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ebextensions/webextension1.xml" ContentType="application/vnd.ms-office.webextension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nibal David Panameño\Compartido\Seguimiento\"/>
    </mc:Choice>
  </mc:AlternateContent>
  <bookViews>
    <workbookView xWindow="0" yWindow="0" windowWidth="20490" windowHeight="7755"/>
  </bookViews>
  <sheets>
    <sheet name="Relacion" sheetId="1" r:id="rId1"/>
    <sheet name="Tablas dinamicas" sheetId="2" state="hidden" r:id="rId2"/>
    <sheet name="TablasAnexas" sheetId="3" state="hidden" r:id="rId3"/>
    <sheet name="DashBoard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Relacion!$A$1:$L$1498</definedName>
    <definedName name="_xlcn.WorksheetConnection_RelacionA1L7031" hidden="1">Relacion!$A$1:$L$703</definedName>
    <definedName name="SegmentaciónDeDatos_Año">#N/A</definedName>
    <definedName name="SegmentaciónDeDatos_Depatramento">#N/A</definedName>
    <definedName name="SegmentaciónDeDatos_Encargado">#N/A</definedName>
    <definedName name="SegmentaciónDeDatos_Sitio">#N/A</definedName>
    <definedName name="SegmentaciónDeDatos_Tipo">#N/A</definedName>
  </definedNames>
  <calcPr calcId="152511"/>
  <pivotCaches>
    <pivotCache cacheId="38" r:id="rId9"/>
    <pivotCache cacheId="45" r:id="rId10"/>
  </pivotCaches>
  <fileRecoveryPr repairLoad="1"/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ce5416de-43b6-4a41-8540-708beee31529" name="Rango" connection="WorksheetConnection_Relacion!$A$1:$L$703"/>
        </x15:modelTables>
      </x15:dataModel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5" i="1"/>
  <c r="L9" i="1"/>
  <c r="L17" i="1"/>
  <c r="L21" i="1"/>
  <c r="L25" i="1"/>
  <c r="L33" i="1"/>
  <c r="L37" i="1"/>
  <c r="L41" i="1"/>
  <c r="L49" i="1"/>
  <c r="L53" i="1"/>
  <c r="L6" i="1"/>
  <c r="L10" i="1"/>
  <c r="L14" i="1"/>
  <c r="L18" i="1"/>
  <c r="L22" i="1"/>
  <c r="L26" i="1"/>
  <c r="L30" i="1"/>
  <c r="L34" i="1"/>
  <c r="L38" i="1"/>
  <c r="L42" i="1"/>
  <c r="L46" i="1"/>
  <c r="L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L5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2" i="1"/>
  <c r="S2" i="1" s="1"/>
  <c r="Q3" i="1"/>
  <c r="L3" i="1"/>
  <c r="L4" i="1"/>
  <c r="L7" i="1"/>
  <c r="L8" i="1"/>
  <c r="L11" i="1"/>
  <c r="L12" i="1"/>
  <c r="L13" i="1"/>
  <c r="L15" i="1"/>
  <c r="L16" i="1"/>
  <c r="L19" i="1"/>
  <c r="L20" i="1"/>
  <c r="L23" i="1"/>
  <c r="L24" i="1"/>
  <c r="L27" i="1"/>
  <c r="L28" i="1"/>
  <c r="L29" i="1"/>
  <c r="L31" i="1"/>
  <c r="L32" i="1"/>
  <c r="L35" i="1"/>
  <c r="L36" i="1"/>
  <c r="L39" i="1"/>
  <c r="L40" i="1"/>
  <c r="L43" i="1"/>
  <c r="L44" i="1"/>
  <c r="L45" i="1"/>
  <c r="L47" i="1"/>
  <c r="L48" i="1"/>
  <c r="L51" i="1"/>
  <c r="L52" i="1"/>
  <c r="L55" i="1"/>
  <c r="L56" i="1"/>
  <c r="L2" i="1"/>
  <c r="P5" i="1"/>
  <c r="P6" i="1"/>
  <c r="P9" i="1"/>
  <c r="P10" i="1"/>
  <c r="P13" i="1"/>
  <c r="P14" i="1"/>
  <c r="P17" i="1"/>
  <c r="P18" i="1"/>
  <c r="P21" i="1"/>
  <c r="P22" i="1"/>
  <c r="P25" i="1"/>
  <c r="P26" i="1"/>
  <c r="P29" i="1"/>
  <c r="P30" i="1"/>
  <c r="P33" i="1"/>
  <c r="P34" i="1"/>
  <c r="P37" i="1"/>
  <c r="P38" i="1"/>
  <c r="P41" i="1"/>
  <c r="P42" i="1"/>
  <c r="P45" i="1"/>
  <c r="P46" i="1"/>
  <c r="P49" i="1"/>
  <c r="P50" i="1"/>
  <c r="P53" i="1"/>
  <c r="P54" i="1"/>
  <c r="P57" i="1"/>
  <c r="P58" i="1"/>
  <c r="P61" i="1"/>
  <c r="P62" i="1"/>
  <c r="O3" i="1"/>
  <c r="P3" i="1" s="1"/>
  <c r="O4" i="1"/>
  <c r="P4" i="1" s="1"/>
  <c r="O5" i="1"/>
  <c r="O6" i="1"/>
  <c r="O7" i="1"/>
  <c r="P7" i="1" s="1"/>
  <c r="O8" i="1"/>
  <c r="P8" i="1" s="1"/>
  <c r="O9" i="1"/>
  <c r="O10" i="1"/>
  <c r="O11" i="1"/>
  <c r="P11" i="1" s="1"/>
  <c r="O12" i="1"/>
  <c r="P12" i="1" s="1"/>
  <c r="O13" i="1"/>
  <c r="O14" i="1"/>
  <c r="O15" i="1"/>
  <c r="P15" i="1" s="1"/>
  <c r="O16" i="1"/>
  <c r="P16" i="1" s="1"/>
  <c r="O17" i="1"/>
  <c r="O18" i="1"/>
  <c r="O19" i="1"/>
  <c r="P19" i="1" s="1"/>
  <c r="O20" i="1"/>
  <c r="P20" i="1" s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29" i="1"/>
  <c r="O30" i="1"/>
  <c r="O31" i="1"/>
  <c r="P31" i="1" s="1"/>
  <c r="O32" i="1"/>
  <c r="P32" i="1" s="1"/>
  <c r="O33" i="1"/>
  <c r="O34" i="1"/>
  <c r="O35" i="1"/>
  <c r="P35" i="1" s="1"/>
  <c r="O36" i="1"/>
  <c r="P36" i="1" s="1"/>
  <c r="O37" i="1"/>
  <c r="O38" i="1"/>
  <c r="O39" i="1"/>
  <c r="P39" i="1" s="1"/>
  <c r="O40" i="1"/>
  <c r="P40" i="1" s="1"/>
  <c r="O41" i="1"/>
  <c r="O42" i="1"/>
  <c r="O43" i="1"/>
  <c r="P43" i="1" s="1"/>
  <c r="O44" i="1"/>
  <c r="P44" i="1" s="1"/>
  <c r="O45" i="1"/>
  <c r="O46" i="1"/>
  <c r="O47" i="1"/>
  <c r="P47" i="1" s="1"/>
  <c r="O48" i="1"/>
  <c r="P48" i="1" s="1"/>
  <c r="O49" i="1"/>
  <c r="O50" i="1"/>
  <c r="O51" i="1"/>
  <c r="P51" i="1" s="1"/>
  <c r="O52" i="1"/>
  <c r="P52" i="1" s="1"/>
  <c r="O53" i="1"/>
  <c r="O54" i="1"/>
  <c r="O55" i="1"/>
  <c r="P55" i="1" s="1"/>
  <c r="O56" i="1"/>
  <c r="P56" i="1" s="1"/>
  <c r="O57" i="1"/>
  <c r="O58" i="1"/>
  <c r="O59" i="1"/>
  <c r="P59" i="1" s="1"/>
  <c r="O60" i="1"/>
  <c r="P60" i="1" s="1"/>
  <c r="O61" i="1"/>
  <c r="O62" i="1"/>
  <c r="O63" i="1"/>
  <c r="P63" i="1" s="1"/>
  <c r="O2" i="1"/>
  <c r="P2" i="1" s="1"/>
  <c r="I2" i="1" l="1"/>
  <c r="F93" i="3" l="1"/>
  <c r="F94" i="3"/>
  <c r="F95" i="3"/>
  <c r="F96" i="3"/>
  <c r="F97" i="3"/>
  <c r="F98" i="3"/>
  <c r="F99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2" i="3"/>
  <c r="D153" i="3"/>
  <c r="D156" i="3"/>
  <c r="D157" i="3"/>
  <c r="D160" i="3"/>
  <c r="D161" i="3"/>
  <c r="D164" i="3"/>
  <c r="D165" i="3"/>
  <c r="D168" i="3"/>
  <c r="D169" i="3"/>
  <c r="D172" i="3"/>
  <c r="D173" i="3"/>
  <c r="D176" i="3"/>
  <c r="D177" i="3"/>
  <c r="D180" i="3"/>
  <c r="D181" i="3"/>
  <c r="D184" i="3"/>
  <c r="D185" i="3"/>
  <c r="D188" i="3"/>
  <c r="D189" i="3"/>
  <c r="D192" i="3"/>
  <c r="D193" i="3"/>
  <c r="D196" i="3"/>
  <c r="D197" i="3"/>
  <c r="D200" i="3"/>
  <c r="D201" i="3"/>
  <c r="D204" i="3"/>
  <c r="D205" i="3"/>
  <c r="D208" i="3"/>
  <c r="D209" i="3"/>
  <c r="D212" i="3"/>
  <c r="D213" i="3"/>
  <c r="D216" i="3"/>
  <c r="D217" i="3"/>
  <c r="D220" i="3"/>
  <c r="D221" i="3"/>
  <c r="D224" i="3"/>
  <c r="D225" i="3"/>
  <c r="D228" i="3"/>
  <c r="D229" i="3"/>
  <c r="D232" i="3"/>
  <c r="D236" i="3"/>
  <c r="D237" i="3"/>
  <c r="D240" i="3"/>
  <c r="D241" i="3"/>
  <c r="D244" i="3"/>
  <c r="D245" i="3"/>
  <c r="D249" i="3"/>
  <c r="C247" i="3"/>
  <c r="D247" i="3" s="1"/>
  <c r="C248" i="3"/>
  <c r="D248" i="3" s="1"/>
  <c r="C249" i="3"/>
  <c r="C250" i="3"/>
  <c r="D250" i="3" s="1"/>
  <c r="C217" i="3"/>
  <c r="C218" i="3"/>
  <c r="D218" i="3" s="1"/>
  <c r="C219" i="3"/>
  <c r="D219" i="3" s="1"/>
  <c r="C220" i="3"/>
  <c r="C221" i="3"/>
  <c r="C222" i="3"/>
  <c r="D222" i="3" s="1"/>
  <c r="C223" i="3"/>
  <c r="D223" i="3" s="1"/>
  <c r="C224" i="3"/>
  <c r="C225" i="3"/>
  <c r="C226" i="3"/>
  <c r="D226" i="3" s="1"/>
  <c r="C227" i="3"/>
  <c r="D227" i="3" s="1"/>
  <c r="C228" i="3"/>
  <c r="C229" i="3"/>
  <c r="C230" i="3"/>
  <c r="D230" i="3" s="1"/>
  <c r="C231" i="3"/>
  <c r="D231" i="3" s="1"/>
  <c r="C232" i="3"/>
  <c r="C233" i="3"/>
  <c r="D233" i="3" s="1"/>
  <c r="C234" i="3"/>
  <c r="D234" i="3" s="1"/>
  <c r="C235" i="3"/>
  <c r="D235" i="3" s="1"/>
  <c r="C236" i="3"/>
  <c r="C237" i="3"/>
  <c r="C238" i="3"/>
  <c r="D238" i="3" s="1"/>
  <c r="C239" i="3"/>
  <c r="D239" i="3" s="1"/>
  <c r="C240" i="3"/>
  <c r="C241" i="3"/>
  <c r="C242" i="3"/>
  <c r="D242" i="3" s="1"/>
  <c r="C243" i="3"/>
  <c r="D243" i="3" s="1"/>
  <c r="C244" i="3"/>
  <c r="C245" i="3"/>
  <c r="C246" i="3"/>
  <c r="D246" i="3" s="1"/>
  <c r="C152" i="3"/>
  <c r="C153" i="3"/>
  <c r="C154" i="3"/>
  <c r="D154" i="3" s="1"/>
  <c r="C155" i="3"/>
  <c r="D155" i="3" s="1"/>
  <c r="C156" i="3"/>
  <c r="C157" i="3"/>
  <c r="C158" i="3"/>
  <c r="D158" i="3" s="1"/>
  <c r="C159" i="3"/>
  <c r="D159" i="3" s="1"/>
  <c r="C160" i="3"/>
  <c r="C161" i="3"/>
  <c r="C162" i="3"/>
  <c r="D162" i="3" s="1"/>
  <c r="C163" i="3"/>
  <c r="D163" i="3" s="1"/>
  <c r="C164" i="3"/>
  <c r="C165" i="3"/>
  <c r="C166" i="3"/>
  <c r="D166" i="3" s="1"/>
  <c r="C167" i="3"/>
  <c r="D167" i="3" s="1"/>
  <c r="C168" i="3"/>
  <c r="C169" i="3"/>
  <c r="C170" i="3"/>
  <c r="D170" i="3" s="1"/>
  <c r="C171" i="3"/>
  <c r="D171" i="3" s="1"/>
  <c r="C172" i="3"/>
  <c r="C173" i="3"/>
  <c r="C174" i="3"/>
  <c r="D174" i="3" s="1"/>
  <c r="C175" i="3"/>
  <c r="D175" i="3" s="1"/>
  <c r="C176" i="3"/>
  <c r="C177" i="3"/>
  <c r="C178" i="3"/>
  <c r="D178" i="3" s="1"/>
  <c r="C179" i="3"/>
  <c r="D179" i="3" s="1"/>
  <c r="C180" i="3"/>
  <c r="C181" i="3"/>
  <c r="C182" i="3"/>
  <c r="D182" i="3" s="1"/>
  <c r="C183" i="3"/>
  <c r="D183" i="3" s="1"/>
  <c r="C184" i="3"/>
  <c r="C185" i="3"/>
  <c r="C186" i="3"/>
  <c r="D186" i="3" s="1"/>
  <c r="C187" i="3"/>
  <c r="D187" i="3" s="1"/>
  <c r="C188" i="3"/>
  <c r="C189" i="3"/>
  <c r="C190" i="3"/>
  <c r="D190" i="3" s="1"/>
  <c r="C191" i="3"/>
  <c r="D191" i="3" s="1"/>
  <c r="C192" i="3"/>
  <c r="C193" i="3"/>
  <c r="C194" i="3"/>
  <c r="D194" i="3" s="1"/>
  <c r="C195" i="3"/>
  <c r="D195" i="3" s="1"/>
  <c r="C196" i="3"/>
  <c r="C197" i="3"/>
  <c r="C198" i="3"/>
  <c r="D198" i="3" s="1"/>
  <c r="C199" i="3"/>
  <c r="D199" i="3" s="1"/>
  <c r="C200" i="3"/>
  <c r="C201" i="3"/>
  <c r="C202" i="3"/>
  <c r="D202" i="3" s="1"/>
  <c r="C203" i="3"/>
  <c r="D203" i="3" s="1"/>
  <c r="C204" i="3"/>
  <c r="C205" i="3"/>
  <c r="C206" i="3"/>
  <c r="D206" i="3" s="1"/>
  <c r="C207" i="3"/>
  <c r="D207" i="3" s="1"/>
  <c r="C208" i="3"/>
  <c r="C209" i="3"/>
  <c r="C210" i="3"/>
  <c r="D210" i="3" s="1"/>
  <c r="C211" i="3"/>
  <c r="D211" i="3" s="1"/>
  <c r="C212" i="3"/>
  <c r="C213" i="3"/>
  <c r="C214" i="3"/>
  <c r="D214" i="3" s="1"/>
  <c r="C215" i="3"/>
  <c r="D215" i="3" s="1"/>
  <c r="C216" i="3"/>
  <c r="C151" i="3"/>
  <c r="D151" i="3" s="1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00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2" i="3"/>
  <c r="D2" i="3" s="1"/>
  <c r="I510" i="1"/>
  <c r="I686" i="1"/>
  <c r="I733" i="1"/>
  <c r="I781" i="1"/>
  <c r="I829" i="1"/>
  <c r="I877" i="1"/>
  <c r="I925" i="1"/>
  <c r="I973" i="1"/>
  <c r="I1021" i="1"/>
  <c r="I1069" i="1"/>
  <c r="I1101" i="1"/>
  <c r="I1133" i="1"/>
  <c r="E2" i="1"/>
  <c r="D501" i="1"/>
  <c r="D502" i="1"/>
  <c r="D504" i="1"/>
  <c r="D505" i="1"/>
  <c r="D506" i="1"/>
  <c r="D508" i="1"/>
  <c r="D509" i="1"/>
  <c r="D512" i="1"/>
  <c r="D513" i="1"/>
  <c r="D516" i="1"/>
  <c r="D517" i="1"/>
  <c r="D518" i="1"/>
  <c r="D520" i="1"/>
  <c r="D521" i="1"/>
  <c r="D522" i="1"/>
  <c r="D524" i="1"/>
  <c r="D525" i="1"/>
  <c r="D528" i="1"/>
  <c r="D529" i="1"/>
  <c r="D532" i="1"/>
  <c r="D533" i="1"/>
  <c r="D534" i="1"/>
  <c r="D536" i="1"/>
  <c r="D537" i="1"/>
  <c r="D538" i="1"/>
  <c r="D540" i="1"/>
  <c r="D541" i="1"/>
  <c r="D544" i="1"/>
  <c r="D545" i="1"/>
  <c r="D548" i="1"/>
  <c r="D549" i="1"/>
  <c r="D550" i="1"/>
  <c r="D552" i="1"/>
  <c r="D553" i="1"/>
  <c r="D554" i="1"/>
  <c r="D556" i="1"/>
  <c r="D557" i="1"/>
  <c r="D560" i="1"/>
  <c r="D561" i="1"/>
  <c r="D564" i="1"/>
  <c r="D565" i="1"/>
  <c r="D566" i="1"/>
  <c r="D568" i="1"/>
  <c r="D569" i="1"/>
  <c r="D570" i="1"/>
  <c r="D572" i="1"/>
  <c r="D573" i="1"/>
  <c r="D576" i="1"/>
  <c r="D577" i="1"/>
  <c r="D580" i="1"/>
  <c r="D581" i="1"/>
  <c r="D582" i="1"/>
  <c r="D584" i="1"/>
  <c r="D585" i="1"/>
  <c r="D586" i="1"/>
  <c r="D588" i="1"/>
  <c r="D589" i="1"/>
  <c r="D592" i="1"/>
  <c r="D593" i="1"/>
  <c r="D596" i="1"/>
  <c r="D597" i="1"/>
  <c r="D598" i="1"/>
  <c r="D600" i="1"/>
  <c r="D601" i="1"/>
  <c r="D602" i="1"/>
  <c r="D604" i="1"/>
  <c r="D605" i="1"/>
  <c r="D608" i="1"/>
  <c r="D609" i="1"/>
  <c r="D612" i="1"/>
  <c r="D613" i="1"/>
  <c r="D614" i="1"/>
  <c r="D616" i="1"/>
  <c r="D617" i="1"/>
  <c r="D618" i="1"/>
  <c r="D620" i="1"/>
  <c r="D621" i="1"/>
  <c r="D624" i="1"/>
  <c r="D625" i="1"/>
  <c r="D628" i="1"/>
  <c r="D629" i="1"/>
  <c r="D630" i="1"/>
  <c r="D632" i="1"/>
  <c r="D633" i="1"/>
  <c r="D634" i="1"/>
  <c r="D636" i="1"/>
  <c r="D637" i="1"/>
  <c r="D640" i="1"/>
  <c r="D641" i="1"/>
  <c r="D644" i="1"/>
  <c r="D645" i="1"/>
  <c r="D646" i="1"/>
  <c r="D648" i="1"/>
  <c r="D649" i="1"/>
  <c r="D650" i="1"/>
  <c r="D652" i="1"/>
  <c r="D653" i="1"/>
  <c r="D656" i="1"/>
  <c r="D657" i="1"/>
  <c r="D660" i="1"/>
  <c r="D661" i="1"/>
  <c r="D662" i="1"/>
  <c r="D664" i="1"/>
  <c r="D665" i="1"/>
  <c r="D666" i="1"/>
  <c r="D668" i="1"/>
  <c r="D669" i="1"/>
  <c r="D672" i="1"/>
  <c r="D673" i="1"/>
  <c r="D676" i="1"/>
  <c r="D677" i="1"/>
  <c r="D678" i="1"/>
  <c r="D680" i="1"/>
  <c r="D681" i="1"/>
  <c r="D682" i="1"/>
  <c r="D684" i="1"/>
  <c r="D685" i="1"/>
  <c r="D688" i="1"/>
  <c r="D689" i="1"/>
  <c r="D692" i="1"/>
  <c r="D693" i="1"/>
  <c r="D694" i="1"/>
  <c r="D696" i="1"/>
  <c r="D697" i="1"/>
  <c r="D698" i="1"/>
  <c r="D700" i="1"/>
  <c r="D701" i="1"/>
  <c r="D705" i="1"/>
  <c r="D708" i="1"/>
  <c r="D709" i="1"/>
  <c r="D711" i="1"/>
  <c r="D712" i="1"/>
  <c r="D713" i="1"/>
  <c r="D715" i="1"/>
  <c r="D716" i="1"/>
  <c r="D719" i="1"/>
  <c r="D720" i="1"/>
  <c r="D723" i="1"/>
  <c r="D724" i="1"/>
  <c r="D725" i="1"/>
  <c r="D727" i="1"/>
  <c r="D728" i="1"/>
  <c r="D729" i="1"/>
  <c r="D731" i="1"/>
  <c r="D732" i="1"/>
  <c r="D735" i="1"/>
  <c r="D736" i="1"/>
  <c r="D739" i="1"/>
  <c r="D740" i="1"/>
  <c r="D741" i="1"/>
  <c r="D743" i="1"/>
  <c r="D744" i="1"/>
  <c r="D745" i="1"/>
  <c r="D747" i="1"/>
  <c r="D748" i="1"/>
  <c r="D751" i="1"/>
  <c r="D752" i="1"/>
  <c r="D755" i="1"/>
  <c r="D756" i="1"/>
  <c r="D757" i="1"/>
  <c r="D759" i="1"/>
  <c r="D760" i="1"/>
  <c r="D761" i="1"/>
  <c r="D763" i="1"/>
  <c r="D764" i="1"/>
  <c r="D767" i="1"/>
  <c r="D768" i="1"/>
  <c r="D771" i="1"/>
  <c r="D772" i="1"/>
  <c r="D773" i="1"/>
  <c r="D775" i="1"/>
  <c r="D776" i="1"/>
  <c r="D777" i="1"/>
  <c r="D779" i="1"/>
  <c r="D780" i="1"/>
  <c r="D783" i="1"/>
  <c r="D784" i="1"/>
  <c r="D787" i="1"/>
  <c r="D788" i="1"/>
  <c r="D789" i="1"/>
  <c r="D791" i="1"/>
  <c r="D792" i="1"/>
  <c r="D793" i="1"/>
  <c r="D795" i="1"/>
  <c r="D796" i="1"/>
  <c r="D799" i="1"/>
  <c r="D800" i="1"/>
  <c r="D803" i="1"/>
  <c r="D804" i="1"/>
  <c r="D805" i="1"/>
  <c r="D807" i="1"/>
  <c r="D808" i="1"/>
  <c r="D809" i="1"/>
  <c r="D811" i="1"/>
  <c r="D812" i="1"/>
  <c r="D815" i="1"/>
  <c r="D816" i="1"/>
  <c r="D819" i="1"/>
  <c r="D820" i="1"/>
  <c r="D821" i="1"/>
  <c r="D823" i="1"/>
  <c r="D824" i="1"/>
  <c r="D825" i="1"/>
  <c r="D827" i="1"/>
  <c r="D828" i="1"/>
  <c r="D831" i="1"/>
  <c r="D832" i="1"/>
  <c r="D835" i="1"/>
  <c r="D836" i="1"/>
  <c r="D837" i="1"/>
  <c r="D839" i="1"/>
  <c r="D840" i="1"/>
  <c r="D841" i="1"/>
  <c r="D843" i="1"/>
  <c r="D844" i="1"/>
  <c r="D847" i="1"/>
  <c r="D848" i="1"/>
  <c r="D851" i="1"/>
  <c r="D852" i="1"/>
  <c r="D853" i="1"/>
  <c r="D855" i="1"/>
  <c r="D856" i="1"/>
  <c r="D857" i="1"/>
  <c r="D859" i="1"/>
  <c r="D860" i="1"/>
  <c r="D863" i="1"/>
  <c r="D864" i="1"/>
  <c r="D867" i="1"/>
  <c r="D868" i="1"/>
  <c r="D869" i="1"/>
  <c r="D871" i="1"/>
  <c r="D872" i="1"/>
  <c r="D873" i="1"/>
  <c r="D875" i="1"/>
  <c r="D876" i="1"/>
  <c r="D879" i="1"/>
  <c r="D880" i="1"/>
  <c r="D883" i="1"/>
  <c r="D884" i="1"/>
  <c r="D885" i="1"/>
  <c r="D887" i="1"/>
  <c r="D888" i="1"/>
  <c r="D889" i="1"/>
  <c r="D891" i="1"/>
  <c r="D892" i="1"/>
  <c r="D895" i="1"/>
  <c r="D896" i="1"/>
  <c r="D899" i="1"/>
  <c r="D900" i="1"/>
  <c r="D901" i="1"/>
  <c r="D903" i="1"/>
  <c r="D904" i="1"/>
  <c r="D905" i="1"/>
  <c r="D907" i="1"/>
  <c r="D908" i="1"/>
  <c r="D911" i="1"/>
  <c r="D912" i="1"/>
  <c r="D915" i="1"/>
  <c r="D916" i="1"/>
  <c r="D917" i="1"/>
  <c r="D919" i="1"/>
  <c r="D920" i="1"/>
  <c r="D921" i="1"/>
  <c r="D923" i="1"/>
  <c r="D924" i="1"/>
  <c r="D927" i="1"/>
  <c r="D928" i="1"/>
  <c r="D931" i="1"/>
  <c r="D932" i="1"/>
  <c r="D933" i="1"/>
  <c r="D935" i="1"/>
  <c r="D936" i="1"/>
  <c r="D937" i="1"/>
  <c r="D939" i="1"/>
  <c r="D940" i="1"/>
  <c r="D943" i="1"/>
  <c r="D944" i="1"/>
  <c r="D947" i="1"/>
  <c r="D948" i="1"/>
  <c r="D949" i="1"/>
  <c r="D951" i="1"/>
  <c r="D952" i="1"/>
  <c r="D953" i="1"/>
  <c r="D955" i="1"/>
  <c r="D956" i="1"/>
  <c r="D959" i="1"/>
  <c r="D960" i="1"/>
  <c r="D963" i="1"/>
  <c r="D964" i="1"/>
  <c r="D965" i="1"/>
  <c r="D967" i="1"/>
  <c r="D968" i="1"/>
  <c r="D969" i="1"/>
  <c r="D971" i="1"/>
  <c r="D972" i="1"/>
  <c r="D975" i="1"/>
  <c r="D976" i="1"/>
  <c r="D979" i="1"/>
  <c r="D980" i="1"/>
  <c r="D981" i="1"/>
  <c r="D983" i="1"/>
  <c r="D984" i="1"/>
  <c r="D985" i="1"/>
  <c r="D987" i="1"/>
  <c r="D988" i="1"/>
  <c r="D991" i="1"/>
  <c r="D992" i="1"/>
  <c r="D995" i="1"/>
  <c r="D996" i="1"/>
  <c r="D997" i="1"/>
  <c r="D999" i="1"/>
  <c r="D1000" i="1"/>
  <c r="D1001" i="1"/>
  <c r="D1003" i="1"/>
  <c r="D1004" i="1"/>
  <c r="D1007" i="1"/>
  <c r="D1008" i="1"/>
  <c r="D1011" i="1"/>
  <c r="D1012" i="1"/>
  <c r="D1013" i="1"/>
  <c r="D1015" i="1"/>
  <c r="D1016" i="1"/>
  <c r="D1017" i="1"/>
  <c r="D1019" i="1"/>
  <c r="D1020" i="1"/>
  <c r="D1023" i="1"/>
  <c r="D1024" i="1"/>
  <c r="D1027" i="1"/>
  <c r="D1028" i="1"/>
  <c r="D1029" i="1"/>
  <c r="D1031" i="1"/>
  <c r="D1032" i="1"/>
  <c r="D1033" i="1"/>
  <c r="D1035" i="1"/>
  <c r="D1036" i="1"/>
  <c r="D1039" i="1"/>
  <c r="D1040" i="1"/>
  <c r="D1043" i="1"/>
  <c r="D1044" i="1"/>
  <c r="D1045" i="1"/>
  <c r="D1047" i="1"/>
  <c r="D1048" i="1"/>
  <c r="D1049" i="1"/>
  <c r="D1051" i="1"/>
  <c r="D1052" i="1"/>
  <c r="D1055" i="1"/>
  <c r="D1056" i="1"/>
  <c r="D1059" i="1"/>
  <c r="D1060" i="1"/>
  <c r="D1061" i="1"/>
  <c r="D1063" i="1"/>
  <c r="D1064" i="1"/>
  <c r="D1065" i="1"/>
  <c r="D1067" i="1"/>
  <c r="D1068" i="1"/>
  <c r="D1071" i="1"/>
  <c r="D1072" i="1"/>
  <c r="D1075" i="1"/>
  <c r="D1076" i="1"/>
  <c r="D1077" i="1"/>
  <c r="D1079" i="1"/>
  <c r="D1080" i="1"/>
  <c r="D1081" i="1"/>
  <c r="D1083" i="1"/>
  <c r="D1084" i="1"/>
  <c r="D1087" i="1"/>
  <c r="D1088" i="1"/>
  <c r="D1091" i="1"/>
  <c r="D1092" i="1"/>
  <c r="D1093" i="1"/>
  <c r="D1095" i="1"/>
  <c r="D1096" i="1"/>
  <c r="D1097" i="1"/>
  <c r="D1099" i="1"/>
  <c r="D1100" i="1"/>
  <c r="D1103" i="1"/>
  <c r="D1104" i="1"/>
  <c r="D1107" i="1"/>
  <c r="D1108" i="1"/>
  <c r="D1109" i="1"/>
  <c r="D1111" i="1"/>
  <c r="D1112" i="1"/>
  <c r="D1113" i="1"/>
  <c r="D1115" i="1"/>
  <c r="D1116" i="1"/>
  <c r="D1119" i="1"/>
  <c r="D1120" i="1"/>
  <c r="D1123" i="1"/>
  <c r="D1124" i="1"/>
  <c r="D1125" i="1"/>
  <c r="D1127" i="1"/>
  <c r="D1128" i="1"/>
  <c r="D1129" i="1"/>
  <c r="D1131" i="1"/>
  <c r="D1132" i="1"/>
  <c r="D1135" i="1"/>
  <c r="D1136" i="1"/>
  <c r="D1139" i="1"/>
  <c r="D1140" i="1"/>
  <c r="D1141" i="1"/>
  <c r="D1143" i="1"/>
  <c r="D1144" i="1"/>
  <c r="D1145" i="1"/>
  <c r="D1147" i="1"/>
  <c r="D1148" i="1"/>
  <c r="D1151" i="1"/>
  <c r="D1152" i="1"/>
  <c r="D1154" i="1"/>
  <c r="D1155" i="1"/>
  <c r="D1156" i="1"/>
  <c r="D1158" i="1"/>
  <c r="D1159" i="1"/>
  <c r="D1160" i="1"/>
  <c r="D1162" i="1"/>
  <c r="D1163" i="1"/>
  <c r="D1166" i="1"/>
  <c r="D1167" i="1"/>
  <c r="D1170" i="1"/>
  <c r="D1171" i="1"/>
  <c r="D1172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E1394" i="1" l="1"/>
  <c r="I1394" i="1"/>
  <c r="E1390" i="1"/>
  <c r="I1390" i="1"/>
  <c r="E1386" i="1"/>
  <c r="I1386" i="1"/>
  <c r="E1382" i="1"/>
  <c r="I1382" i="1"/>
  <c r="E1378" i="1"/>
  <c r="I1378" i="1"/>
  <c r="E1374" i="1"/>
  <c r="I1374" i="1"/>
  <c r="E1370" i="1"/>
  <c r="I1370" i="1"/>
  <c r="E1366" i="1"/>
  <c r="I1366" i="1"/>
  <c r="E1362" i="1"/>
  <c r="I1362" i="1"/>
  <c r="E1358" i="1"/>
  <c r="I1358" i="1"/>
  <c r="E1354" i="1"/>
  <c r="I1354" i="1"/>
  <c r="E1346" i="1"/>
  <c r="I1346" i="1"/>
  <c r="E1342" i="1"/>
  <c r="I1342" i="1"/>
  <c r="E1338" i="1"/>
  <c r="I1338" i="1"/>
  <c r="E1334" i="1"/>
  <c r="I1334" i="1"/>
  <c r="E1330" i="1"/>
  <c r="I1330" i="1"/>
  <c r="E1326" i="1"/>
  <c r="I1326" i="1"/>
  <c r="E1322" i="1"/>
  <c r="I1322" i="1"/>
  <c r="E1318" i="1"/>
  <c r="I1318" i="1"/>
  <c r="E1314" i="1"/>
  <c r="I1314" i="1"/>
  <c r="E1310" i="1"/>
  <c r="I1310" i="1"/>
  <c r="E1306" i="1"/>
  <c r="I1306" i="1"/>
  <c r="E1302" i="1"/>
  <c r="I1302" i="1"/>
  <c r="E1298" i="1"/>
  <c r="I1298" i="1"/>
  <c r="E1294" i="1"/>
  <c r="I1294" i="1"/>
  <c r="E1290" i="1"/>
  <c r="I1290" i="1"/>
  <c r="E1286" i="1"/>
  <c r="I1286" i="1"/>
  <c r="E1282" i="1"/>
  <c r="I1282" i="1"/>
  <c r="E1278" i="1"/>
  <c r="I1278" i="1"/>
  <c r="E1274" i="1"/>
  <c r="I1274" i="1"/>
  <c r="E1270" i="1"/>
  <c r="I1270" i="1"/>
  <c r="E1266" i="1"/>
  <c r="I1266" i="1"/>
  <c r="E1262" i="1"/>
  <c r="I1262" i="1"/>
  <c r="E1258" i="1"/>
  <c r="I1258" i="1"/>
  <c r="E1254" i="1"/>
  <c r="I1254" i="1"/>
  <c r="E1250" i="1"/>
  <c r="I1250" i="1"/>
  <c r="E1246" i="1"/>
  <c r="I1246" i="1"/>
  <c r="E1242" i="1"/>
  <c r="I1242" i="1"/>
  <c r="E1238" i="1"/>
  <c r="I1238" i="1"/>
  <c r="E1234" i="1"/>
  <c r="I1234" i="1"/>
  <c r="E1230" i="1"/>
  <c r="I1230" i="1"/>
  <c r="E1226" i="1"/>
  <c r="I1226" i="1"/>
  <c r="E1222" i="1"/>
  <c r="I1222" i="1"/>
  <c r="E1218" i="1"/>
  <c r="I1218" i="1"/>
  <c r="E1214" i="1"/>
  <c r="I1214" i="1"/>
  <c r="E1210" i="1"/>
  <c r="I1210" i="1"/>
  <c r="E1206" i="1"/>
  <c r="I1206" i="1"/>
  <c r="E1202" i="1"/>
  <c r="I1202" i="1"/>
  <c r="E1198" i="1"/>
  <c r="I1198" i="1"/>
  <c r="E1194" i="1"/>
  <c r="I1194" i="1"/>
  <c r="E1190" i="1"/>
  <c r="I1190" i="1"/>
  <c r="E1186" i="1"/>
  <c r="I1186" i="1"/>
  <c r="E1182" i="1"/>
  <c r="I1182" i="1"/>
  <c r="E1178" i="1"/>
  <c r="I1178" i="1"/>
  <c r="E1174" i="1"/>
  <c r="I1174" i="1"/>
  <c r="E1170" i="1"/>
  <c r="I1170" i="1"/>
  <c r="E1166" i="1"/>
  <c r="I1166" i="1"/>
  <c r="E1162" i="1"/>
  <c r="I1162" i="1"/>
  <c r="E1158" i="1"/>
  <c r="I1158" i="1"/>
  <c r="E1154" i="1"/>
  <c r="I1154" i="1"/>
  <c r="E1151" i="1"/>
  <c r="I1151" i="1"/>
  <c r="E1147" i="1"/>
  <c r="I1147" i="1"/>
  <c r="E1143" i="1"/>
  <c r="I1143" i="1"/>
  <c r="E1139" i="1"/>
  <c r="I1139" i="1"/>
  <c r="E1135" i="1"/>
  <c r="I1135" i="1"/>
  <c r="E1131" i="1"/>
  <c r="I1131" i="1"/>
  <c r="E1127" i="1"/>
  <c r="I1127" i="1"/>
  <c r="E1123" i="1"/>
  <c r="I1123" i="1"/>
  <c r="E1119" i="1"/>
  <c r="I1119" i="1"/>
  <c r="E1115" i="1"/>
  <c r="I1115" i="1"/>
  <c r="E1111" i="1"/>
  <c r="I1111" i="1"/>
  <c r="E1107" i="1"/>
  <c r="I1107" i="1"/>
  <c r="E1103" i="1"/>
  <c r="I1103" i="1"/>
  <c r="E1099" i="1"/>
  <c r="I1099" i="1"/>
  <c r="E1095" i="1"/>
  <c r="I1095" i="1"/>
  <c r="E1091" i="1"/>
  <c r="I1091" i="1"/>
  <c r="E1087" i="1"/>
  <c r="I1087" i="1"/>
  <c r="E1083" i="1"/>
  <c r="I1083" i="1"/>
  <c r="E1079" i="1"/>
  <c r="I1079" i="1"/>
  <c r="E1075" i="1"/>
  <c r="I1075" i="1"/>
  <c r="E1071" i="1"/>
  <c r="I1071" i="1"/>
  <c r="E1067" i="1"/>
  <c r="I1067" i="1"/>
  <c r="E1063" i="1"/>
  <c r="I1063" i="1"/>
  <c r="E1059" i="1"/>
  <c r="I1059" i="1"/>
  <c r="E1055" i="1"/>
  <c r="I1055" i="1"/>
  <c r="E1051" i="1"/>
  <c r="I1051" i="1"/>
  <c r="E1047" i="1"/>
  <c r="I1047" i="1"/>
  <c r="E1043" i="1"/>
  <c r="I1043" i="1"/>
  <c r="E1039" i="1"/>
  <c r="I1039" i="1"/>
  <c r="E1035" i="1"/>
  <c r="I1035" i="1"/>
  <c r="E1031" i="1"/>
  <c r="I1031" i="1"/>
  <c r="E1027" i="1"/>
  <c r="I1027" i="1"/>
  <c r="E1023" i="1"/>
  <c r="I1023" i="1"/>
  <c r="E1019" i="1"/>
  <c r="I1019" i="1"/>
  <c r="E1397" i="1"/>
  <c r="I1397" i="1"/>
  <c r="E1393" i="1"/>
  <c r="I1393" i="1"/>
  <c r="E1389" i="1"/>
  <c r="I1389" i="1"/>
  <c r="E1385" i="1"/>
  <c r="I1385" i="1"/>
  <c r="E1381" i="1"/>
  <c r="I1381" i="1"/>
  <c r="E1377" i="1"/>
  <c r="I1377" i="1"/>
  <c r="E1373" i="1"/>
  <c r="I1373" i="1"/>
  <c r="E1369" i="1"/>
  <c r="I1369" i="1"/>
  <c r="E1365" i="1"/>
  <c r="I1365" i="1"/>
  <c r="E1361" i="1"/>
  <c r="I1361" i="1"/>
  <c r="E1357" i="1"/>
  <c r="I1357" i="1"/>
  <c r="E1353" i="1"/>
  <c r="I1353" i="1"/>
  <c r="E1345" i="1"/>
  <c r="I1345" i="1"/>
  <c r="E1341" i="1"/>
  <c r="I1341" i="1"/>
  <c r="E1337" i="1"/>
  <c r="I1337" i="1"/>
  <c r="E1333" i="1"/>
  <c r="I1333" i="1"/>
  <c r="E1329" i="1"/>
  <c r="I1329" i="1"/>
  <c r="E1325" i="1"/>
  <c r="I1325" i="1"/>
  <c r="E1321" i="1"/>
  <c r="I1321" i="1"/>
  <c r="E1317" i="1"/>
  <c r="I1317" i="1"/>
  <c r="E1313" i="1"/>
  <c r="I1313" i="1"/>
  <c r="E1309" i="1"/>
  <c r="I1309" i="1"/>
  <c r="E1305" i="1"/>
  <c r="I1305" i="1"/>
  <c r="E1301" i="1"/>
  <c r="I1301" i="1"/>
  <c r="E1297" i="1"/>
  <c r="I1297" i="1"/>
  <c r="E1293" i="1"/>
  <c r="I1293" i="1"/>
  <c r="E1289" i="1"/>
  <c r="I1289" i="1"/>
  <c r="E1285" i="1"/>
  <c r="I1285" i="1"/>
  <c r="E1281" i="1"/>
  <c r="I1281" i="1"/>
  <c r="E1277" i="1"/>
  <c r="I1277" i="1"/>
  <c r="E1273" i="1"/>
  <c r="I1273" i="1"/>
  <c r="E1269" i="1"/>
  <c r="I1269" i="1"/>
  <c r="E1265" i="1"/>
  <c r="I1265" i="1"/>
  <c r="E1261" i="1"/>
  <c r="I1261" i="1"/>
  <c r="E1257" i="1"/>
  <c r="I1257" i="1"/>
  <c r="E1253" i="1"/>
  <c r="I1253" i="1"/>
  <c r="E1249" i="1"/>
  <c r="I1249" i="1"/>
  <c r="E1245" i="1"/>
  <c r="I1245" i="1"/>
  <c r="E1241" i="1"/>
  <c r="I1241" i="1"/>
  <c r="E1237" i="1"/>
  <c r="I1237" i="1"/>
  <c r="E1233" i="1"/>
  <c r="I1233" i="1"/>
  <c r="E1229" i="1"/>
  <c r="I1229" i="1"/>
  <c r="E1225" i="1"/>
  <c r="I1225" i="1"/>
  <c r="E1221" i="1"/>
  <c r="I1221" i="1"/>
  <c r="E1217" i="1"/>
  <c r="I1217" i="1"/>
  <c r="E1213" i="1"/>
  <c r="I1213" i="1"/>
  <c r="E1209" i="1"/>
  <c r="I1209" i="1"/>
  <c r="E1205" i="1"/>
  <c r="I1205" i="1"/>
  <c r="E1201" i="1"/>
  <c r="I1201" i="1"/>
  <c r="E1197" i="1"/>
  <c r="I1197" i="1"/>
  <c r="E1193" i="1"/>
  <c r="I1193" i="1"/>
  <c r="E1189" i="1"/>
  <c r="I1189" i="1"/>
  <c r="E1185" i="1"/>
  <c r="I1185" i="1"/>
  <c r="E1181" i="1"/>
  <c r="I1181" i="1"/>
  <c r="E1177" i="1"/>
  <c r="I1177" i="1"/>
  <c r="E1173" i="1"/>
  <c r="I1173" i="1"/>
  <c r="E1169" i="1"/>
  <c r="I1169" i="1"/>
  <c r="E1165" i="1"/>
  <c r="I1165" i="1"/>
  <c r="E1161" i="1"/>
  <c r="I1161" i="1"/>
  <c r="E1157" i="1"/>
  <c r="I1157" i="1"/>
  <c r="E1153" i="1"/>
  <c r="I1153" i="1"/>
  <c r="E1150" i="1"/>
  <c r="I1150" i="1"/>
  <c r="E1146" i="1"/>
  <c r="I1146" i="1"/>
  <c r="E1142" i="1"/>
  <c r="I1142" i="1"/>
  <c r="E1138" i="1"/>
  <c r="I1138" i="1"/>
  <c r="E1134" i="1"/>
  <c r="I1134" i="1"/>
  <c r="E1130" i="1"/>
  <c r="I1130" i="1"/>
  <c r="E1126" i="1"/>
  <c r="I1126" i="1"/>
  <c r="E1122" i="1"/>
  <c r="I1122" i="1"/>
  <c r="E1118" i="1"/>
  <c r="I1118" i="1"/>
  <c r="E1114" i="1"/>
  <c r="I1114" i="1"/>
  <c r="E1110" i="1"/>
  <c r="I1110" i="1"/>
  <c r="E1106" i="1"/>
  <c r="I1106" i="1"/>
  <c r="E1102" i="1"/>
  <c r="I1102" i="1"/>
  <c r="E1098" i="1"/>
  <c r="I1098" i="1"/>
  <c r="E1094" i="1"/>
  <c r="I1094" i="1"/>
  <c r="E1090" i="1"/>
  <c r="I1090" i="1"/>
  <c r="E1086" i="1"/>
  <c r="I1086" i="1"/>
  <c r="E1082" i="1"/>
  <c r="I1082" i="1"/>
  <c r="E1078" i="1"/>
  <c r="I1078" i="1"/>
  <c r="E1074" i="1"/>
  <c r="I1074" i="1"/>
  <c r="E1070" i="1"/>
  <c r="I1070" i="1"/>
  <c r="E1066" i="1"/>
  <c r="I1066" i="1"/>
  <c r="E1062" i="1"/>
  <c r="I1062" i="1"/>
  <c r="E1058" i="1"/>
  <c r="I1058" i="1"/>
  <c r="E1054" i="1"/>
  <c r="I1054" i="1"/>
  <c r="E1050" i="1"/>
  <c r="I1050" i="1"/>
  <c r="E1046" i="1"/>
  <c r="I1046" i="1"/>
  <c r="E1042" i="1"/>
  <c r="I1042" i="1"/>
  <c r="E1038" i="1"/>
  <c r="I1038" i="1"/>
  <c r="E1034" i="1"/>
  <c r="I1034" i="1"/>
  <c r="E1030" i="1"/>
  <c r="I1030" i="1"/>
  <c r="E1026" i="1"/>
  <c r="I1026" i="1"/>
  <c r="E1022" i="1"/>
  <c r="I1022" i="1"/>
  <c r="E1018" i="1"/>
  <c r="I1018" i="1"/>
  <c r="E1014" i="1"/>
  <c r="I1014" i="1"/>
  <c r="E1396" i="1"/>
  <c r="I1396" i="1"/>
  <c r="E1392" i="1"/>
  <c r="I1392" i="1"/>
  <c r="E1388" i="1"/>
  <c r="I1388" i="1"/>
  <c r="E1384" i="1"/>
  <c r="I1384" i="1"/>
  <c r="E1380" i="1"/>
  <c r="I1380" i="1"/>
  <c r="E1376" i="1"/>
  <c r="I1376" i="1"/>
  <c r="E1372" i="1"/>
  <c r="I1372" i="1"/>
  <c r="E1368" i="1"/>
  <c r="I1368" i="1"/>
  <c r="E1364" i="1"/>
  <c r="I1364" i="1"/>
  <c r="E1360" i="1"/>
  <c r="I1360" i="1"/>
  <c r="E1356" i="1"/>
  <c r="I1356" i="1"/>
  <c r="E1348" i="1"/>
  <c r="I1348" i="1"/>
  <c r="E1344" i="1"/>
  <c r="I1344" i="1"/>
  <c r="E1340" i="1"/>
  <c r="I1340" i="1"/>
  <c r="E1336" i="1"/>
  <c r="I1336" i="1"/>
  <c r="E1332" i="1"/>
  <c r="I1332" i="1"/>
  <c r="E1328" i="1"/>
  <c r="I1328" i="1"/>
  <c r="E1324" i="1"/>
  <c r="I1324" i="1"/>
  <c r="E1320" i="1"/>
  <c r="I1320" i="1"/>
  <c r="E1316" i="1"/>
  <c r="I1316" i="1"/>
  <c r="E1312" i="1"/>
  <c r="I1312" i="1"/>
  <c r="E1308" i="1"/>
  <c r="I1308" i="1"/>
  <c r="E1304" i="1"/>
  <c r="I1304" i="1"/>
  <c r="E1300" i="1"/>
  <c r="I1300" i="1"/>
  <c r="E1296" i="1"/>
  <c r="I1296" i="1"/>
  <c r="E1292" i="1"/>
  <c r="I1292" i="1"/>
  <c r="E1288" i="1"/>
  <c r="I1288" i="1"/>
  <c r="E1284" i="1"/>
  <c r="I1284" i="1"/>
  <c r="E1280" i="1"/>
  <c r="I1280" i="1"/>
  <c r="E1276" i="1"/>
  <c r="I1276" i="1"/>
  <c r="E1272" i="1"/>
  <c r="I1272" i="1"/>
  <c r="E1268" i="1"/>
  <c r="I1268" i="1"/>
  <c r="E1264" i="1"/>
  <c r="I1264" i="1"/>
  <c r="E1260" i="1"/>
  <c r="I1260" i="1"/>
  <c r="E1256" i="1"/>
  <c r="I1256" i="1"/>
  <c r="E1252" i="1"/>
  <c r="I1252" i="1"/>
  <c r="E1248" i="1"/>
  <c r="I1248" i="1"/>
  <c r="E1244" i="1"/>
  <c r="I1244" i="1"/>
  <c r="E1240" i="1"/>
  <c r="I1240" i="1"/>
  <c r="E1236" i="1"/>
  <c r="I1236" i="1"/>
  <c r="E1232" i="1"/>
  <c r="I1232" i="1"/>
  <c r="E1228" i="1"/>
  <c r="I1228" i="1"/>
  <c r="E1224" i="1"/>
  <c r="I1224" i="1"/>
  <c r="E1220" i="1"/>
  <c r="I1220" i="1"/>
  <c r="E1216" i="1"/>
  <c r="I1216" i="1"/>
  <c r="E1212" i="1"/>
  <c r="I1212" i="1"/>
  <c r="E1208" i="1"/>
  <c r="I1208" i="1"/>
  <c r="E1204" i="1"/>
  <c r="I1204" i="1"/>
  <c r="E1200" i="1"/>
  <c r="I1200" i="1"/>
  <c r="E1196" i="1"/>
  <c r="I1196" i="1"/>
  <c r="E1192" i="1"/>
  <c r="I1192" i="1"/>
  <c r="E1188" i="1"/>
  <c r="I1188" i="1"/>
  <c r="E1184" i="1"/>
  <c r="I1184" i="1"/>
  <c r="E1180" i="1"/>
  <c r="I1180" i="1"/>
  <c r="E1176" i="1"/>
  <c r="I1176" i="1"/>
  <c r="E1172" i="1"/>
  <c r="I1172" i="1"/>
  <c r="E1168" i="1"/>
  <c r="I1168" i="1"/>
  <c r="E1164" i="1"/>
  <c r="I1164" i="1"/>
  <c r="E1160" i="1"/>
  <c r="I1160" i="1"/>
  <c r="E1156" i="1"/>
  <c r="I1156" i="1"/>
  <c r="E1149" i="1"/>
  <c r="I1149" i="1"/>
  <c r="E1145" i="1"/>
  <c r="I1145" i="1"/>
  <c r="E1141" i="1"/>
  <c r="I1141" i="1"/>
  <c r="E1137" i="1"/>
  <c r="I1137" i="1"/>
  <c r="E1129" i="1"/>
  <c r="I1129" i="1"/>
  <c r="E1125" i="1"/>
  <c r="I1125" i="1"/>
  <c r="E1121" i="1"/>
  <c r="I1121" i="1"/>
  <c r="E1117" i="1"/>
  <c r="I1117" i="1"/>
  <c r="E1113" i="1"/>
  <c r="I1113" i="1"/>
  <c r="E1109" i="1"/>
  <c r="I1109" i="1"/>
  <c r="E1105" i="1"/>
  <c r="I1105" i="1"/>
  <c r="E1097" i="1"/>
  <c r="I1097" i="1"/>
  <c r="E1093" i="1"/>
  <c r="I1093" i="1"/>
  <c r="E1089" i="1"/>
  <c r="I1089" i="1"/>
  <c r="E1085" i="1"/>
  <c r="I1085" i="1"/>
  <c r="E1081" i="1"/>
  <c r="I1081" i="1"/>
  <c r="E1077" i="1"/>
  <c r="I1077" i="1"/>
  <c r="E1073" i="1"/>
  <c r="I1073" i="1"/>
  <c r="E1065" i="1"/>
  <c r="I1065" i="1"/>
  <c r="E1061" i="1"/>
  <c r="I1061" i="1"/>
  <c r="E1057" i="1"/>
  <c r="I1057" i="1"/>
  <c r="E1053" i="1"/>
  <c r="I1053" i="1"/>
  <c r="E1049" i="1"/>
  <c r="I1049" i="1"/>
  <c r="E1045" i="1"/>
  <c r="I1045" i="1"/>
  <c r="E1041" i="1"/>
  <c r="I1041" i="1"/>
  <c r="E1037" i="1"/>
  <c r="I1037" i="1"/>
  <c r="E1033" i="1"/>
  <c r="I1033" i="1"/>
  <c r="E1029" i="1"/>
  <c r="I1029" i="1"/>
  <c r="E1025" i="1"/>
  <c r="I1025" i="1"/>
  <c r="E1017" i="1"/>
  <c r="I1017" i="1"/>
  <c r="E1013" i="1"/>
  <c r="I1013" i="1"/>
  <c r="E1009" i="1"/>
  <c r="I1009" i="1"/>
  <c r="E1005" i="1"/>
  <c r="I1005" i="1"/>
  <c r="E1001" i="1"/>
  <c r="I1001" i="1"/>
  <c r="E997" i="1"/>
  <c r="I997" i="1"/>
  <c r="E993" i="1"/>
  <c r="I993" i="1"/>
  <c r="E989" i="1"/>
  <c r="I989" i="1"/>
  <c r="E985" i="1"/>
  <c r="I985" i="1"/>
  <c r="E981" i="1"/>
  <c r="I981" i="1"/>
  <c r="E977" i="1"/>
  <c r="I977" i="1"/>
  <c r="E969" i="1"/>
  <c r="I969" i="1"/>
  <c r="E1395" i="1"/>
  <c r="I1395" i="1"/>
  <c r="E1391" i="1"/>
  <c r="I1391" i="1"/>
  <c r="E1387" i="1"/>
  <c r="I1387" i="1"/>
  <c r="E1383" i="1"/>
  <c r="I1383" i="1"/>
  <c r="E1379" i="1"/>
  <c r="I1379" i="1"/>
  <c r="E1375" i="1"/>
  <c r="I1375" i="1"/>
  <c r="E1371" i="1"/>
  <c r="I1371" i="1"/>
  <c r="E1367" i="1"/>
  <c r="I1367" i="1"/>
  <c r="E1363" i="1"/>
  <c r="I1363" i="1"/>
  <c r="E1359" i="1"/>
  <c r="I1359" i="1"/>
  <c r="E1355" i="1"/>
  <c r="I1355" i="1"/>
  <c r="E1347" i="1"/>
  <c r="I1347" i="1"/>
  <c r="E1343" i="1"/>
  <c r="I1343" i="1"/>
  <c r="E1339" i="1"/>
  <c r="I1339" i="1"/>
  <c r="E1335" i="1"/>
  <c r="I1335" i="1"/>
  <c r="E1331" i="1"/>
  <c r="I1331" i="1"/>
  <c r="E1327" i="1"/>
  <c r="I1327" i="1"/>
  <c r="E1323" i="1"/>
  <c r="I1323" i="1"/>
  <c r="E1319" i="1"/>
  <c r="I1319" i="1"/>
  <c r="E1315" i="1"/>
  <c r="I1315" i="1"/>
  <c r="E1311" i="1"/>
  <c r="I1311" i="1"/>
  <c r="E1307" i="1"/>
  <c r="I1307" i="1"/>
  <c r="E1303" i="1"/>
  <c r="I1303" i="1"/>
  <c r="E1299" i="1"/>
  <c r="I1299" i="1"/>
  <c r="E1295" i="1"/>
  <c r="I1295" i="1"/>
  <c r="E1291" i="1"/>
  <c r="I1291" i="1"/>
  <c r="E1287" i="1"/>
  <c r="I1287" i="1"/>
  <c r="E1283" i="1"/>
  <c r="I1283" i="1"/>
  <c r="E1279" i="1"/>
  <c r="I1279" i="1"/>
  <c r="E1275" i="1"/>
  <c r="I1275" i="1"/>
  <c r="E1271" i="1"/>
  <c r="I1271" i="1"/>
  <c r="E1267" i="1"/>
  <c r="I1267" i="1"/>
  <c r="E1263" i="1"/>
  <c r="I1263" i="1"/>
  <c r="E1259" i="1"/>
  <c r="I1259" i="1"/>
  <c r="E1255" i="1"/>
  <c r="I1255" i="1"/>
  <c r="E1251" i="1"/>
  <c r="I1251" i="1"/>
  <c r="E1247" i="1"/>
  <c r="I1247" i="1"/>
  <c r="E1243" i="1"/>
  <c r="I1243" i="1"/>
  <c r="E1239" i="1"/>
  <c r="I1239" i="1"/>
  <c r="E1235" i="1"/>
  <c r="I1235" i="1"/>
  <c r="E1231" i="1"/>
  <c r="I1231" i="1"/>
  <c r="E1227" i="1"/>
  <c r="I1227" i="1"/>
  <c r="E1223" i="1"/>
  <c r="I1223" i="1"/>
  <c r="E1219" i="1"/>
  <c r="I1219" i="1"/>
  <c r="E1215" i="1"/>
  <c r="I1215" i="1"/>
  <c r="E1211" i="1"/>
  <c r="I1211" i="1"/>
  <c r="E1207" i="1"/>
  <c r="I1207" i="1"/>
  <c r="E1203" i="1"/>
  <c r="I1203" i="1"/>
  <c r="E1199" i="1"/>
  <c r="I1199" i="1"/>
  <c r="E1195" i="1"/>
  <c r="I1195" i="1"/>
  <c r="E1191" i="1"/>
  <c r="I1191" i="1"/>
  <c r="E1187" i="1"/>
  <c r="I1187" i="1"/>
  <c r="E1183" i="1"/>
  <c r="I1183" i="1"/>
  <c r="E1179" i="1"/>
  <c r="I1179" i="1"/>
  <c r="E1175" i="1"/>
  <c r="I1175" i="1"/>
  <c r="E1171" i="1"/>
  <c r="I1171" i="1"/>
  <c r="E1167" i="1"/>
  <c r="I1167" i="1"/>
  <c r="E1163" i="1"/>
  <c r="I1163" i="1"/>
  <c r="E1159" i="1"/>
  <c r="I1159" i="1"/>
  <c r="E1155" i="1"/>
  <c r="I1155" i="1"/>
  <c r="E1152" i="1"/>
  <c r="I1152" i="1"/>
  <c r="E1148" i="1"/>
  <c r="I1148" i="1"/>
  <c r="E1144" i="1"/>
  <c r="I1144" i="1"/>
  <c r="E1140" i="1"/>
  <c r="I1140" i="1"/>
  <c r="E1136" i="1"/>
  <c r="I1136" i="1"/>
  <c r="E1132" i="1"/>
  <c r="I1132" i="1"/>
  <c r="E1128" i="1"/>
  <c r="I1128" i="1"/>
  <c r="E1124" i="1"/>
  <c r="I1124" i="1"/>
  <c r="E1120" i="1"/>
  <c r="I1120" i="1"/>
  <c r="E1116" i="1"/>
  <c r="I1116" i="1"/>
  <c r="E1112" i="1"/>
  <c r="I1112" i="1"/>
  <c r="E1108" i="1"/>
  <c r="I1108" i="1"/>
  <c r="E1104" i="1"/>
  <c r="I1104" i="1"/>
  <c r="E1100" i="1"/>
  <c r="I1100" i="1"/>
  <c r="E1096" i="1"/>
  <c r="I1096" i="1"/>
  <c r="E1092" i="1"/>
  <c r="I1092" i="1"/>
  <c r="E1088" i="1"/>
  <c r="I1088" i="1"/>
  <c r="E1084" i="1"/>
  <c r="I1084" i="1"/>
  <c r="E1080" i="1"/>
  <c r="I1080" i="1"/>
  <c r="E1076" i="1"/>
  <c r="I1076" i="1"/>
  <c r="E1072" i="1"/>
  <c r="I1072" i="1"/>
  <c r="E1068" i="1"/>
  <c r="I1068" i="1"/>
  <c r="E1064" i="1"/>
  <c r="I1064" i="1"/>
  <c r="E1060" i="1"/>
  <c r="I1060" i="1"/>
  <c r="E1056" i="1"/>
  <c r="I1056" i="1"/>
  <c r="E1052" i="1"/>
  <c r="I1052" i="1"/>
  <c r="E1048" i="1"/>
  <c r="I1048" i="1"/>
  <c r="E1044" i="1"/>
  <c r="I1044" i="1"/>
  <c r="E1040" i="1"/>
  <c r="I1040" i="1"/>
  <c r="E1036" i="1"/>
  <c r="I1036" i="1"/>
  <c r="E1032" i="1"/>
  <c r="I1032" i="1"/>
  <c r="E1028" i="1"/>
  <c r="I1028" i="1"/>
  <c r="E1024" i="1"/>
  <c r="I1024" i="1"/>
  <c r="E1020" i="1"/>
  <c r="I1020" i="1"/>
  <c r="E1016" i="1"/>
  <c r="I1016" i="1"/>
  <c r="E1012" i="1"/>
  <c r="I1012" i="1"/>
  <c r="E1008" i="1"/>
  <c r="I1008" i="1"/>
  <c r="E1015" i="1"/>
  <c r="I1015" i="1"/>
  <c r="E1011" i="1"/>
  <c r="I1011" i="1"/>
  <c r="E1007" i="1"/>
  <c r="I1007" i="1"/>
  <c r="E1003" i="1"/>
  <c r="I1003" i="1"/>
  <c r="E999" i="1"/>
  <c r="I999" i="1"/>
  <c r="E995" i="1"/>
  <c r="I995" i="1"/>
  <c r="E991" i="1"/>
  <c r="I991" i="1"/>
  <c r="E987" i="1"/>
  <c r="I987" i="1"/>
  <c r="E983" i="1"/>
  <c r="I983" i="1"/>
  <c r="E979" i="1"/>
  <c r="I979" i="1"/>
  <c r="E975" i="1"/>
  <c r="I975" i="1"/>
  <c r="E971" i="1"/>
  <c r="I971" i="1"/>
  <c r="E967" i="1"/>
  <c r="I967" i="1"/>
  <c r="E963" i="1"/>
  <c r="I963" i="1"/>
  <c r="E959" i="1"/>
  <c r="I959" i="1"/>
  <c r="E955" i="1"/>
  <c r="I955" i="1"/>
  <c r="E951" i="1"/>
  <c r="I951" i="1"/>
  <c r="E947" i="1"/>
  <c r="I947" i="1"/>
  <c r="E943" i="1"/>
  <c r="I943" i="1"/>
  <c r="E939" i="1"/>
  <c r="I939" i="1"/>
  <c r="E935" i="1"/>
  <c r="I935" i="1"/>
  <c r="E931" i="1"/>
  <c r="I931" i="1"/>
  <c r="E927" i="1"/>
  <c r="I927" i="1"/>
  <c r="E923" i="1"/>
  <c r="I923" i="1"/>
  <c r="E919" i="1"/>
  <c r="I919" i="1"/>
  <c r="E915" i="1"/>
  <c r="I915" i="1"/>
  <c r="E911" i="1"/>
  <c r="I911" i="1"/>
  <c r="E907" i="1"/>
  <c r="I907" i="1"/>
  <c r="E903" i="1"/>
  <c r="I903" i="1"/>
  <c r="E899" i="1"/>
  <c r="I899" i="1"/>
  <c r="E895" i="1"/>
  <c r="I895" i="1"/>
  <c r="E891" i="1"/>
  <c r="I891" i="1"/>
  <c r="E887" i="1"/>
  <c r="I887" i="1"/>
  <c r="E883" i="1"/>
  <c r="I883" i="1"/>
  <c r="E879" i="1"/>
  <c r="I879" i="1"/>
  <c r="E875" i="1"/>
  <c r="I875" i="1"/>
  <c r="E871" i="1"/>
  <c r="I871" i="1"/>
  <c r="E867" i="1"/>
  <c r="I867" i="1"/>
  <c r="E863" i="1"/>
  <c r="I863" i="1"/>
  <c r="E859" i="1"/>
  <c r="I859" i="1"/>
  <c r="E855" i="1"/>
  <c r="I855" i="1"/>
  <c r="E851" i="1"/>
  <c r="I851" i="1"/>
  <c r="E847" i="1"/>
  <c r="I847" i="1"/>
  <c r="E843" i="1"/>
  <c r="I843" i="1"/>
  <c r="E839" i="1"/>
  <c r="I839" i="1"/>
  <c r="E835" i="1"/>
  <c r="I835" i="1"/>
  <c r="E831" i="1"/>
  <c r="I831" i="1"/>
  <c r="E827" i="1"/>
  <c r="I827" i="1"/>
  <c r="E823" i="1"/>
  <c r="I823" i="1"/>
  <c r="E819" i="1"/>
  <c r="I819" i="1"/>
  <c r="E815" i="1"/>
  <c r="I815" i="1"/>
  <c r="E811" i="1"/>
  <c r="I811" i="1"/>
  <c r="E807" i="1"/>
  <c r="I807" i="1"/>
  <c r="E803" i="1"/>
  <c r="I803" i="1"/>
  <c r="E799" i="1"/>
  <c r="I799" i="1"/>
  <c r="E795" i="1"/>
  <c r="I795" i="1"/>
  <c r="E791" i="1"/>
  <c r="I791" i="1"/>
  <c r="E787" i="1"/>
  <c r="I787" i="1"/>
  <c r="E783" i="1"/>
  <c r="I783" i="1"/>
  <c r="E779" i="1"/>
  <c r="I779" i="1"/>
  <c r="E775" i="1"/>
  <c r="I775" i="1"/>
  <c r="E771" i="1"/>
  <c r="I771" i="1"/>
  <c r="E767" i="1"/>
  <c r="I767" i="1"/>
  <c r="E763" i="1"/>
  <c r="I763" i="1"/>
  <c r="E759" i="1"/>
  <c r="I759" i="1"/>
  <c r="E755" i="1"/>
  <c r="I755" i="1"/>
  <c r="E751" i="1"/>
  <c r="I751" i="1"/>
  <c r="E747" i="1"/>
  <c r="I747" i="1"/>
  <c r="E743" i="1"/>
  <c r="I743" i="1"/>
  <c r="E739" i="1"/>
  <c r="I739" i="1"/>
  <c r="E735" i="1"/>
  <c r="I735" i="1"/>
  <c r="E731" i="1"/>
  <c r="I731" i="1"/>
  <c r="E727" i="1"/>
  <c r="I727" i="1"/>
  <c r="E723" i="1"/>
  <c r="I723" i="1"/>
  <c r="E719" i="1"/>
  <c r="I719" i="1"/>
  <c r="E715" i="1"/>
  <c r="I715" i="1"/>
  <c r="E711" i="1"/>
  <c r="I711" i="1"/>
  <c r="E708" i="1"/>
  <c r="I708" i="1"/>
  <c r="E700" i="1"/>
  <c r="I700" i="1"/>
  <c r="E696" i="1"/>
  <c r="I696" i="1"/>
  <c r="E692" i="1"/>
  <c r="I692" i="1"/>
  <c r="E688" i="1"/>
  <c r="I688" i="1"/>
  <c r="E684" i="1"/>
  <c r="I684" i="1"/>
  <c r="E680" i="1"/>
  <c r="I680" i="1"/>
  <c r="E676" i="1"/>
  <c r="I676" i="1"/>
  <c r="E672" i="1"/>
  <c r="I672" i="1"/>
  <c r="E668" i="1"/>
  <c r="I668" i="1"/>
  <c r="E664" i="1"/>
  <c r="I664" i="1"/>
  <c r="E660" i="1"/>
  <c r="I660" i="1"/>
  <c r="E656" i="1"/>
  <c r="I656" i="1"/>
  <c r="E652" i="1"/>
  <c r="I652" i="1"/>
  <c r="E648" i="1"/>
  <c r="I648" i="1"/>
  <c r="E644" i="1"/>
  <c r="I644" i="1"/>
  <c r="E640" i="1"/>
  <c r="I640" i="1"/>
  <c r="E636" i="1"/>
  <c r="I636" i="1"/>
  <c r="E632" i="1"/>
  <c r="I632" i="1"/>
  <c r="E628" i="1"/>
  <c r="I628" i="1"/>
  <c r="E624" i="1"/>
  <c r="I624" i="1"/>
  <c r="E620" i="1"/>
  <c r="I620" i="1"/>
  <c r="E616" i="1"/>
  <c r="I616" i="1"/>
  <c r="E612" i="1"/>
  <c r="I612" i="1"/>
  <c r="E608" i="1"/>
  <c r="I608" i="1"/>
  <c r="E604" i="1"/>
  <c r="I604" i="1"/>
  <c r="E600" i="1"/>
  <c r="I600" i="1"/>
  <c r="E596" i="1"/>
  <c r="I596" i="1"/>
  <c r="E592" i="1"/>
  <c r="I592" i="1"/>
  <c r="E588" i="1"/>
  <c r="I588" i="1"/>
  <c r="E584" i="1"/>
  <c r="I584" i="1"/>
  <c r="E580" i="1"/>
  <c r="I580" i="1"/>
  <c r="E576" i="1"/>
  <c r="I576" i="1"/>
  <c r="E572" i="1"/>
  <c r="I572" i="1"/>
  <c r="E568" i="1"/>
  <c r="I568" i="1"/>
  <c r="E564" i="1"/>
  <c r="I564" i="1"/>
  <c r="E560" i="1"/>
  <c r="I560" i="1"/>
  <c r="E556" i="1"/>
  <c r="I556" i="1"/>
  <c r="E552" i="1"/>
  <c r="I552" i="1"/>
  <c r="E548" i="1"/>
  <c r="I548" i="1"/>
  <c r="E544" i="1"/>
  <c r="I544" i="1"/>
  <c r="E540" i="1"/>
  <c r="I540" i="1"/>
  <c r="E536" i="1"/>
  <c r="I536" i="1"/>
  <c r="E532" i="1"/>
  <c r="I532" i="1"/>
  <c r="E528" i="1"/>
  <c r="I528" i="1"/>
  <c r="E524" i="1"/>
  <c r="I524" i="1"/>
  <c r="E520" i="1"/>
  <c r="I520" i="1"/>
  <c r="E516" i="1"/>
  <c r="I516" i="1"/>
  <c r="E512" i="1"/>
  <c r="I512" i="1"/>
  <c r="E508" i="1"/>
  <c r="I508" i="1"/>
  <c r="E504" i="1"/>
  <c r="I504" i="1"/>
  <c r="E500" i="1"/>
  <c r="I500" i="1"/>
  <c r="E496" i="1"/>
  <c r="I496" i="1"/>
  <c r="E492" i="1"/>
  <c r="I492" i="1"/>
  <c r="E488" i="1"/>
  <c r="I488" i="1"/>
  <c r="E484" i="1"/>
  <c r="I484" i="1"/>
  <c r="E480" i="1"/>
  <c r="I480" i="1"/>
  <c r="E476" i="1"/>
  <c r="I476" i="1"/>
  <c r="E472" i="1"/>
  <c r="I472" i="1"/>
  <c r="E468" i="1"/>
  <c r="I468" i="1"/>
  <c r="E464" i="1"/>
  <c r="I464" i="1"/>
  <c r="E460" i="1"/>
  <c r="I460" i="1"/>
  <c r="E456" i="1"/>
  <c r="I456" i="1"/>
  <c r="E452" i="1"/>
  <c r="I452" i="1"/>
  <c r="E448" i="1"/>
  <c r="I448" i="1"/>
  <c r="E444" i="1"/>
  <c r="I444" i="1"/>
  <c r="E440" i="1"/>
  <c r="I440" i="1"/>
  <c r="E436" i="1"/>
  <c r="I436" i="1"/>
  <c r="E432" i="1"/>
  <c r="I432" i="1"/>
  <c r="E428" i="1"/>
  <c r="I428" i="1"/>
  <c r="E424" i="1"/>
  <c r="I424" i="1"/>
  <c r="E420" i="1"/>
  <c r="I420" i="1"/>
  <c r="E416" i="1"/>
  <c r="I416" i="1"/>
  <c r="E412" i="1"/>
  <c r="I412" i="1"/>
  <c r="E408" i="1"/>
  <c r="I408" i="1"/>
  <c r="E404" i="1"/>
  <c r="I404" i="1"/>
  <c r="E400" i="1"/>
  <c r="I400" i="1"/>
  <c r="E396" i="1"/>
  <c r="I396" i="1"/>
  <c r="E392" i="1"/>
  <c r="I392" i="1"/>
  <c r="E388" i="1"/>
  <c r="I388" i="1"/>
  <c r="E384" i="1"/>
  <c r="I384" i="1"/>
  <c r="E380" i="1"/>
  <c r="I380" i="1"/>
  <c r="E376" i="1"/>
  <c r="I376" i="1"/>
  <c r="E372" i="1"/>
  <c r="I372" i="1"/>
  <c r="E368" i="1"/>
  <c r="I368" i="1"/>
  <c r="E364" i="1"/>
  <c r="I364" i="1"/>
  <c r="E360" i="1"/>
  <c r="I360" i="1"/>
  <c r="E356" i="1"/>
  <c r="I356" i="1"/>
  <c r="E352" i="1"/>
  <c r="I352" i="1"/>
  <c r="E348" i="1"/>
  <c r="I348" i="1"/>
  <c r="E344" i="1"/>
  <c r="I344" i="1"/>
  <c r="E340" i="1"/>
  <c r="I340" i="1"/>
  <c r="E336" i="1"/>
  <c r="I336" i="1"/>
  <c r="E332" i="1"/>
  <c r="I332" i="1"/>
  <c r="E328" i="1"/>
  <c r="I328" i="1"/>
  <c r="E324" i="1"/>
  <c r="I324" i="1"/>
  <c r="E320" i="1"/>
  <c r="I320" i="1"/>
  <c r="E316" i="1"/>
  <c r="I316" i="1"/>
  <c r="E312" i="1"/>
  <c r="I312" i="1"/>
  <c r="E308" i="1"/>
  <c r="I308" i="1"/>
  <c r="E304" i="1"/>
  <c r="I304" i="1"/>
  <c r="E300" i="1"/>
  <c r="I300" i="1"/>
  <c r="E296" i="1"/>
  <c r="I296" i="1"/>
  <c r="E292" i="1"/>
  <c r="I292" i="1"/>
  <c r="E288" i="1"/>
  <c r="I288" i="1"/>
  <c r="E284" i="1"/>
  <c r="I284" i="1"/>
  <c r="E280" i="1"/>
  <c r="I280" i="1"/>
  <c r="E276" i="1"/>
  <c r="I276" i="1"/>
  <c r="E272" i="1"/>
  <c r="I272" i="1"/>
  <c r="E268" i="1"/>
  <c r="I268" i="1"/>
  <c r="E264" i="1"/>
  <c r="I264" i="1"/>
  <c r="E260" i="1"/>
  <c r="I260" i="1"/>
  <c r="E256" i="1"/>
  <c r="I256" i="1"/>
  <c r="E252" i="1"/>
  <c r="I252" i="1"/>
  <c r="E248" i="1"/>
  <c r="I248" i="1"/>
  <c r="E244" i="1"/>
  <c r="I244" i="1"/>
  <c r="E240" i="1"/>
  <c r="I240" i="1"/>
  <c r="E236" i="1"/>
  <c r="I236" i="1"/>
  <c r="E232" i="1"/>
  <c r="I232" i="1"/>
  <c r="E228" i="1"/>
  <c r="I228" i="1"/>
  <c r="E224" i="1"/>
  <c r="I224" i="1"/>
  <c r="E220" i="1"/>
  <c r="I220" i="1"/>
  <c r="E216" i="1"/>
  <c r="I216" i="1"/>
  <c r="E212" i="1"/>
  <c r="I212" i="1"/>
  <c r="E208" i="1"/>
  <c r="I208" i="1"/>
  <c r="E204" i="1"/>
  <c r="I204" i="1"/>
  <c r="E200" i="1"/>
  <c r="I200" i="1"/>
  <c r="E196" i="1"/>
  <c r="I196" i="1"/>
  <c r="E192" i="1"/>
  <c r="I192" i="1"/>
  <c r="E188" i="1"/>
  <c r="I188" i="1"/>
  <c r="E184" i="1"/>
  <c r="I184" i="1"/>
  <c r="E180" i="1"/>
  <c r="I180" i="1"/>
  <c r="E176" i="1"/>
  <c r="I176" i="1"/>
  <c r="E172" i="1"/>
  <c r="I172" i="1"/>
  <c r="E168" i="1"/>
  <c r="I168" i="1"/>
  <c r="E164" i="1"/>
  <c r="I164" i="1"/>
  <c r="E160" i="1"/>
  <c r="I160" i="1"/>
  <c r="E156" i="1"/>
  <c r="I156" i="1"/>
  <c r="E152" i="1"/>
  <c r="I152" i="1"/>
  <c r="E148" i="1"/>
  <c r="I148" i="1"/>
  <c r="E144" i="1"/>
  <c r="I144" i="1"/>
  <c r="E140" i="1"/>
  <c r="I140" i="1"/>
  <c r="E136" i="1"/>
  <c r="I136" i="1"/>
  <c r="E132" i="1"/>
  <c r="I132" i="1"/>
  <c r="E128" i="1"/>
  <c r="I128" i="1"/>
  <c r="E124" i="1"/>
  <c r="I124" i="1"/>
  <c r="E120" i="1"/>
  <c r="I120" i="1"/>
  <c r="E116" i="1"/>
  <c r="I116" i="1"/>
  <c r="E112" i="1"/>
  <c r="I112" i="1"/>
  <c r="E108" i="1"/>
  <c r="I108" i="1"/>
  <c r="E104" i="1"/>
  <c r="I104" i="1"/>
  <c r="E100" i="1"/>
  <c r="I100" i="1"/>
  <c r="E96" i="1"/>
  <c r="I96" i="1"/>
  <c r="E92" i="1"/>
  <c r="I92" i="1"/>
  <c r="E88" i="1"/>
  <c r="I88" i="1"/>
  <c r="E84" i="1"/>
  <c r="I84" i="1"/>
  <c r="E80" i="1"/>
  <c r="I80" i="1"/>
  <c r="E76" i="1"/>
  <c r="I76" i="1"/>
  <c r="E72" i="1"/>
  <c r="I72" i="1"/>
  <c r="E68" i="1"/>
  <c r="I68" i="1"/>
  <c r="E64" i="1"/>
  <c r="I64" i="1"/>
  <c r="E60" i="1"/>
  <c r="I60" i="1"/>
  <c r="E56" i="1"/>
  <c r="I56" i="1"/>
  <c r="E52" i="1"/>
  <c r="I52" i="1"/>
  <c r="E48" i="1"/>
  <c r="I48" i="1"/>
  <c r="E44" i="1"/>
  <c r="I44" i="1"/>
  <c r="E40" i="1"/>
  <c r="I40" i="1"/>
  <c r="E36" i="1"/>
  <c r="I36" i="1"/>
  <c r="E32" i="1"/>
  <c r="I32" i="1"/>
  <c r="E28" i="1"/>
  <c r="I28" i="1"/>
  <c r="E24" i="1"/>
  <c r="I24" i="1"/>
  <c r="E20" i="1"/>
  <c r="I20" i="1"/>
  <c r="E16" i="1"/>
  <c r="I16" i="1"/>
  <c r="E12" i="1"/>
  <c r="I12" i="1"/>
  <c r="E8" i="1"/>
  <c r="I8" i="1"/>
  <c r="E4" i="1"/>
  <c r="I4" i="1"/>
  <c r="E1010" i="1"/>
  <c r="I1010" i="1"/>
  <c r="E1006" i="1"/>
  <c r="I1006" i="1"/>
  <c r="E1002" i="1"/>
  <c r="I1002" i="1"/>
  <c r="E998" i="1"/>
  <c r="I998" i="1"/>
  <c r="E994" i="1"/>
  <c r="I994" i="1"/>
  <c r="E990" i="1"/>
  <c r="I990" i="1"/>
  <c r="E986" i="1"/>
  <c r="I986" i="1"/>
  <c r="E982" i="1"/>
  <c r="I982" i="1"/>
  <c r="E978" i="1"/>
  <c r="I978" i="1"/>
  <c r="E974" i="1"/>
  <c r="I974" i="1"/>
  <c r="E970" i="1"/>
  <c r="I970" i="1"/>
  <c r="E966" i="1"/>
  <c r="I966" i="1"/>
  <c r="E962" i="1"/>
  <c r="I962" i="1"/>
  <c r="E958" i="1"/>
  <c r="I958" i="1"/>
  <c r="E954" i="1"/>
  <c r="I954" i="1"/>
  <c r="E950" i="1"/>
  <c r="I950" i="1"/>
  <c r="E946" i="1"/>
  <c r="I946" i="1"/>
  <c r="E942" i="1"/>
  <c r="I942" i="1"/>
  <c r="E938" i="1"/>
  <c r="I938" i="1"/>
  <c r="E934" i="1"/>
  <c r="I934" i="1"/>
  <c r="E930" i="1"/>
  <c r="I930" i="1"/>
  <c r="E926" i="1"/>
  <c r="I926" i="1"/>
  <c r="E922" i="1"/>
  <c r="I922" i="1"/>
  <c r="E918" i="1"/>
  <c r="I918" i="1"/>
  <c r="E914" i="1"/>
  <c r="I914" i="1"/>
  <c r="E910" i="1"/>
  <c r="I910" i="1"/>
  <c r="E906" i="1"/>
  <c r="I906" i="1"/>
  <c r="E902" i="1"/>
  <c r="I902" i="1"/>
  <c r="E898" i="1"/>
  <c r="I898" i="1"/>
  <c r="E894" i="1"/>
  <c r="I894" i="1"/>
  <c r="E890" i="1"/>
  <c r="I890" i="1"/>
  <c r="E886" i="1"/>
  <c r="I886" i="1"/>
  <c r="E882" i="1"/>
  <c r="I882" i="1"/>
  <c r="E878" i="1"/>
  <c r="I878" i="1"/>
  <c r="E874" i="1"/>
  <c r="I874" i="1"/>
  <c r="E870" i="1"/>
  <c r="I870" i="1"/>
  <c r="E866" i="1"/>
  <c r="I866" i="1"/>
  <c r="E862" i="1"/>
  <c r="I862" i="1"/>
  <c r="E858" i="1"/>
  <c r="I858" i="1"/>
  <c r="E854" i="1"/>
  <c r="I854" i="1"/>
  <c r="E850" i="1"/>
  <c r="I850" i="1"/>
  <c r="E846" i="1"/>
  <c r="I846" i="1"/>
  <c r="E842" i="1"/>
  <c r="I842" i="1"/>
  <c r="E838" i="1"/>
  <c r="I838" i="1"/>
  <c r="E834" i="1"/>
  <c r="I834" i="1"/>
  <c r="E830" i="1"/>
  <c r="I830" i="1"/>
  <c r="E826" i="1"/>
  <c r="I826" i="1"/>
  <c r="E822" i="1"/>
  <c r="I822" i="1"/>
  <c r="E818" i="1"/>
  <c r="I818" i="1"/>
  <c r="E814" i="1"/>
  <c r="I814" i="1"/>
  <c r="E810" i="1"/>
  <c r="I810" i="1"/>
  <c r="E806" i="1"/>
  <c r="I806" i="1"/>
  <c r="E802" i="1"/>
  <c r="I802" i="1"/>
  <c r="E798" i="1"/>
  <c r="I798" i="1"/>
  <c r="E794" i="1"/>
  <c r="I794" i="1"/>
  <c r="E790" i="1"/>
  <c r="I790" i="1"/>
  <c r="E786" i="1"/>
  <c r="I786" i="1"/>
  <c r="E782" i="1"/>
  <c r="I782" i="1"/>
  <c r="E778" i="1"/>
  <c r="I778" i="1"/>
  <c r="E774" i="1"/>
  <c r="I774" i="1"/>
  <c r="E770" i="1"/>
  <c r="I770" i="1"/>
  <c r="E766" i="1"/>
  <c r="I766" i="1"/>
  <c r="E762" i="1"/>
  <c r="I762" i="1"/>
  <c r="E758" i="1"/>
  <c r="I758" i="1"/>
  <c r="E754" i="1"/>
  <c r="I754" i="1"/>
  <c r="E750" i="1"/>
  <c r="I750" i="1"/>
  <c r="E746" i="1"/>
  <c r="I746" i="1"/>
  <c r="E742" i="1"/>
  <c r="I742" i="1"/>
  <c r="E738" i="1"/>
  <c r="I738" i="1"/>
  <c r="E734" i="1"/>
  <c r="I734" i="1"/>
  <c r="E730" i="1"/>
  <c r="I730" i="1"/>
  <c r="E726" i="1"/>
  <c r="I726" i="1"/>
  <c r="E722" i="1"/>
  <c r="I722" i="1"/>
  <c r="E718" i="1"/>
  <c r="I718" i="1"/>
  <c r="E714" i="1"/>
  <c r="I714" i="1"/>
  <c r="E710" i="1"/>
  <c r="I710" i="1"/>
  <c r="E707" i="1"/>
  <c r="I707" i="1"/>
  <c r="E703" i="1"/>
  <c r="I703" i="1"/>
  <c r="E699" i="1"/>
  <c r="I699" i="1"/>
  <c r="E695" i="1"/>
  <c r="I695" i="1"/>
  <c r="E691" i="1"/>
  <c r="I691" i="1"/>
  <c r="E687" i="1"/>
  <c r="I687" i="1"/>
  <c r="E683" i="1"/>
  <c r="I683" i="1"/>
  <c r="E679" i="1"/>
  <c r="I679" i="1"/>
  <c r="E675" i="1"/>
  <c r="I675" i="1"/>
  <c r="E671" i="1"/>
  <c r="I671" i="1"/>
  <c r="E667" i="1"/>
  <c r="I667" i="1"/>
  <c r="E663" i="1"/>
  <c r="I663" i="1"/>
  <c r="E659" i="1"/>
  <c r="I659" i="1"/>
  <c r="E655" i="1"/>
  <c r="I655" i="1"/>
  <c r="E651" i="1"/>
  <c r="I651" i="1"/>
  <c r="E647" i="1"/>
  <c r="I647" i="1"/>
  <c r="E643" i="1"/>
  <c r="I643" i="1"/>
  <c r="E639" i="1"/>
  <c r="I639" i="1"/>
  <c r="E635" i="1"/>
  <c r="I635" i="1"/>
  <c r="E631" i="1"/>
  <c r="I631" i="1"/>
  <c r="E627" i="1"/>
  <c r="I627" i="1"/>
  <c r="E623" i="1"/>
  <c r="I623" i="1"/>
  <c r="E619" i="1"/>
  <c r="I619" i="1"/>
  <c r="E615" i="1"/>
  <c r="I615" i="1"/>
  <c r="E611" i="1"/>
  <c r="I611" i="1"/>
  <c r="E607" i="1"/>
  <c r="I607" i="1"/>
  <c r="E603" i="1"/>
  <c r="I603" i="1"/>
  <c r="E599" i="1"/>
  <c r="I599" i="1"/>
  <c r="E595" i="1"/>
  <c r="I595" i="1"/>
  <c r="E591" i="1"/>
  <c r="I591" i="1"/>
  <c r="E587" i="1"/>
  <c r="I587" i="1"/>
  <c r="E583" i="1"/>
  <c r="I583" i="1"/>
  <c r="E579" i="1"/>
  <c r="I579" i="1"/>
  <c r="E575" i="1"/>
  <c r="I575" i="1"/>
  <c r="E571" i="1"/>
  <c r="I571" i="1"/>
  <c r="E567" i="1"/>
  <c r="I567" i="1"/>
  <c r="E563" i="1"/>
  <c r="I563" i="1"/>
  <c r="E559" i="1"/>
  <c r="I559" i="1"/>
  <c r="E555" i="1"/>
  <c r="I555" i="1"/>
  <c r="E551" i="1"/>
  <c r="I551" i="1"/>
  <c r="E547" i="1"/>
  <c r="I547" i="1"/>
  <c r="E543" i="1"/>
  <c r="I543" i="1"/>
  <c r="E539" i="1"/>
  <c r="I539" i="1"/>
  <c r="E535" i="1"/>
  <c r="I535" i="1"/>
  <c r="E531" i="1"/>
  <c r="I531" i="1"/>
  <c r="E527" i="1"/>
  <c r="I527" i="1"/>
  <c r="E523" i="1"/>
  <c r="I523" i="1"/>
  <c r="E519" i="1"/>
  <c r="I519" i="1"/>
  <c r="E515" i="1"/>
  <c r="I515" i="1"/>
  <c r="E511" i="1"/>
  <c r="I511" i="1"/>
  <c r="E507" i="1"/>
  <c r="I507" i="1"/>
  <c r="E503" i="1"/>
  <c r="I503" i="1"/>
  <c r="E499" i="1"/>
  <c r="I499" i="1"/>
  <c r="E495" i="1"/>
  <c r="I495" i="1"/>
  <c r="E491" i="1"/>
  <c r="I491" i="1"/>
  <c r="E487" i="1"/>
  <c r="I487" i="1"/>
  <c r="E483" i="1"/>
  <c r="I483" i="1"/>
  <c r="E479" i="1"/>
  <c r="I479" i="1"/>
  <c r="E475" i="1"/>
  <c r="I475" i="1"/>
  <c r="E471" i="1"/>
  <c r="I471" i="1"/>
  <c r="E467" i="1"/>
  <c r="I467" i="1"/>
  <c r="E463" i="1"/>
  <c r="I463" i="1"/>
  <c r="E459" i="1"/>
  <c r="I459" i="1"/>
  <c r="E455" i="1"/>
  <c r="I455" i="1"/>
  <c r="E451" i="1"/>
  <c r="I451" i="1"/>
  <c r="E447" i="1"/>
  <c r="I447" i="1"/>
  <c r="E443" i="1"/>
  <c r="I443" i="1"/>
  <c r="E439" i="1"/>
  <c r="I439" i="1"/>
  <c r="E435" i="1"/>
  <c r="I435" i="1"/>
  <c r="E431" i="1"/>
  <c r="I431" i="1"/>
  <c r="E427" i="1"/>
  <c r="I427" i="1"/>
  <c r="E423" i="1"/>
  <c r="I423" i="1"/>
  <c r="E419" i="1"/>
  <c r="I419" i="1"/>
  <c r="E415" i="1"/>
  <c r="I415" i="1"/>
  <c r="E411" i="1"/>
  <c r="I411" i="1"/>
  <c r="E407" i="1"/>
  <c r="I407" i="1"/>
  <c r="E403" i="1"/>
  <c r="I403" i="1"/>
  <c r="E399" i="1"/>
  <c r="I399" i="1"/>
  <c r="E395" i="1"/>
  <c r="I395" i="1"/>
  <c r="E391" i="1"/>
  <c r="I391" i="1"/>
  <c r="E387" i="1"/>
  <c r="I387" i="1"/>
  <c r="E383" i="1"/>
  <c r="I383" i="1"/>
  <c r="E379" i="1"/>
  <c r="I379" i="1"/>
  <c r="E375" i="1"/>
  <c r="I375" i="1"/>
  <c r="E371" i="1"/>
  <c r="I371" i="1"/>
  <c r="E367" i="1"/>
  <c r="I367" i="1"/>
  <c r="E363" i="1"/>
  <c r="I363" i="1"/>
  <c r="E359" i="1"/>
  <c r="I359" i="1"/>
  <c r="E355" i="1"/>
  <c r="I355" i="1"/>
  <c r="E351" i="1"/>
  <c r="I351" i="1"/>
  <c r="E347" i="1"/>
  <c r="I347" i="1"/>
  <c r="E343" i="1"/>
  <c r="I343" i="1"/>
  <c r="E339" i="1"/>
  <c r="I339" i="1"/>
  <c r="E335" i="1"/>
  <c r="I335" i="1"/>
  <c r="E331" i="1"/>
  <c r="I331" i="1"/>
  <c r="E327" i="1"/>
  <c r="I327" i="1"/>
  <c r="E323" i="1"/>
  <c r="I323" i="1"/>
  <c r="E319" i="1"/>
  <c r="I319" i="1"/>
  <c r="E315" i="1"/>
  <c r="I315" i="1"/>
  <c r="E311" i="1"/>
  <c r="I311" i="1"/>
  <c r="E307" i="1"/>
  <c r="I307" i="1"/>
  <c r="E303" i="1"/>
  <c r="I303" i="1"/>
  <c r="E299" i="1"/>
  <c r="I299" i="1"/>
  <c r="E295" i="1"/>
  <c r="I295" i="1"/>
  <c r="E291" i="1"/>
  <c r="I291" i="1"/>
  <c r="E287" i="1"/>
  <c r="I287" i="1"/>
  <c r="E283" i="1"/>
  <c r="I283" i="1"/>
  <c r="E279" i="1"/>
  <c r="I279" i="1"/>
  <c r="E275" i="1"/>
  <c r="I275" i="1"/>
  <c r="E271" i="1"/>
  <c r="I271" i="1"/>
  <c r="E267" i="1"/>
  <c r="I267" i="1"/>
  <c r="E263" i="1"/>
  <c r="I263" i="1"/>
  <c r="E259" i="1"/>
  <c r="I259" i="1"/>
  <c r="E255" i="1"/>
  <c r="I255" i="1"/>
  <c r="E251" i="1"/>
  <c r="I251" i="1"/>
  <c r="E247" i="1"/>
  <c r="I247" i="1"/>
  <c r="E243" i="1"/>
  <c r="I243" i="1"/>
  <c r="E239" i="1"/>
  <c r="I239" i="1"/>
  <c r="E235" i="1"/>
  <c r="I235" i="1"/>
  <c r="E231" i="1"/>
  <c r="I231" i="1"/>
  <c r="E227" i="1"/>
  <c r="I227" i="1"/>
  <c r="E223" i="1"/>
  <c r="I223" i="1"/>
  <c r="E219" i="1"/>
  <c r="I219" i="1"/>
  <c r="E215" i="1"/>
  <c r="I215" i="1"/>
  <c r="E211" i="1"/>
  <c r="I211" i="1"/>
  <c r="E207" i="1"/>
  <c r="I207" i="1"/>
  <c r="E203" i="1"/>
  <c r="I203" i="1"/>
  <c r="E199" i="1"/>
  <c r="I199" i="1"/>
  <c r="E195" i="1"/>
  <c r="I195" i="1"/>
  <c r="E191" i="1"/>
  <c r="I191" i="1"/>
  <c r="E187" i="1"/>
  <c r="I187" i="1"/>
  <c r="E183" i="1"/>
  <c r="I183" i="1"/>
  <c r="E179" i="1"/>
  <c r="I179" i="1"/>
  <c r="E175" i="1"/>
  <c r="I175" i="1"/>
  <c r="E171" i="1"/>
  <c r="I171" i="1"/>
  <c r="E167" i="1"/>
  <c r="I167" i="1"/>
  <c r="E163" i="1"/>
  <c r="I163" i="1"/>
  <c r="E159" i="1"/>
  <c r="I159" i="1"/>
  <c r="E155" i="1"/>
  <c r="I155" i="1"/>
  <c r="E151" i="1"/>
  <c r="I151" i="1"/>
  <c r="E147" i="1"/>
  <c r="I147" i="1"/>
  <c r="E143" i="1"/>
  <c r="I143" i="1"/>
  <c r="E139" i="1"/>
  <c r="I139" i="1"/>
  <c r="E135" i="1"/>
  <c r="I135" i="1"/>
  <c r="E131" i="1"/>
  <c r="I131" i="1"/>
  <c r="E127" i="1"/>
  <c r="I127" i="1"/>
  <c r="E123" i="1"/>
  <c r="I123" i="1"/>
  <c r="E119" i="1"/>
  <c r="I119" i="1"/>
  <c r="E115" i="1"/>
  <c r="I115" i="1"/>
  <c r="E111" i="1"/>
  <c r="I111" i="1"/>
  <c r="E107" i="1"/>
  <c r="I107" i="1"/>
  <c r="E103" i="1"/>
  <c r="I103" i="1"/>
  <c r="E99" i="1"/>
  <c r="I99" i="1"/>
  <c r="E95" i="1"/>
  <c r="I95" i="1"/>
  <c r="E91" i="1"/>
  <c r="I91" i="1"/>
  <c r="E87" i="1"/>
  <c r="I87" i="1"/>
  <c r="E83" i="1"/>
  <c r="I83" i="1"/>
  <c r="E79" i="1"/>
  <c r="I79" i="1"/>
  <c r="E75" i="1"/>
  <c r="I75" i="1"/>
  <c r="E71" i="1"/>
  <c r="I71" i="1"/>
  <c r="E67" i="1"/>
  <c r="I67" i="1"/>
  <c r="E63" i="1"/>
  <c r="I63" i="1"/>
  <c r="E59" i="1"/>
  <c r="I59" i="1"/>
  <c r="E55" i="1"/>
  <c r="I55" i="1"/>
  <c r="E51" i="1"/>
  <c r="I51" i="1"/>
  <c r="E47" i="1"/>
  <c r="I47" i="1"/>
  <c r="E43" i="1"/>
  <c r="I43" i="1"/>
  <c r="E39" i="1"/>
  <c r="I39" i="1"/>
  <c r="E35" i="1"/>
  <c r="I35" i="1"/>
  <c r="E31" i="1"/>
  <c r="I31" i="1"/>
  <c r="E27" i="1"/>
  <c r="I27" i="1"/>
  <c r="E23" i="1"/>
  <c r="I23" i="1"/>
  <c r="E19" i="1"/>
  <c r="I19" i="1"/>
  <c r="E15" i="1"/>
  <c r="I15" i="1"/>
  <c r="E11" i="1"/>
  <c r="I11" i="1"/>
  <c r="E7" i="1"/>
  <c r="I7" i="1"/>
  <c r="E3" i="1"/>
  <c r="I3" i="1"/>
  <c r="E965" i="1"/>
  <c r="I965" i="1"/>
  <c r="E961" i="1"/>
  <c r="I961" i="1"/>
  <c r="E957" i="1"/>
  <c r="I957" i="1"/>
  <c r="E953" i="1"/>
  <c r="I953" i="1"/>
  <c r="E949" i="1"/>
  <c r="I949" i="1"/>
  <c r="E945" i="1"/>
  <c r="I945" i="1"/>
  <c r="E941" i="1"/>
  <c r="I941" i="1"/>
  <c r="E937" i="1"/>
  <c r="I937" i="1"/>
  <c r="E933" i="1"/>
  <c r="I933" i="1"/>
  <c r="E929" i="1"/>
  <c r="I929" i="1"/>
  <c r="E921" i="1"/>
  <c r="I921" i="1"/>
  <c r="E917" i="1"/>
  <c r="I917" i="1"/>
  <c r="E913" i="1"/>
  <c r="I913" i="1"/>
  <c r="E909" i="1"/>
  <c r="I909" i="1"/>
  <c r="E905" i="1"/>
  <c r="I905" i="1"/>
  <c r="E901" i="1"/>
  <c r="I901" i="1"/>
  <c r="E897" i="1"/>
  <c r="I897" i="1"/>
  <c r="E893" i="1"/>
  <c r="I893" i="1"/>
  <c r="E889" i="1"/>
  <c r="I889" i="1"/>
  <c r="E885" i="1"/>
  <c r="I885" i="1"/>
  <c r="E881" i="1"/>
  <c r="I881" i="1"/>
  <c r="E873" i="1"/>
  <c r="I873" i="1"/>
  <c r="E869" i="1"/>
  <c r="I869" i="1"/>
  <c r="E865" i="1"/>
  <c r="I865" i="1"/>
  <c r="E861" i="1"/>
  <c r="I861" i="1"/>
  <c r="E857" i="1"/>
  <c r="I857" i="1"/>
  <c r="E853" i="1"/>
  <c r="I853" i="1"/>
  <c r="E849" i="1"/>
  <c r="I849" i="1"/>
  <c r="E845" i="1"/>
  <c r="I845" i="1"/>
  <c r="E841" i="1"/>
  <c r="I841" i="1"/>
  <c r="E837" i="1"/>
  <c r="I837" i="1"/>
  <c r="E833" i="1"/>
  <c r="I833" i="1"/>
  <c r="E825" i="1"/>
  <c r="I825" i="1"/>
  <c r="E821" i="1"/>
  <c r="I821" i="1"/>
  <c r="E817" i="1"/>
  <c r="I817" i="1"/>
  <c r="E813" i="1"/>
  <c r="I813" i="1"/>
  <c r="E809" i="1"/>
  <c r="I809" i="1"/>
  <c r="E805" i="1"/>
  <c r="I805" i="1"/>
  <c r="E801" i="1"/>
  <c r="I801" i="1"/>
  <c r="E797" i="1"/>
  <c r="I797" i="1"/>
  <c r="E793" i="1"/>
  <c r="I793" i="1"/>
  <c r="E789" i="1"/>
  <c r="I789" i="1"/>
  <c r="E785" i="1"/>
  <c r="I785" i="1"/>
  <c r="E777" i="1"/>
  <c r="I777" i="1"/>
  <c r="E773" i="1"/>
  <c r="I773" i="1"/>
  <c r="E769" i="1"/>
  <c r="I769" i="1"/>
  <c r="E765" i="1"/>
  <c r="I765" i="1"/>
  <c r="E761" i="1"/>
  <c r="I761" i="1"/>
  <c r="E757" i="1"/>
  <c r="I757" i="1"/>
  <c r="E753" i="1"/>
  <c r="I753" i="1"/>
  <c r="E749" i="1"/>
  <c r="I749" i="1"/>
  <c r="E745" i="1"/>
  <c r="I745" i="1"/>
  <c r="E741" i="1"/>
  <c r="I741" i="1"/>
  <c r="E737" i="1"/>
  <c r="I737" i="1"/>
  <c r="E729" i="1"/>
  <c r="I729" i="1"/>
  <c r="E725" i="1"/>
  <c r="I725" i="1"/>
  <c r="E721" i="1"/>
  <c r="I721" i="1"/>
  <c r="E717" i="1"/>
  <c r="I717" i="1"/>
  <c r="E713" i="1"/>
  <c r="I713" i="1"/>
  <c r="E706" i="1"/>
  <c r="I706" i="1"/>
  <c r="E702" i="1"/>
  <c r="I702" i="1"/>
  <c r="E698" i="1"/>
  <c r="I698" i="1"/>
  <c r="E694" i="1"/>
  <c r="I694" i="1"/>
  <c r="E690" i="1"/>
  <c r="I690" i="1"/>
  <c r="E682" i="1"/>
  <c r="I682" i="1"/>
  <c r="E678" i="1"/>
  <c r="I678" i="1"/>
  <c r="E674" i="1"/>
  <c r="I674" i="1"/>
  <c r="E670" i="1"/>
  <c r="I670" i="1"/>
  <c r="E666" i="1"/>
  <c r="I666" i="1"/>
  <c r="E662" i="1"/>
  <c r="I662" i="1"/>
  <c r="E658" i="1"/>
  <c r="I658" i="1"/>
  <c r="E654" i="1"/>
  <c r="I654" i="1"/>
  <c r="E650" i="1"/>
  <c r="I650" i="1"/>
  <c r="E646" i="1"/>
  <c r="I646" i="1"/>
  <c r="E642" i="1"/>
  <c r="I642" i="1"/>
  <c r="E638" i="1"/>
  <c r="I638" i="1"/>
  <c r="E634" i="1"/>
  <c r="I634" i="1"/>
  <c r="E630" i="1"/>
  <c r="I630" i="1"/>
  <c r="E626" i="1"/>
  <c r="I626" i="1"/>
  <c r="E622" i="1"/>
  <c r="I622" i="1"/>
  <c r="E618" i="1"/>
  <c r="I618" i="1"/>
  <c r="E614" i="1"/>
  <c r="I614" i="1"/>
  <c r="E610" i="1"/>
  <c r="I610" i="1"/>
  <c r="E606" i="1"/>
  <c r="I606" i="1"/>
  <c r="E602" i="1"/>
  <c r="I602" i="1"/>
  <c r="E598" i="1"/>
  <c r="I598" i="1"/>
  <c r="E594" i="1"/>
  <c r="I594" i="1"/>
  <c r="E590" i="1"/>
  <c r="I590" i="1"/>
  <c r="E586" i="1"/>
  <c r="I586" i="1"/>
  <c r="E582" i="1"/>
  <c r="I582" i="1"/>
  <c r="E578" i="1"/>
  <c r="I578" i="1"/>
  <c r="E574" i="1"/>
  <c r="I574" i="1"/>
  <c r="E570" i="1"/>
  <c r="I570" i="1"/>
  <c r="E566" i="1"/>
  <c r="I566" i="1"/>
  <c r="E562" i="1"/>
  <c r="I562" i="1"/>
  <c r="E558" i="1"/>
  <c r="I558" i="1"/>
  <c r="E554" i="1"/>
  <c r="I554" i="1"/>
  <c r="E550" i="1"/>
  <c r="I550" i="1"/>
  <c r="E546" i="1"/>
  <c r="I546" i="1"/>
  <c r="E542" i="1"/>
  <c r="I542" i="1"/>
  <c r="E538" i="1"/>
  <c r="I538" i="1"/>
  <c r="E534" i="1"/>
  <c r="I534" i="1"/>
  <c r="E530" i="1"/>
  <c r="I530" i="1"/>
  <c r="E526" i="1"/>
  <c r="I526" i="1"/>
  <c r="E522" i="1"/>
  <c r="I522" i="1"/>
  <c r="E518" i="1"/>
  <c r="I518" i="1"/>
  <c r="E514" i="1"/>
  <c r="I514" i="1"/>
  <c r="E506" i="1"/>
  <c r="I506" i="1"/>
  <c r="E502" i="1"/>
  <c r="I502" i="1"/>
  <c r="E498" i="1"/>
  <c r="I498" i="1"/>
  <c r="E494" i="1"/>
  <c r="I494" i="1"/>
  <c r="E490" i="1"/>
  <c r="I490" i="1"/>
  <c r="E486" i="1"/>
  <c r="I486" i="1"/>
  <c r="E482" i="1"/>
  <c r="I482" i="1"/>
  <c r="E478" i="1"/>
  <c r="I478" i="1"/>
  <c r="E474" i="1"/>
  <c r="I474" i="1"/>
  <c r="E470" i="1"/>
  <c r="I470" i="1"/>
  <c r="E466" i="1"/>
  <c r="I466" i="1"/>
  <c r="E462" i="1"/>
  <c r="I462" i="1"/>
  <c r="E458" i="1"/>
  <c r="I458" i="1"/>
  <c r="E454" i="1"/>
  <c r="I454" i="1"/>
  <c r="E450" i="1"/>
  <c r="I450" i="1"/>
  <c r="E446" i="1"/>
  <c r="I446" i="1"/>
  <c r="E442" i="1"/>
  <c r="I442" i="1"/>
  <c r="E438" i="1"/>
  <c r="I438" i="1"/>
  <c r="E434" i="1"/>
  <c r="I434" i="1"/>
  <c r="E430" i="1"/>
  <c r="I430" i="1"/>
  <c r="E426" i="1"/>
  <c r="I426" i="1"/>
  <c r="E422" i="1"/>
  <c r="I422" i="1"/>
  <c r="E418" i="1"/>
  <c r="I418" i="1"/>
  <c r="E414" i="1"/>
  <c r="I414" i="1"/>
  <c r="E410" i="1"/>
  <c r="I410" i="1"/>
  <c r="E406" i="1"/>
  <c r="I406" i="1"/>
  <c r="E402" i="1"/>
  <c r="I402" i="1"/>
  <c r="E398" i="1"/>
  <c r="I398" i="1"/>
  <c r="E394" i="1"/>
  <c r="I394" i="1"/>
  <c r="E390" i="1"/>
  <c r="I390" i="1"/>
  <c r="E386" i="1"/>
  <c r="I386" i="1"/>
  <c r="E382" i="1"/>
  <c r="I382" i="1"/>
  <c r="E378" i="1"/>
  <c r="I378" i="1"/>
  <c r="E374" i="1"/>
  <c r="I374" i="1"/>
  <c r="E370" i="1"/>
  <c r="I370" i="1"/>
  <c r="E366" i="1"/>
  <c r="I366" i="1"/>
  <c r="E362" i="1"/>
  <c r="I362" i="1"/>
  <c r="E358" i="1"/>
  <c r="I358" i="1"/>
  <c r="E354" i="1"/>
  <c r="I354" i="1"/>
  <c r="E350" i="1"/>
  <c r="I350" i="1"/>
  <c r="E346" i="1"/>
  <c r="I346" i="1"/>
  <c r="E342" i="1"/>
  <c r="I342" i="1"/>
  <c r="E338" i="1"/>
  <c r="I338" i="1"/>
  <c r="E334" i="1"/>
  <c r="I334" i="1"/>
  <c r="E330" i="1"/>
  <c r="I330" i="1"/>
  <c r="E326" i="1"/>
  <c r="I326" i="1"/>
  <c r="E322" i="1"/>
  <c r="I322" i="1"/>
  <c r="E318" i="1"/>
  <c r="I318" i="1"/>
  <c r="E314" i="1"/>
  <c r="I314" i="1"/>
  <c r="E310" i="1"/>
  <c r="I310" i="1"/>
  <c r="E306" i="1"/>
  <c r="I306" i="1"/>
  <c r="E302" i="1"/>
  <c r="I302" i="1"/>
  <c r="E298" i="1"/>
  <c r="I298" i="1"/>
  <c r="E294" i="1"/>
  <c r="I294" i="1"/>
  <c r="E290" i="1"/>
  <c r="I290" i="1"/>
  <c r="E286" i="1"/>
  <c r="I286" i="1"/>
  <c r="E282" i="1"/>
  <c r="I282" i="1"/>
  <c r="E278" i="1"/>
  <c r="I278" i="1"/>
  <c r="E274" i="1"/>
  <c r="I274" i="1"/>
  <c r="E270" i="1"/>
  <c r="I270" i="1"/>
  <c r="E266" i="1"/>
  <c r="I266" i="1"/>
  <c r="E262" i="1"/>
  <c r="I262" i="1"/>
  <c r="E258" i="1"/>
  <c r="I258" i="1"/>
  <c r="E254" i="1"/>
  <c r="I254" i="1"/>
  <c r="E250" i="1"/>
  <c r="I250" i="1"/>
  <c r="E246" i="1"/>
  <c r="I246" i="1"/>
  <c r="E242" i="1"/>
  <c r="I242" i="1"/>
  <c r="E238" i="1"/>
  <c r="I238" i="1"/>
  <c r="E234" i="1"/>
  <c r="I234" i="1"/>
  <c r="E230" i="1"/>
  <c r="I230" i="1"/>
  <c r="E226" i="1"/>
  <c r="I226" i="1"/>
  <c r="E222" i="1"/>
  <c r="I222" i="1"/>
  <c r="E218" i="1"/>
  <c r="I218" i="1"/>
  <c r="E214" i="1"/>
  <c r="I214" i="1"/>
  <c r="E210" i="1"/>
  <c r="I210" i="1"/>
  <c r="E206" i="1"/>
  <c r="I206" i="1"/>
  <c r="E202" i="1"/>
  <c r="I202" i="1"/>
  <c r="E198" i="1"/>
  <c r="I198" i="1"/>
  <c r="E194" i="1"/>
  <c r="I194" i="1"/>
  <c r="E190" i="1"/>
  <c r="I190" i="1"/>
  <c r="E186" i="1"/>
  <c r="I186" i="1"/>
  <c r="E182" i="1"/>
  <c r="I182" i="1"/>
  <c r="E178" i="1"/>
  <c r="I178" i="1"/>
  <c r="E174" i="1"/>
  <c r="I174" i="1"/>
  <c r="E170" i="1"/>
  <c r="I170" i="1"/>
  <c r="E166" i="1"/>
  <c r="I166" i="1"/>
  <c r="E162" i="1"/>
  <c r="I162" i="1"/>
  <c r="E158" i="1"/>
  <c r="I158" i="1"/>
  <c r="E154" i="1"/>
  <c r="I154" i="1"/>
  <c r="E150" i="1"/>
  <c r="I150" i="1"/>
  <c r="E146" i="1"/>
  <c r="I146" i="1"/>
  <c r="E142" i="1"/>
  <c r="I142" i="1"/>
  <c r="E138" i="1"/>
  <c r="I138" i="1"/>
  <c r="E134" i="1"/>
  <c r="I134" i="1"/>
  <c r="E130" i="1"/>
  <c r="I130" i="1"/>
  <c r="E126" i="1"/>
  <c r="I126" i="1"/>
  <c r="E122" i="1"/>
  <c r="I122" i="1"/>
  <c r="E118" i="1"/>
  <c r="I118" i="1"/>
  <c r="E114" i="1"/>
  <c r="I114" i="1"/>
  <c r="E110" i="1"/>
  <c r="I110" i="1"/>
  <c r="E106" i="1"/>
  <c r="I106" i="1"/>
  <c r="E102" i="1"/>
  <c r="I102" i="1"/>
  <c r="E98" i="1"/>
  <c r="I98" i="1"/>
  <c r="E94" i="1"/>
  <c r="I94" i="1"/>
  <c r="E90" i="1"/>
  <c r="I90" i="1"/>
  <c r="E86" i="1"/>
  <c r="I86" i="1"/>
  <c r="E82" i="1"/>
  <c r="I82" i="1"/>
  <c r="E78" i="1"/>
  <c r="I78" i="1"/>
  <c r="E74" i="1"/>
  <c r="I74" i="1"/>
  <c r="E70" i="1"/>
  <c r="I70" i="1"/>
  <c r="E66" i="1"/>
  <c r="I66" i="1"/>
  <c r="E62" i="1"/>
  <c r="I62" i="1"/>
  <c r="E58" i="1"/>
  <c r="I58" i="1"/>
  <c r="E54" i="1"/>
  <c r="I54" i="1"/>
  <c r="E50" i="1"/>
  <c r="I50" i="1"/>
  <c r="E46" i="1"/>
  <c r="I46" i="1"/>
  <c r="E42" i="1"/>
  <c r="I42" i="1"/>
  <c r="E38" i="1"/>
  <c r="I38" i="1"/>
  <c r="E34" i="1"/>
  <c r="I34" i="1"/>
  <c r="E30" i="1"/>
  <c r="I30" i="1"/>
  <c r="E26" i="1"/>
  <c r="I26" i="1"/>
  <c r="E22" i="1"/>
  <c r="I22" i="1"/>
  <c r="E18" i="1"/>
  <c r="I18" i="1"/>
  <c r="E14" i="1"/>
  <c r="I14" i="1"/>
  <c r="E10" i="1"/>
  <c r="I10" i="1"/>
  <c r="E6" i="1"/>
  <c r="I6" i="1"/>
  <c r="E1004" i="1"/>
  <c r="I1004" i="1"/>
  <c r="E1000" i="1"/>
  <c r="I1000" i="1"/>
  <c r="E996" i="1"/>
  <c r="I996" i="1"/>
  <c r="E992" i="1"/>
  <c r="I992" i="1"/>
  <c r="E988" i="1"/>
  <c r="I988" i="1"/>
  <c r="E984" i="1"/>
  <c r="I984" i="1"/>
  <c r="E980" i="1"/>
  <c r="I980" i="1"/>
  <c r="E976" i="1"/>
  <c r="I976" i="1"/>
  <c r="E972" i="1"/>
  <c r="I972" i="1"/>
  <c r="E968" i="1"/>
  <c r="I968" i="1"/>
  <c r="E964" i="1"/>
  <c r="I964" i="1"/>
  <c r="E960" i="1"/>
  <c r="I960" i="1"/>
  <c r="E956" i="1"/>
  <c r="I956" i="1"/>
  <c r="E952" i="1"/>
  <c r="I952" i="1"/>
  <c r="E948" i="1"/>
  <c r="I948" i="1"/>
  <c r="E944" i="1"/>
  <c r="I944" i="1"/>
  <c r="E940" i="1"/>
  <c r="I940" i="1"/>
  <c r="E936" i="1"/>
  <c r="I936" i="1"/>
  <c r="E932" i="1"/>
  <c r="I932" i="1"/>
  <c r="E928" i="1"/>
  <c r="I928" i="1"/>
  <c r="E924" i="1"/>
  <c r="I924" i="1"/>
  <c r="E920" i="1"/>
  <c r="I920" i="1"/>
  <c r="E916" i="1"/>
  <c r="I916" i="1"/>
  <c r="E912" i="1"/>
  <c r="I912" i="1"/>
  <c r="E908" i="1"/>
  <c r="I908" i="1"/>
  <c r="E904" i="1"/>
  <c r="I904" i="1"/>
  <c r="E900" i="1"/>
  <c r="I900" i="1"/>
  <c r="E896" i="1"/>
  <c r="I896" i="1"/>
  <c r="E892" i="1"/>
  <c r="I892" i="1"/>
  <c r="E888" i="1"/>
  <c r="I888" i="1"/>
  <c r="E884" i="1"/>
  <c r="I884" i="1"/>
  <c r="E880" i="1"/>
  <c r="I880" i="1"/>
  <c r="E876" i="1"/>
  <c r="I876" i="1"/>
  <c r="E872" i="1"/>
  <c r="I872" i="1"/>
  <c r="E868" i="1"/>
  <c r="I868" i="1"/>
  <c r="E864" i="1"/>
  <c r="I864" i="1"/>
  <c r="E860" i="1"/>
  <c r="I860" i="1"/>
  <c r="E856" i="1"/>
  <c r="I856" i="1"/>
  <c r="E852" i="1"/>
  <c r="I852" i="1"/>
  <c r="E848" i="1"/>
  <c r="I848" i="1"/>
  <c r="E844" i="1"/>
  <c r="I844" i="1"/>
  <c r="E840" i="1"/>
  <c r="I840" i="1"/>
  <c r="E836" i="1"/>
  <c r="I836" i="1"/>
  <c r="E832" i="1"/>
  <c r="I832" i="1"/>
  <c r="E828" i="1"/>
  <c r="I828" i="1"/>
  <c r="E824" i="1"/>
  <c r="I824" i="1"/>
  <c r="E820" i="1"/>
  <c r="I820" i="1"/>
  <c r="E816" i="1"/>
  <c r="I816" i="1"/>
  <c r="E812" i="1"/>
  <c r="I812" i="1"/>
  <c r="E808" i="1"/>
  <c r="I808" i="1"/>
  <c r="E804" i="1"/>
  <c r="I804" i="1"/>
  <c r="E800" i="1"/>
  <c r="I800" i="1"/>
  <c r="E796" i="1"/>
  <c r="I796" i="1"/>
  <c r="E792" i="1"/>
  <c r="I792" i="1"/>
  <c r="E788" i="1"/>
  <c r="I788" i="1"/>
  <c r="E784" i="1"/>
  <c r="I784" i="1"/>
  <c r="E780" i="1"/>
  <c r="I780" i="1"/>
  <c r="E776" i="1"/>
  <c r="I776" i="1"/>
  <c r="E772" i="1"/>
  <c r="I772" i="1"/>
  <c r="E768" i="1"/>
  <c r="I768" i="1"/>
  <c r="E764" i="1"/>
  <c r="I764" i="1"/>
  <c r="E760" i="1"/>
  <c r="I760" i="1"/>
  <c r="E756" i="1"/>
  <c r="I756" i="1"/>
  <c r="E752" i="1"/>
  <c r="I752" i="1"/>
  <c r="E748" i="1"/>
  <c r="I748" i="1"/>
  <c r="E744" i="1"/>
  <c r="I744" i="1"/>
  <c r="E740" i="1"/>
  <c r="I740" i="1"/>
  <c r="E736" i="1"/>
  <c r="I736" i="1"/>
  <c r="E732" i="1"/>
  <c r="I732" i="1"/>
  <c r="E728" i="1"/>
  <c r="I728" i="1"/>
  <c r="E724" i="1"/>
  <c r="I724" i="1"/>
  <c r="E720" i="1"/>
  <c r="I720" i="1"/>
  <c r="E716" i="1"/>
  <c r="I716" i="1"/>
  <c r="E712" i="1"/>
  <c r="I712" i="1"/>
  <c r="E709" i="1"/>
  <c r="I709" i="1"/>
  <c r="E705" i="1"/>
  <c r="I705" i="1"/>
  <c r="E701" i="1"/>
  <c r="I701" i="1"/>
  <c r="E697" i="1"/>
  <c r="I697" i="1"/>
  <c r="E693" i="1"/>
  <c r="I693" i="1"/>
  <c r="E689" i="1"/>
  <c r="I689" i="1"/>
  <c r="E685" i="1"/>
  <c r="I685" i="1"/>
  <c r="E681" i="1"/>
  <c r="I681" i="1"/>
  <c r="E677" i="1"/>
  <c r="I677" i="1"/>
  <c r="E673" i="1"/>
  <c r="I673" i="1"/>
  <c r="E669" i="1"/>
  <c r="I669" i="1"/>
  <c r="E665" i="1"/>
  <c r="I665" i="1"/>
  <c r="E661" i="1"/>
  <c r="I661" i="1"/>
  <c r="E657" i="1"/>
  <c r="I657" i="1"/>
  <c r="E653" i="1"/>
  <c r="I653" i="1"/>
  <c r="E649" i="1"/>
  <c r="I649" i="1"/>
  <c r="E645" i="1"/>
  <c r="I645" i="1"/>
  <c r="E641" i="1"/>
  <c r="I641" i="1"/>
  <c r="E637" i="1"/>
  <c r="I637" i="1"/>
  <c r="E633" i="1"/>
  <c r="I633" i="1"/>
  <c r="E629" i="1"/>
  <c r="I629" i="1"/>
  <c r="E625" i="1"/>
  <c r="I625" i="1"/>
  <c r="E621" i="1"/>
  <c r="I621" i="1"/>
  <c r="E617" i="1"/>
  <c r="I617" i="1"/>
  <c r="E613" i="1"/>
  <c r="I613" i="1"/>
  <c r="E609" i="1"/>
  <c r="I609" i="1"/>
  <c r="E605" i="1"/>
  <c r="I605" i="1"/>
  <c r="E601" i="1"/>
  <c r="I601" i="1"/>
  <c r="E597" i="1"/>
  <c r="I597" i="1"/>
  <c r="E593" i="1"/>
  <c r="I593" i="1"/>
  <c r="E589" i="1"/>
  <c r="I589" i="1"/>
  <c r="E585" i="1"/>
  <c r="I585" i="1"/>
  <c r="E581" i="1"/>
  <c r="I581" i="1"/>
  <c r="E577" i="1"/>
  <c r="I577" i="1"/>
  <c r="E573" i="1"/>
  <c r="I573" i="1"/>
  <c r="E569" i="1"/>
  <c r="I569" i="1"/>
  <c r="E565" i="1"/>
  <c r="I565" i="1"/>
  <c r="E561" i="1"/>
  <c r="I561" i="1"/>
  <c r="E557" i="1"/>
  <c r="I557" i="1"/>
  <c r="E553" i="1"/>
  <c r="I553" i="1"/>
  <c r="E549" i="1"/>
  <c r="I549" i="1"/>
  <c r="E545" i="1"/>
  <c r="I545" i="1"/>
  <c r="E541" i="1"/>
  <c r="I541" i="1"/>
  <c r="E537" i="1"/>
  <c r="I537" i="1"/>
  <c r="E533" i="1"/>
  <c r="I533" i="1"/>
  <c r="E529" i="1"/>
  <c r="I529" i="1"/>
  <c r="E525" i="1"/>
  <c r="I525" i="1"/>
  <c r="E521" i="1"/>
  <c r="I521" i="1"/>
  <c r="E517" i="1"/>
  <c r="I517" i="1"/>
  <c r="E513" i="1"/>
  <c r="I513" i="1"/>
  <c r="E509" i="1"/>
  <c r="I509" i="1"/>
  <c r="E505" i="1"/>
  <c r="I505" i="1"/>
  <c r="E501" i="1"/>
  <c r="I501" i="1"/>
  <c r="E497" i="1"/>
  <c r="I497" i="1"/>
  <c r="E493" i="1"/>
  <c r="I493" i="1"/>
  <c r="E489" i="1"/>
  <c r="I489" i="1"/>
  <c r="E485" i="1"/>
  <c r="I485" i="1"/>
  <c r="E481" i="1"/>
  <c r="I481" i="1"/>
  <c r="E477" i="1"/>
  <c r="I477" i="1"/>
  <c r="E473" i="1"/>
  <c r="I473" i="1"/>
  <c r="E469" i="1"/>
  <c r="I469" i="1"/>
  <c r="E465" i="1"/>
  <c r="I465" i="1"/>
  <c r="E461" i="1"/>
  <c r="I461" i="1"/>
  <c r="E457" i="1"/>
  <c r="I457" i="1"/>
  <c r="E453" i="1"/>
  <c r="I453" i="1"/>
  <c r="E449" i="1"/>
  <c r="I449" i="1"/>
  <c r="E445" i="1"/>
  <c r="I445" i="1"/>
  <c r="E441" i="1"/>
  <c r="I441" i="1"/>
  <c r="E437" i="1"/>
  <c r="I437" i="1"/>
  <c r="E433" i="1"/>
  <c r="I433" i="1"/>
  <c r="E429" i="1"/>
  <c r="I429" i="1"/>
  <c r="E425" i="1"/>
  <c r="I425" i="1"/>
  <c r="E421" i="1"/>
  <c r="I421" i="1"/>
  <c r="E417" i="1"/>
  <c r="I417" i="1"/>
  <c r="E413" i="1"/>
  <c r="I413" i="1"/>
  <c r="E409" i="1"/>
  <c r="I409" i="1"/>
  <c r="E405" i="1"/>
  <c r="I405" i="1"/>
  <c r="E401" i="1"/>
  <c r="I401" i="1"/>
  <c r="E397" i="1"/>
  <c r="I397" i="1"/>
  <c r="E393" i="1"/>
  <c r="I393" i="1"/>
  <c r="E389" i="1"/>
  <c r="I389" i="1"/>
  <c r="E385" i="1"/>
  <c r="I385" i="1"/>
  <c r="E381" i="1"/>
  <c r="I381" i="1"/>
  <c r="E377" i="1"/>
  <c r="I377" i="1"/>
  <c r="E373" i="1"/>
  <c r="I373" i="1"/>
  <c r="E369" i="1"/>
  <c r="I369" i="1"/>
  <c r="E365" i="1"/>
  <c r="I365" i="1"/>
  <c r="E361" i="1"/>
  <c r="I361" i="1"/>
  <c r="E357" i="1"/>
  <c r="I357" i="1"/>
  <c r="E353" i="1"/>
  <c r="I353" i="1"/>
  <c r="E349" i="1"/>
  <c r="I349" i="1"/>
  <c r="E345" i="1"/>
  <c r="I345" i="1"/>
  <c r="E341" i="1"/>
  <c r="I341" i="1"/>
  <c r="E337" i="1"/>
  <c r="I337" i="1"/>
  <c r="E333" i="1"/>
  <c r="I333" i="1"/>
  <c r="E329" i="1"/>
  <c r="I329" i="1"/>
  <c r="E325" i="1"/>
  <c r="I325" i="1"/>
  <c r="E321" i="1"/>
  <c r="I321" i="1"/>
  <c r="E317" i="1"/>
  <c r="I317" i="1"/>
  <c r="E313" i="1"/>
  <c r="I313" i="1"/>
  <c r="E309" i="1"/>
  <c r="I309" i="1"/>
  <c r="E305" i="1"/>
  <c r="I305" i="1"/>
  <c r="E301" i="1"/>
  <c r="I301" i="1"/>
  <c r="E297" i="1"/>
  <c r="I297" i="1"/>
  <c r="E293" i="1"/>
  <c r="I293" i="1"/>
  <c r="E289" i="1"/>
  <c r="I289" i="1"/>
  <c r="E285" i="1"/>
  <c r="I285" i="1"/>
  <c r="E281" i="1"/>
  <c r="I281" i="1"/>
  <c r="E277" i="1"/>
  <c r="I277" i="1"/>
  <c r="E273" i="1"/>
  <c r="I273" i="1"/>
  <c r="E269" i="1"/>
  <c r="I269" i="1"/>
  <c r="E265" i="1"/>
  <c r="I265" i="1"/>
  <c r="E261" i="1"/>
  <c r="I261" i="1"/>
  <c r="E257" i="1"/>
  <c r="I257" i="1"/>
  <c r="E253" i="1"/>
  <c r="I253" i="1"/>
  <c r="E249" i="1"/>
  <c r="I249" i="1"/>
  <c r="E245" i="1"/>
  <c r="I245" i="1"/>
  <c r="E241" i="1"/>
  <c r="I241" i="1"/>
  <c r="E237" i="1"/>
  <c r="I237" i="1"/>
  <c r="E233" i="1"/>
  <c r="I233" i="1"/>
  <c r="E229" i="1"/>
  <c r="I229" i="1"/>
  <c r="E225" i="1"/>
  <c r="I225" i="1"/>
  <c r="E221" i="1"/>
  <c r="I221" i="1"/>
  <c r="E217" i="1"/>
  <c r="I217" i="1"/>
  <c r="E213" i="1"/>
  <c r="I213" i="1"/>
  <c r="E209" i="1"/>
  <c r="I209" i="1"/>
  <c r="E205" i="1"/>
  <c r="I205" i="1"/>
  <c r="E201" i="1"/>
  <c r="I201" i="1"/>
  <c r="E197" i="1"/>
  <c r="I197" i="1"/>
  <c r="E193" i="1"/>
  <c r="I193" i="1"/>
  <c r="E189" i="1"/>
  <c r="I189" i="1"/>
  <c r="E185" i="1"/>
  <c r="I185" i="1"/>
  <c r="E181" i="1"/>
  <c r="I181" i="1"/>
  <c r="E177" i="1"/>
  <c r="I177" i="1"/>
  <c r="E173" i="1"/>
  <c r="I173" i="1"/>
  <c r="E169" i="1"/>
  <c r="I169" i="1"/>
  <c r="E165" i="1"/>
  <c r="I165" i="1"/>
  <c r="E161" i="1"/>
  <c r="I161" i="1"/>
  <c r="E157" i="1"/>
  <c r="I157" i="1"/>
  <c r="E153" i="1"/>
  <c r="I153" i="1"/>
  <c r="E149" i="1"/>
  <c r="I149" i="1"/>
  <c r="E145" i="1"/>
  <c r="I145" i="1"/>
  <c r="E141" i="1"/>
  <c r="I141" i="1"/>
  <c r="E137" i="1"/>
  <c r="I137" i="1"/>
  <c r="E133" i="1"/>
  <c r="I133" i="1"/>
  <c r="E129" i="1"/>
  <c r="I129" i="1"/>
  <c r="E125" i="1"/>
  <c r="I125" i="1"/>
  <c r="E121" i="1"/>
  <c r="I121" i="1"/>
  <c r="E117" i="1"/>
  <c r="I117" i="1"/>
  <c r="E113" i="1"/>
  <c r="I113" i="1"/>
  <c r="E109" i="1"/>
  <c r="I109" i="1"/>
  <c r="E105" i="1"/>
  <c r="I105" i="1"/>
  <c r="E101" i="1"/>
  <c r="I101" i="1"/>
  <c r="E97" i="1"/>
  <c r="I97" i="1"/>
  <c r="E93" i="1"/>
  <c r="I93" i="1"/>
  <c r="E89" i="1"/>
  <c r="I89" i="1"/>
  <c r="E85" i="1"/>
  <c r="I85" i="1"/>
  <c r="E81" i="1"/>
  <c r="I81" i="1"/>
  <c r="E77" i="1"/>
  <c r="I77" i="1"/>
  <c r="E73" i="1"/>
  <c r="I73" i="1"/>
  <c r="E69" i="1"/>
  <c r="I69" i="1"/>
  <c r="E65" i="1"/>
  <c r="I65" i="1"/>
  <c r="E61" i="1"/>
  <c r="I61" i="1"/>
  <c r="E57" i="1"/>
  <c r="I57" i="1"/>
  <c r="E53" i="1"/>
  <c r="I53" i="1"/>
  <c r="E49" i="1"/>
  <c r="I49" i="1"/>
  <c r="E45" i="1"/>
  <c r="I45" i="1"/>
  <c r="E41" i="1"/>
  <c r="I41" i="1"/>
  <c r="E37" i="1"/>
  <c r="I37" i="1"/>
  <c r="E33" i="1"/>
  <c r="I33" i="1"/>
  <c r="E29" i="1"/>
  <c r="I29" i="1"/>
  <c r="E25" i="1"/>
  <c r="I25" i="1"/>
  <c r="E21" i="1"/>
  <c r="I21" i="1"/>
  <c r="E17" i="1"/>
  <c r="I17" i="1"/>
  <c r="E13" i="1"/>
  <c r="I13" i="1"/>
  <c r="E9" i="1"/>
  <c r="I9" i="1"/>
  <c r="E5" i="1"/>
  <c r="I5" i="1"/>
  <c r="D1133" i="1"/>
  <c r="E1133" i="1"/>
  <c r="D1101" i="1"/>
  <c r="E1101" i="1"/>
  <c r="D1069" i="1"/>
  <c r="E1069" i="1"/>
  <c r="D1021" i="1"/>
  <c r="E1021" i="1"/>
  <c r="D973" i="1"/>
  <c r="E973" i="1"/>
  <c r="D925" i="1"/>
  <c r="E925" i="1"/>
  <c r="D877" i="1"/>
  <c r="E877" i="1"/>
  <c r="D829" i="1"/>
  <c r="E829" i="1"/>
  <c r="D781" i="1"/>
  <c r="E781" i="1"/>
  <c r="D733" i="1"/>
  <c r="E733" i="1"/>
  <c r="D686" i="1"/>
  <c r="E686" i="1"/>
  <c r="D510" i="1"/>
  <c r="E510" i="1"/>
  <c r="G1397" i="1"/>
  <c r="H1397" i="1" s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G1365" i="1"/>
  <c r="H1365" i="1" s="1"/>
  <c r="G1361" i="1"/>
  <c r="H1361" i="1" s="1"/>
  <c r="G1357" i="1"/>
  <c r="H1357" i="1" s="1"/>
  <c r="G1353" i="1"/>
  <c r="H1353" i="1" s="1"/>
  <c r="G1345" i="1"/>
  <c r="H1345" i="1" s="1"/>
  <c r="G1341" i="1"/>
  <c r="H1341" i="1" s="1"/>
  <c r="G1337" i="1"/>
  <c r="H1337" i="1" s="1"/>
  <c r="G1333" i="1"/>
  <c r="H1333" i="1" s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G1301" i="1"/>
  <c r="H1301" i="1" s="1"/>
  <c r="G1297" i="1"/>
  <c r="H1297" i="1" s="1"/>
  <c r="G1293" i="1"/>
  <c r="H1293" i="1" s="1"/>
  <c r="G1289" i="1"/>
  <c r="H1289" i="1" s="1"/>
  <c r="G1285" i="1"/>
  <c r="H1285" i="1" s="1"/>
  <c r="G1281" i="1"/>
  <c r="H1281" i="1" s="1"/>
  <c r="G1277" i="1"/>
  <c r="H1277" i="1" s="1"/>
  <c r="G1273" i="1"/>
  <c r="H1273" i="1" s="1"/>
  <c r="G1269" i="1"/>
  <c r="H1269" i="1" s="1"/>
  <c r="G1265" i="1"/>
  <c r="H1265" i="1" s="1"/>
  <c r="G1261" i="1"/>
  <c r="H1261" i="1" s="1"/>
  <c r="G1257" i="1"/>
  <c r="H1257" i="1" s="1"/>
  <c r="G1253" i="1"/>
  <c r="H1253" i="1" s="1"/>
  <c r="G1249" i="1"/>
  <c r="H1249" i="1" s="1"/>
  <c r="G1245" i="1"/>
  <c r="H1245" i="1" s="1"/>
  <c r="G1241" i="1"/>
  <c r="H1241" i="1" s="1"/>
  <c r="G1237" i="1"/>
  <c r="H1237" i="1" s="1"/>
  <c r="G1233" i="1"/>
  <c r="H1233" i="1" s="1"/>
  <c r="G1229" i="1"/>
  <c r="H1229" i="1" s="1"/>
  <c r="G1225" i="1"/>
  <c r="H1225" i="1" s="1"/>
  <c r="G1221" i="1"/>
  <c r="H1221" i="1" s="1"/>
  <c r="G1217" i="1"/>
  <c r="H1217" i="1" s="1"/>
  <c r="G1213" i="1"/>
  <c r="H1213" i="1" s="1"/>
  <c r="G1209" i="1"/>
  <c r="H1209" i="1" s="1"/>
  <c r="G1205" i="1"/>
  <c r="H1205" i="1" s="1"/>
  <c r="G1201" i="1"/>
  <c r="H1201" i="1" s="1"/>
  <c r="G1197" i="1"/>
  <c r="H1197" i="1" s="1"/>
  <c r="G1193" i="1"/>
  <c r="H1193" i="1" s="1"/>
  <c r="G1189" i="1"/>
  <c r="H1189" i="1" s="1"/>
  <c r="G1185" i="1"/>
  <c r="H1185" i="1" s="1"/>
  <c r="G1181" i="1"/>
  <c r="H1181" i="1" s="1"/>
  <c r="G1177" i="1"/>
  <c r="H1177" i="1" s="1"/>
  <c r="G1173" i="1"/>
  <c r="H1173" i="1" s="1"/>
  <c r="G1169" i="1"/>
  <c r="H1169" i="1" s="1"/>
  <c r="G1165" i="1"/>
  <c r="H1165" i="1" s="1"/>
  <c r="G1161" i="1"/>
  <c r="H1161" i="1" s="1"/>
  <c r="G1157" i="1"/>
  <c r="H1157" i="1" s="1"/>
  <c r="G1153" i="1"/>
  <c r="H1153" i="1" s="1"/>
  <c r="G1150" i="1"/>
  <c r="H1150" i="1" s="1"/>
  <c r="G1146" i="1"/>
  <c r="H1146" i="1" s="1"/>
  <c r="G1142" i="1"/>
  <c r="H1142" i="1" s="1"/>
  <c r="G1138" i="1"/>
  <c r="H1138" i="1" s="1"/>
  <c r="G1134" i="1"/>
  <c r="H1134" i="1" s="1"/>
  <c r="G1130" i="1"/>
  <c r="H1130" i="1" s="1"/>
  <c r="G1126" i="1"/>
  <c r="H1126" i="1" s="1"/>
  <c r="G1122" i="1"/>
  <c r="H1122" i="1" s="1"/>
  <c r="G1118" i="1"/>
  <c r="H1118" i="1" s="1"/>
  <c r="G1114" i="1"/>
  <c r="H1114" i="1" s="1"/>
  <c r="G1110" i="1"/>
  <c r="H1110" i="1" s="1"/>
  <c r="G1106" i="1"/>
  <c r="H1106" i="1" s="1"/>
  <c r="G1102" i="1"/>
  <c r="H1102" i="1" s="1"/>
  <c r="G1098" i="1"/>
  <c r="H1098" i="1" s="1"/>
  <c r="G1094" i="1"/>
  <c r="H1094" i="1" s="1"/>
  <c r="G1090" i="1"/>
  <c r="H1090" i="1" s="1"/>
  <c r="G1086" i="1"/>
  <c r="H1086" i="1" s="1"/>
  <c r="G1082" i="1"/>
  <c r="H1082" i="1" s="1"/>
  <c r="G1078" i="1"/>
  <c r="H1078" i="1" s="1"/>
  <c r="G1074" i="1"/>
  <c r="H1074" i="1" s="1"/>
  <c r="G1070" i="1"/>
  <c r="H1070" i="1" s="1"/>
  <c r="G1066" i="1"/>
  <c r="H1066" i="1" s="1"/>
  <c r="G1062" i="1"/>
  <c r="H1062" i="1" s="1"/>
  <c r="G1058" i="1"/>
  <c r="H1058" i="1" s="1"/>
  <c r="G1054" i="1"/>
  <c r="H1054" i="1" s="1"/>
  <c r="G1050" i="1"/>
  <c r="H1050" i="1" s="1"/>
  <c r="G1046" i="1"/>
  <c r="H1046" i="1" s="1"/>
  <c r="G1042" i="1"/>
  <c r="H1042" i="1" s="1"/>
  <c r="G1038" i="1"/>
  <c r="H1038" i="1" s="1"/>
  <c r="G1034" i="1"/>
  <c r="H1034" i="1" s="1"/>
  <c r="G1030" i="1"/>
  <c r="H1030" i="1" s="1"/>
  <c r="G1026" i="1"/>
  <c r="H1026" i="1" s="1"/>
  <c r="G1022" i="1"/>
  <c r="H1022" i="1" s="1"/>
  <c r="G1018" i="1"/>
  <c r="H1018" i="1" s="1"/>
  <c r="G1014" i="1"/>
  <c r="H1014" i="1" s="1"/>
  <c r="G1010" i="1"/>
  <c r="H1010" i="1" s="1"/>
  <c r="G1006" i="1"/>
  <c r="H1006" i="1" s="1"/>
  <c r="G1002" i="1"/>
  <c r="H1002" i="1" s="1"/>
  <c r="G998" i="1"/>
  <c r="H998" i="1" s="1"/>
  <c r="G994" i="1"/>
  <c r="H994" i="1" s="1"/>
  <c r="G990" i="1"/>
  <c r="H990" i="1" s="1"/>
  <c r="G986" i="1"/>
  <c r="H986" i="1" s="1"/>
  <c r="G982" i="1"/>
  <c r="H982" i="1" s="1"/>
  <c r="G978" i="1"/>
  <c r="H978" i="1" s="1"/>
  <c r="G974" i="1"/>
  <c r="H974" i="1" s="1"/>
  <c r="G970" i="1"/>
  <c r="H970" i="1" s="1"/>
  <c r="G966" i="1"/>
  <c r="H966" i="1" s="1"/>
  <c r="G962" i="1"/>
  <c r="H962" i="1" s="1"/>
  <c r="G958" i="1"/>
  <c r="H958" i="1" s="1"/>
  <c r="G954" i="1"/>
  <c r="H954" i="1" s="1"/>
  <c r="G950" i="1"/>
  <c r="H950" i="1" s="1"/>
  <c r="G946" i="1"/>
  <c r="H946" i="1" s="1"/>
  <c r="G942" i="1"/>
  <c r="H942" i="1" s="1"/>
  <c r="G938" i="1"/>
  <c r="H938" i="1" s="1"/>
  <c r="G934" i="1"/>
  <c r="H934" i="1" s="1"/>
  <c r="G930" i="1"/>
  <c r="H930" i="1" s="1"/>
  <c r="G926" i="1"/>
  <c r="H926" i="1" s="1"/>
  <c r="G922" i="1"/>
  <c r="H922" i="1" s="1"/>
  <c r="G918" i="1"/>
  <c r="H918" i="1" s="1"/>
  <c r="G914" i="1"/>
  <c r="H914" i="1" s="1"/>
  <c r="G910" i="1"/>
  <c r="H910" i="1" s="1"/>
  <c r="G906" i="1"/>
  <c r="H906" i="1" s="1"/>
  <c r="G902" i="1"/>
  <c r="H902" i="1" s="1"/>
  <c r="G898" i="1"/>
  <c r="H898" i="1" s="1"/>
  <c r="G894" i="1"/>
  <c r="H894" i="1" s="1"/>
  <c r="G890" i="1"/>
  <c r="H890" i="1" s="1"/>
  <c r="G886" i="1"/>
  <c r="H886" i="1" s="1"/>
  <c r="G882" i="1"/>
  <c r="H882" i="1" s="1"/>
  <c r="G878" i="1"/>
  <c r="H878" i="1" s="1"/>
  <c r="G874" i="1"/>
  <c r="H874" i="1" s="1"/>
  <c r="G870" i="1"/>
  <c r="H870" i="1" s="1"/>
  <c r="G866" i="1"/>
  <c r="H866" i="1" s="1"/>
  <c r="G862" i="1"/>
  <c r="H862" i="1" s="1"/>
  <c r="G858" i="1"/>
  <c r="H858" i="1" s="1"/>
  <c r="G854" i="1"/>
  <c r="H854" i="1" s="1"/>
  <c r="G850" i="1"/>
  <c r="H850" i="1" s="1"/>
  <c r="G846" i="1"/>
  <c r="H846" i="1" s="1"/>
  <c r="G842" i="1"/>
  <c r="H842" i="1" s="1"/>
  <c r="G838" i="1"/>
  <c r="H838" i="1" s="1"/>
  <c r="G834" i="1"/>
  <c r="H834" i="1" s="1"/>
  <c r="G830" i="1"/>
  <c r="H830" i="1" s="1"/>
  <c r="G826" i="1"/>
  <c r="H826" i="1" s="1"/>
  <c r="G822" i="1"/>
  <c r="H822" i="1" s="1"/>
  <c r="G818" i="1"/>
  <c r="H818" i="1" s="1"/>
  <c r="G814" i="1"/>
  <c r="H814" i="1" s="1"/>
  <c r="G810" i="1"/>
  <c r="H810" i="1" s="1"/>
  <c r="G806" i="1"/>
  <c r="H806" i="1" s="1"/>
  <c r="G802" i="1"/>
  <c r="H802" i="1" s="1"/>
  <c r="G798" i="1"/>
  <c r="H798" i="1" s="1"/>
  <c r="G794" i="1"/>
  <c r="H794" i="1" s="1"/>
  <c r="G790" i="1"/>
  <c r="H790" i="1" s="1"/>
  <c r="G786" i="1"/>
  <c r="H786" i="1" s="1"/>
  <c r="G782" i="1"/>
  <c r="H782" i="1" s="1"/>
  <c r="G778" i="1"/>
  <c r="H778" i="1" s="1"/>
  <c r="G774" i="1"/>
  <c r="H774" i="1" s="1"/>
  <c r="G770" i="1"/>
  <c r="H770" i="1" s="1"/>
  <c r="G766" i="1"/>
  <c r="H766" i="1" s="1"/>
  <c r="G762" i="1"/>
  <c r="H762" i="1" s="1"/>
  <c r="G758" i="1"/>
  <c r="H758" i="1" s="1"/>
  <c r="G754" i="1"/>
  <c r="H754" i="1" s="1"/>
  <c r="G750" i="1"/>
  <c r="H750" i="1" s="1"/>
  <c r="G746" i="1"/>
  <c r="H746" i="1" s="1"/>
  <c r="G742" i="1"/>
  <c r="H742" i="1" s="1"/>
  <c r="G738" i="1"/>
  <c r="H738" i="1" s="1"/>
  <c r="G734" i="1"/>
  <c r="H734" i="1" s="1"/>
  <c r="G730" i="1"/>
  <c r="H730" i="1" s="1"/>
  <c r="G726" i="1"/>
  <c r="H726" i="1" s="1"/>
  <c r="G722" i="1"/>
  <c r="H722" i="1" s="1"/>
  <c r="G718" i="1"/>
  <c r="H718" i="1" s="1"/>
  <c r="G714" i="1"/>
  <c r="H714" i="1" s="1"/>
  <c r="G710" i="1"/>
  <c r="H710" i="1" s="1"/>
  <c r="G707" i="1"/>
  <c r="H707" i="1" s="1"/>
  <c r="G703" i="1"/>
  <c r="H703" i="1" s="1"/>
  <c r="G699" i="1"/>
  <c r="H699" i="1" s="1"/>
  <c r="G695" i="1"/>
  <c r="H695" i="1" s="1"/>
  <c r="G691" i="1"/>
  <c r="H691" i="1" s="1"/>
  <c r="G687" i="1"/>
  <c r="H687" i="1" s="1"/>
  <c r="G683" i="1"/>
  <c r="H683" i="1" s="1"/>
  <c r="G679" i="1"/>
  <c r="H679" i="1" s="1"/>
  <c r="G675" i="1"/>
  <c r="H675" i="1" s="1"/>
  <c r="G671" i="1"/>
  <c r="H671" i="1" s="1"/>
  <c r="G667" i="1"/>
  <c r="H667" i="1" s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G635" i="1"/>
  <c r="H635" i="1" s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G603" i="1"/>
  <c r="H603" i="1" s="1"/>
  <c r="G599" i="1"/>
  <c r="H599" i="1" s="1"/>
  <c r="G595" i="1"/>
  <c r="H595" i="1" s="1"/>
  <c r="G591" i="1"/>
  <c r="H591" i="1" s="1"/>
  <c r="G587" i="1"/>
  <c r="H587" i="1" s="1"/>
  <c r="G583" i="1"/>
  <c r="H583" i="1" s="1"/>
  <c r="G579" i="1"/>
  <c r="H579" i="1" s="1"/>
  <c r="G575" i="1"/>
  <c r="H575" i="1" s="1"/>
  <c r="G571" i="1"/>
  <c r="H571" i="1" s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543" i="1"/>
  <c r="H543" i="1" s="1"/>
  <c r="G539" i="1"/>
  <c r="H539" i="1" s="1"/>
  <c r="G535" i="1"/>
  <c r="H535" i="1" s="1"/>
  <c r="G531" i="1"/>
  <c r="H531" i="1" s="1"/>
  <c r="G527" i="1"/>
  <c r="H527" i="1" s="1"/>
  <c r="G523" i="1"/>
  <c r="H523" i="1" s="1"/>
  <c r="G519" i="1"/>
  <c r="H519" i="1" s="1"/>
  <c r="G515" i="1"/>
  <c r="H515" i="1" s="1"/>
  <c r="G511" i="1"/>
  <c r="H511" i="1" s="1"/>
  <c r="G507" i="1"/>
  <c r="H507" i="1" s="1"/>
  <c r="G503" i="1"/>
  <c r="H503" i="1" s="1"/>
  <c r="G499" i="1"/>
  <c r="H499" i="1" s="1"/>
  <c r="G495" i="1"/>
  <c r="H495" i="1" s="1"/>
  <c r="G491" i="1"/>
  <c r="H491" i="1" s="1"/>
  <c r="G487" i="1"/>
  <c r="H487" i="1" s="1"/>
  <c r="G483" i="1"/>
  <c r="H483" i="1" s="1"/>
  <c r="G479" i="1"/>
  <c r="H479" i="1" s="1"/>
  <c r="G475" i="1"/>
  <c r="H475" i="1" s="1"/>
  <c r="G471" i="1"/>
  <c r="H471" i="1" s="1"/>
  <c r="G467" i="1"/>
  <c r="H467" i="1" s="1"/>
  <c r="G463" i="1"/>
  <c r="H463" i="1" s="1"/>
  <c r="G459" i="1"/>
  <c r="H459" i="1" s="1"/>
  <c r="G455" i="1"/>
  <c r="H455" i="1" s="1"/>
  <c r="G451" i="1"/>
  <c r="H451" i="1" s="1"/>
  <c r="G447" i="1"/>
  <c r="H447" i="1" s="1"/>
  <c r="G443" i="1"/>
  <c r="H443" i="1" s="1"/>
  <c r="G439" i="1"/>
  <c r="H439" i="1" s="1"/>
  <c r="G435" i="1"/>
  <c r="H435" i="1" s="1"/>
  <c r="G431" i="1"/>
  <c r="H431" i="1" s="1"/>
  <c r="G427" i="1"/>
  <c r="H427" i="1" s="1"/>
  <c r="G423" i="1"/>
  <c r="H423" i="1" s="1"/>
  <c r="G419" i="1"/>
  <c r="H419" i="1" s="1"/>
  <c r="G415" i="1"/>
  <c r="H415" i="1" s="1"/>
  <c r="G411" i="1"/>
  <c r="H411" i="1" s="1"/>
  <c r="G407" i="1"/>
  <c r="H407" i="1" s="1"/>
  <c r="G403" i="1"/>
  <c r="H403" i="1" s="1"/>
  <c r="G399" i="1"/>
  <c r="H399" i="1" s="1"/>
  <c r="G395" i="1"/>
  <c r="H395" i="1" s="1"/>
  <c r="G391" i="1"/>
  <c r="H391" i="1" s="1"/>
  <c r="G387" i="1"/>
  <c r="H387" i="1" s="1"/>
  <c r="G383" i="1"/>
  <c r="H383" i="1" s="1"/>
  <c r="G379" i="1"/>
  <c r="H379" i="1" s="1"/>
  <c r="G375" i="1"/>
  <c r="H375" i="1" s="1"/>
  <c r="G371" i="1"/>
  <c r="H371" i="1" s="1"/>
  <c r="G367" i="1"/>
  <c r="H367" i="1" s="1"/>
  <c r="G363" i="1"/>
  <c r="H363" i="1" s="1"/>
  <c r="G359" i="1"/>
  <c r="H359" i="1" s="1"/>
  <c r="G355" i="1"/>
  <c r="H355" i="1" s="1"/>
  <c r="G351" i="1"/>
  <c r="H351" i="1" s="1"/>
  <c r="G347" i="1"/>
  <c r="H347" i="1" s="1"/>
  <c r="G343" i="1"/>
  <c r="H343" i="1" s="1"/>
  <c r="G339" i="1"/>
  <c r="H339" i="1" s="1"/>
  <c r="G335" i="1"/>
  <c r="H335" i="1" s="1"/>
  <c r="G331" i="1"/>
  <c r="H331" i="1" s="1"/>
  <c r="G327" i="1"/>
  <c r="H327" i="1" s="1"/>
  <c r="G323" i="1"/>
  <c r="H323" i="1" s="1"/>
  <c r="G319" i="1"/>
  <c r="H319" i="1" s="1"/>
  <c r="G315" i="1"/>
  <c r="H315" i="1" s="1"/>
  <c r="G311" i="1"/>
  <c r="H311" i="1" s="1"/>
  <c r="G307" i="1"/>
  <c r="H307" i="1" s="1"/>
  <c r="G303" i="1"/>
  <c r="H303" i="1" s="1"/>
  <c r="G299" i="1"/>
  <c r="H299" i="1" s="1"/>
  <c r="G295" i="1"/>
  <c r="H295" i="1" s="1"/>
  <c r="G291" i="1"/>
  <c r="H291" i="1" s="1"/>
  <c r="G287" i="1"/>
  <c r="H287" i="1" s="1"/>
  <c r="G283" i="1"/>
  <c r="H283" i="1" s="1"/>
  <c r="G279" i="1"/>
  <c r="H279" i="1" s="1"/>
  <c r="G275" i="1"/>
  <c r="H275" i="1" s="1"/>
  <c r="G271" i="1"/>
  <c r="H271" i="1" s="1"/>
  <c r="G267" i="1"/>
  <c r="H267" i="1" s="1"/>
  <c r="G263" i="1"/>
  <c r="H263" i="1" s="1"/>
  <c r="G259" i="1"/>
  <c r="H259" i="1" s="1"/>
  <c r="G255" i="1"/>
  <c r="H255" i="1" s="1"/>
  <c r="G251" i="1"/>
  <c r="H251" i="1" s="1"/>
  <c r="G247" i="1"/>
  <c r="H247" i="1" s="1"/>
  <c r="G243" i="1"/>
  <c r="H243" i="1" s="1"/>
  <c r="G239" i="1"/>
  <c r="H239" i="1" s="1"/>
  <c r="G235" i="1"/>
  <c r="H235" i="1" s="1"/>
  <c r="G231" i="1"/>
  <c r="H231" i="1" s="1"/>
  <c r="G227" i="1"/>
  <c r="H227" i="1" s="1"/>
  <c r="G223" i="1"/>
  <c r="H223" i="1" s="1"/>
  <c r="G219" i="1"/>
  <c r="H219" i="1" s="1"/>
  <c r="G215" i="1"/>
  <c r="H215" i="1" s="1"/>
  <c r="G211" i="1"/>
  <c r="H211" i="1" s="1"/>
  <c r="G207" i="1"/>
  <c r="H207" i="1" s="1"/>
  <c r="G203" i="1"/>
  <c r="H203" i="1" s="1"/>
  <c r="G199" i="1"/>
  <c r="H199" i="1" s="1"/>
  <c r="G195" i="1"/>
  <c r="H195" i="1" s="1"/>
  <c r="G191" i="1"/>
  <c r="H191" i="1" s="1"/>
  <c r="G187" i="1"/>
  <c r="H187" i="1" s="1"/>
  <c r="G183" i="1"/>
  <c r="H183" i="1" s="1"/>
  <c r="G179" i="1"/>
  <c r="H179" i="1" s="1"/>
  <c r="G175" i="1"/>
  <c r="H175" i="1" s="1"/>
  <c r="G171" i="1"/>
  <c r="H171" i="1" s="1"/>
  <c r="G167" i="1"/>
  <c r="H167" i="1" s="1"/>
  <c r="G163" i="1"/>
  <c r="H163" i="1" s="1"/>
  <c r="G159" i="1"/>
  <c r="H159" i="1" s="1"/>
  <c r="G155" i="1"/>
  <c r="H155" i="1" s="1"/>
  <c r="G151" i="1"/>
  <c r="H151" i="1" s="1"/>
  <c r="G147" i="1"/>
  <c r="H147" i="1" s="1"/>
  <c r="G143" i="1"/>
  <c r="H143" i="1" s="1"/>
  <c r="G139" i="1"/>
  <c r="H139" i="1" s="1"/>
  <c r="G135" i="1"/>
  <c r="H135" i="1" s="1"/>
  <c r="G131" i="1"/>
  <c r="H131" i="1" s="1"/>
  <c r="G127" i="1"/>
  <c r="H127" i="1" s="1"/>
  <c r="G123" i="1"/>
  <c r="H123" i="1" s="1"/>
  <c r="G119" i="1"/>
  <c r="H119" i="1" s="1"/>
  <c r="G115" i="1"/>
  <c r="H115" i="1" s="1"/>
  <c r="G111" i="1"/>
  <c r="H111" i="1" s="1"/>
  <c r="G107" i="1"/>
  <c r="H107" i="1" s="1"/>
  <c r="G103" i="1"/>
  <c r="H103" i="1" s="1"/>
  <c r="G99" i="1"/>
  <c r="H99" i="1" s="1"/>
  <c r="G95" i="1"/>
  <c r="H95" i="1" s="1"/>
  <c r="G91" i="1"/>
  <c r="H91" i="1" s="1"/>
  <c r="G87" i="1"/>
  <c r="H87" i="1" s="1"/>
  <c r="G83" i="1"/>
  <c r="H83" i="1" s="1"/>
  <c r="G79" i="1"/>
  <c r="H79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G1392" i="1"/>
  <c r="H1392" i="1" s="1"/>
  <c r="G1380" i="1"/>
  <c r="H1380" i="1" s="1"/>
  <c r="G1368" i="1"/>
  <c r="H1368" i="1" s="1"/>
  <c r="G1356" i="1"/>
  <c r="H1356" i="1" s="1"/>
  <c r="G1344" i="1"/>
  <c r="H1344" i="1" s="1"/>
  <c r="G1332" i="1"/>
  <c r="H1332" i="1" s="1"/>
  <c r="G1324" i="1"/>
  <c r="H1324" i="1" s="1"/>
  <c r="G1312" i="1"/>
  <c r="H1312" i="1" s="1"/>
  <c r="G1304" i="1"/>
  <c r="H1304" i="1" s="1"/>
  <c r="G1292" i="1"/>
  <c r="H1292" i="1" s="1"/>
  <c r="G1280" i="1"/>
  <c r="H1280" i="1" s="1"/>
  <c r="G1268" i="1"/>
  <c r="H1268" i="1" s="1"/>
  <c r="G1256" i="1"/>
  <c r="H1256" i="1" s="1"/>
  <c r="G1244" i="1"/>
  <c r="H1244" i="1" s="1"/>
  <c r="G1232" i="1"/>
  <c r="H1232" i="1" s="1"/>
  <c r="G1220" i="1"/>
  <c r="H1220" i="1" s="1"/>
  <c r="G1212" i="1"/>
  <c r="H1212" i="1" s="1"/>
  <c r="G1200" i="1"/>
  <c r="H1200" i="1" s="1"/>
  <c r="G1188" i="1"/>
  <c r="H1188" i="1" s="1"/>
  <c r="G1176" i="1"/>
  <c r="H1176" i="1" s="1"/>
  <c r="G1164" i="1"/>
  <c r="H1164" i="1" s="1"/>
  <c r="G1141" i="1"/>
  <c r="H1141" i="1" s="1"/>
  <c r="G1129" i="1"/>
  <c r="H1129" i="1" s="1"/>
  <c r="G1117" i="1"/>
  <c r="H1117" i="1" s="1"/>
  <c r="G1105" i="1"/>
  <c r="H1105" i="1" s="1"/>
  <c r="G1097" i="1"/>
  <c r="H1097" i="1" s="1"/>
  <c r="G1089" i="1"/>
  <c r="H1089" i="1" s="1"/>
  <c r="G1077" i="1"/>
  <c r="H1077" i="1" s="1"/>
  <c r="G1065" i="1"/>
  <c r="H1065" i="1" s="1"/>
  <c r="G1049" i="1"/>
  <c r="H1049" i="1" s="1"/>
  <c r="G1037" i="1"/>
  <c r="H1037" i="1" s="1"/>
  <c r="G1025" i="1"/>
  <c r="H1025" i="1" s="1"/>
  <c r="G1017" i="1"/>
  <c r="H1017" i="1" s="1"/>
  <c r="G1005" i="1"/>
  <c r="H1005" i="1" s="1"/>
  <c r="G993" i="1"/>
  <c r="H993" i="1" s="1"/>
  <c r="G981" i="1"/>
  <c r="H981" i="1" s="1"/>
  <c r="G969" i="1"/>
  <c r="H969" i="1" s="1"/>
  <c r="G953" i="1"/>
  <c r="H953" i="1" s="1"/>
  <c r="G941" i="1"/>
  <c r="H941" i="1" s="1"/>
  <c r="G929" i="1"/>
  <c r="H929" i="1" s="1"/>
  <c r="G917" i="1"/>
  <c r="H917" i="1" s="1"/>
  <c r="G905" i="1"/>
  <c r="H905" i="1" s="1"/>
  <c r="G897" i="1"/>
  <c r="H897" i="1" s="1"/>
  <c r="G885" i="1"/>
  <c r="H885" i="1" s="1"/>
  <c r="G873" i="1"/>
  <c r="H873" i="1" s="1"/>
  <c r="G857" i="1"/>
  <c r="H857" i="1" s="1"/>
  <c r="G845" i="1"/>
  <c r="H845" i="1" s="1"/>
  <c r="G833" i="1"/>
  <c r="H833" i="1" s="1"/>
  <c r="G821" i="1"/>
  <c r="H821" i="1" s="1"/>
  <c r="G813" i="1"/>
  <c r="H813" i="1" s="1"/>
  <c r="G801" i="1"/>
  <c r="H801" i="1" s="1"/>
  <c r="G789" i="1"/>
  <c r="H789" i="1" s="1"/>
  <c r="G777" i="1"/>
  <c r="H777" i="1" s="1"/>
  <c r="G765" i="1"/>
  <c r="H765" i="1" s="1"/>
  <c r="G753" i="1"/>
  <c r="H753" i="1" s="1"/>
  <c r="G741" i="1"/>
  <c r="H741" i="1" s="1"/>
  <c r="G729" i="1"/>
  <c r="H729" i="1" s="1"/>
  <c r="G717" i="1"/>
  <c r="H717" i="1" s="1"/>
  <c r="G702" i="1"/>
  <c r="H702" i="1" s="1"/>
  <c r="G690" i="1"/>
  <c r="H690" i="1" s="1"/>
  <c r="G678" i="1"/>
  <c r="H678" i="1" s="1"/>
  <c r="G666" i="1"/>
  <c r="H666" i="1" s="1"/>
  <c r="G654" i="1"/>
  <c r="H654" i="1" s="1"/>
  <c r="G642" i="1"/>
  <c r="H642" i="1" s="1"/>
  <c r="G630" i="1"/>
  <c r="H630" i="1" s="1"/>
  <c r="G618" i="1"/>
  <c r="H618" i="1" s="1"/>
  <c r="G606" i="1"/>
  <c r="H606" i="1" s="1"/>
  <c r="G594" i="1"/>
  <c r="H594" i="1" s="1"/>
  <c r="G582" i="1"/>
  <c r="H582" i="1" s="1"/>
  <c r="G570" i="1"/>
  <c r="H570" i="1" s="1"/>
  <c r="G558" i="1"/>
  <c r="H558" i="1" s="1"/>
  <c r="G550" i="1"/>
  <c r="H550" i="1" s="1"/>
  <c r="G538" i="1"/>
  <c r="H538" i="1" s="1"/>
  <c r="G526" i="1"/>
  <c r="H526" i="1" s="1"/>
  <c r="G518" i="1"/>
  <c r="H518" i="1" s="1"/>
  <c r="G506" i="1"/>
  <c r="H506" i="1" s="1"/>
  <c r="G494" i="1"/>
  <c r="H494" i="1" s="1"/>
  <c r="G482" i="1"/>
  <c r="H482" i="1" s="1"/>
  <c r="G470" i="1"/>
  <c r="H470" i="1" s="1"/>
  <c r="G458" i="1"/>
  <c r="H458" i="1" s="1"/>
  <c r="G446" i="1"/>
  <c r="H446" i="1" s="1"/>
  <c r="G434" i="1"/>
  <c r="H434" i="1" s="1"/>
  <c r="G422" i="1"/>
  <c r="H422" i="1" s="1"/>
  <c r="G410" i="1"/>
  <c r="H410" i="1" s="1"/>
  <c r="G398" i="1"/>
  <c r="H398" i="1" s="1"/>
  <c r="G386" i="1"/>
  <c r="H386" i="1" s="1"/>
  <c r="G374" i="1"/>
  <c r="H374" i="1" s="1"/>
  <c r="G362" i="1"/>
  <c r="H362" i="1" s="1"/>
  <c r="G350" i="1"/>
  <c r="H350" i="1" s="1"/>
  <c r="G338" i="1"/>
  <c r="H338" i="1" s="1"/>
  <c r="G326" i="1"/>
  <c r="H326" i="1" s="1"/>
  <c r="G314" i="1"/>
  <c r="H314" i="1" s="1"/>
  <c r="G302" i="1"/>
  <c r="H302" i="1" s="1"/>
  <c r="G290" i="1"/>
  <c r="H290" i="1" s="1"/>
  <c r="G278" i="1"/>
  <c r="H278" i="1" s="1"/>
  <c r="G266" i="1"/>
  <c r="H266" i="1" s="1"/>
  <c r="G254" i="1"/>
  <c r="H254" i="1" s="1"/>
  <c r="G242" i="1"/>
  <c r="H242" i="1" s="1"/>
  <c r="G230" i="1"/>
  <c r="H230" i="1" s="1"/>
  <c r="G218" i="1"/>
  <c r="H218" i="1" s="1"/>
  <c r="G206" i="1"/>
  <c r="H206" i="1" s="1"/>
  <c r="G190" i="1"/>
  <c r="H190" i="1" s="1"/>
  <c r="G182" i="1"/>
  <c r="H182" i="1" s="1"/>
  <c r="G170" i="1"/>
  <c r="H170" i="1" s="1"/>
  <c r="G158" i="1"/>
  <c r="H158" i="1" s="1"/>
  <c r="G146" i="1"/>
  <c r="H146" i="1" s="1"/>
  <c r="G134" i="1"/>
  <c r="H134" i="1" s="1"/>
  <c r="G122" i="1"/>
  <c r="H122" i="1" s="1"/>
  <c r="G110" i="1"/>
  <c r="H110" i="1" s="1"/>
  <c r="G98" i="1"/>
  <c r="H98" i="1" s="1"/>
  <c r="G86" i="1"/>
  <c r="H86" i="1" s="1"/>
  <c r="G74" i="1"/>
  <c r="H74" i="1" s="1"/>
  <c r="G62" i="1"/>
  <c r="H62" i="1" s="1"/>
  <c r="G50" i="1"/>
  <c r="H50" i="1" s="1"/>
  <c r="G38" i="1"/>
  <c r="H38" i="1" s="1"/>
  <c r="G26" i="1"/>
  <c r="H26" i="1" s="1"/>
  <c r="G10" i="1"/>
  <c r="H10" i="1" s="1"/>
  <c r="G1388" i="1"/>
  <c r="H1388" i="1" s="1"/>
  <c r="G1376" i="1"/>
  <c r="H1376" i="1" s="1"/>
  <c r="G1364" i="1"/>
  <c r="H1364" i="1" s="1"/>
  <c r="G1340" i="1"/>
  <c r="H1340" i="1" s="1"/>
  <c r="G1328" i="1"/>
  <c r="H1328" i="1" s="1"/>
  <c r="G1316" i="1"/>
  <c r="H1316" i="1" s="1"/>
  <c r="G1308" i="1"/>
  <c r="H1308" i="1" s="1"/>
  <c r="G1296" i="1"/>
  <c r="H1296" i="1" s="1"/>
  <c r="G1284" i="1"/>
  <c r="H1284" i="1" s="1"/>
  <c r="G1272" i="1"/>
  <c r="H1272" i="1" s="1"/>
  <c r="G1260" i="1"/>
  <c r="H1260" i="1" s="1"/>
  <c r="G1248" i="1"/>
  <c r="H1248" i="1" s="1"/>
  <c r="G1236" i="1"/>
  <c r="H1236" i="1" s="1"/>
  <c r="G1224" i="1"/>
  <c r="H1224" i="1" s="1"/>
  <c r="G1208" i="1"/>
  <c r="H1208" i="1" s="1"/>
  <c r="G1196" i="1"/>
  <c r="H1196" i="1" s="1"/>
  <c r="G1184" i="1"/>
  <c r="H1184" i="1" s="1"/>
  <c r="G1172" i="1"/>
  <c r="H1172" i="1" s="1"/>
  <c r="G1160" i="1"/>
  <c r="H1160" i="1" s="1"/>
  <c r="G1149" i="1"/>
  <c r="H1149" i="1" s="1"/>
  <c r="G1137" i="1"/>
  <c r="H1137" i="1" s="1"/>
  <c r="G1125" i="1"/>
  <c r="H1125" i="1" s="1"/>
  <c r="G1113" i="1"/>
  <c r="H1113" i="1" s="1"/>
  <c r="G1085" i="1"/>
  <c r="H1085" i="1" s="1"/>
  <c r="G1073" i="1"/>
  <c r="H1073" i="1" s="1"/>
  <c r="G1061" i="1"/>
  <c r="H1061" i="1" s="1"/>
  <c r="G1053" i="1"/>
  <c r="H1053" i="1" s="1"/>
  <c r="G1041" i="1"/>
  <c r="H1041" i="1" s="1"/>
  <c r="G1029" i="1"/>
  <c r="H1029" i="1" s="1"/>
  <c r="G1013" i="1"/>
  <c r="H1013" i="1" s="1"/>
  <c r="G1001" i="1"/>
  <c r="H1001" i="1" s="1"/>
  <c r="G989" i="1"/>
  <c r="H989" i="1" s="1"/>
  <c r="G977" i="1"/>
  <c r="H977" i="1" s="1"/>
  <c r="G965" i="1"/>
  <c r="H965" i="1" s="1"/>
  <c r="G957" i="1"/>
  <c r="H957" i="1" s="1"/>
  <c r="G945" i="1"/>
  <c r="H945" i="1" s="1"/>
  <c r="G933" i="1"/>
  <c r="H933" i="1" s="1"/>
  <c r="G921" i="1"/>
  <c r="H921" i="1" s="1"/>
  <c r="G909" i="1"/>
  <c r="H909" i="1" s="1"/>
  <c r="G893" i="1"/>
  <c r="H893" i="1" s="1"/>
  <c r="G881" i="1"/>
  <c r="H881" i="1" s="1"/>
  <c r="G869" i="1"/>
  <c r="H869" i="1" s="1"/>
  <c r="G861" i="1"/>
  <c r="H861" i="1" s="1"/>
  <c r="G849" i="1"/>
  <c r="H849" i="1" s="1"/>
  <c r="G837" i="1"/>
  <c r="H837" i="1" s="1"/>
  <c r="G825" i="1"/>
  <c r="H825" i="1" s="1"/>
  <c r="G809" i="1"/>
  <c r="H809" i="1" s="1"/>
  <c r="G797" i="1"/>
  <c r="H797" i="1" s="1"/>
  <c r="G785" i="1"/>
  <c r="H785" i="1" s="1"/>
  <c r="G773" i="1"/>
  <c r="H773" i="1" s="1"/>
  <c r="G761" i="1"/>
  <c r="H761" i="1" s="1"/>
  <c r="G749" i="1"/>
  <c r="H749" i="1" s="1"/>
  <c r="G737" i="1"/>
  <c r="H737" i="1" s="1"/>
  <c r="G725" i="1"/>
  <c r="H725" i="1" s="1"/>
  <c r="G713" i="1"/>
  <c r="H713" i="1" s="1"/>
  <c r="G706" i="1"/>
  <c r="H706" i="1" s="1"/>
  <c r="G694" i="1"/>
  <c r="H694" i="1" s="1"/>
  <c r="G682" i="1"/>
  <c r="H682" i="1" s="1"/>
  <c r="G670" i="1"/>
  <c r="H670" i="1" s="1"/>
  <c r="G658" i="1"/>
  <c r="H658" i="1" s="1"/>
  <c r="G646" i="1"/>
  <c r="H646" i="1" s="1"/>
  <c r="G634" i="1"/>
  <c r="H634" i="1" s="1"/>
  <c r="G622" i="1"/>
  <c r="H622" i="1" s="1"/>
  <c r="G610" i="1"/>
  <c r="H610" i="1" s="1"/>
  <c r="G598" i="1"/>
  <c r="H598" i="1" s="1"/>
  <c r="G586" i="1"/>
  <c r="H586" i="1" s="1"/>
  <c r="G574" i="1"/>
  <c r="H574" i="1" s="1"/>
  <c r="G562" i="1"/>
  <c r="H562" i="1" s="1"/>
  <c r="G554" i="1"/>
  <c r="H554" i="1" s="1"/>
  <c r="G542" i="1"/>
  <c r="H542" i="1" s="1"/>
  <c r="G530" i="1"/>
  <c r="H530" i="1" s="1"/>
  <c r="G514" i="1"/>
  <c r="H514" i="1" s="1"/>
  <c r="G502" i="1"/>
  <c r="H502" i="1" s="1"/>
  <c r="G490" i="1"/>
  <c r="H490" i="1" s="1"/>
  <c r="G478" i="1"/>
  <c r="H478" i="1" s="1"/>
  <c r="G466" i="1"/>
  <c r="H466" i="1" s="1"/>
  <c r="G454" i="1"/>
  <c r="H454" i="1" s="1"/>
  <c r="G442" i="1"/>
  <c r="H442" i="1" s="1"/>
  <c r="G430" i="1"/>
  <c r="H430" i="1" s="1"/>
  <c r="G418" i="1"/>
  <c r="H418" i="1" s="1"/>
  <c r="G406" i="1"/>
  <c r="H406" i="1" s="1"/>
  <c r="G394" i="1"/>
  <c r="H394" i="1" s="1"/>
  <c r="G382" i="1"/>
  <c r="H382" i="1" s="1"/>
  <c r="G370" i="1"/>
  <c r="H370" i="1" s="1"/>
  <c r="G358" i="1"/>
  <c r="H358" i="1" s="1"/>
  <c r="G346" i="1"/>
  <c r="H346" i="1" s="1"/>
  <c r="G334" i="1"/>
  <c r="H334" i="1" s="1"/>
  <c r="G322" i="1"/>
  <c r="H322" i="1" s="1"/>
  <c r="G310" i="1"/>
  <c r="H310" i="1" s="1"/>
  <c r="G298" i="1"/>
  <c r="H298" i="1" s="1"/>
  <c r="G286" i="1"/>
  <c r="H286" i="1" s="1"/>
  <c r="G274" i="1"/>
  <c r="H274" i="1" s="1"/>
  <c r="G262" i="1"/>
  <c r="H262" i="1" s="1"/>
  <c r="G250" i="1"/>
  <c r="H250" i="1" s="1"/>
  <c r="G238" i="1"/>
  <c r="H238" i="1" s="1"/>
  <c r="G226" i="1"/>
  <c r="H226" i="1" s="1"/>
  <c r="G214" i="1"/>
  <c r="H214" i="1" s="1"/>
  <c r="G202" i="1"/>
  <c r="H202" i="1" s="1"/>
  <c r="G194" i="1"/>
  <c r="H194" i="1" s="1"/>
  <c r="G178" i="1"/>
  <c r="H178" i="1" s="1"/>
  <c r="G166" i="1"/>
  <c r="H166" i="1" s="1"/>
  <c r="G154" i="1"/>
  <c r="H154" i="1" s="1"/>
  <c r="G138" i="1"/>
  <c r="H138" i="1" s="1"/>
  <c r="G126" i="1"/>
  <c r="H126" i="1" s="1"/>
  <c r="G118" i="1"/>
  <c r="H118" i="1" s="1"/>
  <c r="G106" i="1"/>
  <c r="H106" i="1" s="1"/>
  <c r="G94" i="1"/>
  <c r="H94" i="1" s="1"/>
  <c r="G78" i="1"/>
  <c r="H78" i="1" s="1"/>
  <c r="G66" i="1"/>
  <c r="H66" i="1" s="1"/>
  <c r="G54" i="1"/>
  <c r="H54" i="1" s="1"/>
  <c r="G42" i="1"/>
  <c r="H42" i="1" s="1"/>
  <c r="G30" i="1"/>
  <c r="H30" i="1" s="1"/>
  <c r="G18" i="1"/>
  <c r="H18" i="1" s="1"/>
  <c r="G14" i="1"/>
  <c r="H14" i="1" s="1"/>
  <c r="D1164" i="1"/>
  <c r="D1149" i="1"/>
  <c r="D1117" i="1"/>
  <c r="D1085" i="1"/>
  <c r="D1053" i="1"/>
  <c r="D1037" i="1"/>
  <c r="D1005" i="1"/>
  <c r="D989" i="1"/>
  <c r="D957" i="1"/>
  <c r="D941" i="1"/>
  <c r="D909" i="1"/>
  <c r="D893" i="1"/>
  <c r="D861" i="1"/>
  <c r="D845" i="1"/>
  <c r="D813" i="1"/>
  <c r="D797" i="1"/>
  <c r="D765" i="1"/>
  <c r="D749" i="1"/>
  <c r="D717" i="1"/>
  <c r="D702" i="1"/>
  <c r="D670" i="1"/>
  <c r="D654" i="1"/>
  <c r="D638" i="1"/>
  <c r="D622" i="1"/>
  <c r="D606" i="1"/>
  <c r="D590" i="1"/>
  <c r="D574" i="1"/>
  <c r="D558" i="1"/>
  <c r="D542" i="1"/>
  <c r="D526" i="1"/>
  <c r="G2" i="1"/>
  <c r="H2" i="1" s="1"/>
  <c r="G1395" i="1"/>
  <c r="H1395" i="1" s="1"/>
  <c r="G1391" i="1"/>
  <c r="H1391" i="1" s="1"/>
  <c r="G1387" i="1"/>
  <c r="H1387" i="1" s="1"/>
  <c r="G1383" i="1"/>
  <c r="H1383" i="1" s="1"/>
  <c r="G1379" i="1"/>
  <c r="H1379" i="1" s="1"/>
  <c r="G1375" i="1"/>
  <c r="H1375" i="1" s="1"/>
  <c r="G1371" i="1"/>
  <c r="H1371" i="1" s="1"/>
  <c r="G1367" i="1"/>
  <c r="H1367" i="1" s="1"/>
  <c r="G1363" i="1"/>
  <c r="H1363" i="1" s="1"/>
  <c r="G1359" i="1"/>
  <c r="H1359" i="1" s="1"/>
  <c r="G1355" i="1"/>
  <c r="H1355" i="1" s="1"/>
  <c r="G1347" i="1"/>
  <c r="H1347" i="1" s="1"/>
  <c r="G1343" i="1"/>
  <c r="H1343" i="1" s="1"/>
  <c r="G1339" i="1"/>
  <c r="H1339" i="1" s="1"/>
  <c r="G1335" i="1"/>
  <c r="H1335" i="1" s="1"/>
  <c r="G1331" i="1"/>
  <c r="H1331" i="1" s="1"/>
  <c r="G1327" i="1"/>
  <c r="H1327" i="1" s="1"/>
  <c r="G1323" i="1"/>
  <c r="H1323" i="1" s="1"/>
  <c r="G1319" i="1"/>
  <c r="H1319" i="1" s="1"/>
  <c r="G1315" i="1"/>
  <c r="H1315" i="1" s="1"/>
  <c r="G1311" i="1"/>
  <c r="H1311" i="1" s="1"/>
  <c r="G1307" i="1"/>
  <c r="H1307" i="1" s="1"/>
  <c r="G1303" i="1"/>
  <c r="H1303" i="1" s="1"/>
  <c r="G1299" i="1"/>
  <c r="H1299" i="1" s="1"/>
  <c r="G1295" i="1"/>
  <c r="H1295" i="1" s="1"/>
  <c r="G1291" i="1"/>
  <c r="H1291" i="1" s="1"/>
  <c r="G1287" i="1"/>
  <c r="H1287" i="1" s="1"/>
  <c r="G1283" i="1"/>
  <c r="H1283" i="1" s="1"/>
  <c r="G1279" i="1"/>
  <c r="H1279" i="1" s="1"/>
  <c r="G1275" i="1"/>
  <c r="H1275" i="1" s="1"/>
  <c r="G1271" i="1"/>
  <c r="H1271" i="1" s="1"/>
  <c r="G1267" i="1"/>
  <c r="H1267" i="1" s="1"/>
  <c r="G1263" i="1"/>
  <c r="H1263" i="1" s="1"/>
  <c r="G1259" i="1"/>
  <c r="H1259" i="1" s="1"/>
  <c r="G1255" i="1"/>
  <c r="H1255" i="1" s="1"/>
  <c r="G1251" i="1"/>
  <c r="H1251" i="1" s="1"/>
  <c r="G1247" i="1"/>
  <c r="H1247" i="1" s="1"/>
  <c r="G1243" i="1"/>
  <c r="H1243" i="1" s="1"/>
  <c r="G1239" i="1"/>
  <c r="H1239" i="1" s="1"/>
  <c r="G1235" i="1"/>
  <c r="H1235" i="1" s="1"/>
  <c r="G1231" i="1"/>
  <c r="H1231" i="1" s="1"/>
  <c r="G1227" i="1"/>
  <c r="H1227" i="1" s="1"/>
  <c r="G1223" i="1"/>
  <c r="H1223" i="1" s="1"/>
  <c r="G1219" i="1"/>
  <c r="H1219" i="1" s="1"/>
  <c r="G1215" i="1"/>
  <c r="H1215" i="1" s="1"/>
  <c r="G1211" i="1"/>
  <c r="H1211" i="1" s="1"/>
  <c r="G1207" i="1"/>
  <c r="H1207" i="1" s="1"/>
  <c r="G1203" i="1"/>
  <c r="H1203" i="1" s="1"/>
  <c r="G1199" i="1"/>
  <c r="H1199" i="1" s="1"/>
  <c r="G1195" i="1"/>
  <c r="H1195" i="1" s="1"/>
  <c r="G1191" i="1"/>
  <c r="H1191" i="1" s="1"/>
  <c r="G1187" i="1"/>
  <c r="H1187" i="1" s="1"/>
  <c r="G1183" i="1"/>
  <c r="H1183" i="1" s="1"/>
  <c r="G1179" i="1"/>
  <c r="H1179" i="1" s="1"/>
  <c r="G1175" i="1"/>
  <c r="H1175" i="1" s="1"/>
  <c r="G1171" i="1"/>
  <c r="H1171" i="1" s="1"/>
  <c r="G1167" i="1"/>
  <c r="H1167" i="1" s="1"/>
  <c r="G1163" i="1"/>
  <c r="H1163" i="1" s="1"/>
  <c r="G1159" i="1"/>
  <c r="H1159" i="1" s="1"/>
  <c r="G1155" i="1"/>
  <c r="H1155" i="1" s="1"/>
  <c r="G1152" i="1"/>
  <c r="H1152" i="1" s="1"/>
  <c r="G1148" i="1"/>
  <c r="H1148" i="1" s="1"/>
  <c r="G1144" i="1"/>
  <c r="H1144" i="1" s="1"/>
  <c r="G1140" i="1"/>
  <c r="H1140" i="1" s="1"/>
  <c r="G1136" i="1"/>
  <c r="H1136" i="1" s="1"/>
  <c r="G1132" i="1"/>
  <c r="H1132" i="1" s="1"/>
  <c r="G1128" i="1"/>
  <c r="H1128" i="1" s="1"/>
  <c r="G1124" i="1"/>
  <c r="H1124" i="1" s="1"/>
  <c r="G1120" i="1"/>
  <c r="H1120" i="1" s="1"/>
  <c r="G1116" i="1"/>
  <c r="H1116" i="1" s="1"/>
  <c r="G1112" i="1"/>
  <c r="H1112" i="1" s="1"/>
  <c r="G1108" i="1"/>
  <c r="H1108" i="1" s="1"/>
  <c r="G1104" i="1"/>
  <c r="H1104" i="1" s="1"/>
  <c r="G1100" i="1"/>
  <c r="H1100" i="1" s="1"/>
  <c r="G1096" i="1"/>
  <c r="H1096" i="1" s="1"/>
  <c r="G1092" i="1"/>
  <c r="H1092" i="1" s="1"/>
  <c r="G1088" i="1"/>
  <c r="H1088" i="1" s="1"/>
  <c r="G1084" i="1"/>
  <c r="H1084" i="1" s="1"/>
  <c r="G1080" i="1"/>
  <c r="H1080" i="1" s="1"/>
  <c r="G1076" i="1"/>
  <c r="H1076" i="1" s="1"/>
  <c r="G1072" i="1"/>
  <c r="H1072" i="1" s="1"/>
  <c r="G1068" i="1"/>
  <c r="H1068" i="1" s="1"/>
  <c r="G1064" i="1"/>
  <c r="H1064" i="1" s="1"/>
  <c r="G1060" i="1"/>
  <c r="H1060" i="1" s="1"/>
  <c r="G1056" i="1"/>
  <c r="H1056" i="1" s="1"/>
  <c r="G1052" i="1"/>
  <c r="H1052" i="1" s="1"/>
  <c r="G1048" i="1"/>
  <c r="H1048" i="1" s="1"/>
  <c r="G1044" i="1"/>
  <c r="H1044" i="1" s="1"/>
  <c r="G1040" i="1"/>
  <c r="H1040" i="1" s="1"/>
  <c r="G1036" i="1"/>
  <c r="H1036" i="1" s="1"/>
  <c r="G1032" i="1"/>
  <c r="H1032" i="1" s="1"/>
  <c r="G1028" i="1"/>
  <c r="H1028" i="1" s="1"/>
  <c r="G1024" i="1"/>
  <c r="H1024" i="1" s="1"/>
  <c r="G1020" i="1"/>
  <c r="H1020" i="1" s="1"/>
  <c r="G1016" i="1"/>
  <c r="H1016" i="1" s="1"/>
  <c r="G1012" i="1"/>
  <c r="H1012" i="1" s="1"/>
  <c r="G1008" i="1"/>
  <c r="H1008" i="1" s="1"/>
  <c r="G1004" i="1"/>
  <c r="H1004" i="1" s="1"/>
  <c r="G1000" i="1"/>
  <c r="H1000" i="1" s="1"/>
  <c r="G996" i="1"/>
  <c r="H996" i="1" s="1"/>
  <c r="G992" i="1"/>
  <c r="H992" i="1" s="1"/>
  <c r="G988" i="1"/>
  <c r="H988" i="1" s="1"/>
  <c r="G984" i="1"/>
  <c r="H984" i="1" s="1"/>
  <c r="G980" i="1"/>
  <c r="H980" i="1" s="1"/>
  <c r="G976" i="1"/>
  <c r="H976" i="1" s="1"/>
  <c r="G972" i="1"/>
  <c r="H972" i="1" s="1"/>
  <c r="G968" i="1"/>
  <c r="H968" i="1" s="1"/>
  <c r="G964" i="1"/>
  <c r="H964" i="1" s="1"/>
  <c r="G960" i="1"/>
  <c r="H960" i="1" s="1"/>
  <c r="G956" i="1"/>
  <c r="H956" i="1" s="1"/>
  <c r="G952" i="1"/>
  <c r="H952" i="1" s="1"/>
  <c r="G948" i="1"/>
  <c r="H948" i="1" s="1"/>
  <c r="G944" i="1"/>
  <c r="H944" i="1" s="1"/>
  <c r="G940" i="1"/>
  <c r="H940" i="1" s="1"/>
  <c r="G936" i="1"/>
  <c r="H936" i="1" s="1"/>
  <c r="G932" i="1"/>
  <c r="H932" i="1" s="1"/>
  <c r="G928" i="1"/>
  <c r="H928" i="1" s="1"/>
  <c r="G924" i="1"/>
  <c r="H924" i="1" s="1"/>
  <c r="G920" i="1"/>
  <c r="H920" i="1" s="1"/>
  <c r="G916" i="1"/>
  <c r="H916" i="1" s="1"/>
  <c r="G912" i="1"/>
  <c r="H912" i="1" s="1"/>
  <c r="G908" i="1"/>
  <c r="H908" i="1" s="1"/>
  <c r="G904" i="1"/>
  <c r="H904" i="1" s="1"/>
  <c r="G900" i="1"/>
  <c r="H900" i="1" s="1"/>
  <c r="G896" i="1"/>
  <c r="H896" i="1" s="1"/>
  <c r="G892" i="1"/>
  <c r="H892" i="1" s="1"/>
  <c r="G888" i="1"/>
  <c r="H888" i="1" s="1"/>
  <c r="G884" i="1"/>
  <c r="H884" i="1" s="1"/>
  <c r="G880" i="1"/>
  <c r="H880" i="1" s="1"/>
  <c r="G876" i="1"/>
  <c r="H876" i="1" s="1"/>
  <c r="G872" i="1"/>
  <c r="H872" i="1" s="1"/>
  <c r="G868" i="1"/>
  <c r="H868" i="1" s="1"/>
  <c r="G864" i="1"/>
  <c r="H864" i="1" s="1"/>
  <c r="G860" i="1"/>
  <c r="H860" i="1" s="1"/>
  <c r="G856" i="1"/>
  <c r="H856" i="1" s="1"/>
  <c r="G852" i="1"/>
  <c r="H852" i="1" s="1"/>
  <c r="G848" i="1"/>
  <c r="H848" i="1" s="1"/>
  <c r="G844" i="1"/>
  <c r="H844" i="1" s="1"/>
  <c r="G840" i="1"/>
  <c r="H840" i="1" s="1"/>
  <c r="G836" i="1"/>
  <c r="H836" i="1" s="1"/>
  <c r="G832" i="1"/>
  <c r="H832" i="1" s="1"/>
  <c r="G828" i="1"/>
  <c r="H828" i="1" s="1"/>
  <c r="G824" i="1"/>
  <c r="H824" i="1" s="1"/>
  <c r="G820" i="1"/>
  <c r="H820" i="1" s="1"/>
  <c r="G816" i="1"/>
  <c r="H816" i="1" s="1"/>
  <c r="G812" i="1"/>
  <c r="H812" i="1" s="1"/>
  <c r="G808" i="1"/>
  <c r="H808" i="1" s="1"/>
  <c r="G804" i="1"/>
  <c r="H804" i="1" s="1"/>
  <c r="G800" i="1"/>
  <c r="H800" i="1" s="1"/>
  <c r="G796" i="1"/>
  <c r="H796" i="1" s="1"/>
  <c r="G792" i="1"/>
  <c r="H792" i="1" s="1"/>
  <c r="G788" i="1"/>
  <c r="H788" i="1" s="1"/>
  <c r="G784" i="1"/>
  <c r="H784" i="1" s="1"/>
  <c r="G780" i="1"/>
  <c r="H780" i="1" s="1"/>
  <c r="G776" i="1"/>
  <c r="H776" i="1" s="1"/>
  <c r="G772" i="1"/>
  <c r="H772" i="1" s="1"/>
  <c r="G768" i="1"/>
  <c r="H768" i="1" s="1"/>
  <c r="G764" i="1"/>
  <c r="H764" i="1" s="1"/>
  <c r="G760" i="1"/>
  <c r="H760" i="1" s="1"/>
  <c r="G756" i="1"/>
  <c r="H756" i="1" s="1"/>
  <c r="G752" i="1"/>
  <c r="H752" i="1" s="1"/>
  <c r="G748" i="1"/>
  <c r="H748" i="1" s="1"/>
  <c r="G744" i="1"/>
  <c r="H744" i="1" s="1"/>
  <c r="G740" i="1"/>
  <c r="H740" i="1" s="1"/>
  <c r="G736" i="1"/>
  <c r="H736" i="1" s="1"/>
  <c r="G732" i="1"/>
  <c r="H732" i="1" s="1"/>
  <c r="G728" i="1"/>
  <c r="H728" i="1" s="1"/>
  <c r="G724" i="1"/>
  <c r="H724" i="1" s="1"/>
  <c r="G720" i="1"/>
  <c r="H720" i="1" s="1"/>
  <c r="G716" i="1"/>
  <c r="H716" i="1" s="1"/>
  <c r="G712" i="1"/>
  <c r="H712" i="1" s="1"/>
  <c r="G709" i="1"/>
  <c r="H709" i="1" s="1"/>
  <c r="G705" i="1"/>
  <c r="H705" i="1" s="1"/>
  <c r="G701" i="1"/>
  <c r="H701" i="1" s="1"/>
  <c r="G697" i="1"/>
  <c r="H697" i="1" s="1"/>
  <c r="G693" i="1"/>
  <c r="H693" i="1" s="1"/>
  <c r="G689" i="1"/>
  <c r="H689" i="1" s="1"/>
  <c r="G685" i="1"/>
  <c r="H685" i="1" s="1"/>
  <c r="G681" i="1"/>
  <c r="H681" i="1" s="1"/>
  <c r="G677" i="1"/>
  <c r="H677" i="1" s="1"/>
  <c r="G673" i="1"/>
  <c r="H673" i="1" s="1"/>
  <c r="G669" i="1"/>
  <c r="H669" i="1" s="1"/>
  <c r="G665" i="1"/>
  <c r="H665" i="1" s="1"/>
  <c r="G661" i="1"/>
  <c r="H661" i="1" s="1"/>
  <c r="G657" i="1"/>
  <c r="H657" i="1" s="1"/>
  <c r="G653" i="1"/>
  <c r="H653" i="1" s="1"/>
  <c r="G649" i="1"/>
  <c r="H649" i="1" s="1"/>
  <c r="G645" i="1"/>
  <c r="H645" i="1" s="1"/>
  <c r="G641" i="1"/>
  <c r="H641" i="1" s="1"/>
  <c r="G637" i="1"/>
  <c r="H637" i="1" s="1"/>
  <c r="G633" i="1"/>
  <c r="H633" i="1" s="1"/>
  <c r="G629" i="1"/>
  <c r="H629" i="1" s="1"/>
  <c r="G625" i="1"/>
  <c r="H625" i="1" s="1"/>
  <c r="G621" i="1"/>
  <c r="H621" i="1" s="1"/>
  <c r="G617" i="1"/>
  <c r="H617" i="1" s="1"/>
  <c r="G613" i="1"/>
  <c r="H613" i="1" s="1"/>
  <c r="G609" i="1"/>
  <c r="H609" i="1" s="1"/>
  <c r="G605" i="1"/>
  <c r="H605" i="1" s="1"/>
  <c r="G601" i="1"/>
  <c r="H601" i="1" s="1"/>
  <c r="G597" i="1"/>
  <c r="H597" i="1" s="1"/>
  <c r="G593" i="1"/>
  <c r="H593" i="1" s="1"/>
  <c r="G589" i="1"/>
  <c r="H589" i="1" s="1"/>
  <c r="G585" i="1"/>
  <c r="H585" i="1" s="1"/>
  <c r="G581" i="1"/>
  <c r="H581" i="1" s="1"/>
  <c r="G577" i="1"/>
  <c r="H577" i="1" s="1"/>
  <c r="G573" i="1"/>
  <c r="H573" i="1" s="1"/>
  <c r="G569" i="1"/>
  <c r="H569" i="1" s="1"/>
  <c r="G565" i="1"/>
  <c r="H565" i="1" s="1"/>
  <c r="G561" i="1"/>
  <c r="H561" i="1" s="1"/>
  <c r="G557" i="1"/>
  <c r="H557" i="1" s="1"/>
  <c r="G553" i="1"/>
  <c r="H553" i="1" s="1"/>
  <c r="G549" i="1"/>
  <c r="H549" i="1" s="1"/>
  <c r="G545" i="1"/>
  <c r="H545" i="1" s="1"/>
  <c r="G541" i="1"/>
  <c r="H541" i="1" s="1"/>
  <c r="G537" i="1"/>
  <c r="H537" i="1" s="1"/>
  <c r="G533" i="1"/>
  <c r="H533" i="1" s="1"/>
  <c r="G529" i="1"/>
  <c r="H529" i="1" s="1"/>
  <c r="G525" i="1"/>
  <c r="H525" i="1" s="1"/>
  <c r="G521" i="1"/>
  <c r="H521" i="1" s="1"/>
  <c r="G517" i="1"/>
  <c r="H517" i="1" s="1"/>
  <c r="G513" i="1"/>
  <c r="H513" i="1" s="1"/>
  <c r="G509" i="1"/>
  <c r="H509" i="1" s="1"/>
  <c r="G505" i="1"/>
  <c r="H505" i="1" s="1"/>
  <c r="G501" i="1"/>
  <c r="H501" i="1" s="1"/>
  <c r="G497" i="1"/>
  <c r="H497" i="1" s="1"/>
  <c r="G493" i="1"/>
  <c r="H493" i="1" s="1"/>
  <c r="G489" i="1"/>
  <c r="H489" i="1" s="1"/>
  <c r="G485" i="1"/>
  <c r="H485" i="1" s="1"/>
  <c r="G481" i="1"/>
  <c r="H481" i="1" s="1"/>
  <c r="G477" i="1"/>
  <c r="H477" i="1" s="1"/>
  <c r="G473" i="1"/>
  <c r="H473" i="1" s="1"/>
  <c r="G469" i="1"/>
  <c r="H469" i="1" s="1"/>
  <c r="G465" i="1"/>
  <c r="H465" i="1" s="1"/>
  <c r="G461" i="1"/>
  <c r="H461" i="1" s="1"/>
  <c r="G457" i="1"/>
  <c r="H457" i="1" s="1"/>
  <c r="G453" i="1"/>
  <c r="H453" i="1" s="1"/>
  <c r="G449" i="1"/>
  <c r="H449" i="1" s="1"/>
  <c r="G445" i="1"/>
  <c r="H445" i="1" s="1"/>
  <c r="G441" i="1"/>
  <c r="H441" i="1" s="1"/>
  <c r="G437" i="1"/>
  <c r="H437" i="1" s="1"/>
  <c r="G433" i="1"/>
  <c r="H433" i="1" s="1"/>
  <c r="G429" i="1"/>
  <c r="H429" i="1" s="1"/>
  <c r="G425" i="1"/>
  <c r="H425" i="1" s="1"/>
  <c r="G421" i="1"/>
  <c r="H421" i="1" s="1"/>
  <c r="G417" i="1"/>
  <c r="H417" i="1" s="1"/>
  <c r="G413" i="1"/>
  <c r="H413" i="1" s="1"/>
  <c r="G409" i="1"/>
  <c r="H409" i="1" s="1"/>
  <c r="G405" i="1"/>
  <c r="H405" i="1" s="1"/>
  <c r="G401" i="1"/>
  <c r="H401" i="1" s="1"/>
  <c r="G397" i="1"/>
  <c r="H397" i="1" s="1"/>
  <c r="G393" i="1"/>
  <c r="H393" i="1" s="1"/>
  <c r="G389" i="1"/>
  <c r="H389" i="1" s="1"/>
  <c r="G385" i="1"/>
  <c r="H385" i="1" s="1"/>
  <c r="G381" i="1"/>
  <c r="H381" i="1" s="1"/>
  <c r="G377" i="1"/>
  <c r="H377" i="1" s="1"/>
  <c r="G373" i="1"/>
  <c r="H373" i="1" s="1"/>
  <c r="G369" i="1"/>
  <c r="H369" i="1" s="1"/>
  <c r="G365" i="1"/>
  <c r="H365" i="1" s="1"/>
  <c r="G361" i="1"/>
  <c r="H361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73" i="1"/>
  <c r="H273" i="1" s="1"/>
  <c r="G269" i="1"/>
  <c r="H269" i="1" s="1"/>
  <c r="G265" i="1"/>
  <c r="H265" i="1" s="1"/>
  <c r="G261" i="1"/>
  <c r="H261" i="1" s="1"/>
  <c r="G257" i="1"/>
  <c r="H257" i="1" s="1"/>
  <c r="G253" i="1"/>
  <c r="H253" i="1" s="1"/>
  <c r="G249" i="1"/>
  <c r="H249" i="1" s="1"/>
  <c r="G245" i="1"/>
  <c r="H245" i="1" s="1"/>
  <c r="G241" i="1"/>
  <c r="H241" i="1" s="1"/>
  <c r="G237" i="1"/>
  <c r="H237" i="1" s="1"/>
  <c r="G233" i="1"/>
  <c r="H233" i="1" s="1"/>
  <c r="G229" i="1"/>
  <c r="H229" i="1" s="1"/>
  <c r="G225" i="1"/>
  <c r="H225" i="1" s="1"/>
  <c r="G221" i="1"/>
  <c r="H221" i="1" s="1"/>
  <c r="G217" i="1"/>
  <c r="H217" i="1" s="1"/>
  <c r="G213" i="1"/>
  <c r="H213" i="1" s="1"/>
  <c r="G209" i="1"/>
  <c r="H209" i="1" s="1"/>
  <c r="G205" i="1"/>
  <c r="H205" i="1" s="1"/>
  <c r="G201" i="1"/>
  <c r="H201" i="1" s="1"/>
  <c r="G197" i="1"/>
  <c r="H197" i="1" s="1"/>
  <c r="G193" i="1"/>
  <c r="H193" i="1" s="1"/>
  <c r="G189" i="1"/>
  <c r="H189" i="1" s="1"/>
  <c r="G185" i="1"/>
  <c r="H185" i="1" s="1"/>
  <c r="G181" i="1"/>
  <c r="H181" i="1" s="1"/>
  <c r="G177" i="1"/>
  <c r="H177" i="1" s="1"/>
  <c r="G173" i="1"/>
  <c r="H173" i="1" s="1"/>
  <c r="G169" i="1"/>
  <c r="H169" i="1" s="1"/>
  <c r="G165" i="1"/>
  <c r="H165" i="1" s="1"/>
  <c r="G161" i="1"/>
  <c r="H161" i="1" s="1"/>
  <c r="G157" i="1"/>
  <c r="H157" i="1" s="1"/>
  <c r="G153" i="1"/>
  <c r="H153" i="1" s="1"/>
  <c r="G149" i="1"/>
  <c r="H149" i="1" s="1"/>
  <c r="G145" i="1"/>
  <c r="H145" i="1" s="1"/>
  <c r="G141" i="1"/>
  <c r="H141" i="1" s="1"/>
  <c r="G137" i="1"/>
  <c r="H137" i="1" s="1"/>
  <c r="G133" i="1"/>
  <c r="H133" i="1" s="1"/>
  <c r="G129" i="1"/>
  <c r="H129" i="1" s="1"/>
  <c r="G125" i="1"/>
  <c r="H125" i="1" s="1"/>
  <c r="G121" i="1"/>
  <c r="H121" i="1" s="1"/>
  <c r="G117" i="1"/>
  <c r="H117" i="1" s="1"/>
  <c r="G113" i="1"/>
  <c r="H113" i="1" s="1"/>
  <c r="G109" i="1"/>
  <c r="H109" i="1" s="1"/>
  <c r="G105" i="1"/>
  <c r="H105" i="1" s="1"/>
  <c r="G101" i="1"/>
  <c r="H101" i="1" s="1"/>
  <c r="G97" i="1"/>
  <c r="H97" i="1" s="1"/>
  <c r="G93" i="1"/>
  <c r="H93" i="1" s="1"/>
  <c r="G89" i="1"/>
  <c r="H89" i="1" s="1"/>
  <c r="G85" i="1"/>
  <c r="H85" i="1" s="1"/>
  <c r="G81" i="1"/>
  <c r="H81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G37" i="1"/>
  <c r="H37" i="1" s="1"/>
  <c r="G33" i="1"/>
  <c r="H33" i="1" s="1"/>
  <c r="G29" i="1"/>
  <c r="H29" i="1" s="1"/>
  <c r="G25" i="1"/>
  <c r="H25" i="1" s="1"/>
  <c r="G21" i="1"/>
  <c r="H21" i="1" s="1"/>
  <c r="G17" i="1"/>
  <c r="H17" i="1" s="1"/>
  <c r="G13" i="1"/>
  <c r="H13" i="1" s="1"/>
  <c r="G9" i="1"/>
  <c r="H9" i="1" s="1"/>
  <c r="G5" i="1"/>
  <c r="H5" i="1" s="1"/>
  <c r="G1396" i="1"/>
  <c r="H1396" i="1" s="1"/>
  <c r="G1384" i="1"/>
  <c r="H1384" i="1" s="1"/>
  <c r="G1372" i="1"/>
  <c r="H1372" i="1" s="1"/>
  <c r="G1360" i="1"/>
  <c r="H1360" i="1" s="1"/>
  <c r="G1348" i="1"/>
  <c r="H1348" i="1" s="1"/>
  <c r="G1336" i="1"/>
  <c r="H1336" i="1" s="1"/>
  <c r="G1320" i="1"/>
  <c r="H1320" i="1" s="1"/>
  <c r="G1300" i="1"/>
  <c r="H1300" i="1" s="1"/>
  <c r="G1288" i="1"/>
  <c r="H1288" i="1" s="1"/>
  <c r="G1276" i="1"/>
  <c r="H1276" i="1" s="1"/>
  <c r="G1264" i="1"/>
  <c r="H1264" i="1" s="1"/>
  <c r="G1252" i="1"/>
  <c r="H1252" i="1" s="1"/>
  <c r="G1240" i="1"/>
  <c r="H1240" i="1" s="1"/>
  <c r="G1228" i="1"/>
  <c r="H1228" i="1" s="1"/>
  <c r="G1216" i="1"/>
  <c r="H1216" i="1" s="1"/>
  <c r="G1204" i="1"/>
  <c r="H1204" i="1" s="1"/>
  <c r="G1192" i="1"/>
  <c r="H1192" i="1" s="1"/>
  <c r="G1180" i="1"/>
  <c r="H1180" i="1" s="1"/>
  <c r="G1168" i="1"/>
  <c r="H1168" i="1" s="1"/>
  <c r="G1156" i="1"/>
  <c r="H1156" i="1" s="1"/>
  <c r="G1145" i="1"/>
  <c r="H1145" i="1" s="1"/>
  <c r="G1133" i="1"/>
  <c r="H1133" i="1" s="1"/>
  <c r="G1121" i="1"/>
  <c r="H1121" i="1" s="1"/>
  <c r="G1109" i="1"/>
  <c r="H1109" i="1" s="1"/>
  <c r="G1101" i="1"/>
  <c r="H1101" i="1" s="1"/>
  <c r="G1093" i="1"/>
  <c r="H1093" i="1" s="1"/>
  <c r="G1081" i="1"/>
  <c r="H1081" i="1" s="1"/>
  <c r="G1069" i="1"/>
  <c r="H1069" i="1" s="1"/>
  <c r="G1057" i="1"/>
  <c r="H1057" i="1" s="1"/>
  <c r="G1045" i="1"/>
  <c r="H1045" i="1" s="1"/>
  <c r="G1033" i="1"/>
  <c r="H1033" i="1" s="1"/>
  <c r="G1021" i="1"/>
  <c r="H1021" i="1" s="1"/>
  <c r="G1009" i="1"/>
  <c r="H1009" i="1" s="1"/>
  <c r="G997" i="1"/>
  <c r="H997" i="1" s="1"/>
  <c r="G985" i="1"/>
  <c r="H985" i="1" s="1"/>
  <c r="G973" i="1"/>
  <c r="H973" i="1" s="1"/>
  <c r="G961" i="1"/>
  <c r="H961" i="1" s="1"/>
  <c r="G949" i="1"/>
  <c r="H949" i="1" s="1"/>
  <c r="G937" i="1"/>
  <c r="H937" i="1" s="1"/>
  <c r="G925" i="1"/>
  <c r="H925" i="1" s="1"/>
  <c r="G913" i="1"/>
  <c r="H913" i="1" s="1"/>
  <c r="G901" i="1"/>
  <c r="H901" i="1" s="1"/>
  <c r="G889" i="1"/>
  <c r="H889" i="1" s="1"/>
  <c r="G877" i="1"/>
  <c r="H877" i="1" s="1"/>
  <c r="G865" i="1"/>
  <c r="H865" i="1" s="1"/>
  <c r="G853" i="1"/>
  <c r="H853" i="1" s="1"/>
  <c r="G841" i="1"/>
  <c r="H841" i="1" s="1"/>
  <c r="G829" i="1"/>
  <c r="H829" i="1" s="1"/>
  <c r="G817" i="1"/>
  <c r="H817" i="1" s="1"/>
  <c r="G805" i="1"/>
  <c r="H805" i="1" s="1"/>
  <c r="G793" i="1"/>
  <c r="H793" i="1" s="1"/>
  <c r="G781" i="1"/>
  <c r="H781" i="1" s="1"/>
  <c r="G769" i="1"/>
  <c r="H769" i="1" s="1"/>
  <c r="G757" i="1"/>
  <c r="H757" i="1" s="1"/>
  <c r="G745" i="1"/>
  <c r="H745" i="1" s="1"/>
  <c r="G733" i="1"/>
  <c r="H733" i="1" s="1"/>
  <c r="G721" i="1"/>
  <c r="H721" i="1" s="1"/>
  <c r="G698" i="1"/>
  <c r="H698" i="1" s="1"/>
  <c r="G686" i="1"/>
  <c r="H686" i="1" s="1"/>
  <c r="G674" i="1"/>
  <c r="H674" i="1" s="1"/>
  <c r="G662" i="1"/>
  <c r="H662" i="1" s="1"/>
  <c r="G650" i="1"/>
  <c r="H650" i="1" s="1"/>
  <c r="G638" i="1"/>
  <c r="H638" i="1" s="1"/>
  <c r="G626" i="1"/>
  <c r="H626" i="1" s="1"/>
  <c r="G614" i="1"/>
  <c r="H614" i="1" s="1"/>
  <c r="G602" i="1"/>
  <c r="H602" i="1" s="1"/>
  <c r="G590" i="1"/>
  <c r="H590" i="1" s="1"/>
  <c r="G578" i="1"/>
  <c r="H578" i="1" s="1"/>
  <c r="G566" i="1"/>
  <c r="H566" i="1" s="1"/>
  <c r="G546" i="1"/>
  <c r="H546" i="1" s="1"/>
  <c r="G534" i="1"/>
  <c r="H534" i="1" s="1"/>
  <c r="G522" i="1"/>
  <c r="H522" i="1" s="1"/>
  <c r="G510" i="1"/>
  <c r="H510" i="1" s="1"/>
  <c r="G498" i="1"/>
  <c r="H498" i="1" s="1"/>
  <c r="G486" i="1"/>
  <c r="H486" i="1" s="1"/>
  <c r="G474" i="1"/>
  <c r="H474" i="1" s="1"/>
  <c r="G462" i="1"/>
  <c r="H462" i="1" s="1"/>
  <c r="G450" i="1"/>
  <c r="H450" i="1" s="1"/>
  <c r="G438" i="1"/>
  <c r="H438" i="1" s="1"/>
  <c r="G426" i="1"/>
  <c r="H426" i="1" s="1"/>
  <c r="G414" i="1"/>
  <c r="H414" i="1" s="1"/>
  <c r="G402" i="1"/>
  <c r="H402" i="1" s="1"/>
  <c r="G390" i="1"/>
  <c r="H390" i="1" s="1"/>
  <c r="G378" i="1"/>
  <c r="H378" i="1" s="1"/>
  <c r="G366" i="1"/>
  <c r="H366" i="1" s="1"/>
  <c r="G354" i="1"/>
  <c r="H354" i="1" s="1"/>
  <c r="G342" i="1"/>
  <c r="H342" i="1" s="1"/>
  <c r="G330" i="1"/>
  <c r="H330" i="1" s="1"/>
  <c r="G318" i="1"/>
  <c r="H318" i="1" s="1"/>
  <c r="G306" i="1"/>
  <c r="H306" i="1" s="1"/>
  <c r="G294" i="1"/>
  <c r="H294" i="1" s="1"/>
  <c r="G282" i="1"/>
  <c r="H282" i="1" s="1"/>
  <c r="G270" i="1"/>
  <c r="H270" i="1" s="1"/>
  <c r="G258" i="1"/>
  <c r="H258" i="1" s="1"/>
  <c r="G246" i="1"/>
  <c r="H246" i="1" s="1"/>
  <c r="G234" i="1"/>
  <c r="H234" i="1" s="1"/>
  <c r="G222" i="1"/>
  <c r="H222" i="1" s="1"/>
  <c r="G210" i="1"/>
  <c r="H210" i="1" s="1"/>
  <c r="G198" i="1"/>
  <c r="H198" i="1" s="1"/>
  <c r="F186" i="3"/>
  <c r="G186" i="1"/>
  <c r="H186" i="1" s="1"/>
  <c r="G174" i="1"/>
  <c r="H174" i="1" s="1"/>
  <c r="G162" i="1"/>
  <c r="H162" i="1" s="1"/>
  <c r="G150" i="1"/>
  <c r="H150" i="1" s="1"/>
  <c r="G142" i="1"/>
  <c r="H142" i="1" s="1"/>
  <c r="G130" i="1"/>
  <c r="H130" i="1" s="1"/>
  <c r="G114" i="1"/>
  <c r="H114" i="1" s="1"/>
  <c r="G102" i="1"/>
  <c r="H102" i="1" s="1"/>
  <c r="G90" i="1"/>
  <c r="H90" i="1" s="1"/>
  <c r="G82" i="1"/>
  <c r="H82" i="1" s="1"/>
  <c r="G70" i="1"/>
  <c r="H70" i="1" s="1"/>
  <c r="G58" i="1"/>
  <c r="H58" i="1" s="1"/>
  <c r="G46" i="1"/>
  <c r="H46" i="1" s="1"/>
  <c r="G34" i="1"/>
  <c r="H34" i="1" s="1"/>
  <c r="G22" i="1"/>
  <c r="H22" i="1" s="1"/>
  <c r="G6" i="1"/>
  <c r="H6" i="1" s="1"/>
  <c r="D1168" i="1"/>
  <c r="D1137" i="1"/>
  <c r="D1121" i="1"/>
  <c r="D1105" i="1"/>
  <c r="D1089" i="1"/>
  <c r="D1073" i="1"/>
  <c r="D1057" i="1"/>
  <c r="D1041" i="1"/>
  <c r="D1025" i="1"/>
  <c r="D1009" i="1"/>
  <c r="D993" i="1"/>
  <c r="D977" i="1"/>
  <c r="D961" i="1"/>
  <c r="D945" i="1"/>
  <c r="D929" i="1"/>
  <c r="D913" i="1"/>
  <c r="D897" i="1"/>
  <c r="D881" i="1"/>
  <c r="D865" i="1"/>
  <c r="D849" i="1"/>
  <c r="D833" i="1"/>
  <c r="D817" i="1"/>
  <c r="D801" i="1"/>
  <c r="D785" i="1"/>
  <c r="D769" i="1"/>
  <c r="D753" i="1"/>
  <c r="D737" i="1"/>
  <c r="D721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G1394" i="1"/>
  <c r="H1394" i="1" s="1"/>
  <c r="G1390" i="1"/>
  <c r="H1390" i="1" s="1"/>
  <c r="G1386" i="1"/>
  <c r="H1386" i="1" s="1"/>
  <c r="G1382" i="1"/>
  <c r="H1382" i="1" s="1"/>
  <c r="G1378" i="1"/>
  <c r="H1378" i="1" s="1"/>
  <c r="G1374" i="1"/>
  <c r="H1374" i="1" s="1"/>
  <c r="G1370" i="1"/>
  <c r="H1370" i="1" s="1"/>
  <c r="G1366" i="1"/>
  <c r="H1366" i="1" s="1"/>
  <c r="G1362" i="1"/>
  <c r="H1362" i="1" s="1"/>
  <c r="G1358" i="1"/>
  <c r="H1358" i="1" s="1"/>
  <c r="G1354" i="1"/>
  <c r="H1354" i="1" s="1"/>
  <c r="G1346" i="1"/>
  <c r="H1346" i="1" s="1"/>
  <c r="G1342" i="1"/>
  <c r="H1342" i="1" s="1"/>
  <c r="G1338" i="1"/>
  <c r="H1338" i="1" s="1"/>
  <c r="G1334" i="1"/>
  <c r="H1334" i="1" s="1"/>
  <c r="G1330" i="1"/>
  <c r="H1330" i="1" s="1"/>
  <c r="G1326" i="1"/>
  <c r="H1326" i="1" s="1"/>
  <c r="G1322" i="1"/>
  <c r="H1322" i="1" s="1"/>
  <c r="G1318" i="1"/>
  <c r="H1318" i="1" s="1"/>
  <c r="G1314" i="1"/>
  <c r="H1314" i="1" s="1"/>
  <c r="G1310" i="1"/>
  <c r="H1310" i="1" s="1"/>
  <c r="G1306" i="1"/>
  <c r="H1306" i="1" s="1"/>
  <c r="G1302" i="1"/>
  <c r="H1302" i="1" s="1"/>
  <c r="G1298" i="1"/>
  <c r="H1298" i="1" s="1"/>
  <c r="G1294" i="1"/>
  <c r="H1294" i="1" s="1"/>
  <c r="G1290" i="1"/>
  <c r="H1290" i="1" s="1"/>
  <c r="G1286" i="1"/>
  <c r="H1286" i="1" s="1"/>
  <c r="G1282" i="1"/>
  <c r="H1282" i="1" s="1"/>
  <c r="G1278" i="1"/>
  <c r="H1278" i="1" s="1"/>
  <c r="G1274" i="1"/>
  <c r="H1274" i="1" s="1"/>
  <c r="G1270" i="1"/>
  <c r="H1270" i="1" s="1"/>
  <c r="G1266" i="1"/>
  <c r="H1266" i="1" s="1"/>
  <c r="G1262" i="1"/>
  <c r="H1262" i="1" s="1"/>
  <c r="G1258" i="1"/>
  <c r="H1258" i="1" s="1"/>
  <c r="G1254" i="1"/>
  <c r="H1254" i="1" s="1"/>
  <c r="G1250" i="1"/>
  <c r="H1250" i="1" s="1"/>
  <c r="G1246" i="1"/>
  <c r="H1246" i="1" s="1"/>
  <c r="G1242" i="1"/>
  <c r="H1242" i="1" s="1"/>
  <c r="G1238" i="1"/>
  <c r="H1238" i="1" s="1"/>
  <c r="G1234" i="1"/>
  <c r="H1234" i="1" s="1"/>
  <c r="G1230" i="1"/>
  <c r="H1230" i="1" s="1"/>
  <c r="G1226" i="1"/>
  <c r="H1226" i="1" s="1"/>
  <c r="G1222" i="1"/>
  <c r="H1222" i="1" s="1"/>
  <c r="G1218" i="1"/>
  <c r="H1218" i="1" s="1"/>
  <c r="G1214" i="1"/>
  <c r="H1214" i="1" s="1"/>
  <c r="G1210" i="1"/>
  <c r="H1210" i="1" s="1"/>
  <c r="G1206" i="1"/>
  <c r="H1206" i="1" s="1"/>
  <c r="G1202" i="1"/>
  <c r="H1202" i="1" s="1"/>
  <c r="G1198" i="1"/>
  <c r="H1198" i="1" s="1"/>
  <c r="G1194" i="1"/>
  <c r="H1194" i="1" s="1"/>
  <c r="G1190" i="1"/>
  <c r="H1190" i="1" s="1"/>
  <c r="G1186" i="1"/>
  <c r="H1186" i="1" s="1"/>
  <c r="G1182" i="1"/>
  <c r="H1182" i="1" s="1"/>
  <c r="G1178" i="1"/>
  <c r="H1178" i="1" s="1"/>
  <c r="G1174" i="1"/>
  <c r="H1174" i="1" s="1"/>
  <c r="G1170" i="1"/>
  <c r="H1170" i="1" s="1"/>
  <c r="G1166" i="1"/>
  <c r="H1166" i="1" s="1"/>
  <c r="G1162" i="1"/>
  <c r="H1162" i="1" s="1"/>
  <c r="G1158" i="1"/>
  <c r="H1158" i="1" s="1"/>
  <c r="G1154" i="1"/>
  <c r="H1154" i="1" s="1"/>
  <c r="G1151" i="1"/>
  <c r="H1151" i="1" s="1"/>
  <c r="G1147" i="1"/>
  <c r="H1147" i="1" s="1"/>
  <c r="G1143" i="1"/>
  <c r="H1143" i="1" s="1"/>
  <c r="G1139" i="1"/>
  <c r="H1139" i="1" s="1"/>
  <c r="G1135" i="1"/>
  <c r="H1135" i="1" s="1"/>
  <c r="G1131" i="1"/>
  <c r="H1131" i="1" s="1"/>
  <c r="G1127" i="1"/>
  <c r="H1127" i="1" s="1"/>
  <c r="G1123" i="1"/>
  <c r="H1123" i="1" s="1"/>
  <c r="G1119" i="1"/>
  <c r="H1119" i="1" s="1"/>
  <c r="G1115" i="1"/>
  <c r="H1115" i="1" s="1"/>
  <c r="G1111" i="1"/>
  <c r="H1111" i="1" s="1"/>
  <c r="G1107" i="1"/>
  <c r="H1107" i="1" s="1"/>
  <c r="G1103" i="1"/>
  <c r="H1103" i="1" s="1"/>
  <c r="G1099" i="1"/>
  <c r="H1099" i="1" s="1"/>
  <c r="G1095" i="1"/>
  <c r="H1095" i="1" s="1"/>
  <c r="G1091" i="1"/>
  <c r="H1091" i="1" s="1"/>
  <c r="G1087" i="1"/>
  <c r="H1087" i="1" s="1"/>
  <c r="G1083" i="1"/>
  <c r="H1083" i="1" s="1"/>
  <c r="G1079" i="1"/>
  <c r="H1079" i="1" s="1"/>
  <c r="G1075" i="1"/>
  <c r="H1075" i="1" s="1"/>
  <c r="G1071" i="1"/>
  <c r="H1071" i="1" s="1"/>
  <c r="G1067" i="1"/>
  <c r="H1067" i="1" s="1"/>
  <c r="G1063" i="1"/>
  <c r="H1063" i="1" s="1"/>
  <c r="G1059" i="1"/>
  <c r="H1059" i="1" s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G1027" i="1"/>
  <c r="H1027" i="1" s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G995" i="1"/>
  <c r="H995" i="1" s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G963" i="1"/>
  <c r="H963" i="1" s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G931" i="1"/>
  <c r="H931" i="1" s="1"/>
  <c r="G927" i="1"/>
  <c r="H927" i="1" s="1"/>
  <c r="G923" i="1"/>
  <c r="H923" i="1" s="1"/>
  <c r="G919" i="1"/>
  <c r="H919" i="1" s="1"/>
  <c r="G915" i="1"/>
  <c r="H915" i="1" s="1"/>
  <c r="G911" i="1"/>
  <c r="H911" i="1" s="1"/>
  <c r="G907" i="1"/>
  <c r="H907" i="1" s="1"/>
  <c r="G903" i="1"/>
  <c r="H903" i="1" s="1"/>
  <c r="G899" i="1"/>
  <c r="H899" i="1" s="1"/>
  <c r="G895" i="1"/>
  <c r="H895" i="1" s="1"/>
  <c r="G891" i="1"/>
  <c r="H891" i="1" s="1"/>
  <c r="G887" i="1"/>
  <c r="H887" i="1" s="1"/>
  <c r="G883" i="1"/>
  <c r="H883" i="1" s="1"/>
  <c r="G879" i="1"/>
  <c r="H879" i="1" s="1"/>
  <c r="G875" i="1"/>
  <c r="H875" i="1" s="1"/>
  <c r="G871" i="1"/>
  <c r="H871" i="1" s="1"/>
  <c r="G867" i="1"/>
  <c r="H867" i="1" s="1"/>
  <c r="G863" i="1"/>
  <c r="H863" i="1" s="1"/>
  <c r="G859" i="1"/>
  <c r="H859" i="1" s="1"/>
  <c r="G855" i="1"/>
  <c r="H855" i="1" s="1"/>
  <c r="G851" i="1"/>
  <c r="H851" i="1" s="1"/>
  <c r="G847" i="1"/>
  <c r="H847" i="1" s="1"/>
  <c r="G843" i="1"/>
  <c r="H843" i="1" s="1"/>
  <c r="G839" i="1"/>
  <c r="H839" i="1" s="1"/>
  <c r="G835" i="1"/>
  <c r="H835" i="1" s="1"/>
  <c r="G831" i="1"/>
  <c r="H831" i="1" s="1"/>
  <c r="G827" i="1"/>
  <c r="H827" i="1" s="1"/>
  <c r="G823" i="1"/>
  <c r="H823" i="1" s="1"/>
  <c r="G819" i="1"/>
  <c r="H819" i="1" s="1"/>
  <c r="G815" i="1"/>
  <c r="H815" i="1" s="1"/>
  <c r="G811" i="1"/>
  <c r="H811" i="1" s="1"/>
  <c r="G807" i="1"/>
  <c r="H807" i="1" s="1"/>
  <c r="G803" i="1"/>
  <c r="H803" i="1" s="1"/>
  <c r="G799" i="1"/>
  <c r="H799" i="1" s="1"/>
  <c r="G795" i="1"/>
  <c r="H795" i="1" s="1"/>
  <c r="G791" i="1"/>
  <c r="H791" i="1" s="1"/>
  <c r="G787" i="1"/>
  <c r="H787" i="1" s="1"/>
  <c r="G783" i="1"/>
  <c r="H783" i="1" s="1"/>
  <c r="G779" i="1"/>
  <c r="H779" i="1" s="1"/>
  <c r="G775" i="1"/>
  <c r="H775" i="1" s="1"/>
  <c r="G771" i="1"/>
  <c r="H771" i="1" s="1"/>
  <c r="G767" i="1"/>
  <c r="H767" i="1" s="1"/>
  <c r="G763" i="1"/>
  <c r="H763" i="1" s="1"/>
  <c r="G759" i="1"/>
  <c r="H759" i="1" s="1"/>
  <c r="G755" i="1"/>
  <c r="H755" i="1" s="1"/>
  <c r="G751" i="1"/>
  <c r="H751" i="1" s="1"/>
  <c r="G747" i="1"/>
  <c r="H747" i="1" s="1"/>
  <c r="G743" i="1"/>
  <c r="H743" i="1" s="1"/>
  <c r="G739" i="1"/>
  <c r="H739" i="1" s="1"/>
  <c r="G735" i="1"/>
  <c r="H735" i="1" s="1"/>
  <c r="G731" i="1"/>
  <c r="H731" i="1" s="1"/>
  <c r="G727" i="1"/>
  <c r="H727" i="1" s="1"/>
  <c r="G723" i="1"/>
  <c r="H723" i="1" s="1"/>
  <c r="G719" i="1"/>
  <c r="H719" i="1" s="1"/>
  <c r="G715" i="1"/>
  <c r="H715" i="1" s="1"/>
  <c r="G711" i="1"/>
  <c r="H711" i="1" s="1"/>
  <c r="G708" i="1"/>
  <c r="H708" i="1" s="1"/>
  <c r="G700" i="1"/>
  <c r="H700" i="1" s="1"/>
  <c r="G696" i="1"/>
  <c r="H696" i="1" s="1"/>
  <c r="G692" i="1"/>
  <c r="H692" i="1" s="1"/>
  <c r="G688" i="1"/>
  <c r="H688" i="1" s="1"/>
  <c r="G684" i="1"/>
  <c r="H684" i="1" s="1"/>
  <c r="G680" i="1"/>
  <c r="H680" i="1" s="1"/>
  <c r="G676" i="1"/>
  <c r="H676" i="1" s="1"/>
  <c r="G672" i="1"/>
  <c r="H672" i="1" s="1"/>
  <c r="G668" i="1"/>
  <c r="H668" i="1" s="1"/>
  <c r="G664" i="1"/>
  <c r="H664" i="1" s="1"/>
  <c r="G660" i="1"/>
  <c r="H660" i="1" s="1"/>
  <c r="G656" i="1"/>
  <c r="H656" i="1" s="1"/>
  <c r="G652" i="1"/>
  <c r="H652" i="1" s="1"/>
  <c r="G648" i="1"/>
  <c r="H648" i="1" s="1"/>
  <c r="G644" i="1"/>
  <c r="H644" i="1" s="1"/>
  <c r="G640" i="1"/>
  <c r="H640" i="1" s="1"/>
  <c r="G636" i="1"/>
  <c r="H636" i="1" s="1"/>
  <c r="G632" i="1"/>
  <c r="H632" i="1" s="1"/>
  <c r="G628" i="1"/>
  <c r="H628" i="1" s="1"/>
  <c r="G624" i="1"/>
  <c r="H624" i="1" s="1"/>
  <c r="G620" i="1"/>
  <c r="H620" i="1" s="1"/>
  <c r="G616" i="1"/>
  <c r="H616" i="1" s="1"/>
  <c r="G612" i="1"/>
  <c r="H612" i="1" s="1"/>
  <c r="G608" i="1"/>
  <c r="H608" i="1" s="1"/>
  <c r="G604" i="1"/>
  <c r="H604" i="1" s="1"/>
  <c r="G600" i="1"/>
  <c r="H600" i="1" s="1"/>
  <c r="G596" i="1"/>
  <c r="H596" i="1" s="1"/>
  <c r="G592" i="1"/>
  <c r="H592" i="1" s="1"/>
  <c r="G588" i="1"/>
  <c r="H588" i="1" s="1"/>
  <c r="G584" i="1"/>
  <c r="H584" i="1" s="1"/>
  <c r="G580" i="1"/>
  <c r="H580" i="1" s="1"/>
  <c r="G576" i="1"/>
  <c r="H576" i="1" s="1"/>
  <c r="G572" i="1"/>
  <c r="H572" i="1" s="1"/>
  <c r="G568" i="1"/>
  <c r="H568" i="1" s="1"/>
  <c r="G564" i="1"/>
  <c r="H564" i="1" s="1"/>
  <c r="G560" i="1"/>
  <c r="H560" i="1" s="1"/>
  <c r="G556" i="1"/>
  <c r="H556" i="1" s="1"/>
  <c r="G552" i="1"/>
  <c r="H552" i="1" s="1"/>
  <c r="G548" i="1"/>
  <c r="H548" i="1" s="1"/>
  <c r="G544" i="1"/>
  <c r="H544" i="1" s="1"/>
  <c r="G540" i="1"/>
  <c r="H540" i="1" s="1"/>
  <c r="G536" i="1"/>
  <c r="H536" i="1" s="1"/>
  <c r="G532" i="1"/>
  <c r="H532" i="1" s="1"/>
  <c r="G528" i="1"/>
  <c r="H528" i="1" s="1"/>
  <c r="G524" i="1"/>
  <c r="H524" i="1" s="1"/>
  <c r="G520" i="1"/>
  <c r="H520" i="1" s="1"/>
  <c r="G516" i="1"/>
  <c r="H516" i="1" s="1"/>
  <c r="G512" i="1"/>
  <c r="H512" i="1" s="1"/>
  <c r="G508" i="1"/>
  <c r="H508" i="1" s="1"/>
  <c r="G504" i="1"/>
  <c r="H504" i="1" s="1"/>
  <c r="G500" i="1"/>
  <c r="H500" i="1" s="1"/>
  <c r="G496" i="1"/>
  <c r="H496" i="1" s="1"/>
  <c r="G492" i="1"/>
  <c r="H492" i="1" s="1"/>
  <c r="G488" i="1"/>
  <c r="H488" i="1" s="1"/>
  <c r="G484" i="1"/>
  <c r="H484" i="1" s="1"/>
  <c r="G480" i="1"/>
  <c r="H480" i="1" s="1"/>
  <c r="G476" i="1"/>
  <c r="H476" i="1" s="1"/>
  <c r="G472" i="1"/>
  <c r="H472" i="1" s="1"/>
  <c r="G468" i="1"/>
  <c r="H468" i="1" s="1"/>
  <c r="G464" i="1"/>
  <c r="H464" i="1" s="1"/>
  <c r="G460" i="1"/>
  <c r="H460" i="1" s="1"/>
  <c r="G456" i="1"/>
  <c r="H456" i="1" s="1"/>
  <c r="G452" i="1"/>
  <c r="H452" i="1" s="1"/>
  <c r="G448" i="1"/>
  <c r="H448" i="1" s="1"/>
  <c r="G444" i="1"/>
  <c r="H444" i="1" s="1"/>
  <c r="G440" i="1"/>
  <c r="H440" i="1" s="1"/>
  <c r="G436" i="1"/>
  <c r="H436" i="1" s="1"/>
  <c r="G432" i="1"/>
  <c r="H432" i="1" s="1"/>
  <c r="G428" i="1"/>
  <c r="H428" i="1" s="1"/>
  <c r="G424" i="1"/>
  <c r="H424" i="1" s="1"/>
  <c r="G420" i="1"/>
  <c r="H420" i="1" s="1"/>
  <c r="G416" i="1"/>
  <c r="H416" i="1" s="1"/>
  <c r="G412" i="1"/>
  <c r="H412" i="1" s="1"/>
  <c r="G408" i="1"/>
  <c r="H408" i="1" s="1"/>
  <c r="G404" i="1"/>
  <c r="H404" i="1" s="1"/>
  <c r="G400" i="1"/>
  <c r="H400" i="1" s="1"/>
  <c r="G396" i="1"/>
  <c r="H396" i="1" s="1"/>
  <c r="G392" i="1"/>
  <c r="H392" i="1" s="1"/>
  <c r="G388" i="1"/>
  <c r="H388" i="1" s="1"/>
  <c r="G384" i="1"/>
  <c r="H384" i="1" s="1"/>
  <c r="G380" i="1"/>
  <c r="H380" i="1" s="1"/>
  <c r="G376" i="1"/>
  <c r="H376" i="1" s="1"/>
  <c r="G372" i="1"/>
  <c r="H372" i="1" s="1"/>
  <c r="G368" i="1"/>
  <c r="H368" i="1" s="1"/>
  <c r="G364" i="1"/>
  <c r="H364" i="1" s="1"/>
  <c r="G360" i="1"/>
  <c r="H360" i="1" s="1"/>
  <c r="G356" i="1"/>
  <c r="H356" i="1" s="1"/>
  <c r="G352" i="1"/>
  <c r="H352" i="1" s="1"/>
  <c r="G348" i="1"/>
  <c r="H348" i="1" s="1"/>
  <c r="G344" i="1"/>
  <c r="H344" i="1" s="1"/>
  <c r="G340" i="1"/>
  <c r="H340" i="1" s="1"/>
  <c r="G336" i="1"/>
  <c r="H336" i="1" s="1"/>
  <c r="G332" i="1"/>
  <c r="H332" i="1" s="1"/>
  <c r="G328" i="1"/>
  <c r="H328" i="1" s="1"/>
  <c r="G324" i="1"/>
  <c r="H324" i="1" s="1"/>
  <c r="G320" i="1"/>
  <c r="H320" i="1" s="1"/>
  <c r="G316" i="1"/>
  <c r="H316" i="1" s="1"/>
  <c r="G312" i="1"/>
  <c r="H312" i="1" s="1"/>
  <c r="G308" i="1"/>
  <c r="H308" i="1" s="1"/>
  <c r="G304" i="1"/>
  <c r="H304" i="1" s="1"/>
  <c r="G300" i="1"/>
  <c r="H300" i="1" s="1"/>
  <c r="G296" i="1"/>
  <c r="H296" i="1" s="1"/>
  <c r="G292" i="1"/>
  <c r="H292" i="1" s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40" i="1"/>
  <c r="H240" i="1" s="1"/>
  <c r="G236" i="1"/>
  <c r="H236" i="1" s="1"/>
  <c r="G232" i="1"/>
  <c r="H232" i="1" s="1"/>
  <c r="G228" i="1"/>
  <c r="H228" i="1" s="1"/>
  <c r="G224" i="1"/>
  <c r="H224" i="1" s="1"/>
  <c r="G220" i="1"/>
  <c r="H220" i="1" s="1"/>
  <c r="G216" i="1"/>
  <c r="H216" i="1" s="1"/>
  <c r="G212" i="1"/>
  <c r="H212" i="1" s="1"/>
  <c r="G208" i="1"/>
  <c r="H208" i="1" s="1"/>
  <c r="G204" i="1"/>
  <c r="H204" i="1" s="1"/>
  <c r="G200" i="1"/>
  <c r="H200" i="1" s="1"/>
  <c r="G196" i="1"/>
  <c r="H196" i="1" s="1"/>
  <c r="G192" i="1"/>
  <c r="H192" i="1" s="1"/>
  <c r="G188" i="1"/>
  <c r="H188" i="1" s="1"/>
  <c r="G184" i="1"/>
  <c r="H184" i="1" s="1"/>
  <c r="G180" i="1"/>
  <c r="H180" i="1" s="1"/>
  <c r="G176" i="1"/>
  <c r="H176" i="1" s="1"/>
  <c r="G172" i="1"/>
  <c r="H172" i="1" s="1"/>
  <c r="G168" i="1"/>
  <c r="H168" i="1" s="1"/>
  <c r="G164" i="1"/>
  <c r="H164" i="1" s="1"/>
  <c r="G160" i="1"/>
  <c r="H160" i="1" s="1"/>
  <c r="G156" i="1"/>
  <c r="H156" i="1" s="1"/>
  <c r="G152" i="1"/>
  <c r="H152" i="1" s="1"/>
  <c r="G148" i="1"/>
  <c r="H148" i="1" s="1"/>
  <c r="G144" i="1"/>
  <c r="H144" i="1" s="1"/>
  <c r="G140" i="1"/>
  <c r="H140" i="1" s="1"/>
  <c r="G136" i="1"/>
  <c r="H136" i="1" s="1"/>
  <c r="G132" i="1"/>
  <c r="H132" i="1" s="1"/>
  <c r="G128" i="1"/>
  <c r="H128" i="1" s="1"/>
  <c r="G124" i="1"/>
  <c r="H124" i="1" s="1"/>
  <c r="G120" i="1"/>
  <c r="H120" i="1" s="1"/>
  <c r="G116" i="1"/>
  <c r="H116" i="1" s="1"/>
  <c r="G112" i="1"/>
  <c r="H112" i="1" s="1"/>
  <c r="G108" i="1"/>
  <c r="H108" i="1" s="1"/>
  <c r="G104" i="1"/>
  <c r="H104" i="1" s="1"/>
  <c r="G100" i="1"/>
  <c r="H100" i="1" s="1"/>
  <c r="G96" i="1"/>
  <c r="H96" i="1" s="1"/>
  <c r="G92" i="1"/>
  <c r="H92" i="1" s="1"/>
  <c r="G88" i="1"/>
  <c r="H88" i="1" s="1"/>
  <c r="G84" i="1"/>
  <c r="H84" i="1" s="1"/>
  <c r="G80" i="1"/>
  <c r="H80" i="1" s="1"/>
  <c r="G76" i="1"/>
  <c r="H76" i="1" s="1"/>
  <c r="G72" i="1"/>
  <c r="H72" i="1" s="1"/>
  <c r="G68" i="1"/>
  <c r="H68" i="1" s="1"/>
  <c r="G64" i="1"/>
  <c r="H64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F16" i="3"/>
  <c r="G16" i="1"/>
  <c r="H16" i="1" s="1"/>
  <c r="G12" i="1"/>
  <c r="H12" i="1" s="1"/>
  <c r="G8" i="1"/>
  <c r="H8" i="1" s="1"/>
  <c r="G4" i="1"/>
  <c r="H4" i="1" s="1"/>
  <c r="D1173" i="1"/>
  <c r="D1169" i="1"/>
  <c r="D1165" i="1"/>
  <c r="D1161" i="1"/>
  <c r="D1157" i="1"/>
  <c r="D1153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F235" i="3"/>
  <c r="F231" i="3"/>
  <c r="F230" i="3"/>
  <c r="F227" i="3"/>
  <c r="F226" i="3"/>
  <c r="F223" i="3"/>
  <c r="F222" i="3"/>
  <c r="F219" i="3"/>
  <c r="F215" i="3"/>
  <c r="F214" i="3"/>
  <c r="F211" i="3"/>
  <c r="F210" i="3"/>
  <c r="F207" i="3"/>
  <c r="F206" i="3"/>
  <c r="F203" i="3"/>
  <c r="F199" i="3"/>
  <c r="F198" i="3"/>
  <c r="F195" i="3"/>
  <c r="F194" i="3"/>
  <c r="F191" i="3"/>
  <c r="F190" i="3"/>
  <c r="F187" i="3"/>
  <c r="F183" i="3"/>
  <c r="F182" i="3"/>
  <c r="F179" i="3"/>
  <c r="F178" i="3"/>
  <c r="F175" i="3"/>
  <c r="F174" i="3"/>
  <c r="F171" i="3"/>
  <c r="F167" i="3"/>
  <c r="F166" i="3"/>
  <c r="F163" i="3"/>
  <c r="F162" i="3"/>
  <c r="F159" i="3"/>
  <c r="F158" i="3"/>
  <c r="F155" i="3"/>
  <c r="F151" i="3"/>
  <c r="F119" i="3"/>
  <c r="F118" i="3"/>
  <c r="F115" i="3"/>
  <c r="F111" i="3"/>
  <c r="F109" i="3"/>
  <c r="F107" i="3"/>
  <c r="F104" i="3"/>
  <c r="F103" i="3"/>
  <c r="F91" i="3"/>
  <c r="F87" i="3"/>
  <c r="F85" i="3"/>
  <c r="F83" i="3"/>
  <c r="F79" i="3"/>
  <c r="F75" i="3"/>
  <c r="F71" i="3"/>
  <c r="F69" i="3"/>
  <c r="F67" i="3"/>
  <c r="F64" i="3"/>
  <c r="F63" i="3"/>
  <c r="F55" i="3"/>
  <c r="F53" i="3"/>
  <c r="F51" i="3"/>
  <c r="F48" i="3"/>
  <c r="F47" i="3"/>
  <c r="F43" i="3"/>
  <c r="F39" i="3"/>
  <c r="F35" i="3"/>
  <c r="F32" i="3"/>
  <c r="F31" i="3"/>
  <c r="F27" i="3"/>
  <c r="F23" i="3"/>
  <c r="F21" i="3"/>
  <c r="F19" i="3"/>
  <c r="F15" i="3"/>
  <c r="F11" i="3"/>
  <c r="F7" i="3"/>
  <c r="F5" i="3"/>
  <c r="F3" i="3"/>
  <c r="F234" i="3"/>
  <c r="F170" i="3"/>
  <c r="F114" i="3"/>
  <c r="F80" i="3"/>
  <c r="F218" i="3"/>
  <c r="F154" i="3"/>
  <c r="F59" i="3"/>
  <c r="F202" i="3"/>
  <c r="F37" i="3"/>
  <c r="F2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17" i="3"/>
  <c r="F113" i="3"/>
  <c r="F89" i="3"/>
  <c r="F73" i="3"/>
  <c r="F57" i="3"/>
  <c r="F41" i="3"/>
  <c r="F25" i="3"/>
  <c r="F9" i="3"/>
  <c r="F236" i="3"/>
  <c r="F232" i="3"/>
  <c r="F224" i="3"/>
  <c r="F220" i="3"/>
  <c r="F216" i="3"/>
  <c r="F208" i="3"/>
  <c r="F204" i="3"/>
  <c r="F200" i="3"/>
  <c r="F192" i="3"/>
  <c r="F188" i="3"/>
  <c r="F184" i="3"/>
  <c r="F176" i="3"/>
  <c r="F172" i="3"/>
  <c r="F168" i="3"/>
  <c r="F160" i="3"/>
  <c r="F156" i="3"/>
  <c r="F152" i="3"/>
  <c r="F120" i="3"/>
  <c r="F112" i="3"/>
  <c r="F108" i="3"/>
  <c r="F88" i="3"/>
  <c r="F84" i="3"/>
  <c r="F72" i="3"/>
  <c r="F68" i="3"/>
  <c r="F56" i="3"/>
  <c r="F52" i="3"/>
  <c r="F40" i="3"/>
  <c r="F36" i="3"/>
  <c r="F24" i="3"/>
  <c r="F20" i="3"/>
  <c r="F8" i="3"/>
  <c r="F4" i="3"/>
  <c r="F110" i="3"/>
  <c r="F106" i="3"/>
  <c r="F102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228" i="3"/>
  <c r="F212" i="3"/>
  <c r="F196" i="3"/>
  <c r="F180" i="3"/>
  <c r="F164" i="3"/>
  <c r="F116" i="3"/>
  <c r="F101" i="3"/>
  <c r="F77" i="3"/>
  <c r="F61" i="3"/>
  <c r="F45" i="3"/>
  <c r="F29" i="3"/>
  <c r="F13" i="3"/>
  <c r="F105" i="3"/>
  <c r="F100" i="3"/>
  <c r="F92" i="3"/>
  <c r="F81" i="3"/>
  <c r="F76" i="3"/>
  <c r="F65" i="3"/>
  <c r="F60" i="3"/>
  <c r="F49" i="3"/>
  <c r="F44" i="3"/>
  <c r="F33" i="3"/>
  <c r="F28" i="3"/>
  <c r="F17" i="3"/>
  <c r="F12" i="3"/>
  <c r="B13" i="3" l="1"/>
  <c r="B11" i="3"/>
  <c r="B12" i="3"/>
  <c r="B1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comments1.xml><?xml version="1.0" encoding="utf-8"?>
<comments xmlns="http://schemas.openxmlformats.org/spreadsheetml/2006/main">
  <authors>
    <author>PC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Anibal:</t>
        </r>
        <r>
          <rPr>
            <sz val="9"/>
            <color indexed="81"/>
            <rFont val="Tahoma"/>
            <charset val="1"/>
          </rPr>
          <t xml:space="preserve">
Este cuadro relaciona los sitios de los tres archivos ODH localidades de cada año.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lacion!$A$1:$L$703" type="102" refreshedVersion="5" minRefreshableVersion="5">
    <extLst>
      <ext xmlns:x15="http://schemas.microsoft.com/office/spreadsheetml/2010/11/main" uri="{DE250136-89BD-433C-8126-D09CA5730AF9}">
        <x15:connection id="Rango-ce5416de-43b6-4a41-8540-708beee31529" autoDelete="1">
          <x15:rangePr sourceName="_xlcn.WorksheetConnection_RelacionA1L7031"/>
        </x15:connection>
      </ext>
    </extLst>
  </connection>
</connections>
</file>

<file path=xl/sharedStrings.xml><?xml version="1.0" encoding="utf-8"?>
<sst xmlns="http://schemas.openxmlformats.org/spreadsheetml/2006/main" count="954" uniqueCount="901">
  <si>
    <t>Sitio</t>
  </si>
  <si>
    <t>Presupuesto sin cerrar</t>
  </si>
  <si>
    <t>Presupuesto cerrado</t>
  </si>
  <si>
    <t>Presupuesto total.</t>
  </si>
  <si>
    <t>LMO</t>
  </si>
  <si>
    <t>Etiquetas de fila</t>
  </si>
  <si>
    <t>CAQ.Agua Blanca</t>
  </si>
  <si>
    <t>CAQ.Alto Cafeto</t>
  </si>
  <si>
    <t>CAQ.Barranquillita</t>
  </si>
  <si>
    <t>CAQ.Bocana Anaya</t>
  </si>
  <si>
    <t>CAQ.Camicaya</t>
  </si>
  <si>
    <t>CAQ.Campo Alegre-2</t>
  </si>
  <si>
    <t>CAQ.Casa Grande</t>
  </si>
  <si>
    <t>CAQ.Chonchillosa</t>
  </si>
  <si>
    <t>CAQ.Dos Quebradas</t>
  </si>
  <si>
    <t>CAQ.El Manantial</t>
  </si>
  <si>
    <t>CAQ.El Paraiso</t>
  </si>
  <si>
    <t>CAQ.El Triunfo</t>
  </si>
  <si>
    <t>CAQ.Esmeralda Chaira</t>
  </si>
  <si>
    <t>CAQ.Fundacion</t>
  </si>
  <si>
    <t>CAQ.La Argentina</t>
  </si>
  <si>
    <t>CAQ.La Esperanza</t>
  </si>
  <si>
    <t>CAQ.La Paz 1</t>
  </si>
  <si>
    <t>CAQ.La Rastra</t>
  </si>
  <si>
    <t>CAQ.La Raya</t>
  </si>
  <si>
    <t>CAQ.La Reforma</t>
  </si>
  <si>
    <t>CAQ.Las Morras</t>
  </si>
  <si>
    <t>CAQ.Las Palmeras</t>
  </si>
  <si>
    <t>CAQ.Las Platas</t>
  </si>
  <si>
    <t>CAQ.Las Verdes</t>
  </si>
  <si>
    <t>CAQ.Libano</t>
  </si>
  <si>
    <t>CAQ.Los Cristales</t>
  </si>
  <si>
    <t>CAQ.Los Laureles</t>
  </si>
  <si>
    <t>CAQ.Los Pinos</t>
  </si>
  <si>
    <t>CAQ.Macarena</t>
  </si>
  <si>
    <t>CAQ.Maracaibo</t>
  </si>
  <si>
    <t>CAQ.Mono Alta</t>
  </si>
  <si>
    <t>CAQ.Novia Puerto Valdivia</t>
  </si>
  <si>
    <t>CAQ.Palizadas</t>
  </si>
  <si>
    <t>CAQ.Pato Balsillas</t>
  </si>
  <si>
    <t>CAQ.Pilones</t>
  </si>
  <si>
    <t>CAQ.Playa Verde</t>
  </si>
  <si>
    <t>CAQ.Puerto Londono</t>
  </si>
  <si>
    <t>CAQ.Remolinos de Aricunti</t>
  </si>
  <si>
    <t>CAQ.Salamina</t>
  </si>
  <si>
    <t>CAQ.Santa Marta</t>
  </si>
  <si>
    <t>CAQ.Santiago de la Selva</t>
  </si>
  <si>
    <t>CAQ.Union Belen</t>
  </si>
  <si>
    <t>CAQ.Zabaleta</t>
  </si>
  <si>
    <t>CAU.Agua Blanca</t>
  </si>
  <si>
    <t>CAU.Asencio</t>
  </si>
  <si>
    <t>CAU.Aures</t>
  </si>
  <si>
    <t>CAU.Bubuey</t>
  </si>
  <si>
    <t>CAU.El Hoyo</t>
  </si>
  <si>
    <t>CAU.Huisito</t>
  </si>
  <si>
    <t>CAU.La Aguada</t>
  </si>
  <si>
    <t>CAU.La Alianza</t>
  </si>
  <si>
    <t>CAU.La Chicuena</t>
  </si>
  <si>
    <t>CAU.La Palma</t>
  </si>
  <si>
    <t>CAU.La Pedregosa</t>
  </si>
  <si>
    <t>CAU.Laguna Dinde</t>
  </si>
  <si>
    <t>CAU.Las Pilas</t>
  </si>
  <si>
    <t>CAU.Ledesma</t>
  </si>
  <si>
    <t>CAU.Lerma</t>
  </si>
  <si>
    <t>CAU.Miraflores Caloto</t>
  </si>
  <si>
    <t>CAU.Ortega</t>
  </si>
  <si>
    <t>CAU.Pizare</t>
  </si>
  <si>
    <t>CAU.San Martin</t>
  </si>
  <si>
    <t>CAU.Santa Rosa Patia</t>
  </si>
  <si>
    <t>CAU.Sto Domingo</t>
  </si>
  <si>
    <t>CAU.Vereda Cajibio</t>
  </si>
  <si>
    <t>CAU.Villa Maria</t>
  </si>
  <si>
    <t>HUI.Aleluyas</t>
  </si>
  <si>
    <t>HUI.Versalles</t>
  </si>
  <si>
    <t>PUT.Alto Temblon</t>
  </si>
  <si>
    <t>PUT.Arizona</t>
  </si>
  <si>
    <t>PUT.Balsamo</t>
  </si>
  <si>
    <t>PUT.Caicuche</t>
  </si>
  <si>
    <t>PUT.Campobello</t>
  </si>
  <si>
    <t>PUT.Cana Brava</t>
  </si>
  <si>
    <t>PUT.Colgas Cocaya</t>
  </si>
  <si>
    <t>PUT.Damasco Caicedo</t>
  </si>
  <si>
    <t>PUT.El Aji</t>
  </si>
  <si>
    <t>PUT.El Bombon</t>
  </si>
  <si>
    <t>PUT.El Recreo</t>
  </si>
  <si>
    <t>PUT.Esmeralda Orito</t>
  </si>
  <si>
    <t>PUT.Galilea</t>
  </si>
  <si>
    <t>PUT.Gallinazo</t>
  </si>
  <si>
    <t>PUT.Jose Maria</t>
  </si>
  <si>
    <t>PUT.La Libertad</t>
  </si>
  <si>
    <t>PUT.La Sevilla</t>
  </si>
  <si>
    <t>PUT.La Sultana</t>
  </si>
  <si>
    <t>PUT.Los Andes</t>
  </si>
  <si>
    <t>PUT.Montebello</t>
  </si>
  <si>
    <t>PUT.Mundo Nuevo</t>
  </si>
  <si>
    <t>PUT.San Rafael</t>
  </si>
  <si>
    <t>PUT.San Vicente</t>
  </si>
  <si>
    <t>PUT.Simon Bolivar</t>
  </si>
  <si>
    <t>PUT.V Nuevo Progreso</t>
  </si>
  <si>
    <t>TOL.Cabildo</t>
  </si>
  <si>
    <t>TOL.El Caucho</t>
  </si>
  <si>
    <t>Total general</t>
  </si>
  <si>
    <t>Suma de Presupuesto sin cerrar</t>
  </si>
  <si>
    <t>Suma de Presupuesto cerrado</t>
  </si>
  <si>
    <t>0. Pendiente Inicio</t>
  </si>
  <si>
    <t>1. Diseño Torre</t>
  </si>
  <si>
    <t>2. Fabricación Estructura</t>
  </si>
  <si>
    <t>3. Trasiego Materiales</t>
  </si>
  <si>
    <t>4. Cimentación</t>
  </si>
  <si>
    <t>5. Armado Torre</t>
  </si>
  <si>
    <t>6. Adecuaciones Civiles &amp; EE</t>
  </si>
  <si>
    <t>7. Solución Provisional Def de EE</t>
  </si>
  <si>
    <t>8. Entrega Prioritarias</t>
  </si>
  <si>
    <t>PAS.El Rosario</t>
  </si>
  <si>
    <t>CAL.Batallon Pichincha</t>
  </si>
  <si>
    <t>IBG.Calle 15</t>
  </si>
  <si>
    <t>PAS.Jerusalen</t>
  </si>
  <si>
    <t>CAL.Ingenio</t>
  </si>
  <si>
    <t>HUI.Praga</t>
  </si>
  <si>
    <t>TOL.Playa Hawai</t>
  </si>
  <si>
    <t>PUT.Villa Garzon-5</t>
  </si>
  <si>
    <t>POP.Matamoros</t>
  </si>
  <si>
    <t>VAL.Yumbo-2</t>
  </si>
  <si>
    <t>CAU.Toribio</t>
  </si>
  <si>
    <t>CAU.Hormiguero</t>
  </si>
  <si>
    <t>PAS.Terminal</t>
  </si>
  <si>
    <t>HUI.Isnos-2</t>
  </si>
  <si>
    <t>HUI.Isnos</t>
  </si>
  <si>
    <t>PAL.Estacion</t>
  </si>
  <si>
    <t>CAU.IND Mayaguez Hormiguero</t>
  </si>
  <si>
    <t>CAU.SAN MARTIN SPC</t>
  </si>
  <si>
    <t>CAQ.La Primavera</t>
  </si>
  <si>
    <t>CAL.RB Makro</t>
  </si>
  <si>
    <t>PAS.Buesaquillo</t>
  </si>
  <si>
    <t>VAL.Mayaguez</t>
  </si>
  <si>
    <t>VAL.El Aguila</t>
  </si>
  <si>
    <t>TOL.Anzoategui</t>
  </si>
  <si>
    <t>NAR.Aponte</t>
  </si>
  <si>
    <t>JAM.Circunvalar</t>
  </si>
  <si>
    <t>CAQ.El Carbon</t>
  </si>
  <si>
    <t>CAL.Makro Sur</t>
  </si>
  <si>
    <t>VAL.RB Yumbo-8</t>
  </si>
  <si>
    <t>VAL.Villa Carmelo</t>
  </si>
  <si>
    <t>VAL.San Marcos</t>
  </si>
  <si>
    <t>TUL.Marandua</t>
  </si>
  <si>
    <t>PUT.Sibundoy-2</t>
  </si>
  <si>
    <t>NEI.Gaitana-2</t>
  </si>
  <si>
    <t>FLO.Villa Monica</t>
  </si>
  <si>
    <t>TOL.Guamo-2</t>
  </si>
  <si>
    <t>TOL.CENOP</t>
  </si>
  <si>
    <t>NAR.Tumaco-7</t>
  </si>
  <si>
    <t>NAR.Tambo</t>
  </si>
  <si>
    <t>HUI.Suaza</t>
  </si>
  <si>
    <t>CAL.Villa Nueva</t>
  </si>
  <si>
    <t>CAU.Brisas Patia</t>
  </si>
  <si>
    <t>NAR.Vuelta Larga</t>
  </si>
  <si>
    <t>CAU.Timbio</t>
  </si>
  <si>
    <t>CAL.Petecuy</t>
  </si>
  <si>
    <t>IBG.Arkacentro</t>
  </si>
  <si>
    <t>FLO.Galerias</t>
  </si>
  <si>
    <t>CAU.Media Naranja</t>
  </si>
  <si>
    <t>TOL.Carmen-2</t>
  </si>
  <si>
    <t>HUI.Nataga</t>
  </si>
  <si>
    <t>VAL.Llanito</t>
  </si>
  <si>
    <t>POP.Barrio Chino</t>
  </si>
  <si>
    <t>PUT.Rb Pto Guzman</t>
  </si>
  <si>
    <t>TOL.Doima</t>
  </si>
  <si>
    <t>TOL.Lerida</t>
  </si>
  <si>
    <t>PAS.Tamasagra</t>
  </si>
  <si>
    <t>NAR.Remolinos</t>
  </si>
  <si>
    <t>HUI.Potrerillos</t>
  </si>
  <si>
    <t>IBG.Pijao</t>
  </si>
  <si>
    <t>NAR.Union</t>
  </si>
  <si>
    <t>PAL.Bosque</t>
  </si>
  <si>
    <t>IBG.Mandarino</t>
  </si>
  <si>
    <t>POP.Moscopan</t>
  </si>
  <si>
    <t>HUI.Villa Losada</t>
  </si>
  <si>
    <t>CAL.Banderas</t>
  </si>
  <si>
    <t>CAU.Concepcion</t>
  </si>
  <si>
    <t>IBG.Matallana</t>
  </si>
  <si>
    <t>FLO. SDS MALVINAS</t>
  </si>
  <si>
    <t>NAR.Tuquerres</t>
  </si>
  <si>
    <t>NAR.Linares</t>
  </si>
  <si>
    <t>TOL.Herrera</t>
  </si>
  <si>
    <t>TOL.Rovira</t>
  </si>
  <si>
    <t>CAU.Sucre</t>
  </si>
  <si>
    <t>TOL.Aurora</t>
  </si>
  <si>
    <t>HUI.Matanza</t>
  </si>
  <si>
    <t>BNV.Naval</t>
  </si>
  <si>
    <t>CAL.Sameco</t>
  </si>
  <si>
    <t>NAR.Ipiales-1</t>
  </si>
  <si>
    <t>TOL.Potosi</t>
  </si>
  <si>
    <t>POP.Campanario</t>
  </si>
  <si>
    <t>CAU.El Plateado</t>
  </si>
  <si>
    <t>VAL. DES Providencia</t>
  </si>
  <si>
    <t>FLO.Ciudadela</t>
  </si>
  <si>
    <t>IBG.Cadiz</t>
  </si>
  <si>
    <t>NAR.Cruz San Fernando</t>
  </si>
  <si>
    <t>POP.Autonoma ALT-5</t>
  </si>
  <si>
    <t>POP.Autonoma ALT-4</t>
  </si>
  <si>
    <t>POP.Autonoma ALT-2</t>
  </si>
  <si>
    <t>POP.Autonoma ALT-1</t>
  </si>
  <si>
    <t>HUI.Altamira</t>
  </si>
  <si>
    <t>POP.La Paz</t>
  </si>
  <si>
    <t>VAL.Versalles</t>
  </si>
  <si>
    <t>CAQ.Fragua</t>
  </si>
  <si>
    <t>PUT.Santana</t>
  </si>
  <si>
    <t>NAR.Tumaco-9</t>
  </si>
  <si>
    <t>IBG.Variante</t>
  </si>
  <si>
    <t>IBG.Multicentro</t>
  </si>
  <si>
    <t>HUI.Campo Alegre</t>
  </si>
  <si>
    <t>BNV.Zona Franca-2</t>
  </si>
  <si>
    <t>TOL.Purificacion</t>
  </si>
  <si>
    <t>MOC.Mocoa-1</t>
  </si>
  <si>
    <t>NEI.San Pedro</t>
  </si>
  <si>
    <t>NAR.Union-2</t>
  </si>
  <si>
    <t>PUT.Cocoya</t>
  </si>
  <si>
    <t>NAR.Ipiales-8</t>
  </si>
  <si>
    <t>CAU.SDS POPAYAN</t>
  </si>
  <si>
    <t>NAR.Ipiales-21</t>
  </si>
  <si>
    <t>NAR.Ipiales-18</t>
  </si>
  <si>
    <t>NAR.Ipiales-17</t>
  </si>
  <si>
    <t>NAR.Barbacoas</t>
  </si>
  <si>
    <t>TOL.Chaparral-4</t>
  </si>
  <si>
    <t>PAS.RB Exito</t>
  </si>
  <si>
    <t>NAR.Sandona</t>
  </si>
  <si>
    <t>VAL.Naranjal</t>
  </si>
  <si>
    <t>POP.Americas</t>
  </si>
  <si>
    <t>TOL.Melgar-4</t>
  </si>
  <si>
    <t>FLO.Centro-2</t>
  </si>
  <si>
    <t>CAL.Pedro Claver</t>
  </si>
  <si>
    <t>TOL.Represa Prado</t>
  </si>
  <si>
    <t>TOL.La Sierra</t>
  </si>
  <si>
    <t>TOL.Cajamarca-3</t>
  </si>
  <si>
    <t>HUI.El Meson</t>
  </si>
  <si>
    <t>HUI.La Jagua</t>
  </si>
  <si>
    <t>NAR.Rio Mejicano</t>
  </si>
  <si>
    <t>NAR.Via Aeropuerto Ipiales</t>
  </si>
  <si>
    <t>CAQ.Brisas de la Tunia</t>
  </si>
  <si>
    <t>VAL.Riofrio</t>
  </si>
  <si>
    <t>VAL.IND Agropecuaria Zarzal</t>
  </si>
  <si>
    <t>CAQ.Holanda</t>
  </si>
  <si>
    <t>CAQ.Brasilia</t>
  </si>
  <si>
    <t>NEI.RB Galindo</t>
  </si>
  <si>
    <t>CAL.La FES</t>
  </si>
  <si>
    <t>CAQ.Peneya</t>
  </si>
  <si>
    <t>VAL.Florida-2</t>
  </si>
  <si>
    <t>TOL.Guayabal</t>
  </si>
  <si>
    <t>PAS.Morasurco</t>
  </si>
  <si>
    <t>VAL.IND Bengala Agricola</t>
  </si>
  <si>
    <t>CAU.Tetillo</t>
  </si>
  <si>
    <t>HUI.Buenos Aires – OPC2</t>
  </si>
  <si>
    <t>CAQ.La Libertad</t>
  </si>
  <si>
    <t>CAL.RB Mojica</t>
  </si>
  <si>
    <t>MOC.Mocoa-3</t>
  </si>
  <si>
    <t>CAQ.Miramar</t>
  </si>
  <si>
    <t>BNV.Brisas</t>
  </si>
  <si>
    <t>NEI.Exito</t>
  </si>
  <si>
    <t>NEI.Cambulos</t>
  </si>
  <si>
    <t>BNV.El Progreso</t>
  </si>
  <si>
    <t>CAQ.Suncilla Medio</t>
  </si>
  <si>
    <t>CAQ.Guacamayas</t>
  </si>
  <si>
    <t>HUI.Potosi</t>
  </si>
  <si>
    <t>PUT.Pto Asis-7</t>
  </si>
  <si>
    <t>NAR.Tumaco-11</t>
  </si>
  <si>
    <t>PUT.Puerto Ospina</t>
  </si>
  <si>
    <t>POP.Portales</t>
  </si>
  <si>
    <t>CAU.Caloto</t>
  </si>
  <si>
    <t>BNV.Colpuertos</t>
  </si>
  <si>
    <t>HUI.Pital</t>
  </si>
  <si>
    <t>TOL.Playa Rica</t>
  </si>
  <si>
    <t>PUT.Villa Garzon-2</t>
  </si>
  <si>
    <t>CAL.Ulpiano</t>
  </si>
  <si>
    <t>PUT.La Tagua</t>
  </si>
  <si>
    <t>VAL.Palmaseca</t>
  </si>
  <si>
    <t>NEI.Tenerife</t>
  </si>
  <si>
    <t>NAR.Cumbal</t>
  </si>
  <si>
    <t>PUT.La Chipa</t>
  </si>
  <si>
    <t>VAL.Bugalagrande</t>
  </si>
  <si>
    <t>VAL.Pradera-3</t>
  </si>
  <si>
    <t>PAS.Valle de Atriz</t>
  </si>
  <si>
    <t>HUI.Pitalito-2</t>
  </si>
  <si>
    <t>HUI.Garzon-1</t>
  </si>
  <si>
    <t>CAL.Departamental</t>
  </si>
  <si>
    <t>CAL.Santa Barbara</t>
  </si>
  <si>
    <t>VAL.Puente Velez</t>
  </si>
  <si>
    <t>NEI.Surcolombiana</t>
  </si>
  <si>
    <t>HUI.Yaguara-2</t>
  </si>
  <si>
    <t>BNV.Variante</t>
  </si>
  <si>
    <t>NAR.Tumaco-3</t>
  </si>
  <si>
    <t>VAL.RB Voragine</t>
  </si>
  <si>
    <t>CAL.Jockey Club</t>
  </si>
  <si>
    <t>VAL.Bolivar</t>
  </si>
  <si>
    <t>TOL.Santiago</t>
  </si>
  <si>
    <t>TOL.Palocabildo</t>
  </si>
  <si>
    <t>TOL.Espinal-3</t>
  </si>
  <si>
    <t>TOL.Casabianca</t>
  </si>
  <si>
    <t>POP.Catay</t>
  </si>
  <si>
    <t>PAS.Santa Barbara</t>
  </si>
  <si>
    <t>NEI.La Libertad</t>
  </si>
  <si>
    <t>NEI.Hospital:P1</t>
  </si>
  <si>
    <t>NAR.Tangua</t>
  </si>
  <si>
    <t>HUI.Patia</t>
  </si>
  <si>
    <t>CAL.Santa Monica Norte</t>
  </si>
  <si>
    <t>CAQ.Pto Napoles</t>
  </si>
  <si>
    <t>VAL.Cascarillal</t>
  </si>
  <si>
    <t>CAU.IND Bucanero Taminango</t>
  </si>
  <si>
    <t>VAL.Via Potrerito</t>
  </si>
  <si>
    <t>JAM.Las Mercedes-2</t>
  </si>
  <si>
    <t>HUI.Riverita</t>
  </si>
  <si>
    <t>TOL.Saldana-2</t>
  </si>
  <si>
    <t>TOL.Flandes</t>
  </si>
  <si>
    <t>POP.Torres</t>
  </si>
  <si>
    <t>NEI.Centro</t>
  </si>
  <si>
    <t>NEI.Altico</t>
  </si>
  <si>
    <t>NAR.Samaniego-2</t>
  </si>
  <si>
    <t>HUI.La Plata</t>
  </si>
  <si>
    <t>CAL.Alamos</t>
  </si>
  <si>
    <t>BNV.Inmaculada</t>
  </si>
  <si>
    <t>VAL.Zarzal-2</t>
  </si>
  <si>
    <t>VAL.La Cumbre</t>
  </si>
  <si>
    <t>NAR.Taminango-2</t>
  </si>
  <si>
    <t>NAR.Olaya Herrera</t>
  </si>
  <si>
    <t>HUI.La Arcadia</t>
  </si>
  <si>
    <t>CAL.Caney</t>
  </si>
  <si>
    <t>CAQ.Larandia</t>
  </si>
  <si>
    <t>CAQ.La Fraguita</t>
  </si>
  <si>
    <t>CAQ.La Aguililla</t>
  </si>
  <si>
    <t>CAQ.Cartagena-3</t>
  </si>
  <si>
    <t>CAL.Comuneros</t>
  </si>
  <si>
    <t>VAL.Yumbo-3</t>
  </si>
  <si>
    <t>FLO.Malvinas</t>
  </si>
  <si>
    <t>VAL.San Pedro</t>
  </si>
  <si>
    <t>TOL.Saldana</t>
  </si>
  <si>
    <t>TOL.Guayabal-2</t>
  </si>
  <si>
    <t>POP.Ladera</t>
  </si>
  <si>
    <t>NEI.Antonio Narino</t>
  </si>
  <si>
    <t>HUI.Garzon-2</t>
  </si>
  <si>
    <t>CAU.Inza-2</t>
  </si>
  <si>
    <t>BNV.Eucaristico</t>
  </si>
  <si>
    <t>NAR.Llorente-3</t>
  </si>
  <si>
    <t>NEI.ST CENTRO</t>
  </si>
  <si>
    <t>TOL.Riomanso</t>
  </si>
  <si>
    <t>CAU.Caldono</t>
  </si>
  <si>
    <t>CAU.Piendamo</t>
  </si>
  <si>
    <t>TOL.Icononzo</t>
  </si>
  <si>
    <t>TOL.Guamo</t>
  </si>
  <si>
    <t>PAS.Lunas</t>
  </si>
  <si>
    <t>CAU.Miranda</t>
  </si>
  <si>
    <t>CAL.Prado Norte</t>
  </si>
  <si>
    <t>CAL.Sucre</t>
  </si>
  <si>
    <t>PUT.Albania</t>
  </si>
  <si>
    <t>VAL.Salonica</t>
  </si>
  <si>
    <t>TOL.Melgar-2</t>
  </si>
  <si>
    <t>TOL.Mariquita</t>
  </si>
  <si>
    <t>TOL.Espinal-4</t>
  </si>
  <si>
    <t>TOL.Carmen de Apicala</t>
  </si>
  <si>
    <t>JAM.Jamundi-3</t>
  </si>
  <si>
    <t>NAR.Buesaco</t>
  </si>
  <si>
    <t>VAL.Barragan</t>
  </si>
  <si>
    <t>POP.Empaques</t>
  </si>
  <si>
    <t>IBG.Santa Helena</t>
  </si>
  <si>
    <t>IBG.IND Cordialsa</t>
  </si>
  <si>
    <t>IBG.CC Estacion</t>
  </si>
  <si>
    <t>HUI.Santa Maria</t>
  </si>
  <si>
    <t>HUI.San Antonio</t>
  </si>
  <si>
    <t>HUI.Rio Paez</t>
  </si>
  <si>
    <t>HUI.Las Nieves</t>
  </si>
  <si>
    <t>HUI.La Ulloa</t>
  </si>
  <si>
    <t>CAL.El Cedro</t>
  </si>
  <si>
    <t>NAR.Sucumbios</t>
  </si>
  <si>
    <t>PUT.IND GTE Villagarzon-Opción 2</t>
  </si>
  <si>
    <t>TOL.Mariquita-2</t>
  </si>
  <si>
    <t>CAL.Supercentro</t>
  </si>
  <si>
    <t>IBG.Mirolindo</t>
  </si>
  <si>
    <t>HUI.La Plata-3</t>
  </si>
  <si>
    <t>HUI.Gallardo</t>
  </si>
  <si>
    <t>VAL.La Marina</t>
  </si>
  <si>
    <t>VAL.Florida</t>
  </si>
  <si>
    <t>TOL.Peaje Cajamarca</t>
  </si>
  <si>
    <t>HUI.Zuluaga</t>
  </si>
  <si>
    <t>FLO.Centro</t>
  </si>
  <si>
    <t>CAL.Rumbodromo</t>
  </si>
  <si>
    <t>CAL.Berlin</t>
  </si>
  <si>
    <t>PUT.Germania-2</t>
  </si>
  <si>
    <t>PUT.Sensella</t>
  </si>
  <si>
    <t>TOL.Chicoral-2</t>
  </si>
  <si>
    <t>NEI.Alamos</t>
  </si>
  <si>
    <t>CAL.ST MELENDEZ</t>
  </si>
  <si>
    <t>JAM.Jamundi-2</t>
  </si>
  <si>
    <t>CAL.14 Pasoancho</t>
  </si>
  <si>
    <t>TOL.Honda-1</t>
  </si>
  <si>
    <t>TOL.Flandes-2</t>
  </si>
  <si>
    <t>CAU.Yapura</t>
  </si>
  <si>
    <t>TOL.Ataco</t>
  </si>
  <si>
    <t>NAR.Cordoba</t>
  </si>
  <si>
    <t>NAR.Candelillas</t>
  </si>
  <si>
    <t>PAS.Estadio</t>
  </si>
  <si>
    <t>POP.Bello Horizonte</t>
  </si>
  <si>
    <t>CAL.Evaristo</t>
  </si>
  <si>
    <t>VAL.Golondrinas</t>
  </si>
  <si>
    <t>CAL.Calvario</t>
  </si>
  <si>
    <t>IBG.Centro</t>
  </si>
  <si>
    <t>IBG.Modelia</t>
  </si>
  <si>
    <t>CAL.Diamante</t>
  </si>
  <si>
    <t>IBG.Pueblo Nuevo</t>
  </si>
  <si>
    <t>NAR.Yacuanquer</t>
  </si>
  <si>
    <t>VAL.Cartago-5</t>
  </si>
  <si>
    <t>PAL.RB San Pablo</t>
  </si>
  <si>
    <t>HUI.Palestina-2</t>
  </si>
  <si>
    <t>CAU.Inza</t>
  </si>
  <si>
    <t>VAL.Potrerillo</t>
  </si>
  <si>
    <t>POP.Coliseo</t>
  </si>
  <si>
    <t>NAR.La Florida</t>
  </si>
  <si>
    <t>NAR.Guachucal</t>
  </si>
  <si>
    <t>HUI.San Adolfo</t>
  </si>
  <si>
    <t>CAL.Salomia</t>
  </si>
  <si>
    <t>CAL.IND COMFANDI Prado-Opción 3</t>
  </si>
  <si>
    <t>TUL.Campina</t>
  </si>
  <si>
    <t>POP.Maria Mala</t>
  </si>
  <si>
    <t>PAS.Santa Catalina</t>
  </si>
  <si>
    <t>NAR.Potosi</t>
  </si>
  <si>
    <t>NAR.IND Concesionaria Vial-Opción 1</t>
  </si>
  <si>
    <t>PUT.Cabana</t>
  </si>
  <si>
    <t>VAL.La Buitrera</t>
  </si>
  <si>
    <t>TOL.Via la Linea-2</t>
  </si>
  <si>
    <t>IBG.La Estacion</t>
  </si>
  <si>
    <t>CAU.La Placa</t>
  </si>
  <si>
    <t>CAU.RB El Plateado</t>
  </si>
  <si>
    <t>TOL.Fatextol</t>
  </si>
  <si>
    <t>CAU.Pisimbala</t>
  </si>
  <si>
    <t>CAU.Puerto Saija</t>
  </si>
  <si>
    <t>NAR.Altaquer</t>
  </si>
  <si>
    <t>CAL.Icesi</t>
  </si>
  <si>
    <t>HUI.Hobo-2</t>
  </si>
  <si>
    <t>PAS.Acueducto</t>
  </si>
  <si>
    <t>IBG.Parque Galarza</t>
  </si>
  <si>
    <t>CAL.Chiminangos</t>
  </si>
  <si>
    <t>VAL.Carmelita</t>
  </si>
  <si>
    <t>TUL.Aguaclara</t>
  </si>
  <si>
    <t>CAU.Santander-3</t>
  </si>
  <si>
    <t>CAL.Boca Junior</t>
  </si>
  <si>
    <t>NEI.Manzanares BSC</t>
  </si>
  <si>
    <t>NAR.Llorente</t>
  </si>
  <si>
    <t>CAQ.San Vicente</t>
  </si>
  <si>
    <t>CAL.Imbanaco</t>
  </si>
  <si>
    <t>VAL.Timba</t>
  </si>
  <si>
    <t>POP.El Bosque</t>
  </si>
  <si>
    <t>PAS.Batallon</t>
  </si>
  <si>
    <t>CAL.RB Pascual</t>
  </si>
  <si>
    <t>CAL.14 del Lili</t>
  </si>
  <si>
    <t>VAL.Pradera-2</t>
  </si>
  <si>
    <t>VAL.Goodyear</t>
  </si>
  <si>
    <t>IBG.La Campina</t>
  </si>
  <si>
    <t>FLO.Galerias-2</t>
  </si>
  <si>
    <t>IBG.Salado</t>
  </si>
  <si>
    <t>HUI.Zuluaga-2</t>
  </si>
  <si>
    <t>CAL.Colseguros</t>
  </si>
  <si>
    <t>CAQ.La Mana</t>
  </si>
  <si>
    <t>HUI.El Carmen</t>
  </si>
  <si>
    <t>JAM.Alfaguara-2</t>
  </si>
  <si>
    <t>HUI.Pitalito-3</t>
  </si>
  <si>
    <t>CAU.Mondomo</t>
  </si>
  <si>
    <t>TUL.Farfan</t>
  </si>
  <si>
    <t>POP.RB Campanario</t>
  </si>
  <si>
    <t>PUT.Remolinos</t>
  </si>
  <si>
    <t>CAU.Santander-1</t>
  </si>
  <si>
    <t>CAU.Villarica</t>
  </si>
  <si>
    <t>HUI.Bruselas</t>
  </si>
  <si>
    <t>NAR.Ipiales-7</t>
  </si>
  <si>
    <t>POP.Las Ferias</t>
  </si>
  <si>
    <t>TOL.Natagaima</t>
  </si>
  <si>
    <t>VAL.Montebello</t>
  </si>
  <si>
    <t>VAL.Propal</t>
  </si>
  <si>
    <t>CAQ.La Paz 3</t>
  </si>
  <si>
    <t>CAL.Palmeto</t>
  </si>
  <si>
    <t>VAL.IND BAYER-Opción 1</t>
  </si>
  <si>
    <t>TOL.Coello-2</t>
  </si>
  <si>
    <t>TOL.Chicoral</t>
  </si>
  <si>
    <t>TOL.Bilbao</t>
  </si>
  <si>
    <t>VAL.Cartago-1</t>
  </si>
  <si>
    <t>CAU.El Rosario-2</t>
  </si>
  <si>
    <t>TOL.Planadas-2</t>
  </si>
  <si>
    <t>VAL.Caicedonia</t>
  </si>
  <si>
    <t>TOL.San Bernardo</t>
  </si>
  <si>
    <t>HUI.Gigante</t>
  </si>
  <si>
    <t>TOL.Sumapaz</t>
  </si>
  <si>
    <t>TOL.Guamo-3</t>
  </si>
  <si>
    <t>POP.La Maria</t>
  </si>
  <si>
    <t>NEI.Sur Oriental</t>
  </si>
  <si>
    <t>NAR.Cajapi</t>
  </si>
  <si>
    <t>CAU.Pto Tejada-3</t>
  </si>
  <si>
    <t>CAU.Parques</t>
  </si>
  <si>
    <t>CAQ.Campo Hermoso</t>
  </si>
  <si>
    <t>CAL.Obrero</t>
  </si>
  <si>
    <t>VAL.Kilometro 18</t>
  </si>
  <si>
    <t>PAS.Popular</t>
  </si>
  <si>
    <t>PAS.Calle Real</t>
  </si>
  <si>
    <t>CAU.Quebraditas</t>
  </si>
  <si>
    <t>CAL.Shangai</t>
  </si>
  <si>
    <t>CAL.Carrefour Norte</t>
  </si>
  <si>
    <t>IBG.San Martin</t>
  </si>
  <si>
    <t>HUI.Pitalito-4</t>
  </si>
  <si>
    <t>CAL.Tequendama</t>
  </si>
  <si>
    <t>CAQ.Loma Larga</t>
  </si>
  <si>
    <t>CAL.RB Brisas del Limonar</t>
  </si>
  <si>
    <t>NAR.Zapote</t>
  </si>
  <si>
    <t>TOL.Mariquita-3</t>
  </si>
  <si>
    <t>PUT.Villa Garzon-4</t>
  </si>
  <si>
    <t>JAM.Las Mercedes</t>
  </si>
  <si>
    <t>TOL.Melgar-1</t>
  </si>
  <si>
    <t>JAM.Cazadores</t>
  </si>
  <si>
    <t>CAU.Cajibio</t>
  </si>
  <si>
    <t>NAR.Chachagui</t>
  </si>
  <si>
    <t>CAU.RB Buenos Aires</t>
  </si>
  <si>
    <t>TOL.San Juan de la China-2</t>
  </si>
  <si>
    <t>CAU.IND Colombina-Opción 1</t>
  </si>
  <si>
    <t>TOL.Honda-5</t>
  </si>
  <si>
    <t>PAS.Catambuco</t>
  </si>
  <si>
    <t>NAR.Tumaco-2</t>
  </si>
  <si>
    <t>CAL.Unilever</t>
  </si>
  <si>
    <t>PAS.RB Laureles</t>
  </si>
  <si>
    <t>VAL.Dapa</t>
  </si>
  <si>
    <t>TOL.RB Flandes-6</t>
  </si>
  <si>
    <t>CAL.Versalles</t>
  </si>
  <si>
    <t>PAS.IND Dromayor</t>
  </si>
  <si>
    <t>TOL.Flandes-6</t>
  </si>
  <si>
    <t>VAL.IND Bucaneros VillaLucia</t>
  </si>
  <si>
    <t>VAL.IND Carvajal Empaques</t>
  </si>
  <si>
    <t>TOL.Fresno</t>
  </si>
  <si>
    <t>CAU.Calibio</t>
  </si>
  <si>
    <t>CAL.Americas</t>
  </si>
  <si>
    <t>HUI.RB Caguan</t>
  </si>
  <si>
    <t>TOL.Coello Cocora</t>
  </si>
  <si>
    <t>CAU.Rioblanco</t>
  </si>
  <si>
    <t>NAR.Tangareal</t>
  </si>
  <si>
    <t>CAL.CC Unico</t>
  </si>
  <si>
    <t>IBG.Boqueron-2</t>
  </si>
  <si>
    <t>NAR.IND Palmar</t>
  </si>
  <si>
    <t>PAS.Tejar</t>
  </si>
  <si>
    <t>PAS.Agualongo</t>
  </si>
  <si>
    <t>TUL.Alvernia</t>
  </si>
  <si>
    <t>PAS.Laureles</t>
  </si>
  <si>
    <t>CAQ.El Guayabo</t>
  </si>
  <si>
    <t>PUT.Yurilla</t>
  </si>
  <si>
    <t>CAL.IND Clinica Occidente</t>
  </si>
  <si>
    <t>TOL.Gualanday</t>
  </si>
  <si>
    <t>HUI.ECP Mangos</t>
  </si>
  <si>
    <t>CAL.Rodeo</t>
  </si>
  <si>
    <t>TOL.Neme</t>
  </si>
  <si>
    <t>VAL.Triana</t>
  </si>
  <si>
    <t>VAL.Sombrerillo</t>
  </si>
  <si>
    <t>CAL.San Fernando Viejo</t>
  </si>
  <si>
    <t>CAL.CC Tesoro</t>
  </si>
  <si>
    <t>PUT.La Cofania</t>
  </si>
  <si>
    <t>CAL.Miraflores</t>
  </si>
  <si>
    <t>PUT.Mogambo</t>
  </si>
  <si>
    <t>CAL.Estacion</t>
  </si>
  <si>
    <t>CAQ.Guayabal</t>
  </si>
  <si>
    <t>IBG.Picalena-2</t>
  </si>
  <si>
    <t>TOL.Machin</t>
  </si>
  <si>
    <t>TOL.IND Autovia flandes-Opción 1</t>
  </si>
  <si>
    <t>TOL.Cunday</t>
  </si>
  <si>
    <t>CAL.Campina</t>
  </si>
  <si>
    <t>CAL.La Maria</t>
  </si>
  <si>
    <t>VAL.Terranova</t>
  </si>
  <si>
    <t>PUT.Coembi</t>
  </si>
  <si>
    <t>PAL.Las Mercedes</t>
  </si>
  <si>
    <t>JAM.La Morada</t>
  </si>
  <si>
    <t>PUT.El Oasis</t>
  </si>
  <si>
    <t>CAU.Buenos Aires</t>
  </si>
  <si>
    <t>PUT.La Pedregosa</t>
  </si>
  <si>
    <t>HUI.ECP Palogrande</t>
  </si>
  <si>
    <t>PUT.Tesalia-2</t>
  </si>
  <si>
    <t>CAL.Torres de Comfandi</t>
  </si>
  <si>
    <t>CAL.Los Alcazares</t>
  </si>
  <si>
    <t>PUT.La Herradura</t>
  </si>
  <si>
    <t>HUI.Bolivar</t>
  </si>
  <si>
    <t>CAQ.Kilometro 18</t>
  </si>
  <si>
    <t>IBG.Rb Salado-2</t>
  </si>
  <si>
    <t>NAR.Obonuco</t>
  </si>
  <si>
    <t>CAL.Recuerdo</t>
  </si>
  <si>
    <t>IBG.IND Avicol</t>
  </si>
  <si>
    <t>PUT.Bocana</t>
  </si>
  <si>
    <t>PUT.Villa Flor</t>
  </si>
  <si>
    <t>CAL.RB Chorros-2</t>
  </si>
  <si>
    <t>PAL.RB Jaramillo</t>
  </si>
  <si>
    <t>TOL.El Recreo</t>
  </si>
  <si>
    <t>BNV.Palacio</t>
  </si>
  <si>
    <t>CAL.HUV</t>
  </si>
  <si>
    <t>BNV.12Abril</t>
  </si>
  <si>
    <t>CAU.Guapi-2</t>
  </si>
  <si>
    <t>IBG.Ferrocarril</t>
  </si>
  <si>
    <t>NAR.Ipiales-11</t>
  </si>
  <si>
    <t>CAU.Rosas</t>
  </si>
  <si>
    <t>CAQ.Curillo</t>
  </si>
  <si>
    <t>BNV.Nayita</t>
  </si>
  <si>
    <t>VAL.Bavaria</t>
  </si>
  <si>
    <t>CAL.Calle Feria-1</t>
  </si>
  <si>
    <t>BNV.Triunfo</t>
  </si>
  <si>
    <t>PUT.La Hormiga</t>
  </si>
  <si>
    <t>PUT.La Hormiga-3</t>
  </si>
  <si>
    <t>PUT.Pto Leguizamo-2</t>
  </si>
  <si>
    <t>CAU.Ovejas</t>
  </si>
  <si>
    <t>HUI.Pitalito-7</t>
  </si>
  <si>
    <t>HUI.Pitalito-10</t>
  </si>
  <si>
    <t>HUI.Horizonte</t>
  </si>
  <si>
    <t>PAS.Caicedo</t>
  </si>
  <si>
    <t>PUT.Orito-2</t>
  </si>
  <si>
    <t>NAR.Aeropuerto Pasto</t>
  </si>
  <si>
    <t>CAL.Juanambu</t>
  </si>
  <si>
    <t>CAQ.Lusitania</t>
  </si>
  <si>
    <t>VAL.San Isidro</t>
  </si>
  <si>
    <t>CAL.Universidades</t>
  </si>
  <si>
    <t>HUI.Palacio</t>
  </si>
  <si>
    <t>PUT.San Antonio</t>
  </si>
  <si>
    <t>CAU.El Tambo-2</t>
  </si>
  <si>
    <t>TOL.La Paloma</t>
  </si>
  <si>
    <t>CAU.Valle Nuevo</t>
  </si>
  <si>
    <t>HUI.Santa Maria-2</t>
  </si>
  <si>
    <t>PUT.Arcanchi</t>
  </si>
  <si>
    <t>CAU.Pachonga</t>
  </si>
  <si>
    <t>HUI.Zona Franca</t>
  </si>
  <si>
    <t>CAU.Polindara</t>
  </si>
  <si>
    <t>CAU.Pureto</t>
  </si>
  <si>
    <t>HUI.Villa Vieja</t>
  </si>
  <si>
    <t>CAQ.Mononguete</t>
  </si>
  <si>
    <t>TOL.Condominios</t>
  </si>
  <si>
    <t>CAL.Cristales</t>
  </si>
  <si>
    <t>TOL.Tapias</t>
  </si>
  <si>
    <t>CAU.El Cairo</t>
  </si>
  <si>
    <t>VAL.Ciat</t>
  </si>
  <si>
    <t>VAL.Dagua-2</t>
  </si>
  <si>
    <t>CAU.Suarez-2</t>
  </si>
  <si>
    <t>BNV.Colombia</t>
  </si>
  <si>
    <t>POP.Alto Moreno</t>
  </si>
  <si>
    <t>TOL.La Chamba</t>
  </si>
  <si>
    <t>CAL.ST RAPISUR-PLAZA TORO</t>
  </si>
  <si>
    <t>CAU.Kikes</t>
  </si>
  <si>
    <t>CAL.Poblado</t>
  </si>
  <si>
    <t>NAR.Ipiales-10</t>
  </si>
  <si>
    <t>NAR.Ipiales-4</t>
  </si>
  <si>
    <t>VAL.Cordoba</t>
  </si>
  <si>
    <t>CAU.Ensenillo</t>
  </si>
  <si>
    <t>CAU.Noanamito</t>
  </si>
  <si>
    <t>CAL.Aguacatal-2</t>
  </si>
  <si>
    <t>VAL.IND Unilever Andina-opción 1</t>
  </si>
  <si>
    <t>CAL.IND Unilever Andina-opción 1</t>
  </si>
  <si>
    <t>PAS.U Mariana</t>
  </si>
  <si>
    <t>TUL.La Cruz</t>
  </si>
  <si>
    <t>VAL.Borrero</t>
  </si>
  <si>
    <t>IBG.Varsovia-2</t>
  </si>
  <si>
    <t>TUL.Bosques Maracaibo</t>
  </si>
  <si>
    <t>CAL.Retiro</t>
  </si>
  <si>
    <t>PAS.Invipaz</t>
  </si>
  <si>
    <t>IBG.Villa del Sol</t>
  </si>
  <si>
    <t>NAR.Magui</t>
  </si>
  <si>
    <t>CAU.El Mango-2</t>
  </si>
  <si>
    <t>CAU.SDS SANTANDER DE QUILICHAO</t>
  </si>
  <si>
    <t>VAL.SDS CERRITO</t>
  </si>
  <si>
    <t>PAS.SDS CCM PASTO</t>
  </si>
  <si>
    <t>CAL.SDS CALI ORIENTE</t>
  </si>
  <si>
    <t>CAL.SDS Cali Norte</t>
  </si>
  <si>
    <t>CAL.Carrillon</t>
  </si>
  <si>
    <t>VAL.Providencia</t>
  </si>
  <si>
    <t>CAU.Las Vegas</t>
  </si>
  <si>
    <t>BNV.Independencia</t>
  </si>
  <si>
    <t>CAU.Usenda</t>
  </si>
  <si>
    <t>CAQ.Valparaiso</t>
  </si>
  <si>
    <t>CAU.Muralla</t>
  </si>
  <si>
    <t>CAU.Lomitas Arriba</t>
  </si>
  <si>
    <t>CAL.Club Campestre</t>
  </si>
  <si>
    <t>VAL.Alto Guacas</t>
  </si>
  <si>
    <t>CAL.Guadalupe</t>
  </si>
  <si>
    <t>PUT.Las Palmeras</t>
  </si>
  <si>
    <t>CAQ.La Granja</t>
  </si>
  <si>
    <t>VAL.Cerro Azul</t>
  </si>
  <si>
    <t>PUT.San Martin</t>
  </si>
  <si>
    <t>PUT.San Luis</t>
  </si>
  <si>
    <t>CAQ.Riecito-2</t>
  </si>
  <si>
    <t>CAQ.Ilusion</t>
  </si>
  <si>
    <t>CAU.Mendez</t>
  </si>
  <si>
    <t>CAU.IND Mexichem-Opción 1</t>
  </si>
  <si>
    <t>HUI.Zaragoza</t>
  </si>
  <si>
    <t>CAU.El Carmelo</t>
  </si>
  <si>
    <t>CAU.El Cerro Damian</t>
  </si>
  <si>
    <t>PUT.Buenavista</t>
  </si>
  <si>
    <t>CAQ.Chipa</t>
  </si>
  <si>
    <t>HUI.Begonia</t>
  </si>
  <si>
    <t>CAU.Sabana</t>
  </si>
  <si>
    <t>CAQ.EL Sabalo</t>
  </si>
  <si>
    <t>NAR.La Plata</t>
  </si>
  <si>
    <t>CAL.Juanchito</t>
  </si>
  <si>
    <t>TUL.San Fernando</t>
  </si>
  <si>
    <t>CAQ.Pto Manrique-2</t>
  </si>
  <si>
    <t>CAQ.Solano P Blancas</t>
  </si>
  <si>
    <t>CAQ.Maguare</t>
  </si>
  <si>
    <t>PUT.Puerto Limon-2</t>
  </si>
  <si>
    <t>CAQ.El Guamo</t>
  </si>
  <si>
    <t>HUI.Mongui</t>
  </si>
  <si>
    <t>CAL.Villa del Lago</t>
  </si>
  <si>
    <t>CAL.Marroquin</t>
  </si>
  <si>
    <t>CAL.RB Javeriana:H1</t>
  </si>
  <si>
    <t>PUT.Puerto Umbria-2</t>
  </si>
  <si>
    <t>CAU.Huellas</t>
  </si>
  <si>
    <t>CAQ.Reina Baja</t>
  </si>
  <si>
    <t>CAQ.Versalles</t>
  </si>
  <si>
    <t>CAU.Pancitara</t>
  </si>
  <si>
    <t>CAL.Independencia</t>
  </si>
  <si>
    <t>CAL.Carrefour Sur</t>
  </si>
  <si>
    <t>NAR.Santa Anita</t>
  </si>
  <si>
    <t>PUT.Germania</t>
  </si>
  <si>
    <t>PUT.Naranjito</t>
  </si>
  <si>
    <t>PUT.San Roque</t>
  </si>
  <si>
    <t>CAL.Centro-1</t>
  </si>
  <si>
    <t>NAR.San Lorenzo</t>
  </si>
  <si>
    <t>IBG.Centenario-2</t>
  </si>
  <si>
    <t>CAU.El Vergel</t>
  </si>
  <si>
    <t>VAL.Estambul</t>
  </si>
  <si>
    <t>VAL.Cerrito</t>
  </si>
  <si>
    <t>CAQ.Pto Arango</t>
  </si>
  <si>
    <t>CAU.Mazamorrero</t>
  </si>
  <si>
    <t>POP.ST POPAYAN</t>
  </si>
  <si>
    <t>HUI.Buenos Aires</t>
  </si>
  <si>
    <t>CAU.Turmina-2</t>
  </si>
  <si>
    <t>BGA.Buga 2 SDS</t>
  </si>
  <si>
    <t>TUL.RESIDENCIAL SDS</t>
  </si>
  <si>
    <t>PAS.RESIDENCIAL SDS</t>
  </si>
  <si>
    <t>FLO.MALVINAS SDS</t>
  </si>
  <si>
    <t>CAL.Las Quintas</t>
  </si>
  <si>
    <t>CAL.Marroquin-2</t>
  </si>
  <si>
    <t>CAL.Decepaz</t>
  </si>
  <si>
    <t>CAL.Altos de Juanambu</t>
  </si>
  <si>
    <t>CAQ.Penas Blancas</t>
  </si>
  <si>
    <t>CAL.La Nubia</t>
  </si>
  <si>
    <t>CAU.Limones-2</t>
  </si>
  <si>
    <t>CAL.Acueducto</t>
  </si>
  <si>
    <t>PUT.Pto Caicedo</t>
  </si>
  <si>
    <t>CAQ.Playa Rica</t>
  </si>
  <si>
    <t>NAR.Aldana</t>
  </si>
  <si>
    <t>PUT.Burdines</t>
  </si>
  <si>
    <t>HUI.Colombia</t>
  </si>
  <si>
    <t>CAQ.Santa Rosa</t>
  </si>
  <si>
    <t>CAQ.Puerto Hungria</t>
  </si>
  <si>
    <t>CAL.San Joaquin</t>
  </si>
  <si>
    <t>CAL.Centenario</t>
  </si>
  <si>
    <t>HUI.ECP Tello</t>
  </si>
  <si>
    <t>CAQ.Las Damas</t>
  </si>
  <si>
    <t>VAL.Mulalo</t>
  </si>
  <si>
    <t>HUI.ECP Rio Ceibas</t>
  </si>
  <si>
    <t>CAL.Ecopapel</t>
  </si>
  <si>
    <t>CAL.Israel</t>
  </si>
  <si>
    <t>CAL.Aristi</t>
  </si>
  <si>
    <t>CAL.San Andresito</t>
  </si>
  <si>
    <t>CAL.Apache</t>
  </si>
  <si>
    <t>CAL.Club Rivera</t>
  </si>
  <si>
    <t>CAL.Cam</t>
  </si>
  <si>
    <t>CAL.La Base-2</t>
  </si>
  <si>
    <t>CAL.Porvenir</t>
  </si>
  <si>
    <t>CAL.La Base</t>
  </si>
  <si>
    <t>PUT.Pto Asis-3</t>
  </si>
  <si>
    <t>IBG.Valparaiso</t>
  </si>
  <si>
    <t>IBG.Topacio</t>
  </si>
  <si>
    <t>IBG.Rb Club Campestre</t>
  </si>
  <si>
    <t>IBG.Montecarlo</t>
  </si>
  <si>
    <t>CAL.Normandia-3</t>
  </si>
  <si>
    <t>CAL.IND Cosmocentro</t>
  </si>
  <si>
    <t>PUT.Miravalle</t>
  </si>
  <si>
    <t>POP.Temp MiniMOV SS2020</t>
  </si>
  <si>
    <t>CAL.Belen</t>
  </si>
  <si>
    <t>PUT.El Pepino</t>
  </si>
  <si>
    <t>TOL.IND Autovia saldana</t>
  </si>
  <si>
    <t>CAU.Zona Franca</t>
  </si>
  <si>
    <t>VAL.La Union-4</t>
  </si>
  <si>
    <t>IBG.Chapeton</t>
  </si>
  <si>
    <t>IBG.Matallana-2</t>
  </si>
  <si>
    <t>IBG.Calambeo</t>
  </si>
  <si>
    <t>CAL.Ciudad Melendez ALT-1</t>
  </si>
  <si>
    <t>CAL.Zoologico ALT-1</t>
  </si>
  <si>
    <t>CAU.El Bordo</t>
  </si>
  <si>
    <t>NAR.Ricaute</t>
  </si>
  <si>
    <t>CAU.Argelia</t>
  </si>
  <si>
    <t>CAL.Autonoma</t>
  </si>
  <si>
    <t>VAL.Terranova-2 ALT-1</t>
  </si>
  <si>
    <t>VAL.Terranova-3 ALT-1</t>
  </si>
  <si>
    <t>JAM.Alfaguara-2 ALT-3</t>
  </si>
  <si>
    <t>JAM.Alfaguara-2 ALT-2</t>
  </si>
  <si>
    <t>JAM.Alfaguara-2 ALT-1</t>
  </si>
  <si>
    <t>VAL.Caballeros</t>
  </si>
  <si>
    <t>VAL.Madronal</t>
  </si>
  <si>
    <t>PAS.La Colina</t>
  </si>
  <si>
    <t>PAS.Normandia</t>
  </si>
  <si>
    <t>POP.Unicomfacauca ALT-4</t>
  </si>
  <si>
    <t>PAS.Villarecreo</t>
  </si>
  <si>
    <t>POP.Unicomfacauca ALT-1</t>
  </si>
  <si>
    <t>PAS.Gualmatan</t>
  </si>
  <si>
    <t>PAS.Filadelfia</t>
  </si>
  <si>
    <t>PAS.Rosal de Oriente</t>
  </si>
  <si>
    <t>POP.Autonoma ALT-3</t>
  </si>
  <si>
    <t>POP.Licorera</t>
  </si>
  <si>
    <t>POP.Cartagena</t>
  </si>
  <si>
    <t>POP.Autonoma</t>
  </si>
  <si>
    <t>HUI.El Juncal-2</t>
  </si>
  <si>
    <t>PAS.Gualcaloma</t>
  </si>
  <si>
    <t>VAL.Terranova-2 ALT-2</t>
  </si>
  <si>
    <t>CAL.Llano Verde</t>
  </si>
  <si>
    <t>VAL.El Carmen</t>
  </si>
  <si>
    <t>NAR.Agua Clara</t>
  </si>
  <si>
    <t>IBG.Megacolegio</t>
  </si>
  <si>
    <t>NAR.Ipiales-20</t>
  </si>
  <si>
    <t>CAL.Polvorines</t>
  </si>
  <si>
    <t>FLO.La Gloria</t>
  </si>
  <si>
    <t>CAL.IND Coliseo del Pueblo</t>
  </si>
  <si>
    <t>Sitios</t>
  </si>
  <si>
    <t>Departameto</t>
  </si>
  <si>
    <t>Año</t>
  </si>
  <si>
    <t>Esta en Relacion?</t>
  </si>
  <si>
    <t>Porcentaje de Sitios Presente en la base de datos</t>
  </si>
  <si>
    <t>Procentaje presente año 1</t>
  </si>
  <si>
    <t>Procentaje presente año 2</t>
  </si>
  <si>
    <t>Procentaje presente año 3</t>
  </si>
  <si>
    <t>Fecha de inicio</t>
  </si>
  <si>
    <t>Cuenta de Sitio</t>
  </si>
  <si>
    <t>Año 1</t>
  </si>
  <si>
    <t>Año 2</t>
  </si>
  <si>
    <t>Año 3</t>
  </si>
  <si>
    <t>Depatramento</t>
  </si>
  <si>
    <t>Proyeccion</t>
  </si>
  <si>
    <t>Avance Real</t>
  </si>
  <si>
    <t>Porcentaje de avance</t>
  </si>
  <si>
    <t>Tipo</t>
  </si>
  <si>
    <t>ARM</t>
  </si>
  <si>
    <t>BGA</t>
  </si>
  <si>
    <t>BNV</t>
  </si>
  <si>
    <t>CAL</t>
  </si>
  <si>
    <t>CAQ</t>
  </si>
  <si>
    <t>CAU</t>
  </si>
  <si>
    <t>FLO</t>
  </si>
  <si>
    <t>HUI</t>
  </si>
  <si>
    <t>IBG</t>
  </si>
  <si>
    <t>JAM</t>
  </si>
  <si>
    <t>MOC</t>
  </si>
  <si>
    <t>NAR</t>
  </si>
  <si>
    <t>NEI</t>
  </si>
  <si>
    <t>PAL</t>
  </si>
  <si>
    <t>PAS</t>
  </si>
  <si>
    <t>POP</t>
  </si>
  <si>
    <t>PUT</t>
  </si>
  <si>
    <t>TOL</t>
  </si>
  <si>
    <t>TUL</t>
  </si>
  <si>
    <t>VAL</t>
  </si>
  <si>
    <t>Tipos</t>
  </si>
  <si>
    <t>Localidades 700</t>
  </si>
  <si>
    <t>Plan de Expanci</t>
  </si>
  <si>
    <t xml:space="preserve">Sitios </t>
  </si>
  <si>
    <t>Armenia</t>
  </si>
  <si>
    <t>Buenaventura</t>
  </si>
  <si>
    <t>Caqueta</t>
  </si>
  <si>
    <t>Cauca</t>
  </si>
  <si>
    <t>Huila</t>
  </si>
  <si>
    <t>Ibague</t>
  </si>
  <si>
    <t>Jamundi</t>
  </si>
  <si>
    <t>Mocoa</t>
  </si>
  <si>
    <t>Nariño</t>
  </si>
  <si>
    <t>Neiva</t>
  </si>
  <si>
    <t>Pasto</t>
  </si>
  <si>
    <t>Buga</t>
  </si>
  <si>
    <t>Cali</t>
  </si>
  <si>
    <t>Florencia</t>
  </si>
  <si>
    <t>Palmira</t>
  </si>
  <si>
    <t>Popayan</t>
  </si>
  <si>
    <t>Putumayo</t>
  </si>
  <si>
    <t>Tolima</t>
  </si>
  <si>
    <t>Tulua</t>
  </si>
  <si>
    <t>Valle del Cauca</t>
  </si>
  <si>
    <t>Encargado</t>
  </si>
  <si>
    <t>Valores</t>
  </si>
  <si>
    <t>Pruebas</t>
  </si>
  <si>
    <t>Indice</t>
  </si>
  <si>
    <t xml:space="preserve">Comparacion </t>
  </si>
  <si>
    <t>Extrae</t>
  </si>
  <si>
    <t>Juan Carlos Gonzalez</t>
  </si>
  <si>
    <t>German Dario Mancipe</t>
  </si>
  <si>
    <t>German David Diez</t>
  </si>
  <si>
    <t>Luis Ediel Torres</t>
  </si>
  <si>
    <t>Rafael Angel Garcia</t>
  </si>
  <si>
    <t>Andres Felipe Gonzalez Cardona</t>
  </si>
  <si>
    <t>Derian Mauricio Nieto</t>
  </si>
  <si>
    <t>Carlos Alberto Trujillo</t>
  </si>
  <si>
    <t>Jaime Ariel Rodriguez Guzman</t>
  </si>
  <si>
    <t>Karen Gutierrez Taborda</t>
  </si>
  <si>
    <t>Luis Armando Murcia Martinez</t>
  </si>
  <si>
    <t>(en blanco)</t>
  </si>
  <si>
    <t>Estado</t>
  </si>
  <si>
    <t>Ingresos</t>
  </si>
  <si>
    <t>Gastos</t>
  </si>
  <si>
    <t>Seattle</t>
  </si>
  <si>
    <t>Berlín</t>
  </si>
  <si>
    <t>Londres</t>
  </si>
  <si>
    <t>París</t>
  </si>
  <si>
    <t>Tokio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</si>
</sst>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240A]\ * #,##0_-;\-[$$-240A]\ * #,##0_-;_-[$$-240A]\ * &quot;-&quot;??_-;_-@_-"/>
    <numFmt numFmtId="165" formatCode="_-&quot;$&quot;\ * #,##0_-;\-&quot;$&quot;\ * #,##0_-;_-&quot;$&quot;\ 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9" fontId="2" fillId="0" borderId="6" xfId="0" applyNumberFormat="1" applyFont="1" applyFill="1" applyBorder="1" applyAlignment="1">
      <alignment wrapText="1"/>
    </xf>
    <xf numFmtId="9" fontId="2" fillId="0" borderId="7" xfId="0" applyNumberFormat="1" applyFont="1" applyFill="1" applyBorder="1" applyAlignment="1">
      <alignment wrapText="1"/>
    </xf>
    <xf numFmtId="9" fontId="2" fillId="0" borderId="8" xfId="0" applyNumberFormat="1" applyFont="1" applyFill="1" applyBorder="1" applyAlignment="1">
      <alignment wrapText="1"/>
    </xf>
    <xf numFmtId="0" fontId="0" fillId="0" borderId="1" xfId="0" applyBorder="1"/>
    <xf numFmtId="0" fontId="0" fillId="0" borderId="9" xfId="0" applyBorder="1"/>
    <xf numFmtId="0" fontId="2" fillId="0" borderId="10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0" xfId="3" applyFont="1"/>
    <xf numFmtId="0" fontId="2" fillId="2" borderId="0" xfId="0" applyFont="1" applyFill="1" applyBorder="1" applyAlignment="1"/>
    <xf numFmtId="0" fontId="0" fillId="0" borderId="13" xfId="0" applyBorder="1"/>
    <xf numFmtId="9" fontId="0" fillId="0" borderId="5" xfId="3" applyFont="1" applyBorder="1"/>
    <xf numFmtId="9" fontId="0" fillId="0" borderId="0" xfId="2" applyNumberFormat="1" applyFont="1"/>
    <xf numFmtId="166" fontId="0" fillId="0" borderId="0" xfId="2" applyNumberFormat="1" applyFont="1"/>
    <xf numFmtId="0" fontId="0" fillId="0" borderId="0" xfId="0" applyBorder="1"/>
    <xf numFmtId="0" fontId="2" fillId="3" borderId="3" xfId="0" applyFont="1" applyFill="1" applyBorder="1" applyAlignment="1"/>
    <xf numFmtId="0" fontId="2" fillId="3" borderId="14" xfId="0" applyFont="1" applyFill="1" applyBorder="1" applyAlignment="1"/>
    <xf numFmtId="0" fontId="0" fillId="4" borderId="0" xfId="0" applyFill="1"/>
    <xf numFmtId="0" fontId="5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2">
    <dxf>
      <font>
        <sz val="10"/>
        <name val="Arial Black"/>
        <scheme val="none"/>
      </font>
      <fill>
        <patternFill>
          <bgColor theme="4" tint="0.59996337778862885"/>
        </patternFill>
      </fill>
    </dxf>
    <dxf>
      <font>
        <b val="0"/>
        <i val="0"/>
        <name val="Perpetua"/>
        <scheme val="none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ción de datos 1" pivot="0" table="0" count="5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4" tint="0.3999450666829432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07/relationships/slicerCache" Target="slicerCaches/slicerCache1.xml"/><Relationship Id="rId5" Type="http://schemas.openxmlformats.org/officeDocument/2006/relationships/externalLink" Target="externalLinks/externalLink1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dinamicas'!$B$3:$B$4</c:f>
              <c:strCache>
                <c:ptCount val="1"/>
                <c:pt idx="0">
                  <c:v>Suma de Presupuesto sin cerrar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dinamicas'!$A$5:$A$800</c:f>
              <c:strCache>
                <c:ptCount val="796"/>
                <c:pt idx="0">
                  <c:v>CAQ.Bocana Anaya</c:v>
                </c:pt>
                <c:pt idx="1">
                  <c:v>CAQ.Camicaya</c:v>
                </c:pt>
                <c:pt idx="2">
                  <c:v>CAQ.Campo Alegre-2</c:v>
                </c:pt>
                <c:pt idx="3">
                  <c:v>CAQ.Dos Quebradas</c:v>
                </c:pt>
                <c:pt idx="4">
                  <c:v>CAQ.La Argentina</c:v>
                </c:pt>
                <c:pt idx="5">
                  <c:v>CAQ.La Paz 1</c:v>
                </c:pt>
                <c:pt idx="6">
                  <c:v>CAQ.Libano</c:v>
                </c:pt>
                <c:pt idx="7">
                  <c:v>CAQ.Los Pinos</c:v>
                </c:pt>
                <c:pt idx="8">
                  <c:v>CAQ.Macarena</c:v>
                </c:pt>
                <c:pt idx="9">
                  <c:v>CAQ.Maracaibo</c:v>
                </c:pt>
                <c:pt idx="10">
                  <c:v>CAQ.Mono Alta</c:v>
                </c:pt>
                <c:pt idx="11">
                  <c:v>CAQ.Pilones</c:v>
                </c:pt>
                <c:pt idx="12">
                  <c:v>CAQ.Puerto Londono</c:v>
                </c:pt>
                <c:pt idx="13">
                  <c:v>CAQ.Remolinos de Aricunti</c:v>
                </c:pt>
                <c:pt idx="14">
                  <c:v>CAQ.Santiago de la Selva</c:v>
                </c:pt>
                <c:pt idx="15">
                  <c:v>CAQ.Zabaleta</c:v>
                </c:pt>
                <c:pt idx="16">
                  <c:v>CAU.Agua Blanca</c:v>
                </c:pt>
                <c:pt idx="17">
                  <c:v>CAU.Asencio</c:v>
                </c:pt>
                <c:pt idx="18">
                  <c:v>CAU.Aures</c:v>
                </c:pt>
                <c:pt idx="19">
                  <c:v>CAU.Bubuey</c:v>
                </c:pt>
                <c:pt idx="20">
                  <c:v>CAU.El Hoyo</c:v>
                </c:pt>
                <c:pt idx="21">
                  <c:v>CAU.Huisito</c:v>
                </c:pt>
                <c:pt idx="22">
                  <c:v>CAU.La Aguada</c:v>
                </c:pt>
                <c:pt idx="23">
                  <c:v>CAU.La Alianza</c:v>
                </c:pt>
                <c:pt idx="24">
                  <c:v>CAU.La Chicuena</c:v>
                </c:pt>
                <c:pt idx="25">
                  <c:v>CAU.La Palma</c:v>
                </c:pt>
                <c:pt idx="26">
                  <c:v>CAU.La Pedregosa</c:v>
                </c:pt>
                <c:pt idx="27">
                  <c:v>CAU.Laguna Dinde</c:v>
                </c:pt>
                <c:pt idx="28">
                  <c:v>CAU.Las Pilas</c:v>
                </c:pt>
                <c:pt idx="29">
                  <c:v>CAU.Ledesma</c:v>
                </c:pt>
                <c:pt idx="30">
                  <c:v>CAU.Lerma</c:v>
                </c:pt>
                <c:pt idx="31">
                  <c:v>CAU.Miraflores Caloto</c:v>
                </c:pt>
                <c:pt idx="32">
                  <c:v>CAU.Ortega</c:v>
                </c:pt>
                <c:pt idx="33">
                  <c:v>CAU.Pizare</c:v>
                </c:pt>
                <c:pt idx="34">
                  <c:v>CAU.San Martin</c:v>
                </c:pt>
                <c:pt idx="35">
                  <c:v>CAU.Santa Rosa Patia</c:v>
                </c:pt>
                <c:pt idx="36">
                  <c:v>CAU.Sto Domingo</c:v>
                </c:pt>
                <c:pt idx="37">
                  <c:v>CAU.Vereda Cajibio</c:v>
                </c:pt>
                <c:pt idx="38">
                  <c:v>CAU.Villa Maria</c:v>
                </c:pt>
                <c:pt idx="39">
                  <c:v>HUI.Aleluyas</c:v>
                </c:pt>
                <c:pt idx="40">
                  <c:v>HUI.Versalles</c:v>
                </c:pt>
                <c:pt idx="41">
                  <c:v>PUT.Colgas Cocaya</c:v>
                </c:pt>
                <c:pt idx="42">
                  <c:v>PUT.Damasco Caicedo</c:v>
                </c:pt>
                <c:pt idx="43">
                  <c:v>PUT.El Aji</c:v>
                </c:pt>
                <c:pt idx="44">
                  <c:v>PUT.El Bombon</c:v>
                </c:pt>
                <c:pt idx="45">
                  <c:v>PUT.El Recreo</c:v>
                </c:pt>
                <c:pt idx="46">
                  <c:v>PUT.Gallinazo</c:v>
                </c:pt>
                <c:pt idx="47">
                  <c:v>PUT.Jose Maria</c:v>
                </c:pt>
                <c:pt idx="48">
                  <c:v>PUT.Los Andes</c:v>
                </c:pt>
                <c:pt idx="49">
                  <c:v>PUT.Montebello</c:v>
                </c:pt>
                <c:pt idx="50">
                  <c:v>PUT.V Nuevo Progreso</c:v>
                </c:pt>
                <c:pt idx="51">
                  <c:v>TOL.Cabildo</c:v>
                </c:pt>
                <c:pt idx="52">
                  <c:v>PAS.El Rosario</c:v>
                </c:pt>
                <c:pt idx="53">
                  <c:v>CAL.Batallon Pichincha</c:v>
                </c:pt>
                <c:pt idx="54">
                  <c:v>IBG.Calle 15</c:v>
                </c:pt>
                <c:pt idx="55">
                  <c:v>PAS.Jerusalen</c:v>
                </c:pt>
                <c:pt idx="56">
                  <c:v>CAL.Ingenio</c:v>
                </c:pt>
                <c:pt idx="57">
                  <c:v>HUI.Praga</c:v>
                </c:pt>
                <c:pt idx="58">
                  <c:v>TOL.Playa Hawai</c:v>
                </c:pt>
                <c:pt idx="59">
                  <c:v>PUT.Villa Garzon-5</c:v>
                </c:pt>
                <c:pt idx="60">
                  <c:v>POP.Matamoros</c:v>
                </c:pt>
                <c:pt idx="61">
                  <c:v>VAL.Yumbo-2</c:v>
                </c:pt>
                <c:pt idx="62">
                  <c:v>CAU.Toribio</c:v>
                </c:pt>
                <c:pt idx="63">
                  <c:v>CAU.Hormiguero</c:v>
                </c:pt>
                <c:pt idx="64">
                  <c:v>PAS.Terminal</c:v>
                </c:pt>
                <c:pt idx="65">
                  <c:v>HUI.Isnos-2</c:v>
                </c:pt>
                <c:pt idx="66">
                  <c:v>HUI.Isnos</c:v>
                </c:pt>
                <c:pt idx="67">
                  <c:v>PAL.Estacion</c:v>
                </c:pt>
                <c:pt idx="68">
                  <c:v>CAU.IND Mayaguez Hormiguero</c:v>
                </c:pt>
                <c:pt idx="69">
                  <c:v>CAU.SAN MARTIN SPC</c:v>
                </c:pt>
                <c:pt idx="70">
                  <c:v>CAQ.La Primavera</c:v>
                </c:pt>
                <c:pt idx="71">
                  <c:v>CAL.RB Makro</c:v>
                </c:pt>
                <c:pt idx="72">
                  <c:v>PAS.Buesaquillo</c:v>
                </c:pt>
                <c:pt idx="73">
                  <c:v>VAL.Mayaguez</c:v>
                </c:pt>
                <c:pt idx="74">
                  <c:v>VAL.El Aguila</c:v>
                </c:pt>
                <c:pt idx="75">
                  <c:v>TOL.Anzoategui</c:v>
                </c:pt>
                <c:pt idx="76">
                  <c:v>NAR.Aponte</c:v>
                </c:pt>
                <c:pt idx="77">
                  <c:v>JAM.Circunvalar</c:v>
                </c:pt>
                <c:pt idx="78">
                  <c:v>CAQ.El Carbon</c:v>
                </c:pt>
                <c:pt idx="79">
                  <c:v>CAL.Makro Sur</c:v>
                </c:pt>
                <c:pt idx="80">
                  <c:v>VAL.RB Yumbo-8</c:v>
                </c:pt>
                <c:pt idx="81">
                  <c:v>VAL.Villa Carmelo</c:v>
                </c:pt>
                <c:pt idx="82">
                  <c:v>VAL.San Marcos</c:v>
                </c:pt>
                <c:pt idx="83">
                  <c:v>TUL.Marandua</c:v>
                </c:pt>
                <c:pt idx="84">
                  <c:v>PUT.Sibundoy-2</c:v>
                </c:pt>
                <c:pt idx="85">
                  <c:v>NEI.Gaitana-2</c:v>
                </c:pt>
                <c:pt idx="86">
                  <c:v>FLO.Villa Monica</c:v>
                </c:pt>
                <c:pt idx="87">
                  <c:v>TOL.Guamo-2</c:v>
                </c:pt>
                <c:pt idx="88">
                  <c:v>TOL.CENOP</c:v>
                </c:pt>
                <c:pt idx="89">
                  <c:v>NAR.Tumaco-7</c:v>
                </c:pt>
                <c:pt idx="90">
                  <c:v>NAR.Tambo</c:v>
                </c:pt>
                <c:pt idx="91">
                  <c:v>HUI.Suaza</c:v>
                </c:pt>
                <c:pt idx="92">
                  <c:v>CAL.Villa Nueva</c:v>
                </c:pt>
                <c:pt idx="93">
                  <c:v>CAU.Brisas Patia</c:v>
                </c:pt>
                <c:pt idx="94">
                  <c:v>NAR.Vuelta Larga</c:v>
                </c:pt>
                <c:pt idx="95">
                  <c:v>CAU.Timbio</c:v>
                </c:pt>
                <c:pt idx="96">
                  <c:v>CAL.Petecuy</c:v>
                </c:pt>
                <c:pt idx="97">
                  <c:v>IBG.Arkacentro</c:v>
                </c:pt>
                <c:pt idx="98">
                  <c:v>FLO.Galerias</c:v>
                </c:pt>
                <c:pt idx="99">
                  <c:v>CAU.Media Naranja</c:v>
                </c:pt>
                <c:pt idx="100">
                  <c:v>TOL.Carmen-2</c:v>
                </c:pt>
                <c:pt idx="101">
                  <c:v>HUI.Nataga</c:v>
                </c:pt>
                <c:pt idx="102">
                  <c:v>VAL.Llanito</c:v>
                </c:pt>
                <c:pt idx="103">
                  <c:v>POP.Barrio Chino</c:v>
                </c:pt>
                <c:pt idx="104">
                  <c:v>PUT.Rb Pto Guzman</c:v>
                </c:pt>
                <c:pt idx="105">
                  <c:v>TOL.Doima</c:v>
                </c:pt>
                <c:pt idx="106">
                  <c:v>TOL.Lerida</c:v>
                </c:pt>
                <c:pt idx="107">
                  <c:v>PAS.Tamasagra</c:v>
                </c:pt>
                <c:pt idx="108">
                  <c:v>NAR.Remolinos</c:v>
                </c:pt>
                <c:pt idx="109">
                  <c:v>HUI.Potrerillos</c:v>
                </c:pt>
                <c:pt idx="110">
                  <c:v>IBG.Pijao</c:v>
                </c:pt>
                <c:pt idx="111">
                  <c:v>NAR.Union</c:v>
                </c:pt>
                <c:pt idx="112">
                  <c:v>PAL.Bosque</c:v>
                </c:pt>
                <c:pt idx="113">
                  <c:v>IBG.Mandarino</c:v>
                </c:pt>
                <c:pt idx="114">
                  <c:v>POP.Moscopan</c:v>
                </c:pt>
                <c:pt idx="115">
                  <c:v>HUI.Villa Losada</c:v>
                </c:pt>
                <c:pt idx="116">
                  <c:v>CAL.Banderas</c:v>
                </c:pt>
                <c:pt idx="117">
                  <c:v>CAU.Concepcion</c:v>
                </c:pt>
                <c:pt idx="118">
                  <c:v>IBG.Matallana</c:v>
                </c:pt>
                <c:pt idx="119">
                  <c:v>FLO. SDS MALVINAS</c:v>
                </c:pt>
                <c:pt idx="120">
                  <c:v>NAR.Tuquerres</c:v>
                </c:pt>
                <c:pt idx="121">
                  <c:v>NAR.Linares</c:v>
                </c:pt>
                <c:pt idx="122">
                  <c:v>TOL.Herrera</c:v>
                </c:pt>
                <c:pt idx="123">
                  <c:v>TOL.Rovira</c:v>
                </c:pt>
                <c:pt idx="124">
                  <c:v>CAU.Sucre</c:v>
                </c:pt>
                <c:pt idx="125">
                  <c:v>TOL.Aurora</c:v>
                </c:pt>
                <c:pt idx="126">
                  <c:v>HUI.Matanza</c:v>
                </c:pt>
                <c:pt idx="127">
                  <c:v>BNV.Naval</c:v>
                </c:pt>
                <c:pt idx="128">
                  <c:v>CAL.Sameco</c:v>
                </c:pt>
                <c:pt idx="129">
                  <c:v>NAR.Ipiales-1</c:v>
                </c:pt>
                <c:pt idx="130">
                  <c:v>TOL.Potosi</c:v>
                </c:pt>
                <c:pt idx="131">
                  <c:v>POP.Campanario</c:v>
                </c:pt>
                <c:pt idx="132">
                  <c:v>CAU.El Plateado</c:v>
                </c:pt>
                <c:pt idx="133">
                  <c:v>VAL. DES Providencia</c:v>
                </c:pt>
                <c:pt idx="134">
                  <c:v>FLO.Ciudadela</c:v>
                </c:pt>
                <c:pt idx="135">
                  <c:v>IBG.Cadiz</c:v>
                </c:pt>
                <c:pt idx="136">
                  <c:v>NAR.Cruz San Fernando</c:v>
                </c:pt>
                <c:pt idx="137">
                  <c:v>POP.Autonoma ALT-5</c:v>
                </c:pt>
                <c:pt idx="138">
                  <c:v>POP.Autonoma ALT-4</c:v>
                </c:pt>
                <c:pt idx="139">
                  <c:v>POP.Autonoma ALT-2</c:v>
                </c:pt>
                <c:pt idx="140">
                  <c:v>POP.Autonoma ALT-1</c:v>
                </c:pt>
                <c:pt idx="141">
                  <c:v>HUI.Altamira</c:v>
                </c:pt>
                <c:pt idx="142">
                  <c:v>POP.La Paz</c:v>
                </c:pt>
                <c:pt idx="143">
                  <c:v>VAL.Versalles</c:v>
                </c:pt>
                <c:pt idx="144">
                  <c:v>CAQ.Fragua</c:v>
                </c:pt>
                <c:pt idx="145">
                  <c:v>PUT.Santana</c:v>
                </c:pt>
                <c:pt idx="146">
                  <c:v>NAR.Tumaco-9</c:v>
                </c:pt>
                <c:pt idx="147">
                  <c:v>IBG.Variante</c:v>
                </c:pt>
                <c:pt idx="148">
                  <c:v>IBG.Multicentro</c:v>
                </c:pt>
                <c:pt idx="149">
                  <c:v>HUI.Campo Alegre</c:v>
                </c:pt>
                <c:pt idx="150">
                  <c:v>BNV.Zona Franca-2</c:v>
                </c:pt>
                <c:pt idx="151">
                  <c:v>TOL.Purificacion</c:v>
                </c:pt>
                <c:pt idx="152">
                  <c:v>MOC.Mocoa-1</c:v>
                </c:pt>
                <c:pt idx="153">
                  <c:v>NEI.San Pedro</c:v>
                </c:pt>
                <c:pt idx="154">
                  <c:v>NAR.Union-2</c:v>
                </c:pt>
                <c:pt idx="155">
                  <c:v>PUT.Cocoya</c:v>
                </c:pt>
                <c:pt idx="156">
                  <c:v>NAR.Ipiales-8</c:v>
                </c:pt>
                <c:pt idx="157">
                  <c:v>CAU.SDS POPAYAN</c:v>
                </c:pt>
                <c:pt idx="158">
                  <c:v>NAR.Ipiales-21</c:v>
                </c:pt>
                <c:pt idx="159">
                  <c:v>NAR.Ipiales-18</c:v>
                </c:pt>
                <c:pt idx="160">
                  <c:v>NAR.Ipiales-17</c:v>
                </c:pt>
                <c:pt idx="161">
                  <c:v>NAR.Barbacoas</c:v>
                </c:pt>
                <c:pt idx="162">
                  <c:v>TOL.Chaparral-4</c:v>
                </c:pt>
                <c:pt idx="163">
                  <c:v>PAS.RB Exito</c:v>
                </c:pt>
                <c:pt idx="164">
                  <c:v>NAR.Sandona</c:v>
                </c:pt>
                <c:pt idx="165">
                  <c:v>VAL.Naranjal</c:v>
                </c:pt>
                <c:pt idx="166">
                  <c:v>POP.Americas</c:v>
                </c:pt>
                <c:pt idx="167">
                  <c:v>TOL.Melgar-4</c:v>
                </c:pt>
                <c:pt idx="168">
                  <c:v>FLO.Centro-2</c:v>
                </c:pt>
                <c:pt idx="169">
                  <c:v>CAL.Pedro Claver</c:v>
                </c:pt>
                <c:pt idx="170">
                  <c:v>TOL.Represa Prado</c:v>
                </c:pt>
                <c:pt idx="171">
                  <c:v>TOL.La Sierra</c:v>
                </c:pt>
                <c:pt idx="172">
                  <c:v>TOL.Cajamarca-3</c:v>
                </c:pt>
                <c:pt idx="173">
                  <c:v>HUI.El Meson</c:v>
                </c:pt>
                <c:pt idx="174">
                  <c:v>HUI.La Jagua</c:v>
                </c:pt>
                <c:pt idx="175">
                  <c:v>NAR.Rio Mejicano</c:v>
                </c:pt>
                <c:pt idx="176">
                  <c:v>NAR.Via Aeropuerto Ipiales</c:v>
                </c:pt>
                <c:pt idx="177">
                  <c:v>CAQ.Brisas de la Tunia</c:v>
                </c:pt>
                <c:pt idx="178">
                  <c:v>VAL.Riofrio</c:v>
                </c:pt>
                <c:pt idx="179">
                  <c:v>VAL.IND Agropecuaria Zarzal</c:v>
                </c:pt>
                <c:pt idx="180">
                  <c:v>CAQ.Holanda</c:v>
                </c:pt>
                <c:pt idx="181">
                  <c:v>CAQ.Brasilia</c:v>
                </c:pt>
                <c:pt idx="182">
                  <c:v>NEI.RB Galindo</c:v>
                </c:pt>
                <c:pt idx="183">
                  <c:v>CAL.La FES</c:v>
                </c:pt>
                <c:pt idx="184">
                  <c:v>CAQ.Peneya</c:v>
                </c:pt>
                <c:pt idx="185">
                  <c:v>VAL.Florida-2</c:v>
                </c:pt>
                <c:pt idx="186">
                  <c:v>TOL.Guayabal</c:v>
                </c:pt>
                <c:pt idx="187">
                  <c:v>PAS.Morasurco</c:v>
                </c:pt>
                <c:pt idx="188">
                  <c:v>VAL.IND Bengala Agricola</c:v>
                </c:pt>
                <c:pt idx="189">
                  <c:v>CAU.Tetillo</c:v>
                </c:pt>
                <c:pt idx="190">
                  <c:v>HUI.Buenos Aires – OPC2</c:v>
                </c:pt>
                <c:pt idx="191">
                  <c:v>CAQ.La Libertad</c:v>
                </c:pt>
                <c:pt idx="192">
                  <c:v>CAL.RB Mojica</c:v>
                </c:pt>
                <c:pt idx="193">
                  <c:v>MOC.Mocoa-3</c:v>
                </c:pt>
                <c:pt idx="194">
                  <c:v>CAQ.Miramar</c:v>
                </c:pt>
                <c:pt idx="195">
                  <c:v>BNV.Brisas</c:v>
                </c:pt>
                <c:pt idx="196">
                  <c:v>NEI.Exito</c:v>
                </c:pt>
                <c:pt idx="197">
                  <c:v>NEI.Cambulos</c:v>
                </c:pt>
                <c:pt idx="198">
                  <c:v>BNV.El Progreso</c:v>
                </c:pt>
                <c:pt idx="199">
                  <c:v>CAQ.Suncilla Medio</c:v>
                </c:pt>
                <c:pt idx="200">
                  <c:v>CAQ.Guacamayas</c:v>
                </c:pt>
                <c:pt idx="201">
                  <c:v>HUI.Potosi</c:v>
                </c:pt>
                <c:pt idx="202">
                  <c:v>PUT.Pto Asis-7</c:v>
                </c:pt>
                <c:pt idx="203">
                  <c:v>NAR.Tumaco-11</c:v>
                </c:pt>
                <c:pt idx="204">
                  <c:v>PUT.Puerto Ospina</c:v>
                </c:pt>
                <c:pt idx="205">
                  <c:v>POP.Portales</c:v>
                </c:pt>
                <c:pt idx="206">
                  <c:v>CAU.Caloto</c:v>
                </c:pt>
                <c:pt idx="207">
                  <c:v>BNV.Colpuertos</c:v>
                </c:pt>
                <c:pt idx="208">
                  <c:v>HUI.Pital</c:v>
                </c:pt>
                <c:pt idx="209">
                  <c:v>TOL.Playa Rica</c:v>
                </c:pt>
                <c:pt idx="210">
                  <c:v>PUT.Villa Garzon-2</c:v>
                </c:pt>
                <c:pt idx="211">
                  <c:v>CAL.Ulpiano</c:v>
                </c:pt>
                <c:pt idx="212">
                  <c:v>PUT.La Tagua</c:v>
                </c:pt>
                <c:pt idx="213">
                  <c:v>VAL.Palmaseca</c:v>
                </c:pt>
                <c:pt idx="214">
                  <c:v>NEI.Tenerife</c:v>
                </c:pt>
                <c:pt idx="215">
                  <c:v>NAR.Cumbal</c:v>
                </c:pt>
                <c:pt idx="216">
                  <c:v>PUT.La Chipa</c:v>
                </c:pt>
                <c:pt idx="217">
                  <c:v>VAL.Bugalagrande</c:v>
                </c:pt>
                <c:pt idx="218">
                  <c:v>VAL.Pradera-3</c:v>
                </c:pt>
                <c:pt idx="219">
                  <c:v>PAS.Valle de Atriz</c:v>
                </c:pt>
                <c:pt idx="220">
                  <c:v>HUI.Pitalito-2</c:v>
                </c:pt>
                <c:pt idx="221">
                  <c:v>HUI.Garzon-1</c:v>
                </c:pt>
                <c:pt idx="222">
                  <c:v>CAL.Departamental</c:v>
                </c:pt>
                <c:pt idx="223">
                  <c:v>CAL.Santa Barbara</c:v>
                </c:pt>
                <c:pt idx="224">
                  <c:v>VAL.Puente Velez</c:v>
                </c:pt>
                <c:pt idx="225">
                  <c:v>NEI.Surcolombiana</c:v>
                </c:pt>
                <c:pt idx="226">
                  <c:v>HUI.Yaguara-2</c:v>
                </c:pt>
                <c:pt idx="227">
                  <c:v>BNV.Variante</c:v>
                </c:pt>
                <c:pt idx="228">
                  <c:v>NAR.Tumaco-3</c:v>
                </c:pt>
                <c:pt idx="229">
                  <c:v>VAL.RB Voragine</c:v>
                </c:pt>
                <c:pt idx="230">
                  <c:v>CAL.Jockey Club</c:v>
                </c:pt>
                <c:pt idx="231">
                  <c:v>VAL.Bolivar</c:v>
                </c:pt>
                <c:pt idx="232">
                  <c:v>TOL.Santiago</c:v>
                </c:pt>
                <c:pt idx="233">
                  <c:v>TOL.Palocabildo</c:v>
                </c:pt>
                <c:pt idx="234">
                  <c:v>TOL.Espinal-3</c:v>
                </c:pt>
                <c:pt idx="235">
                  <c:v>TOL.Casabianca</c:v>
                </c:pt>
                <c:pt idx="236">
                  <c:v>POP.Catay</c:v>
                </c:pt>
                <c:pt idx="237">
                  <c:v>PAS.Santa Barbara</c:v>
                </c:pt>
                <c:pt idx="238">
                  <c:v>NEI.La Libertad</c:v>
                </c:pt>
                <c:pt idx="239">
                  <c:v>NEI.Hospital:P1</c:v>
                </c:pt>
                <c:pt idx="240">
                  <c:v>NAR.Tangua</c:v>
                </c:pt>
                <c:pt idx="241">
                  <c:v>HUI.Patia</c:v>
                </c:pt>
                <c:pt idx="242">
                  <c:v>CAL.Santa Monica Norte</c:v>
                </c:pt>
                <c:pt idx="243">
                  <c:v>CAQ.Pto Napoles</c:v>
                </c:pt>
                <c:pt idx="244">
                  <c:v>VAL.Cascarillal</c:v>
                </c:pt>
                <c:pt idx="245">
                  <c:v>CAU.IND Bucanero Taminango</c:v>
                </c:pt>
                <c:pt idx="246">
                  <c:v>VAL.Via Potrerito</c:v>
                </c:pt>
                <c:pt idx="247">
                  <c:v>JAM.Las Mercedes-2</c:v>
                </c:pt>
                <c:pt idx="248">
                  <c:v>HUI.Riverita</c:v>
                </c:pt>
                <c:pt idx="249">
                  <c:v>TOL.Saldana-2</c:v>
                </c:pt>
                <c:pt idx="250">
                  <c:v>TOL.Flandes</c:v>
                </c:pt>
                <c:pt idx="251">
                  <c:v>POP.Torres</c:v>
                </c:pt>
                <c:pt idx="252">
                  <c:v>NEI.Centro</c:v>
                </c:pt>
                <c:pt idx="253">
                  <c:v>NEI.Altico</c:v>
                </c:pt>
                <c:pt idx="254">
                  <c:v>NAR.Samaniego-2</c:v>
                </c:pt>
                <c:pt idx="255">
                  <c:v>HUI.La Plata</c:v>
                </c:pt>
                <c:pt idx="256">
                  <c:v>CAL.Alamos</c:v>
                </c:pt>
                <c:pt idx="257">
                  <c:v>BNV.Inmaculada</c:v>
                </c:pt>
                <c:pt idx="258">
                  <c:v>VAL.Zarzal-2</c:v>
                </c:pt>
                <c:pt idx="259">
                  <c:v>VAL.La Cumbre</c:v>
                </c:pt>
                <c:pt idx="260">
                  <c:v>NAR.Taminango-2</c:v>
                </c:pt>
                <c:pt idx="261">
                  <c:v>NAR.Olaya Herrera</c:v>
                </c:pt>
                <c:pt idx="262">
                  <c:v>HUI.La Arcadia</c:v>
                </c:pt>
                <c:pt idx="263">
                  <c:v>CAL.Caney</c:v>
                </c:pt>
                <c:pt idx="264">
                  <c:v>CAQ.Larandia</c:v>
                </c:pt>
                <c:pt idx="265">
                  <c:v>CAQ.La Fraguita</c:v>
                </c:pt>
                <c:pt idx="266">
                  <c:v>CAQ.La Aguililla</c:v>
                </c:pt>
                <c:pt idx="267">
                  <c:v>CAQ.Cartagena-3</c:v>
                </c:pt>
                <c:pt idx="268">
                  <c:v>CAL.Comuneros</c:v>
                </c:pt>
                <c:pt idx="269">
                  <c:v>VAL.Yumbo-3</c:v>
                </c:pt>
                <c:pt idx="270">
                  <c:v>FLO.Malvinas</c:v>
                </c:pt>
                <c:pt idx="271">
                  <c:v>VAL.San Pedro</c:v>
                </c:pt>
                <c:pt idx="272">
                  <c:v>TOL.Saldana</c:v>
                </c:pt>
                <c:pt idx="273">
                  <c:v>TOL.Guayabal-2</c:v>
                </c:pt>
                <c:pt idx="274">
                  <c:v>POP.Ladera</c:v>
                </c:pt>
                <c:pt idx="275">
                  <c:v>NEI.Antonio Narino</c:v>
                </c:pt>
                <c:pt idx="276">
                  <c:v>HUI.Garzon-2</c:v>
                </c:pt>
                <c:pt idx="277">
                  <c:v>CAU.Inza-2</c:v>
                </c:pt>
                <c:pt idx="278">
                  <c:v>BNV.Eucaristico</c:v>
                </c:pt>
                <c:pt idx="279">
                  <c:v>NAR.Llorente-3</c:v>
                </c:pt>
                <c:pt idx="280">
                  <c:v>NEI.ST CENTRO</c:v>
                </c:pt>
                <c:pt idx="281">
                  <c:v>TOL.Riomanso</c:v>
                </c:pt>
                <c:pt idx="282">
                  <c:v>CAU.Caldono</c:v>
                </c:pt>
                <c:pt idx="283">
                  <c:v>CAU.Piendamo</c:v>
                </c:pt>
                <c:pt idx="284">
                  <c:v>TOL.Icononzo</c:v>
                </c:pt>
                <c:pt idx="285">
                  <c:v>TOL.Guamo</c:v>
                </c:pt>
                <c:pt idx="286">
                  <c:v>PAS.Lunas</c:v>
                </c:pt>
                <c:pt idx="287">
                  <c:v>CAU.Miranda</c:v>
                </c:pt>
                <c:pt idx="288">
                  <c:v>CAL.Prado Norte</c:v>
                </c:pt>
                <c:pt idx="289">
                  <c:v>CAL.Sucre</c:v>
                </c:pt>
                <c:pt idx="290">
                  <c:v>PUT.Albania</c:v>
                </c:pt>
                <c:pt idx="291">
                  <c:v>VAL.Salonica</c:v>
                </c:pt>
                <c:pt idx="292">
                  <c:v>TOL.Melgar-2</c:v>
                </c:pt>
                <c:pt idx="293">
                  <c:v>TOL.Mariquita</c:v>
                </c:pt>
                <c:pt idx="294">
                  <c:v>TOL.Espinal-4</c:v>
                </c:pt>
                <c:pt idx="295">
                  <c:v>TOL.Carmen de Apicala</c:v>
                </c:pt>
                <c:pt idx="296">
                  <c:v>JAM.Jamundi-3</c:v>
                </c:pt>
                <c:pt idx="297">
                  <c:v>NAR.Buesaco</c:v>
                </c:pt>
                <c:pt idx="298">
                  <c:v>VAL.Barragan</c:v>
                </c:pt>
                <c:pt idx="299">
                  <c:v>POP.Empaques</c:v>
                </c:pt>
                <c:pt idx="300">
                  <c:v>IBG.Santa Helena</c:v>
                </c:pt>
                <c:pt idx="301">
                  <c:v>IBG.IND Cordialsa</c:v>
                </c:pt>
                <c:pt idx="302">
                  <c:v>IBG.CC Estacion</c:v>
                </c:pt>
                <c:pt idx="303">
                  <c:v>HUI.Santa Maria</c:v>
                </c:pt>
                <c:pt idx="304">
                  <c:v>HUI.San Antonio</c:v>
                </c:pt>
                <c:pt idx="305">
                  <c:v>HUI.Rio Paez</c:v>
                </c:pt>
                <c:pt idx="306">
                  <c:v>HUI.Las Nieves</c:v>
                </c:pt>
                <c:pt idx="307">
                  <c:v>HUI.La Ulloa</c:v>
                </c:pt>
                <c:pt idx="308">
                  <c:v>CAL.El Cedro</c:v>
                </c:pt>
                <c:pt idx="309">
                  <c:v>NAR.Sucumbios</c:v>
                </c:pt>
                <c:pt idx="310">
                  <c:v>PUT.IND GTE Villagarzon-Opción 2</c:v>
                </c:pt>
                <c:pt idx="311">
                  <c:v>TOL.Mariquita-2</c:v>
                </c:pt>
                <c:pt idx="312">
                  <c:v>CAL.Supercentro</c:v>
                </c:pt>
                <c:pt idx="313">
                  <c:v>IBG.Mirolindo</c:v>
                </c:pt>
                <c:pt idx="314">
                  <c:v>HUI.La Plata-3</c:v>
                </c:pt>
                <c:pt idx="315">
                  <c:v>HUI.Gallardo</c:v>
                </c:pt>
                <c:pt idx="316">
                  <c:v>VAL.La Marina</c:v>
                </c:pt>
                <c:pt idx="317">
                  <c:v>VAL.Florida</c:v>
                </c:pt>
                <c:pt idx="318">
                  <c:v>TOL.Peaje Cajamarca</c:v>
                </c:pt>
                <c:pt idx="319">
                  <c:v>HUI.Zuluaga</c:v>
                </c:pt>
                <c:pt idx="320">
                  <c:v>FLO.Centro</c:v>
                </c:pt>
                <c:pt idx="321">
                  <c:v>CAL.Rumbodromo</c:v>
                </c:pt>
                <c:pt idx="322">
                  <c:v>CAL.Berlin</c:v>
                </c:pt>
                <c:pt idx="323">
                  <c:v>PUT.Germania-2</c:v>
                </c:pt>
                <c:pt idx="324">
                  <c:v>PUT.Sensella</c:v>
                </c:pt>
                <c:pt idx="325">
                  <c:v>TOL.Chicoral-2</c:v>
                </c:pt>
                <c:pt idx="326">
                  <c:v>NEI.Alamos</c:v>
                </c:pt>
                <c:pt idx="327">
                  <c:v>CAL.ST MELENDEZ</c:v>
                </c:pt>
                <c:pt idx="328">
                  <c:v>JAM.Jamundi-2</c:v>
                </c:pt>
                <c:pt idx="329">
                  <c:v>CAL.14 Pasoancho</c:v>
                </c:pt>
                <c:pt idx="330">
                  <c:v>TOL.Honda-1</c:v>
                </c:pt>
                <c:pt idx="331">
                  <c:v>TOL.Flandes-2</c:v>
                </c:pt>
                <c:pt idx="332">
                  <c:v>CAU.Yapura</c:v>
                </c:pt>
                <c:pt idx="333">
                  <c:v>CAQ.Las Verdes</c:v>
                </c:pt>
                <c:pt idx="334">
                  <c:v>TOL.Ataco</c:v>
                </c:pt>
                <c:pt idx="335">
                  <c:v>NAR.Cordoba</c:v>
                </c:pt>
                <c:pt idx="336">
                  <c:v>NAR.Candelillas</c:v>
                </c:pt>
                <c:pt idx="337">
                  <c:v>PAS.Estadio</c:v>
                </c:pt>
                <c:pt idx="338">
                  <c:v>POP.Bello Horizonte</c:v>
                </c:pt>
                <c:pt idx="339">
                  <c:v>CAL.Evaristo</c:v>
                </c:pt>
                <c:pt idx="340">
                  <c:v>VAL.Golondrinas</c:v>
                </c:pt>
                <c:pt idx="341">
                  <c:v>CAL.Calvario</c:v>
                </c:pt>
                <c:pt idx="342">
                  <c:v>IBG.Centro</c:v>
                </c:pt>
                <c:pt idx="343">
                  <c:v>IBG.Modelia</c:v>
                </c:pt>
                <c:pt idx="344">
                  <c:v>CAL.Diamante</c:v>
                </c:pt>
                <c:pt idx="345">
                  <c:v>TOL.El Caucho</c:v>
                </c:pt>
                <c:pt idx="346">
                  <c:v>IBG.Pueblo Nuevo</c:v>
                </c:pt>
                <c:pt idx="347">
                  <c:v>NAR.Yacuanquer</c:v>
                </c:pt>
                <c:pt idx="348">
                  <c:v>VAL.Cartago-5</c:v>
                </c:pt>
                <c:pt idx="349">
                  <c:v>PAL.RB San Pablo</c:v>
                </c:pt>
                <c:pt idx="350">
                  <c:v>HUI.Palestina-2</c:v>
                </c:pt>
                <c:pt idx="351">
                  <c:v>CAU.Inza</c:v>
                </c:pt>
                <c:pt idx="352">
                  <c:v>VAL.Potrerillo</c:v>
                </c:pt>
                <c:pt idx="353">
                  <c:v>POP.Coliseo</c:v>
                </c:pt>
                <c:pt idx="354">
                  <c:v>NAR.La Florida</c:v>
                </c:pt>
                <c:pt idx="355">
                  <c:v>NAR.Guachucal</c:v>
                </c:pt>
                <c:pt idx="356">
                  <c:v>HUI.San Adolfo</c:v>
                </c:pt>
                <c:pt idx="357">
                  <c:v>CAL.Salomia</c:v>
                </c:pt>
                <c:pt idx="358">
                  <c:v>PUT.San Rafael</c:v>
                </c:pt>
                <c:pt idx="359">
                  <c:v>CAL.IND COMFANDI Prado-Opción 3</c:v>
                </c:pt>
                <c:pt idx="360">
                  <c:v>TUL.Campina</c:v>
                </c:pt>
                <c:pt idx="361">
                  <c:v>POP.Maria Mala</c:v>
                </c:pt>
                <c:pt idx="362">
                  <c:v>PAS.Santa Catalina</c:v>
                </c:pt>
                <c:pt idx="363">
                  <c:v>NAR.Potosi</c:v>
                </c:pt>
                <c:pt idx="364">
                  <c:v>CAQ.Los Cristales</c:v>
                </c:pt>
                <c:pt idx="365">
                  <c:v>CAQ.Las Platas</c:v>
                </c:pt>
                <c:pt idx="366">
                  <c:v>NAR.IND Concesionaria Vial-Opción 1</c:v>
                </c:pt>
                <c:pt idx="367">
                  <c:v>PUT.Cabana</c:v>
                </c:pt>
                <c:pt idx="368">
                  <c:v>VAL.La Buitrera</c:v>
                </c:pt>
                <c:pt idx="369">
                  <c:v>TOL.Via la Linea-2</c:v>
                </c:pt>
                <c:pt idx="370">
                  <c:v>IBG.La Estacion</c:v>
                </c:pt>
                <c:pt idx="371">
                  <c:v>CAQ.Agua Blanca</c:v>
                </c:pt>
                <c:pt idx="372">
                  <c:v>CAU.La Placa</c:v>
                </c:pt>
                <c:pt idx="373">
                  <c:v>CAU.RB El Plateado</c:v>
                </c:pt>
                <c:pt idx="374">
                  <c:v>TOL.Fatextol</c:v>
                </c:pt>
                <c:pt idx="375">
                  <c:v>CAU.Pisimbala</c:v>
                </c:pt>
                <c:pt idx="376">
                  <c:v>CAQ.La Esperanza</c:v>
                </c:pt>
                <c:pt idx="377">
                  <c:v>CAQ.Santa Marta</c:v>
                </c:pt>
                <c:pt idx="378">
                  <c:v>PUT.Esmeralda Orito</c:v>
                </c:pt>
                <c:pt idx="379">
                  <c:v>CAU.Puerto Saija</c:v>
                </c:pt>
                <c:pt idx="380">
                  <c:v>NAR.Altaquer</c:v>
                </c:pt>
                <c:pt idx="381">
                  <c:v>CAL.Icesi</c:v>
                </c:pt>
                <c:pt idx="382">
                  <c:v>HUI.Hobo-2</c:v>
                </c:pt>
                <c:pt idx="383">
                  <c:v>PAS.Acueducto</c:v>
                </c:pt>
                <c:pt idx="384">
                  <c:v>IBG.Parque Galarza</c:v>
                </c:pt>
                <c:pt idx="385">
                  <c:v>CAL.Chiminangos</c:v>
                </c:pt>
                <c:pt idx="386">
                  <c:v>CAQ.La Reforma</c:v>
                </c:pt>
                <c:pt idx="387">
                  <c:v>VAL.Carmelita</c:v>
                </c:pt>
                <c:pt idx="388">
                  <c:v>TUL.Aguaclara</c:v>
                </c:pt>
                <c:pt idx="389">
                  <c:v>CAU.Santander-3</c:v>
                </c:pt>
                <c:pt idx="390">
                  <c:v>CAL.Boca Junior</c:v>
                </c:pt>
                <c:pt idx="391">
                  <c:v>PUT.La Libertad</c:v>
                </c:pt>
                <c:pt idx="392">
                  <c:v>NEI.Manzanares BSC</c:v>
                </c:pt>
                <c:pt idx="393">
                  <c:v>NAR.Llorente</c:v>
                </c:pt>
                <c:pt idx="394">
                  <c:v>CAQ.San Vicente</c:v>
                </c:pt>
                <c:pt idx="395">
                  <c:v>CAL.Imbanaco</c:v>
                </c:pt>
                <c:pt idx="396">
                  <c:v>VAL.Timba</c:v>
                </c:pt>
                <c:pt idx="397">
                  <c:v>POP.El Bosque</c:v>
                </c:pt>
                <c:pt idx="398">
                  <c:v>PAS.Batallon</c:v>
                </c:pt>
                <c:pt idx="399">
                  <c:v>PUT.La Sevilla</c:v>
                </c:pt>
                <c:pt idx="400">
                  <c:v>PUT.La Sultana</c:v>
                </c:pt>
                <c:pt idx="401">
                  <c:v>PUT.Simon Bolivar</c:v>
                </c:pt>
                <c:pt idx="402">
                  <c:v>PUT.Alto Temblon</c:v>
                </c:pt>
                <c:pt idx="403">
                  <c:v>CAL.RB Pascual</c:v>
                </c:pt>
                <c:pt idx="404">
                  <c:v>CAQ.Las Palmeras</c:v>
                </c:pt>
                <c:pt idx="405">
                  <c:v>CAQ.Chonchillosa</c:v>
                </c:pt>
                <c:pt idx="406">
                  <c:v>CAL.14 del Lili</c:v>
                </c:pt>
                <c:pt idx="407">
                  <c:v>VAL.Pradera-2</c:v>
                </c:pt>
                <c:pt idx="408">
                  <c:v>PUT.Mundo Nuevo</c:v>
                </c:pt>
                <c:pt idx="409">
                  <c:v>CAQ.Union Belen</c:v>
                </c:pt>
                <c:pt idx="410">
                  <c:v>VAL.Goodyear</c:v>
                </c:pt>
                <c:pt idx="411">
                  <c:v>IBG.La Campina</c:v>
                </c:pt>
                <c:pt idx="412">
                  <c:v>FLO.Galerias-2</c:v>
                </c:pt>
                <c:pt idx="413">
                  <c:v>IBG.Salado</c:v>
                </c:pt>
                <c:pt idx="414">
                  <c:v>HUI.Zuluaga-2</c:v>
                </c:pt>
                <c:pt idx="415">
                  <c:v>CAL.Colseguros</c:v>
                </c:pt>
                <c:pt idx="416">
                  <c:v>CAQ.La Rastra</c:v>
                </c:pt>
                <c:pt idx="417">
                  <c:v>CAQ.Los Laureles</c:v>
                </c:pt>
                <c:pt idx="418">
                  <c:v>PUT.Campobello</c:v>
                </c:pt>
                <c:pt idx="419">
                  <c:v>PUT.San Vicente</c:v>
                </c:pt>
                <c:pt idx="420">
                  <c:v>PUT.Arizona</c:v>
                </c:pt>
                <c:pt idx="421">
                  <c:v>CAQ.Casa Grande</c:v>
                </c:pt>
                <c:pt idx="422">
                  <c:v>PUT.Galilea</c:v>
                </c:pt>
                <c:pt idx="423">
                  <c:v>CAQ.La Mana</c:v>
                </c:pt>
                <c:pt idx="424">
                  <c:v>CAQ.Pato Balsillas</c:v>
                </c:pt>
                <c:pt idx="425">
                  <c:v>PUT.Balsamo</c:v>
                </c:pt>
                <c:pt idx="426">
                  <c:v>PUT.Cana Brava</c:v>
                </c:pt>
                <c:pt idx="427">
                  <c:v>CAQ.Esmeralda Chaira</c:v>
                </c:pt>
                <c:pt idx="428">
                  <c:v>PUT.Caicuche</c:v>
                </c:pt>
                <c:pt idx="429">
                  <c:v>HUI.El Carmen</c:v>
                </c:pt>
                <c:pt idx="430">
                  <c:v>CAQ.Playa Verde</c:v>
                </c:pt>
                <c:pt idx="431">
                  <c:v>CAQ.Novia Puerto Valdivia</c:v>
                </c:pt>
                <c:pt idx="432">
                  <c:v>CAQ.El Paraiso</c:v>
                </c:pt>
                <c:pt idx="433">
                  <c:v>JAM.Alfaguara-2</c:v>
                </c:pt>
                <c:pt idx="434">
                  <c:v>CAQ.Las Morras</c:v>
                </c:pt>
                <c:pt idx="435">
                  <c:v>CAQ.Fundacion</c:v>
                </c:pt>
                <c:pt idx="436">
                  <c:v>CAQ.El Manantial</c:v>
                </c:pt>
                <c:pt idx="437">
                  <c:v>HUI.Pitalito-3</c:v>
                </c:pt>
                <c:pt idx="438">
                  <c:v>CAU.Mondomo</c:v>
                </c:pt>
                <c:pt idx="439">
                  <c:v>TUL.Farfan</c:v>
                </c:pt>
                <c:pt idx="440">
                  <c:v>POP.RB Campanario</c:v>
                </c:pt>
                <c:pt idx="441">
                  <c:v>PUT.Remolinos</c:v>
                </c:pt>
                <c:pt idx="442">
                  <c:v>CAU.Santander-1</c:v>
                </c:pt>
                <c:pt idx="443">
                  <c:v>CAU.Villarica</c:v>
                </c:pt>
                <c:pt idx="444">
                  <c:v>HUI.Bruselas</c:v>
                </c:pt>
                <c:pt idx="445">
                  <c:v>NAR.Ipiales-7</c:v>
                </c:pt>
                <c:pt idx="446">
                  <c:v>POP.Las Ferias</c:v>
                </c:pt>
                <c:pt idx="447">
                  <c:v>TOL.Natagaima</c:v>
                </c:pt>
                <c:pt idx="448">
                  <c:v>VAL.Montebello</c:v>
                </c:pt>
                <c:pt idx="449">
                  <c:v>VAL.Propal</c:v>
                </c:pt>
                <c:pt idx="450">
                  <c:v>CAQ.Palizadas</c:v>
                </c:pt>
                <c:pt idx="451">
                  <c:v>CAQ.Alto Cafeto</c:v>
                </c:pt>
                <c:pt idx="452">
                  <c:v>CAQ.Barranquillita</c:v>
                </c:pt>
                <c:pt idx="453">
                  <c:v>CAQ.La Paz 3</c:v>
                </c:pt>
                <c:pt idx="454">
                  <c:v>CAQ.Salamina</c:v>
                </c:pt>
                <c:pt idx="455">
                  <c:v>CAL.Palmeto</c:v>
                </c:pt>
                <c:pt idx="456">
                  <c:v>VAL.IND BAYER-Opción 1</c:v>
                </c:pt>
                <c:pt idx="457">
                  <c:v>CAQ.La Raya</c:v>
                </c:pt>
                <c:pt idx="458">
                  <c:v>TOL.Coello-2</c:v>
                </c:pt>
                <c:pt idx="459">
                  <c:v>TOL.Chicoral</c:v>
                </c:pt>
                <c:pt idx="460">
                  <c:v>TOL.Bilbao</c:v>
                </c:pt>
                <c:pt idx="461">
                  <c:v>VAL.Cartago-1</c:v>
                </c:pt>
                <c:pt idx="462">
                  <c:v>CAU.El Rosario-2</c:v>
                </c:pt>
                <c:pt idx="463">
                  <c:v>CAQ.El Triunfo</c:v>
                </c:pt>
                <c:pt idx="464">
                  <c:v>TOL.Planadas-2</c:v>
                </c:pt>
                <c:pt idx="465">
                  <c:v>VAL.Caicedonia</c:v>
                </c:pt>
                <c:pt idx="466">
                  <c:v>TOL.San Bernardo</c:v>
                </c:pt>
                <c:pt idx="467">
                  <c:v>HUI.Gigante</c:v>
                </c:pt>
                <c:pt idx="468">
                  <c:v>TOL.Sumapaz</c:v>
                </c:pt>
                <c:pt idx="469">
                  <c:v>TOL.Guamo-3</c:v>
                </c:pt>
                <c:pt idx="470">
                  <c:v>POP.La Maria</c:v>
                </c:pt>
                <c:pt idx="471">
                  <c:v>NEI.Sur Oriental</c:v>
                </c:pt>
                <c:pt idx="472">
                  <c:v>NAR.Cajapi</c:v>
                </c:pt>
                <c:pt idx="473">
                  <c:v>CAU.Pto Tejada-3</c:v>
                </c:pt>
                <c:pt idx="474">
                  <c:v>CAU.Parques</c:v>
                </c:pt>
                <c:pt idx="475">
                  <c:v>CAQ.Campo Hermoso</c:v>
                </c:pt>
                <c:pt idx="476">
                  <c:v>CAL.Obrero</c:v>
                </c:pt>
                <c:pt idx="477">
                  <c:v>VAL.Kilometro 18</c:v>
                </c:pt>
                <c:pt idx="478">
                  <c:v>PAS.Popular</c:v>
                </c:pt>
                <c:pt idx="479">
                  <c:v>PAS.Calle Real</c:v>
                </c:pt>
                <c:pt idx="480">
                  <c:v>CAU.Quebraditas</c:v>
                </c:pt>
                <c:pt idx="481">
                  <c:v>CAL.Shangai</c:v>
                </c:pt>
                <c:pt idx="482">
                  <c:v>CAL.Carrefour Norte</c:v>
                </c:pt>
                <c:pt idx="483">
                  <c:v>IBG.San Martin</c:v>
                </c:pt>
                <c:pt idx="484">
                  <c:v>HUI.Pitalito-4</c:v>
                </c:pt>
                <c:pt idx="485">
                  <c:v>CAL.Tequendama</c:v>
                </c:pt>
                <c:pt idx="486">
                  <c:v>CAQ.Loma Larga</c:v>
                </c:pt>
                <c:pt idx="487">
                  <c:v>CAL.RB Brisas del Limonar</c:v>
                </c:pt>
                <c:pt idx="488">
                  <c:v>NAR.Zapote</c:v>
                </c:pt>
                <c:pt idx="489">
                  <c:v>TOL.Mariquita-3</c:v>
                </c:pt>
                <c:pt idx="490">
                  <c:v>PUT.Villa Garzon-4</c:v>
                </c:pt>
                <c:pt idx="491">
                  <c:v>JAM.Las Mercedes</c:v>
                </c:pt>
                <c:pt idx="492">
                  <c:v>TOL.Melgar-1</c:v>
                </c:pt>
                <c:pt idx="493">
                  <c:v>JAM.Cazadores</c:v>
                </c:pt>
                <c:pt idx="494">
                  <c:v>CAU.Cajibio</c:v>
                </c:pt>
                <c:pt idx="495">
                  <c:v>NAR.Chachagui</c:v>
                </c:pt>
                <c:pt idx="496">
                  <c:v>CAU.RB Buenos Aires</c:v>
                </c:pt>
                <c:pt idx="497">
                  <c:v>TOL.San Juan de la China-2</c:v>
                </c:pt>
                <c:pt idx="498">
                  <c:v>CAU.IND Colombina-Opción 1</c:v>
                </c:pt>
                <c:pt idx="499">
                  <c:v>TOL.Honda-5</c:v>
                </c:pt>
                <c:pt idx="500">
                  <c:v>PAS.Catambuco</c:v>
                </c:pt>
                <c:pt idx="501">
                  <c:v>NAR.Tumaco-2</c:v>
                </c:pt>
                <c:pt idx="502">
                  <c:v>CAL.Unilever</c:v>
                </c:pt>
                <c:pt idx="503">
                  <c:v>PAS.RB Laureles</c:v>
                </c:pt>
                <c:pt idx="504">
                  <c:v>VAL.Dapa</c:v>
                </c:pt>
                <c:pt idx="505">
                  <c:v>TOL.RB Flandes-6</c:v>
                </c:pt>
                <c:pt idx="506">
                  <c:v>CAL.Versalles</c:v>
                </c:pt>
                <c:pt idx="507">
                  <c:v>PAS.IND Dromayor</c:v>
                </c:pt>
                <c:pt idx="508">
                  <c:v>TOL.Flandes-6</c:v>
                </c:pt>
                <c:pt idx="509">
                  <c:v>VAL.IND Bucaneros VillaLucia</c:v>
                </c:pt>
                <c:pt idx="510">
                  <c:v>VAL.IND Carvajal Empaques</c:v>
                </c:pt>
                <c:pt idx="511">
                  <c:v>TOL.Fresno</c:v>
                </c:pt>
                <c:pt idx="512">
                  <c:v>CAU.Calibio</c:v>
                </c:pt>
                <c:pt idx="513">
                  <c:v>CAL.Americas</c:v>
                </c:pt>
                <c:pt idx="514">
                  <c:v>HUI.RB Caguan</c:v>
                </c:pt>
                <c:pt idx="515">
                  <c:v>TOL.Coello Cocora</c:v>
                </c:pt>
                <c:pt idx="516">
                  <c:v>CAU.Rioblanco</c:v>
                </c:pt>
                <c:pt idx="517">
                  <c:v>NAR.Tangareal</c:v>
                </c:pt>
                <c:pt idx="518">
                  <c:v>CAL.CC Unico</c:v>
                </c:pt>
                <c:pt idx="519">
                  <c:v>IBG.Boqueron-2</c:v>
                </c:pt>
                <c:pt idx="520">
                  <c:v>NAR.IND Palmar</c:v>
                </c:pt>
                <c:pt idx="521">
                  <c:v>PAS.Tejar</c:v>
                </c:pt>
                <c:pt idx="522">
                  <c:v>PAS.Agualongo</c:v>
                </c:pt>
                <c:pt idx="523">
                  <c:v>TUL.Alvernia</c:v>
                </c:pt>
                <c:pt idx="524">
                  <c:v>PAS.Laureles</c:v>
                </c:pt>
                <c:pt idx="525">
                  <c:v>CAQ.El Guayabo</c:v>
                </c:pt>
                <c:pt idx="526">
                  <c:v>PUT.Yurilla</c:v>
                </c:pt>
                <c:pt idx="527">
                  <c:v>CAL.IND Clinica Occidente</c:v>
                </c:pt>
                <c:pt idx="528">
                  <c:v>TOL.Gualanday</c:v>
                </c:pt>
                <c:pt idx="529">
                  <c:v>HUI.ECP Mangos</c:v>
                </c:pt>
                <c:pt idx="530">
                  <c:v>CAL.Rodeo</c:v>
                </c:pt>
                <c:pt idx="531">
                  <c:v>TOL.Neme</c:v>
                </c:pt>
                <c:pt idx="532">
                  <c:v>VAL.Triana</c:v>
                </c:pt>
                <c:pt idx="533">
                  <c:v>VAL.Sombrerillo</c:v>
                </c:pt>
                <c:pt idx="534">
                  <c:v>CAL.San Fernando Viejo</c:v>
                </c:pt>
                <c:pt idx="535">
                  <c:v>CAL.CC Tesoro</c:v>
                </c:pt>
                <c:pt idx="536">
                  <c:v>PUT.La Cofania</c:v>
                </c:pt>
                <c:pt idx="537">
                  <c:v>CAL.Miraflores</c:v>
                </c:pt>
                <c:pt idx="538">
                  <c:v>PUT.Mogambo</c:v>
                </c:pt>
                <c:pt idx="539">
                  <c:v>CAL.Estacion</c:v>
                </c:pt>
                <c:pt idx="540">
                  <c:v>CAQ.Guayabal</c:v>
                </c:pt>
                <c:pt idx="541">
                  <c:v>IBG.Picalena-2</c:v>
                </c:pt>
                <c:pt idx="542">
                  <c:v>TOL.Machin</c:v>
                </c:pt>
                <c:pt idx="543">
                  <c:v>TOL.IND Autovia flandes-Opción 1</c:v>
                </c:pt>
                <c:pt idx="544">
                  <c:v>TOL.Cunday</c:v>
                </c:pt>
                <c:pt idx="545">
                  <c:v>CAL.Campina</c:v>
                </c:pt>
                <c:pt idx="546">
                  <c:v>CAL.La Maria</c:v>
                </c:pt>
                <c:pt idx="547">
                  <c:v>VAL.Terranova</c:v>
                </c:pt>
                <c:pt idx="548">
                  <c:v>PUT.Coembi</c:v>
                </c:pt>
                <c:pt idx="549">
                  <c:v>PAL.Las Mercedes</c:v>
                </c:pt>
                <c:pt idx="550">
                  <c:v>JAM.La Morada</c:v>
                </c:pt>
                <c:pt idx="551">
                  <c:v>PUT.El Oasis</c:v>
                </c:pt>
                <c:pt idx="552">
                  <c:v>CAU.Buenos Aires</c:v>
                </c:pt>
                <c:pt idx="553">
                  <c:v>PUT.La Pedregosa</c:v>
                </c:pt>
                <c:pt idx="554">
                  <c:v>HUI.ECP Palogrande</c:v>
                </c:pt>
                <c:pt idx="555">
                  <c:v>PUT.Tesalia-2</c:v>
                </c:pt>
                <c:pt idx="556">
                  <c:v>CAL.Torres de Comfandi</c:v>
                </c:pt>
                <c:pt idx="557">
                  <c:v>CAL.Los Alcazares</c:v>
                </c:pt>
                <c:pt idx="558">
                  <c:v>PUT.La Herradura</c:v>
                </c:pt>
                <c:pt idx="559">
                  <c:v>HUI.Bolivar</c:v>
                </c:pt>
                <c:pt idx="560">
                  <c:v>CAQ.Kilometro 18</c:v>
                </c:pt>
                <c:pt idx="561">
                  <c:v>IBG.Rb Salado-2</c:v>
                </c:pt>
                <c:pt idx="562">
                  <c:v>NAR.Obonuco</c:v>
                </c:pt>
                <c:pt idx="563">
                  <c:v>CAL.Recuerdo</c:v>
                </c:pt>
                <c:pt idx="564">
                  <c:v>IBG.IND Avicol</c:v>
                </c:pt>
                <c:pt idx="565">
                  <c:v>PUT.Bocana</c:v>
                </c:pt>
                <c:pt idx="566">
                  <c:v>PUT.Villa Flor</c:v>
                </c:pt>
                <c:pt idx="567">
                  <c:v>CAL.RB Chorros-2</c:v>
                </c:pt>
                <c:pt idx="568">
                  <c:v>PAL.RB Jaramillo</c:v>
                </c:pt>
                <c:pt idx="569">
                  <c:v>TOL.El Recreo</c:v>
                </c:pt>
                <c:pt idx="570">
                  <c:v>BNV.Palacio</c:v>
                </c:pt>
                <c:pt idx="571">
                  <c:v>CAL.HUV</c:v>
                </c:pt>
                <c:pt idx="572">
                  <c:v>BNV.12Abril</c:v>
                </c:pt>
                <c:pt idx="573">
                  <c:v>CAU.Guapi-2</c:v>
                </c:pt>
                <c:pt idx="574">
                  <c:v>IBG.Ferrocarril</c:v>
                </c:pt>
                <c:pt idx="575">
                  <c:v>NAR.Ipiales-11</c:v>
                </c:pt>
                <c:pt idx="576">
                  <c:v>CAU.Rosas</c:v>
                </c:pt>
                <c:pt idx="577">
                  <c:v>CAQ.Curillo</c:v>
                </c:pt>
                <c:pt idx="578">
                  <c:v>BNV.Nayita</c:v>
                </c:pt>
                <c:pt idx="579">
                  <c:v>VAL.Bavaria</c:v>
                </c:pt>
                <c:pt idx="580">
                  <c:v>CAL.Calle Feria-1</c:v>
                </c:pt>
                <c:pt idx="581">
                  <c:v>BNV.Triunfo</c:v>
                </c:pt>
                <c:pt idx="582">
                  <c:v>PUT.La Hormiga</c:v>
                </c:pt>
                <c:pt idx="583">
                  <c:v>PUT.La Hormiga-3</c:v>
                </c:pt>
                <c:pt idx="584">
                  <c:v>PUT.Pto Leguizamo-2</c:v>
                </c:pt>
                <c:pt idx="585">
                  <c:v>CAU.Ovejas</c:v>
                </c:pt>
                <c:pt idx="586">
                  <c:v>HUI.Pitalito-7</c:v>
                </c:pt>
                <c:pt idx="587">
                  <c:v>HUI.Pitalito-10</c:v>
                </c:pt>
                <c:pt idx="588">
                  <c:v>HUI.Horizonte</c:v>
                </c:pt>
                <c:pt idx="589">
                  <c:v>PAS.Caicedo</c:v>
                </c:pt>
                <c:pt idx="590">
                  <c:v>PUT.Orito-2</c:v>
                </c:pt>
                <c:pt idx="591">
                  <c:v>NAR.Aeropuerto Pasto</c:v>
                </c:pt>
                <c:pt idx="592">
                  <c:v>CAL.Juanambu</c:v>
                </c:pt>
                <c:pt idx="593">
                  <c:v>CAQ.Lusitania</c:v>
                </c:pt>
                <c:pt idx="594">
                  <c:v>VAL.San Isidro</c:v>
                </c:pt>
                <c:pt idx="595">
                  <c:v>CAL.Universidades</c:v>
                </c:pt>
                <c:pt idx="596">
                  <c:v>HUI.Palacio</c:v>
                </c:pt>
                <c:pt idx="597">
                  <c:v>PUT.San Antonio</c:v>
                </c:pt>
                <c:pt idx="598">
                  <c:v>CAU.El Tambo-2</c:v>
                </c:pt>
                <c:pt idx="599">
                  <c:v>TOL.La Paloma</c:v>
                </c:pt>
                <c:pt idx="600">
                  <c:v>CAU.Valle Nuevo</c:v>
                </c:pt>
                <c:pt idx="601">
                  <c:v>HUI.Santa Maria-2</c:v>
                </c:pt>
                <c:pt idx="602">
                  <c:v>PUT.Arcanchi</c:v>
                </c:pt>
                <c:pt idx="603">
                  <c:v>CAU.Pachonga</c:v>
                </c:pt>
                <c:pt idx="604">
                  <c:v>HUI.Zona Franca</c:v>
                </c:pt>
                <c:pt idx="605">
                  <c:v>CAU.Polindara</c:v>
                </c:pt>
                <c:pt idx="606">
                  <c:v>CAU.Pureto</c:v>
                </c:pt>
                <c:pt idx="607">
                  <c:v>HUI.Villa Vieja</c:v>
                </c:pt>
                <c:pt idx="608">
                  <c:v>CAQ.Mononguete</c:v>
                </c:pt>
                <c:pt idx="609">
                  <c:v>TOL.Condominios</c:v>
                </c:pt>
                <c:pt idx="610">
                  <c:v>CAL.Cristales</c:v>
                </c:pt>
                <c:pt idx="611">
                  <c:v>TOL.Tapias</c:v>
                </c:pt>
                <c:pt idx="612">
                  <c:v>CAU.El Cairo</c:v>
                </c:pt>
                <c:pt idx="613">
                  <c:v>VAL.Ciat</c:v>
                </c:pt>
                <c:pt idx="614">
                  <c:v>VAL.Dagua-2</c:v>
                </c:pt>
                <c:pt idx="615">
                  <c:v>CAU.Suarez-2</c:v>
                </c:pt>
                <c:pt idx="616">
                  <c:v>BNV.Colombia</c:v>
                </c:pt>
                <c:pt idx="617">
                  <c:v>POP.Alto Moreno</c:v>
                </c:pt>
                <c:pt idx="618">
                  <c:v>TOL.La Chamba</c:v>
                </c:pt>
                <c:pt idx="619">
                  <c:v>CAL.ST RAPISUR-PLAZA TORO</c:v>
                </c:pt>
                <c:pt idx="620">
                  <c:v>CAU.Kikes</c:v>
                </c:pt>
                <c:pt idx="621">
                  <c:v>CAL.Poblado</c:v>
                </c:pt>
                <c:pt idx="622">
                  <c:v>NAR.Ipiales-10</c:v>
                </c:pt>
                <c:pt idx="623">
                  <c:v>NAR.Ipiales-4</c:v>
                </c:pt>
                <c:pt idx="624">
                  <c:v>VAL.Cordoba</c:v>
                </c:pt>
                <c:pt idx="625">
                  <c:v>CAU.Ensenillo</c:v>
                </c:pt>
                <c:pt idx="626">
                  <c:v>CAU.Noanamito</c:v>
                </c:pt>
                <c:pt idx="627">
                  <c:v>CAL.Aguacatal-2</c:v>
                </c:pt>
                <c:pt idx="628">
                  <c:v>VAL.IND Unilever Andina-opción 1</c:v>
                </c:pt>
                <c:pt idx="629">
                  <c:v>CAL.IND Unilever Andina-opción 1</c:v>
                </c:pt>
                <c:pt idx="630">
                  <c:v>PAS.U Mariana</c:v>
                </c:pt>
                <c:pt idx="631">
                  <c:v>TUL.La Cruz</c:v>
                </c:pt>
                <c:pt idx="632">
                  <c:v>VAL.Borrero</c:v>
                </c:pt>
                <c:pt idx="633">
                  <c:v>IBG.Varsovia-2</c:v>
                </c:pt>
                <c:pt idx="634">
                  <c:v>TUL.Bosques Maracaibo</c:v>
                </c:pt>
                <c:pt idx="635">
                  <c:v>CAL.Retiro</c:v>
                </c:pt>
                <c:pt idx="636">
                  <c:v>PAS.Invipaz</c:v>
                </c:pt>
                <c:pt idx="637">
                  <c:v>IBG.Villa del Sol</c:v>
                </c:pt>
                <c:pt idx="638">
                  <c:v>NAR.Magui</c:v>
                </c:pt>
                <c:pt idx="639">
                  <c:v>CAU.El Mango-2</c:v>
                </c:pt>
                <c:pt idx="640">
                  <c:v>CAU.SDS SANTANDER DE QUILICHAO</c:v>
                </c:pt>
                <c:pt idx="641">
                  <c:v>VAL.SDS CERRITO</c:v>
                </c:pt>
                <c:pt idx="642">
                  <c:v>PAS.SDS CCM PASTO</c:v>
                </c:pt>
                <c:pt idx="643">
                  <c:v>CAL.SDS CALI ORIENTE</c:v>
                </c:pt>
                <c:pt idx="644">
                  <c:v>CAL.SDS Cali Norte</c:v>
                </c:pt>
                <c:pt idx="645">
                  <c:v>CAL.Carrillon</c:v>
                </c:pt>
                <c:pt idx="646">
                  <c:v>VAL.Providencia</c:v>
                </c:pt>
                <c:pt idx="647">
                  <c:v>CAU.Las Vegas</c:v>
                </c:pt>
                <c:pt idx="648">
                  <c:v>BNV.Independencia</c:v>
                </c:pt>
                <c:pt idx="649">
                  <c:v>CAU.Usenda</c:v>
                </c:pt>
                <c:pt idx="650">
                  <c:v>CAQ.Valparaiso</c:v>
                </c:pt>
                <c:pt idx="651">
                  <c:v>CAU.Muralla</c:v>
                </c:pt>
                <c:pt idx="652">
                  <c:v>CAU.Lomitas Arriba</c:v>
                </c:pt>
                <c:pt idx="653">
                  <c:v>CAL.Club Campestre</c:v>
                </c:pt>
                <c:pt idx="654">
                  <c:v>VAL.Alto Guacas</c:v>
                </c:pt>
                <c:pt idx="655">
                  <c:v>CAL.Guadalupe</c:v>
                </c:pt>
                <c:pt idx="656">
                  <c:v>PUT.Las Palmeras</c:v>
                </c:pt>
                <c:pt idx="657">
                  <c:v>CAQ.La Granja</c:v>
                </c:pt>
                <c:pt idx="658">
                  <c:v>VAL.Cerro Azul</c:v>
                </c:pt>
                <c:pt idx="659">
                  <c:v>PUT.San Martin</c:v>
                </c:pt>
                <c:pt idx="660">
                  <c:v>PUT.San Luis</c:v>
                </c:pt>
                <c:pt idx="661">
                  <c:v>CAQ.Riecito-2</c:v>
                </c:pt>
                <c:pt idx="662">
                  <c:v>CAQ.Ilusion</c:v>
                </c:pt>
                <c:pt idx="663">
                  <c:v>CAU.Mendez</c:v>
                </c:pt>
                <c:pt idx="664">
                  <c:v>CAU.IND Mexichem-Opción 1</c:v>
                </c:pt>
                <c:pt idx="665">
                  <c:v>HUI.Zaragoza</c:v>
                </c:pt>
                <c:pt idx="666">
                  <c:v>CAU.El Carmelo</c:v>
                </c:pt>
                <c:pt idx="667">
                  <c:v>CAU.El Cerro Damian</c:v>
                </c:pt>
                <c:pt idx="668">
                  <c:v>PUT.Buenavista</c:v>
                </c:pt>
                <c:pt idx="669">
                  <c:v>CAQ.Chipa</c:v>
                </c:pt>
                <c:pt idx="670">
                  <c:v>HUI.Begonia</c:v>
                </c:pt>
                <c:pt idx="671">
                  <c:v>CAU.Sabana</c:v>
                </c:pt>
                <c:pt idx="672">
                  <c:v>CAQ.EL Sabalo</c:v>
                </c:pt>
                <c:pt idx="673">
                  <c:v>NAR.La Plata</c:v>
                </c:pt>
                <c:pt idx="674">
                  <c:v>CAL.Juanchito</c:v>
                </c:pt>
                <c:pt idx="675">
                  <c:v>TUL.San Fernando</c:v>
                </c:pt>
                <c:pt idx="676">
                  <c:v>CAQ.Pto Manrique-2</c:v>
                </c:pt>
                <c:pt idx="677">
                  <c:v>CAQ.Solano P Blancas</c:v>
                </c:pt>
                <c:pt idx="678">
                  <c:v>CAQ.Maguare</c:v>
                </c:pt>
                <c:pt idx="679">
                  <c:v>PUT.Puerto Limon-2</c:v>
                </c:pt>
                <c:pt idx="680">
                  <c:v>CAQ.El Guamo</c:v>
                </c:pt>
                <c:pt idx="681">
                  <c:v>HUI.Mongui</c:v>
                </c:pt>
                <c:pt idx="682">
                  <c:v>CAL.Villa del Lago</c:v>
                </c:pt>
                <c:pt idx="683">
                  <c:v>CAL.Marroquin</c:v>
                </c:pt>
                <c:pt idx="684">
                  <c:v>CAL.RB Javeriana:H1</c:v>
                </c:pt>
                <c:pt idx="685">
                  <c:v>PUT.Puerto Umbria-2</c:v>
                </c:pt>
                <c:pt idx="686">
                  <c:v>CAU.Huellas</c:v>
                </c:pt>
                <c:pt idx="687">
                  <c:v>CAQ.Reina Baja</c:v>
                </c:pt>
                <c:pt idx="688">
                  <c:v>CAQ.Versalles</c:v>
                </c:pt>
                <c:pt idx="689">
                  <c:v>CAU.Pancitara</c:v>
                </c:pt>
                <c:pt idx="690">
                  <c:v>CAL.Independencia</c:v>
                </c:pt>
                <c:pt idx="691">
                  <c:v>CAL.Carrefour Sur</c:v>
                </c:pt>
                <c:pt idx="692">
                  <c:v>NAR.Santa Anita</c:v>
                </c:pt>
                <c:pt idx="693">
                  <c:v>PUT.Germania</c:v>
                </c:pt>
                <c:pt idx="694">
                  <c:v>PUT.Naranjito</c:v>
                </c:pt>
                <c:pt idx="695">
                  <c:v>PUT.San Roque</c:v>
                </c:pt>
                <c:pt idx="696">
                  <c:v>CAL.Centro-1</c:v>
                </c:pt>
                <c:pt idx="697">
                  <c:v>NAR.San Lorenzo</c:v>
                </c:pt>
                <c:pt idx="698">
                  <c:v>IBG.Centenario-2</c:v>
                </c:pt>
                <c:pt idx="699">
                  <c:v>CAU.El Vergel</c:v>
                </c:pt>
                <c:pt idx="700">
                  <c:v>VAL.Estambul</c:v>
                </c:pt>
                <c:pt idx="701">
                  <c:v>VAL.Cerrito</c:v>
                </c:pt>
                <c:pt idx="702">
                  <c:v>CAQ.Pto Arango</c:v>
                </c:pt>
                <c:pt idx="703">
                  <c:v>CAU.Mazamorrero</c:v>
                </c:pt>
                <c:pt idx="704">
                  <c:v>POP.ST POPAYAN</c:v>
                </c:pt>
                <c:pt idx="705">
                  <c:v>HUI.Buenos Aires</c:v>
                </c:pt>
                <c:pt idx="706">
                  <c:v>CAU.Turmina-2</c:v>
                </c:pt>
                <c:pt idx="707">
                  <c:v>BGA.Buga 2 SDS</c:v>
                </c:pt>
                <c:pt idx="708">
                  <c:v>TUL.RESIDENCIAL SDS</c:v>
                </c:pt>
                <c:pt idx="709">
                  <c:v>PAS.RESIDENCIAL SDS</c:v>
                </c:pt>
                <c:pt idx="710">
                  <c:v>FLO.MALVINAS SDS</c:v>
                </c:pt>
                <c:pt idx="711">
                  <c:v>CAL.Las Quintas</c:v>
                </c:pt>
                <c:pt idx="712">
                  <c:v>CAL.Marroquin-2</c:v>
                </c:pt>
                <c:pt idx="713">
                  <c:v>CAL.Decepaz</c:v>
                </c:pt>
                <c:pt idx="714">
                  <c:v>CAL.Altos de Juanambu</c:v>
                </c:pt>
                <c:pt idx="715">
                  <c:v>CAQ.Penas Blancas</c:v>
                </c:pt>
                <c:pt idx="716">
                  <c:v>CAL.La Nubia</c:v>
                </c:pt>
                <c:pt idx="717">
                  <c:v>CAU.Limones-2</c:v>
                </c:pt>
                <c:pt idx="718">
                  <c:v>CAL.Acueducto</c:v>
                </c:pt>
                <c:pt idx="719">
                  <c:v>PUT.Pto Caicedo</c:v>
                </c:pt>
                <c:pt idx="720">
                  <c:v>CAQ.Playa Rica</c:v>
                </c:pt>
                <c:pt idx="721">
                  <c:v>NAR.Aldana</c:v>
                </c:pt>
                <c:pt idx="722">
                  <c:v>PUT.Burdines</c:v>
                </c:pt>
                <c:pt idx="723">
                  <c:v>HUI.Colombia</c:v>
                </c:pt>
                <c:pt idx="724">
                  <c:v>CAQ.Santa Rosa</c:v>
                </c:pt>
                <c:pt idx="725">
                  <c:v>CAQ.Puerto Hungria</c:v>
                </c:pt>
                <c:pt idx="726">
                  <c:v>CAL.San Joaquin</c:v>
                </c:pt>
                <c:pt idx="727">
                  <c:v>CAL.Centenario</c:v>
                </c:pt>
                <c:pt idx="728">
                  <c:v>HUI.ECP Tello</c:v>
                </c:pt>
                <c:pt idx="729">
                  <c:v>CAQ.Las Damas</c:v>
                </c:pt>
                <c:pt idx="730">
                  <c:v>VAL.Mulalo</c:v>
                </c:pt>
                <c:pt idx="731">
                  <c:v>HUI.ECP Rio Ceibas</c:v>
                </c:pt>
                <c:pt idx="732">
                  <c:v>CAL.Ecopapel</c:v>
                </c:pt>
                <c:pt idx="733">
                  <c:v>CAL.Israel</c:v>
                </c:pt>
                <c:pt idx="734">
                  <c:v>CAL.Aristi</c:v>
                </c:pt>
                <c:pt idx="735">
                  <c:v>CAL.San Andresito</c:v>
                </c:pt>
                <c:pt idx="736">
                  <c:v>CAL.Apache</c:v>
                </c:pt>
                <c:pt idx="737">
                  <c:v>CAL.Club Rivera</c:v>
                </c:pt>
                <c:pt idx="738">
                  <c:v>CAL.Cam</c:v>
                </c:pt>
                <c:pt idx="739">
                  <c:v>CAL.La Base-2</c:v>
                </c:pt>
                <c:pt idx="740">
                  <c:v>CAL.Porvenir</c:v>
                </c:pt>
                <c:pt idx="741">
                  <c:v>CAL.La Base</c:v>
                </c:pt>
                <c:pt idx="742">
                  <c:v>PUT.Pto Asis-3</c:v>
                </c:pt>
                <c:pt idx="743">
                  <c:v>IBG.Valparaiso</c:v>
                </c:pt>
                <c:pt idx="744">
                  <c:v>IBG.Topacio</c:v>
                </c:pt>
                <c:pt idx="745">
                  <c:v>IBG.Rb Club Campestre</c:v>
                </c:pt>
                <c:pt idx="746">
                  <c:v>IBG.Montecarlo</c:v>
                </c:pt>
                <c:pt idx="747">
                  <c:v>CAL.Normandia-3</c:v>
                </c:pt>
                <c:pt idx="748">
                  <c:v>CAL.IND Cosmocentro</c:v>
                </c:pt>
                <c:pt idx="749">
                  <c:v>PUT.Miravalle</c:v>
                </c:pt>
                <c:pt idx="750">
                  <c:v>POP.Temp MiniMOV SS2020</c:v>
                </c:pt>
                <c:pt idx="751">
                  <c:v>CAL.Belen</c:v>
                </c:pt>
                <c:pt idx="752">
                  <c:v>PUT.El Pepino</c:v>
                </c:pt>
                <c:pt idx="753">
                  <c:v>TOL.IND Autovia saldana</c:v>
                </c:pt>
                <c:pt idx="754">
                  <c:v>CAU.Zona Franca</c:v>
                </c:pt>
                <c:pt idx="755">
                  <c:v>VAL.La Union-4</c:v>
                </c:pt>
                <c:pt idx="756">
                  <c:v>IBG.Chapeton</c:v>
                </c:pt>
                <c:pt idx="757">
                  <c:v>IBG.Matallana-2</c:v>
                </c:pt>
                <c:pt idx="758">
                  <c:v>IBG.Calambeo</c:v>
                </c:pt>
                <c:pt idx="759">
                  <c:v>CAL.Ciudad Melendez ALT-1</c:v>
                </c:pt>
                <c:pt idx="760">
                  <c:v>CAL.Zoologico ALT-1</c:v>
                </c:pt>
                <c:pt idx="761">
                  <c:v>CAU.El Bordo</c:v>
                </c:pt>
                <c:pt idx="762">
                  <c:v>NAR.Ricaute</c:v>
                </c:pt>
                <c:pt idx="763">
                  <c:v>CAU.Argelia</c:v>
                </c:pt>
                <c:pt idx="764">
                  <c:v>CAL.Autonoma</c:v>
                </c:pt>
                <c:pt idx="765">
                  <c:v>VAL.Terranova-2 ALT-1</c:v>
                </c:pt>
                <c:pt idx="766">
                  <c:v>VAL.Terranova-3 ALT-1</c:v>
                </c:pt>
                <c:pt idx="767">
                  <c:v>JAM.Alfaguara-2 ALT-3</c:v>
                </c:pt>
                <c:pt idx="768">
                  <c:v>JAM.Alfaguara-2 ALT-2</c:v>
                </c:pt>
                <c:pt idx="769">
                  <c:v>JAM.Alfaguara-2 ALT-1</c:v>
                </c:pt>
                <c:pt idx="770">
                  <c:v>VAL.Caballeros</c:v>
                </c:pt>
                <c:pt idx="771">
                  <c:v>VAL.Madronal</c:v>
                </c:pt>
                <c:pt idx="772">
                  <c:v>PAS.La Colina</c:v>
                </c:pt>
                <c:pt idx="773">
                  <c:v>PAS.Normandia</c:v>
                </c:pt>
                <c:pt idx="774">
                  <c:v>POP.Unicomfacauca ALT-4</c:v>
                </c:pt>
                <c:pt idx="775">
                  <c:v>PAS.Villarecreo</c:v>
                </c:pt>
                <c:pt idx="776">
                  <c:v>POP.Unicomfacauca ALT-1</c:v>
                </c:pt>
                <c:pt idx="777">
                  <c:v>PAS.Gualmatan</c:v>
                </c:pt>
                <c:pt idx="778">
                  <c:v>PAS.Filadelfia</c:v>
                </c:pt>
                <c:pt idx="779">
                  <c:v>PAS.Rosal de Oriente</c:v>
                </c:pt>
                <c:pt idx="780">
                  <c:v>POP.Autonoma ALT-3</c:v>
                </c:pt>
                <c:pt idx="781">
                  <c:v>POP.Licorera</c:v>
                </c:pt>
                <c:pt idx="782">
                  <c:v>POP.Cartagena</c:v>
                </c:pt>
                <c:pt idx="783">
                  <c:v>POP.Autonoma</c:v>
                </c:pt>
                <c:pt idx="784">
                  <c:v>HUI.El Juncal-2</c:v>
                </c:pt>
                <c:pt idx="785">
                  <c:v>PAS.Gualcaloma</c:v>
                </c:pt>
                <c:pt idx="786">
                  <c:v>VAL.Terranova-2 ALT-2</c:v>
                </c:pt>
                <c:pt idx="787">
                  <c:v>CAL.Llano Verde</c:v>
                </c:pt>
                <c:pt idx="788">
                  <c:v>VAL.El Carmen</c:v>
                </c:pt>
                <c:pt idx="789">
                  <c:v>NAR.Agua Clara</c:v>
                </c:pt>
                <c:pt idx="790">
                  <c:v>IBG.Megacolegio</c:v>
                </c:pt>
                <c:pt idx="791">
                  <c:v>NAR.Ipiales-20</c:v>
                </c:pt>
                <c:pt idx="792">
                  <c:v>CAL.Polvorines</c:v>
                </c:pt>
                <c:pt idx="793">
                  <c:v>FLO.La Gloria</c:v>
                </c:pt>
                <c:pt idx="794">
                  <c:v>CAL.IND Coliseo del Pueblo</c:v>
                </c:pt>
                <c:pt idx="795">
                  <c:v>(en blanco)</c:v>
                </c:pt>
              </c:strCache>
            </c:strRef>
          </c:cat>
          <c:val>
            <c:numRef>
              <c:f>'Tablas dinamicas'!$B$5:$B$800</c:f>
              <c:numCache>
                <c:formatCode>General</c:formatCode>
                <c:ptCount val="796"/>
                <c:pt idx="0">
                  <c:v>1045038000</c:v>
                </c:pt>
                <c:pt idx="1">
                  <c:v>2560000000</c:v>
                </c:pt>
                <c:pt idx="2">
                  <c:v>231000000</c:v>
                </c:pt>
                <c:pt idx="3">
                  <c:v>1102849000</c:v>
                </c:pt>
                <c:pt idx="4">
                  <c:v>3084417000</c:v>
                </c:pt>
                <c:pt idx="5">
                  <c:v>2805038049</c:v>
                </c:pt>
                <c:pt idx="6">
                  <c:v>1710000000</c:v>
                </c:pt>
                <c:pt idx="7">
                  <c:v>360000000</c:v>
                </c:pt>
                <c:pt idx="8">
                  <c:v>3113690004</c:v>
                </c:pt>
                <c:pt idx="9">
                  <c:v>0</c:v>
                </c:pt>
                <c:pt idx="10">
                  <c:v>0</c:v>
                </c:pt>
                <c:pt idx="11">
                  <c:v>1680000000</c:v>
                </c:pt>
                <c:pt idx="12">
                  <c:v>1107223500</c:v>
                </c:pt>
                <c:pt idx="13">
                  <c:v>746803962</c:v>
                </c:pt>
                <c:pt idx="14">
                  <c:v>3669119112</c:v>
                </c:pt>
                <c:pt idx="15">
                  <c:v>1680000000</c:v>
                </c:pt>
                <c:pt idx="16">
                  <c:v>1712000000</c:v>
                </c:pt>
                <c:pt idx="17">
                  <c:v>2851837080</c:v>
                </c:pt>
                <c:pt idx="18">
                  <c:v>780000000</c:v>
                </c:pt>
                <c:pt idx="19">
                  <c:v>2720000000</c:v>
                </c:pt>
                <c:pt idx="20">
                  <c:v>2461590000</c:v>
                </c:pt>
                <c:pt idx="21">
                  <c:v>8380000000</c:v>
                </c:pt>
                <c:pt idx="22">
                  <c:v>0</c:v>
                </c:pt>
                <c:pt idx="23">
                  <c:v>1047528544</c:v>
                </c:pt>
                <c:pt idx="24">
                  <c:v>0</c:v>
                </c:pt>
                <c:pt idx="25">
                  <c:v>1175119292</c:v>
                </c:pt>
                <c:pt idx="26">
                  <c:v>0</c:v>
                </c:pt>
                <c:pt idx="27">
                  <c:v>2932623892</c:v>
                </c:pt>
                <c:pt idx="28">
                  <c:v>5813975112</c:v>
                </c:pt>
                <c:pt idx="29">
                  <c:v>140000000</c:v>
                </c:pt>
                <c:pt idx="30">
                  <c:v>2271503250</c:v>
                </c:pt>
                <c:pt idx="31">
                  <c:v>740000000</c:v>
                </c:pt>
                <c:pt idx="32">
                  <c:v>140000000</c:v>
                </c:pt>
                <c:pt idx="33">
                  <c:v>2760000000</c:v>
                </c:pt>
                <c:pt idx="34">
                  <c:v>3856857500</c:v>
                </c:pt>
                <c:pt idx="35">
                  <c:v>1174710000</c:v>
                </c:pt>
                <c:pt idx="36">
                  <c:v>3787807536</c:v>
                </c:pt>
                <c:pt idx="37">
                  <c:v>140000000</c:v>
                </c:pt>
                <c:pt idx="38">
                  <c:v>1576341352</c:v>
                </c:pt>
                <c:pt idx="39">
                  <c:v>1672000000</c:v>
                </c:pt>
                <c:pt idx="40">
                  <c:v>918594000</c:v>
                </c:pt>
                <c:pt idx="41">
                  <c:v>200000000</c:v>
                </c:pt>
                <c:pt idx="42">
                  <c:v>1070498493</c:v>
                </c:pt>
                <c:pt idx="43">
                  <c:v>2255549100</c:v>
                </c:pt>
                <c:pt idx="44">
                  <c:v>1240000000</c:v>
                </c:pt>
                <c:pt idx="45">
                  <c:v>1580089500</c:v>
                </c:pt>
                <c:pt idx="46">
                  <c:v>4249196000</c:v>
                </c:pt>
                <c:pt idx="47">
                  <c:v>3049614136</c:v>
                </c:pt>
                <c:pt idx="48">
                  <c:v>1800000000</c:v>
                </c:pt>
                <c:pt idx="49">
                  <c:v>2501853000</c:v>
                </c:pt>
                <c:pt idx="50">
                  <c:v>3930000000</c:v>
                </c:pt>
                <c:pt idx="51">
                  <c:v>216000000</c:v>
                </c:pt>
                <c:pt idx="52">
                  <c:v>690000000</c:v>
                </c:pt>
                <c:pt idx="53">
                  <c:v>70000000</c:v>
                </c:pt>
                <c:pt idx="54">
                  <c:v>50000000</c:v>
                </c:pt>
                <c:pt idx="55">
                  <c:v>660000000</c:v>
                </c:pt>
                <c:pt idx="56">
                  <c:v>390000000</c:v>
                </c:pt>
                <c:pt idx="57">
                  <c:v>30000000</c:v>
                </c:pt>
                <c:pt idx="58">
                  <c:v>0</c:v>
                </c:pt>
                <c:pt idx="59">
                  <c:v>1300000000</c:v>
                </c:pt>
                <c:pt idx="60">
                  <c:v>100000000</c:v>
                </c:pt>
                <c:pt idx="61">
                  <c:v>7000000</c:v>
                </c:pt>
                <c:pt idx="62">
                  <c:v>18000000</c:v>
                </c:pt>
                <c:pt idx="63">
                  <c:v>9113467</c:v>
                </c:pt>
                <c:pt idx="64">
                  <c:v>6000000</c:v>
                </c:pt>
                <c:pt idx="65">
                  <c:v>38289460</c:v>
                </c:pt>
                <c:pt idx="66">
                  <c:v>18000000</c:v>
                </c:pt>
                <c:pt idx="67">
                  <c:v>7000000</c:v>
                </c:pt>
                <c:pt idx="68">
                  <c:v>50000000</c:v>
                </c:pt>
                <c:pt idx="69">
                  <c:v>300000000</c:v>
                </c:pt>
                <c:pt idx="70">
                  <c:v>80000000</c:v>
                </c:pt>
                <c:pt idx="71">
                  <c:v>75000000</c:v>
                </c:pt>
                <c:pt idx="72">
                  <c:v>1554675975</c:v>
                </c:pt>
                <c:pt idx="73">
                  <c:v>10000000</c:v>
                </c:pt>
                <c:pt idx="74">
                  <c:v>0</c:v>
                </c:pt>
                <c:pt idx="75">
                  <c:v>12000000</c:v>
                </c:pt>
                <c:pt idx="76">
                  <c:v>580000000</c:v>
                </c:pt>
                <c:pt idx="77">
                  <c:v>0</c:v>
                </c:pt>
                <c:pt idx="78">
                  <c:v>0</c:v>
                </c:pt>
                <c:pt idx="79">
                  <c:v>25000000</c:v>
                </c:pt>
                <c:pt idx="80">
                  <c:v>0</c:v>
                </c:pt>
                <c:pt idx="81">
                  <c:v>1069815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6571605</c:v>
                </c:pt>
                <c:pt idx="87">
                  <c:v>23158956</c:v>
                </c:pt>
                <c:pt idx="88">
                  <c:v>0</c:v>
                </c:pt>
                <c:pt idx="89">
                  <c:v>0</c:v>
                </c:pt>
                <c:pt idx="90">
                  <c:v>13930113</c:v>
                </c:pt>
                <c:pt idx="91">
                  <c:v>0</c:v>
                </c:pt>
                <c:pt idx="92">
                  <c:v>0</c:v>
                </c:pt>
                <c:pt idx="93">
                  <c:v>2300000000</c:v>
                </c:pt>
                <c:pt idx="94">
                  <c:v>60000000</c:v>
                </c:pt>
                <c:pt idx="95">
                  <c:v>12000000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9000000</c:v>
                </c:pt>
                <c:pt idx="104">
                  <c:v>12000000</c:v>
                </c:pt>
                <c:pt idx="105">
                  <c:v>0</c:v>
                </c:pt>
                <c:pt idx="106">
                  <c:v>12000000</c:v>
                </c:pt>
                <c:pt idx="107">
                  <c:v>12000000</c:v>
                </c:pt>
                <c:pt idx="108">
                  <c:v>0</c:v>
                </c:pt>
                <c:pt idx="109">
                  <c:v>0</c:v>
                </c:pt>
                <c:pt idx="110">
                  <c:v>2000000</c:v>
                </c:pt>
                <c:pt idx="111">
                  <c:v>40000000</c:v>
                </c:pt>
                <c:pt idx="112">
                  <c:v>0</c:v>
                </c:pt>
                <c:pt idx="113">
                  <c:v>2000000</c:v>
                </c:pt>
                <c:pt idx="114">
                  <c:v>2000000</c:v>
                </c:pt>
                <c:pt idx="115">
                  <c:v>0</c:v>
                </c:pt>
                <c:pt idx="116">
                  <c:v>2000000</c:v>
                </c:pt>
                <c:pt idx="117">
                  <c:v>0</c:v>
                </c:pt>
                <c:pt idx="118">
                  <c:v>3000000</c:v>
                </c:pt>
                <c:pt idx="119">
                  <c:v>15000000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44000000</c:v>
                </c:pt>
                <c:pt idx="126">
                  <c:v>20000000</c:v>
                </c:pt>
                <c:pt idx="127">
                  <c:v>8000000</c:v>
                </c:pt>
                <c:pt idx="128">
                  <c:v>0</c:v>
                </c:pt>
                <c:pt idx="129">
                  <c:v>60000000</c:v>
                </c:pt>
                <c:pt idx="130">
                  <c:v>3000000</c:v>
                </c:pt>
                <c:pt idx="131">
                  <c:v>12000000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3966443</c:v>
                </c:pt>
                <c:pt idx="136">
                  <c:v>1351848864</c:v>
                </c:pt>
                <c:pt idx="137">
                  <c:v>18737232</c:v>
                </c:pt>
                <c:pt idx="138">
                  <c:v>5000000</c:v>
                </c:pt>
                <c:pt idx="139">
                  <c:v>5000000</c:v>
                </c:pt>
                <c:pt idx="140">
                  <c:v>5000000</c:v>
                </c:pt>
                <c:pt idx="141">
                  <c:v>0</c:v>
                </c:pt>
                <c:pt idx="142">
                  <c:v>32000000</c:v>
                </c:pt>
                <c:pt idx="143">
                  <c:v>16000000</c:v>
                </c:pt>
                <c:pt idx="144">
                  <c:v>0</c:v>
                </c:pt>
                <c:pt idx="145">
                  <c:v>8000000</c:v>
                </c:pt>
                <c:pt idx="146">
                  <c:v>40000000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12000000</c:v>
                </c:pt>
                <c:pt idx="151">
                  <c:v>16000000</c:v>
                </c:pt>
                <c:pt idx="152">
                  <c:v>0</c:v>
                </c:pt>
                <c:pt idx="153">
                  <c:v>10000000</c:v>
                </c:pt>
                <c:pt idx="154">
                  <c:v>7228324</c:v>
                </c:pt>
                <c:pt idx="155">
                  <c:v>0</c:v>
                </c:pt>
                <c:pt idx="156">
                  <c:v>1762465152</c:v>
                </c:pt>
                <c:pt idx="157">
                  <c:v>0</c:v>
                </c:pt>
                <c:pt idx="158">
                  <c:v>1400000000</c:v>
                </c:pt>
                <c:pt idx="159">
                  <c:v>1320000000</c:v>
                </c:pt>
                <c:pt idx="160">
                  <c:v>1672115264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4778713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72000000</c:v>
                </c:pt>
                <c:pt idx="171">
                  <c:v>72000000</c:v>
                </c:pt>
                <c:pt idx="172">
                  <c:v>140000000</c:v>
                </c:pt>
                <c:pt idx="173">
                  <c:v>70000000</c:v>
                </c:pt>
                <c:pt idx="174">
                  <c:v>70000000</c:v>
                </c:pt>
                <c:pt idx="175">
                  <c:v>72000000</c:v>
                </c:pt>
                <c:pt idx="176">
                  <c:v>816515184</c:v>
                </c:pt>
                <c:pt idx="177">
                  <c:v>1902690000</c:v>
                </c:pt>
                <c:pt idx="178">
                  <c:v>15000000</c:v>
                </c:pt>
                <c:pt idx="179">
                  <c:v>51500000</c:v>
                </c:pt>
                <c:pt idx="180">
                  <c:v>875568476</c:v>
                </c:pt>
                <c:pt idx="181">
                  <c:v>3033456728</c:v>
                </c:pt>
                <c:pt idx="182">
                  <c:v>2924373600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16099677</c:v>
                </c:pt>
                <c:pt idx="187">
                  <c:v>0</c:v>
                </c:pt>
                <c:pt idx="188">
                  <c:v>51500000</c:v>
                </c:pt>
                <c:pt idx="189">
                  <c:v>525000000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21713445</c:v>
                </c:pt>
                <c:pt idx="194">
                  <c:v>27694440</c:v>
                </c:pt>
                <c:pt idx="195">
                  <c:v>0</c:v>
                </c:pt>
                <c:pt idx="196">
                  <c:v>0</c:v>
                </c:pt>
                <c:pt idx="197">
                  <c:v>15000000</c:v>
                </c:pt>
                <c:pt idx="198">
                  <c:v>0</c:v>
                </c:pt>
                <c:pt idx="199">
                  <c:v>3807000000</c:v>
                </c:pt>
                <c:pt idx="200">
                  <c:v>40000000</c:v>
                </c:pt>
                <c:pt idx="201">
                  <c:v>40000000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12000000</c:v>
                </c:pt>
                <c:pt idx="209">
                  <c:v>10000000</c:v>
                </c:pt>
                <c:pt idx="210">
                  <c:v>0</c:v>
                </c:pt>
                <c:pt idx="211">
                  <c:v>0</c:v>
                </c:pt>
                <c:pt idx="212">
                  <c:v>4000000</c:v>
                </c:pt>
                <c:pt idx="213">
                  <c:v>0</c:v>
                </c:pt>
                <c:pt idx="214">
                  <c:v>0</c:v>
                </c:pt>
                <c:pt idx="215">
                  <c:v>17587512</c:v>
                </c:pt>
                <c:pt idx="216">
                  <c:v>2112165711</c:v>
                </c:pt>
                <c:pt idx="217">
                  <c:v>0</c:v>
                </c:pt>
                <c:pt idx="218">
                  <c:v>5861432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35000000</c:v>
                </c:pt>
                <c:pt idx="224">
                  <c:v>1330918500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260000000</c:v>
                </c:pt>
                <c:pt idx="231">
                  <c:v>0</c:v>
                </c:pt>
                <c:pt idx="232">
                  <c:v>10000000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280000000</c:v>
                </c:pt>
                <c:pt idx="242">
                  <c:v>25000000</c:v>
                </c:pt>
                <c:pt idx="243">
                  <c:v>560000000</c:v>
                </c:pt>
                <c:pt idx="244">
                  <c:v>510000000</c:v>
                </c:pt>
                <c:pt idx="245">
                  <c:v>0</c:v>
                </c:pt>
                <c:pt idx="246">
                  <c:v>240000000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76425654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5331975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24000000</c:v>
                </c:pt>
                <c:pt idx="265">
                  <c:v>0</c:v>
                </c:pt>
                <c:pt idx="266">
                  <c:v>34636522</c:v>
                </c:pt>
                <c:pt idx="267">
                  <c:v>12000000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8000000</c:v>
                </c:pt>
                <c:pt idx="274">
                  <c:v>0</c:v>
                </c:pt>
                <c:pt idx="275">
                  <c:v>0</c:v>
                </c:pt>
                <c:pt idx="276">
                  <c:v>22000000</c:v>
                </c:pt>
                <c:pt idx="277">
                  <c:v>10000000</c:v>
                </c:pt>
                <c:pt idx="278">
                  <c:v>0</c:v>
                </c:pt>
                <c:pt idx="279">
                  <c:v>1564059510</c:v>
                </c:pt>
                <c:pt idx="280">
                  <c:v>113000000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12000000</c:v>
                </c:pt>
                <c:pt idx="290">
                  <c:v>772903887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12000000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12000000</c:v>
                </c:pt>
                <c:pt idx="303">
                  <c:v>0</c:v>
                </c:pt>
                <c:pt idx="304">
                  <c:v>12000000</c:v>
                </c:pt>
                <c:pt idx="305">
                  <c:v>12000000</c:v>
                </c:pt>
                <c:pt idx="306">
                  <c:v>12000000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25000000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1120652991</c:v>
                </c:pt>
                <c:pt idx="324">
                  <c:v>1982816157</c:v>
                </c:pt>
                <c:pt idx="325">
                  <c:v>6849082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332163888</c:v>
                </c:pt>
                <c:pt idx="334">
                  <c:v>0</c:v>
                </c:pt>
                <c:pt idx="335">
                  <c:v>0</c:v>
                </c:pt>
                <c:pt idx="336">
                  <c:v>80000000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10000000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120000000</c:v>
                </c:pt>
                <c:pt idx="346">
                  <c:v>50000000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16000000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2298476400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1629274800</c:v>
                </c:pt>
                <c:pt idx="365">
                  <c:v>2686357264</c:v>
                </c:pt>
                <c:pt idx="366">
                  <c:v>0</c:v>
                </c:pt>
                <c:pt idx="367">
                  <c:v>300000000</c:v>
                </c:pt>
                <c:pt idx="368">
                  <c:v>3000000</c:v>
                </c:pt>
                <c:pt idx="369">
                  <c:v>0</c:v>
                </c:pt>
                <c:pt idx="370">
                  <c:v>0</c:v>
                </c:pt>
                <c:pt idx="371">
                  <c:v>270000000</c:v>
                </c:pt>
                <c:pt idx="372">
                  <c:v>0</c:v>
                </c:pt>
                <c:pt idx="373">
                  <c:v>100000000</c:v>
                </c:pt>
                <c:pt idx="374">
                  <c:v>0</c:v>
                </c:pt>
                <c:pt idx="375">
                  <c:v>0</c:v>
                </c:pt>
                <c:pt idx="376">
                  <c:v>1780000000</c:v>
                </c:pt>
                <c:pt idx="377">
                  <c:v>140000000</c:v>
                </c:pt>
                <c:pt idx="378">
                  <c:v>1226700000</c:v>
                </c:pt>
                <c:pt idx="379">
                  <c:v>420000000</c:v>
                </c:pt>
                <c:pt idx="380">
                  <c:v>0</c:v>
                </c:pt>
                <c:pt idx="381">
                  <c:v>4028791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10000000</c:v>
                </c:pt>
                <c:pt idx="386">
                  <c:v>2653425855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14360572</c:v>
                </c:pt>
                <c:pt idx="391">
                  <c:v>280000000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280000000</c:v>
                </c:pt>
                <c:pt idx="401">
                  <c:v>280000000</c:v>
                </c:pt>
                <c:pt idx="402">
                  <c:v>0</c:v>
                </c:pt>
                <c:pt idx="403">
                  <c:v>0</c:v>
                </c:pt>
                <c:pt idx="404">
                  <c:v>2029937100</c:v>
                </c:pt>
                <c:pt idx="405">
                  <c:v>564824640</c:v>
                </c:pt>
                <c:pt idx="406">
                  <c:v>998465152</c:v>
                </c:pt>
                <c:pt idx="407">
                  <c:v>0</c:v>
                </c:pt>
                <c:pt idx="408">
                  <c:v>2001842832</c:v>
                </c:pt>
                <c:pt idx="409">
                  <c:v>903482800</c:v>
                </c:pt>
                <c:pt idx="410">
                  <c:v>0</c:v>
                </c:pt>
                <c:pt idx="411">
                  <c:v>12000000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140000000</c:v>
                </c:pt>
                <c:pt idx="417">
                  <c:v>0</c:v>
                </c:pt>
                <c:pt idx="418">
                  <c:v>280000000</c:v>
                </c:pt>
                <c:pt idx="419">
                  <c:v>3054642436</c:v>
                </c:pt>
                <c:pt idx="420">
                  <c:v>0</c:v>
                </c:pt>
                <c:pt idx="421">
                  <c:v>120000000</c:v>
                </c:pt>
                <c:pt idx="422">
                  <c:v>6918530500</c:v>
                </c:pt>
                <c:pt idx="423">
                  <c:v>120000000</c:v>
                </c:pt>
                <c:pt idx="424">
                  <c:v>240000000</c:v>
                </c:pt>
                <c:pt idx="425">
                  <c:v>0</c:v>
                </c:pt>
                <c:pt idx="426">
                  <c:v>1143057750</c:v>
                </c:pt>
                <c:pt idx="427">
                  <c:v>0</c:v>
                </c:pt>
                <c:pt idx="428">
                  <c:v>0</c:v>
                </c:pt>
                <c:pt idx="429">
                  <c:v>70000000</c:v>
                </c:pt>
                <c:pt idx="430">
                  <c:v>140000000</c:v>
                </c:pt>
                <c:pt idx="431">
                  <c:v>140000000</c:v>
                </c:pt>
                <c:pt idx="432">
                  <c:v>0</c:v>
                </c:pt>
                <c:pt idx="433">
                  <c:v>946140288</c:v>
                </c:pt>
                <c:pt idx="434">
                  <c:v>140000000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281490604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12000000</c:v>
                </c:pt>
                <c:pt idx="448">
                  <c:v>0</c:v>
                </c:pt>
                <c:pt idx="449">
                  <c:v>0</c:v>
                </c:pt>
                <c:pt idx="450">
                  <c:v>1900000000</c:v>
                </c:pt>
                <c:pt idx="451">
                  <c:v>0</c:v>
                </c:pt>
                <c:pt idx="452">
                  <c:v>0</c:v>
                </c:pt>
                <c:pt idx="453">
                  <c:v>280000000</c:v>
                </c:pt>
                <c:pt idx="454">
                  <c:v>140000000</c:v>
                </c:pt>
                <c:pt idx="455">
                  <c:v>20000000</c:v>
                </c:pt>
                <c:pt idx="456">
                  <c:v>0</c:v>
                </c:pt>
                <c:pt idx="457">
                  <c:v>140000000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260000000</c:v>
                </c:pt>
                <c:pt idx="463">
                  <c:v>120228009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40601904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200000000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4792680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20000000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15000000</c:v>
                </c:pt>
                <c:pt idx="523">
                  <c:v>4000000</c:v>
                </c:pt>
                <c:pt idx="524">
                  <c:v>0</c:v>
                </c:pt>
                <c:pt idx="525">
                  <c:v>0</c:v>
                </c:pt>
                <c:pt idx="526">
                  <c:v>50000000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8000000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3408000000</c:v>
                </c:pt>
                <c:pt idx="541">
                  <c:v>31213650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1122127900</c:v>
                </c:pt>
                <c:pt idx="560">
                  <c:v>60000000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920000000</c:v>
                </c:pt>
                <c:pt idx="566">
                  <c:v>920000000</c:v>
                </c:pt>
                <c:pt idx="567">
                  <c:v>6000000</c:v>
                </c:pt>
                <c:pt idx="568">
                  <c:v>6000000</c:v>
                </c:pt>
                <c:pt idx="569">
                  <c:v>210000000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165000000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20000000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46000000</c:v>
                </c:pt>
                <c:pt idx="600">
                  <c:v>40000000</c:v>
                </c:pt>
                <c:pt idx="601">
                  <c:v>30000000</c:v>
                </c:pt>
                <c:pt idx="602">
                  <c:v>40000000</c:v>
                </c:pt>
                <c:pt idx="603">
                  <c:v>40000000</c:v>
                </c:pt>
                <c:pt idx="604">
                  <c:v>30000000</c:v>
                </c:pt>
                <c:pt idx="605">
                  <c:v>40000000</c:v>
                </c:pt>
                <c:pt idx="606">
                  <c:v>40000000</c:v>
                </c:pt>
                <c:pt idx="607">
                  <c:v>30000000</c:v>
                </c:pt>
                <c:pt idx="608">
                  <c:v>46000000</c:v>
                </c:pt>
                <c:pt idx="609">
                  <c:v>46000000</c:v>
                </c:pt>
                <c:pt idx="610">
                  <c:v>10000000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15000000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40000000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253635789</c:v>
                </c:pt>
                <c:pt idx="638">
                  <c:v>0</c:v>
                </c:pt>
                <c:pt idx="639">
                  <c:v>280000000</c:v>
                </c:pt>
                <c:pt idx="640">
                  <c:v>0</c:v>
                </c:pt>
                <c:pt idx="641">
                  <c:v>0</c:v>
                </c:pt>
                <c:pt idx="642">
                  <c:v>35000000</c:v>
                </c:pt>
                <c:pt idx="643">
                  <c:v>0</c:v>
                </c:pt>
                <c:pt idx="644">
                  <c:v>48653402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25422486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127000000</c:v>
                </c:pt>
                <c:pt idx="657">
                  <c:v>0</c:v>
                </c:pt>
                <c:pt idx="658">
                  <c:v>120000000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119254250</c:v>
                </c:pt>
                <c:pt idx="665">
                  <c:v>120000000</c:v>
                </c:pt>
                <c:pt idx="666">
                  <c:v>0</c:v>
                </c:pt>
                <c:pt idx="667">
                  <c:v>210000000</c:v>
                </c:pt>
                <c:pt idx="668">
                  <c:v>0</c:v>
                </c:pt>
                <c:pt idx="669">
                  <c:v>200000000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200000000</c:v>
                </c:pt>
                <c:pt idx="690">
                  <c:v>0</c:v>
                </c:pt>
                <c:pt idx="691">
                  <c:v>0</c:v>
                </c:pt>
                <c:pt idx="692">
                  <c:v>160000000</c:v>
                </c:pt>
                <c:pt idx="693">
                  <c:v>1558394406</c:v>
                </c:pt>
                <c:pt idx="694">
                  <c:v>0</c:v>
                </c:pt>
                <c:pt idx="695">
                  <c:v>628774206</c:v>
                </c:pt>
                <c:pt idx="696">
                  <c:v>33297370</c:v>
                </c:pt>
                <c:pt idx="697">
                  <c:v>18000000</c:v>
                </c:pt>
                <c:pt idx="698">
                  <c:v>150000000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640000000</c:v>
                </c:pt>
                <c:pt idx="706">
                  <c:v>280000000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5000000</c:v>
                </c:pt>
                <c:pt idx="715">
                  <c:v>0</c:v>
                </c:pt>
                <c:pt idx="716">
                  <c:v>10000000</c:v>
                </c:pt>
                <c:pt idx="717">
                  <c:v>140000000</c:v>
                </c:pt>
                <c:pt idx="718">
                  <c:v>0</c:v>
                </c:pt>
                <c:pt idx="719">
                  <c:v>8172051</c:v>
                </c:pt>
                <c:pt idx="720">
                  <c:v>3738743</c:v>
                </c:pt>
                <c:pt idx="721">
                  <c:v>30000000</c:v>
                </c:pt>
                <c:pt idx="722">
                  <c:v>120000000</c:v>
                </c:pt>
                <c:pt idx="723">
                  <c:v>6000000</c:v>
                </c:pt>
                <c:pt idx="724">
                  <c:v>0</c:v>
                </c:pt>
                <c:pt idx="725">
                  <c:v>0</c:v>
                </c:pt>
                <c:pt idx="726">
                  <c:v>12633728</c:v>
                </c:pt>
                <c:pt idx="727">
                  <c:v>7500000</c:v>
                </c:pt>
                <c:pt idx="728">
                  <c:v>0</c:v>
                </c:pt>
                <c:pt idx="729">
                  <c:v>0</c:v>
                </c:pt>
                <c:pt idx="730">
                  <c:v>5000000</c:v>
                </c:pt>
                <c:pt idx="731">
                  <c:v>0</c:v>
                </c:pt>
                <c:pt idx="732">
                  <c:v>6580416</c:v>
                </c:pt>
                <c:pt idx="733">
                  <c:v>3000000</c:v>
                </c:pt>
                <c:pt idx="734">
                  <c:v>3500000</c:v>
                </c:pt>
                <c:pt idx="735">
                  <c:v>6000000</c:v>
                </c:pt>
                <c:pt idx="736">
                  <c:v>10000000</c:v>
                </c:pt>
                <c:pt idx="737">
                  <c:v>6754605</c:v>
                </c:pt>
                <c:pt idx="738">
                  <c:v>7000000</c:v>
                </c:pt>
                <c:pt idx="739">
                  <c:v>4984384</c:v>
                </c:pt>
                <c:pt idx="740">
                  <c:v>9000000</c:v>
                </c:pt>
                <c:pt idx="741">
                  <c:v>9000000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9000000</c:v>
                </c:pt>
                <c:pt idx="748">
                  <c:v>0</c:v>
                </c:pt>
                <c:pt idx="749">
                  <c:v>0</c:v>
                </c:pt>
                <c:pt idx="750">
                  <c:v>778383</c:v>
                </c:pt>
                <c:pt idx="751">
                  <c:v>2122253</c:v>
                </c:pt>
                <c:pt idx="752">
                  <c:v>298666783</c:v>
                </c:pt>
                <c:pt idx="753">
                  <c:v>32802587</c:v>
                </c:pt>
                <c:pt idx="754">
                  <c:v>935195</c:v>
                </c:pt>
                <c:pt idx="755">
                  <c:v>1102900</c:v>
                </c:pt>
                <c:pt idx="756">
                  <c:v>1102900</c:v>
                </c:pt>
                <c:pt idx="757">
                  <c:v>1102900</c:v>
                </c:pt>
                <c:pt idx="758">
                  <c:v>1102900</c:v>
                </c:pt>
                <c:pt idx="759">
                  <c:v>6758069</c:v>
                </c:pt>
                <c:pt idx="760">
                  <c:v>7800702</c:v>
                </c:pt>
                <c:pt idx="761">
                  <c:v>7900810</c:v>
                </c:pt>
                <c:pt idx="762">
                  <c:v>3836748</c:v>
                </c:pt>
                <c:pt idx="763">
                  <c:v>8768963</c:v>
                </c:pt>
                <c:pt idx="764">
                  <c:v>2147077</c:v>
                </c:pt>
                <c:pt idx="765">
                  <c:v>8153367</c:v>
                </c:pt>
                <c:pt idx="766">
                  <c:v>9093674</c:v>
                </c:pt>
                <c:pt idx="767">
                  <c:v>9192026</c:v>
                </c:pt>
                <c:pt idx="768">
                  <c:v>12217687</c:v>
                </c:pt>
                <c:pt idx="769">
                  <c:v>9388295</c:v>
                </c:pt>
                <c:pt idx="770">
                  <c:v>9541261</c:v>
                </c:pt>
                <c:pt idx="771">
                  <c:v>2291748</c:v>
                </c:pt>
                <c:pt idx="772">
                  <c:v>901860</c:v>
                </c:pt>
                <c:pt idx="773">
                  <c:v>778383</c:v>
                </c:pt>
                <c:pt idx="774">
                  <c:v>778383</c:v>
                </c:pt>
                <c:pt idx="775">
                  <c:v>778383</c:v>
                </c:pt>
                <c:pt idx="776">
                  <c:v>1102900</c:v>
                </c:pt>
                <c:pt idx="777">
                  <c:v>901860</c:v>
                </c:pt>
                <c:pt idx="778">
                  <c:v>778383</c:v>
                </c:pt>
                <c:pt idx="779">
                  <c:v>935195</c:v>
                </c:pt>
                <c:pt idx="780">
                  <c:v>778383</c:v>
                </c:pt>
                <c:pt idx="781">
                  <c:v>1102900</c:v>
                </c:pt>
                <c:pt idx="782">
                  <c:v>1102900</c:v>
                </c:pt>
                <c:pt idx="783">
                  <c:v>778383</c:v>
                </c:pt>
                <c:pt idx="784">
                  <c:v>156218242</c:v>
                </c:pt>
                <c:pt idx="785">
                  <c:v>47882271</c:v>
                </c:pt>
                <c:pt idx="786">
                  <c:v>6814495</c:v>
                </c:pt>
                <c:pt idx="787">
                  <c:v>55373588</c:v>
                </c:pt>
                <c:pt idx="788">
                  <c:v>5780881</c:v>
                </c:pt>
                <c:pt idx="789">
                  <c:v>463654584</c:v>
                </c:pt>
                <c:pt idx="790">
                  <c:v>46167413</c:v>
                </c:pt>
                <c:pt idx="791">
                  <c:v>31036548</c:v>
                </c:pt>
                <c:pt idx="792">
                  <c:v>4755275</c:v>
                </c:pt>
                <c:pt idx="793">
                  <c:v>407955044</c:v>
                </c:pt>
                <c:pt idx="794">
                  <c:v>9921635</c:v>
                </c:pt>
              </c:numCache>
            </c:numRef>
          </c:val>
        </c:ser>
        <c:ser>
          <c:idx val="1"/>
          <c:order val="1"/>
          <c:tx>
            <c:strRef>
              <c:f>'Tablas dinamicas'!$C$3:$C$4</c:f>
              <c:strCache>
                <c:ptCount val="1"/>
                <c:pt idx="0">
                  <c:v>Suma de Presupuesto cerrado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dinamicas'!$A$5:$A$800</c:f>
              <c:strCache>
                <c:ptCount val="796"/>
                <c:pt idx="0">
                  <c:v>CAQ.Bocana Anaya</c:v>
                </c:pt>
                <c:pt idx="1">
                  <c:v>CAQ.Camicaya</c:v>
                </c:pt>
                <c:pt idx="2">
                  <c:v>CAQ.Campo Alegre-2</c:v>
                </c:pt>
                <c:pt idx="3">
                  <c:v>CAQ.Dos Quebradas</c:v>
                </c:pt>
                <c:pt idx="4">
                  <c:v>CAQ.La Argentina</c:v>
                </c:pt>
                <c:pt idx="5">
                  <c:v>CAQ.La Paz 1</c:v>
                </c:pt>
                <c:pt idx="6">
                  <c:v>CAQ.Libano</c:v>
                </c:pt>
                <c:pt idx="7">
                  <c:v>CAQ.Los Pinos</c:v>
                </c:pt>
                <c:pt idx="8">
                  <c:v>CAQ.Macarena</c:v>
                </c:pt>
                <c:pt idx="9">
                  <c:v>CAQ.Maracaibo</c:v>
                </c:pt>
                <c:pt idx="10">
                  <c:v>CAQ.Mono Alta</c:v>
                </c:pt>
                <c:pt idx="11">
                  <c:v>CAQ.Pilones</c:v>
                </c:pt>
                <c:pt idx="12">
                  <c:v>CAQ.Puerto Londono</c:v>
                </c:pt>
                <c:pt idx="13">
                  <c:v>CAQ.Remolinos de Aricunti</c:v>
                </c:pt>
                <c:pt idx="14">
                  <c:v>CAQ.Santiago de la Selva</c:v>
                </c:pt>
                <c:pt idx="15">
                  <c:v>CAQ.Zabaleta</c:v>
                </c:pt>
                <c:pt idx="16">
                  <c:v>CAU.Agua Blanca</c:v>
                </c:pt>
                <c:pt idx="17">
                  <c:v>CAU.Asencio</c:v>
                </c:pt>
                <c:pt idx="18">
                  <c:v>CAU.Aures</c:v>
                </c:pt>
                <c:pt idx="19">
                  <c:v>CAU.Bubuey</c:v>
                </c:pt>
                <c:pt idx="20">
                  <c:v>CAU.El Hoyo</c:v>
                </c:pt>
                <c:pt idx="21">
                  <c:v>CAU.Huisito</c:v>
                </c:pt>
                <c:pt idx="22">
                  <c:v>CAU.La Aguada</c:v>
                </c:pt>
                <c:pt idx="23">
                  <c:v>CAU.La Alianza</c:v>
                </c:pt>
                <c:pt idx="24">
                  <c:v>CAU.La Chicuena</c:v>
                </c:pt>
                <c:pt idx="25">
                  <c:v>CAU.La Palma</c:v>
                </c:pt>
                <c:pt idx="26">
                  <c:v>CAU.La Pedregosa</c:v>
                </c:pt>
                <c:pt idx="27">
                  <c:v>CAU.Laguna Dinde</c:v>
                </c:pt>
                <c:pt idx="28">
                  <c:v>CAU.Las Pilas</c:v>
                </c:pt>
                <c:pt idx="29">
                  <c:v>CAU.Ledesma</c:v>
                </c:pt>
                <c:pt idx="30">
                  <c:v>CAU.Lerma</c:v>
                </c:pt>
                <c:pt idx="31">
                  <c:v>CAU.Miraflores Caloto</c:v>
                </c:pt>
                <c:pt idx="32">
                  <c:v>CAU.Ortega</c:v>
                </c:pt>
                <c:pt idx="33">
                  <c:v>CAU.Pizare</c:v>
                </c:pt>
                <c:pt idx="34">
                  <c:v>CAU.San Martin</c:v>
                </c:pt>
                <c:pt idx="35">
                  <c:v>CAU.Santa Rosa Patia</c:v>
                </c:pt>
                <c:pt idx="36">
                  <c:v>CAU.Sto Domingo</c:v>
                </c:pt>
                <c:pt idx="37">
                  <c:v>CAU.Vereda Cajibio</c:v>
                </c:pt>
                <c:pt idx="38">
                  <c:v>CAU.Villa Maria</c:v>
                </c:pt>
                <c:pt idx="39">
                  <c:v>HUI.Aleluyas</c:v>
                </c:pt>
                <c:pt idx="40">
                  <c:v>HUI.Versalles</c:v>
                </c:pt>
                <c:pt idx="41">
                  <c:v>PUT.Colgas Cocaya</c:v>
                </c:pt>
                <c:pt idx="42">
                  <c:v>PUT.Damasco Caicedo</c:v>
                </c:pt>
                <c:pt idx="43">
                  <c:v>PUT.El Aji</c:v>
                </c:pt>
                <c:pt idx="44">
                  <c:v>PUT.El Bombon</c:v>
                </c:pt>
                <c:pt idx="45">
                  <c:v>PUT.El Recreo</c:v>
                </c:pt>
                <c:pt idx="46">
                  <c:v>PUT.Gallinazo</c:v>
                </c:pt>
                <c:pt idx="47">
                  <c:v>PUT.Jose Maria</c:v>
                </c:pt>
                <c:pt idx="48">
                  <c:v>PUT.Los Andes</c:v>
                </c:pt>
                <c:pt idx="49">
                  <c:v>PUT.Montebello</c:v>
                </c:pt>
                <c:pt idx="50">
                  <c:v>PUT.V Nuevo Progreso</c:v>
                </c:pt>
                <c:pt idx="51">
                  <c:v>TOL.Cabildo</c:v>
                </c:pt>
                <c:pt idx="52">
                  <c:v>PAS.El Rosario</c:v>
                </c:pt>
                <c:pt idx="53">
                  <c:v>CAL.Batallon Pichincha</c:v>
                </c:pt>
                <c:pt idx="54">
                  <c:v>IBG.Calle 15</c:v>
                </c:pt>
                <c:pt idx="55">
                  <c:v>PAS.Jerusalen</c:v>
                </c:pt>
                <c:pt idx="56">
                  <c:v>CAL.Ingenio</c:v>
                </c:pt>
                <c:pt idx="57">
                  <c:v>HUI.Praga</c:v>
                </c:pt>
                <c:pt idx="58">
                  <c:v>TOL.Playa Hawai</c:v>
                </c:pt>
                <c:pt idx="59">
                  <c:v>PUT.Villa Garzon-5</c:v>
                </c:pt>
                <c:pt idx="60">
                  <c:v>POP.Matamoros</c:v>
                </c:pt>
                <c:pt idx="61">
                  <c:v>VAL.Yumbo-2</c:v>
                </c:pt>
                <c:pt idx="62">
                  <c:v>CAU.Toribio</c:v>
                </c:pt>
                <c:pt idx="63">
                  <c:v>CAU.Hormiguero</c:v>
                </c:pt>
                <c:pt idx="64">
                  <c:v>PAS.Terminal</c:v>
                </c:pt>
                <c:pt idx="65">
                  <c:v>HUI.Isnos-2</c:v>
                </c:pt>
                <c:pt idx="66">
                  <c:v>HUI.Isnos</c:v>
                </c:pt>
                <c:pt idx="67">
                  <c:v>PAL.Estacion</c:v>
                </c:pt>
                <c:pt idx="68">
                  <c:v>CAU.IND Mayaguez Hormiguero</c:v>
                </c:pt>
                <c:pt idx="69">
                  <c:v>CAU.SAN MARTIN SPC</c:v>
                </c:pt>
                <c:pt idx="70">
                  <c:v>CAQ.La Primavera</c:v>
                </c:pt>
                <c:pt idx="71">
                  <c:v>CAL.RB Makro</c:v>
                </c:pt>
                <c:pt idx="72">
                  <c:v>PAS.Buesaquillo</c:v>
                </c:pt>
                <c:pt idx="73">
                  <c:v>VAL.Mayaguez</c:v>
                </c:pt>
                <c:pt idx="74">
                  <c:v>VAL.El Aguila</c:v>
                </c:pt>
                <c:pt idx="75">
                  <c:v>TOL.Anzoategui</c:v>
                </c:pt>
                <c:pt idx="76">
                  <c:v>NAR.Aponte</c:v>
                </c:pt>
                <c:pt idx="77">
                  <c:v>JAM.Circunvalar</c:v>
                </c:pt>
                <c:pt idx="78">
                  <c:v>CAQ.El Carbon</c:v>
                </c:pt>
                <c:pt idx="79">
                  <c:v>CAL.Makro Sur</c:v>
                </c:pt>
                <c:pt idx="80">
                  <c:v>VAL.RB Yumbo-8</c:v>
                </c:pt>
                <c:pt idx="81">
                  <c:v>VAL.Villa Carmelo</c:v>
                </c:pt>
                <c:pt idx="82">
                  <c:v>VAL.San Marcos</c:v>
                </c:pt>
                <c:pt idx="83">
                  <c:v>TUL.Marandua</c:v>
                </c:pt>
                <c:pt idx="84">
                  <c:v>PUT.Sibundoy-2</c:v>
                </c:pt>
                <c:pt idx="85">
                  <c:v>NEI.Gaitana-2</c:v>
                </c:pt>
                <c:pt idx="86">
                  <c:v>FLO.Villa Monica</c:v>
                </c:pt>
                <c:pt idx="87">
                  <c:v>TOL.Guamo-2</c:v>
                </c:pt>
                <c:pt idx="88">
                  <c:v>TOL.CENOP</c:v>
                </c:pt>
                <c:pt idx="89">
                  <c:v>NAR.Tumaco-7</c:v>
                </c:pt>
                <c:pt idx="90">
                  <c:v>NAR.Tambo</c:v>
                </c:pt>
                <c:pt idx="91">
                  <c:v>HUI.Suaza</c:v>
                </c:pt>
                <c:pt idx="92">
                  <c:v>CAL.Villa Nueva</c:v>
                </c:pt>
                <c:pt idx="93">
                  <c:v>CAU.Brisas Patia</c:v>
                </c:pt>
                <c:pt idx="94">
                  <c:v>NAR.Vuelta Larga</c:v>
                </c:pt>
                <c:pt idx="95">
                  <c:v>CAU.Timbio</c:v>
                </c:pt>
                <c:pt idx="96">
                  <c:v>CAL.Petecuy</c:v>
                </c:pt>
                <c:pt idx="97">
                  <c:v>IBG.Arkacentro</c:v>
                </c:pt>
                <c:pt idx="98">
                  <c:v>FLO.Galerias</c:v>
                </c:pt>
                <c:pt idx="99">
                  <c:v>CAU.Media Naranja</c:v>
                </c:pt>
                <c:pt idx="100">
                  <c:v>TOL.Carmen-2</c:v>
                </c:pt>
                <c:pt idx="101">
                  <c:v>HUI.Nataga</c:v>
                </c:pt>
                <c:pt idx="102">
                  <c:v>VAL.Llanito</c:v>
                </c:pt>
                <c:pt idx="103">
                  <c:v>POP.Barrio Chino</c:v>
                </c:pt>
                <c:pt idx="104">
                  <c:v>PUT.Rb Pto Guzman</c:v>
                </c:pt>
                <c:pt idx="105">
                  <c:v>TOL.Doima</c:v>
                </c:pt>
                <c:pt idx="106">
                  <c:v>TOL.Lerida</c:v>
                </c:pt>
                <c:pt idx="107">
                  <c:v>PAS.Tamasagra</c:v>
                </c:pt>
                <c:pt idx="108">
                  <c:v>NAR.Remolinos</c:v>
                </c:pt>
                <c:pt idx="109">
                  <c:v>HUI.Potrerillos</c:v>
                </c:pt>
                <c:pt idx="110">
                  <c:v>IBG.Pijao</c:v>
                </c:pt>
                <c:pt idx="111">
                  <c:v>NAR.Union</c:v>
                </c:pt>
                <c:pt idx="112">
                  <c:v>PAL.Bosque</c:v>
                </c:pt>
                <c:pt idx="113">
                  <c:v>IBG.Mandarino</c:v>
                </c:pt>
                <c:pt idx="114">
                  <c:v>POP.Moscopan</c:v>
                </c:pt>
                <c:pt idx="115">
                  <c:v>HUI.Villa Losada</c:v>
                </c:pt>
                <c:pt idx="116">
                  <c:v>CAL.Banderas</c:v>
                </c:pt>
                <c:pt idx="117">
                  <c:v>CAU.Concepcion</c:v>
                </c:pt>
                <c:pt idx="118">
                  <c:v>IBG.Matallana</c:v>
                </c:pt>
                <c:pt idx="119">
                  <c:v>FLO. SDS MALVINAS</c:v>
                </c:pt>
                <c:pt idx="120">
                  <c:v>NAR.Tuquerres</c:v>
                </c:pt>
                <c:pt idx="121">
                  <c:v>NAR.Linares</c:v>
                </c:pt>
                <c:pt idx="122">
                  <c:v>TOL.Herrera</c:v>
                </c:pt>
                <c:pt idx="123">
                  <c:v>TOL.Rovira</c:v>
                </c:pt>
                <c:pt idx="124">
                  <c:v>CAU.Sucre</c:v>
                </c:pt>
                <c:pt idx="125">
                  <c:v>TOL.Aurora</c:v>
                </c:pt>
                <c:pt idx="126">
                  <c:v>HUI.Matanza</c:v>
                </c:pt>
                <c:pt idx="127">
                  <c:v>BNV.Naval</c:v>
                </c:pt>
                <c:pt idx="128">
                  <c:v>CAL.Sameco</c:v>
                </c:pt>
                <c:pt idx="129">
                  <c:v>NAR.Ipiales-1</c:v>
                </c:pt>
                <c:pt idx="130">
                  <c:v>TOL.Potosi</c:v>
                </c:pt>
                <c:pt idx="131">
                  <c:v>POP.Campanario</c:v>
                </c:pt>
                <c:pt idx="132">
                  <c:v>CAU.El Plateado</c:v>
                </c:pt>
                <c:pt idx="133">
                  <c:v>VAL. DES Providencia</c:v>
                </c:pt>
                <c:pt idx="134">
                  <c:v>FLO.Ciudadela</c:v>
                </c:pt>
                <c:pt idx="135">
                  <c:v>IBG.Cadiz</c:v>
                </c:pt>
                <c:pt idx="136">
                  <c:v>NAR.Cruz San Fernando</c:v>
                </c:pt>
                <c:pt idx="137">
                  <c:v>POP.Autonoma ALT-5</c:v>
                </c:pt>
                <c:pt idx="138">
                  <c:v>POP.Autonoma ALT-4</c:v>
                </c:pt>
                <c:pt idx="139">
                  <c:v>POP.Autonoma ALT-2</c:v>
                </c:pt>
                <c:pt idx="140">
                  <c:v>POP.Autonoma ALT-1</c:v>
                </c:pt>
                <c:pt idx="141">
                  <c:v>HUI.Altamira</c:v>
                </c:pt>
                <c:pt idx="142">
                  <c:v>POP.La Paz</c:v>
                </c:pt>
                <c:pt idx="143">
                  <c:v>VAL.Versalles</c:v>
                </c:pt>
                <c:pt idx="144">
                  <c:v>CAQ.Fragua</c:v>
                </c:pt>
                <c:pt idx="145">
                  <c:v>PUT.Santana</c:v>
                </c:pt>
                <c:pt idx="146">
                  <c:v>NAR.Tumaco-9</c:v>
                </c:pt>
                <c:pt idx="147">
                  <c:v>IBG.Variante</c:v>
                </c:pt>
                <c:pt idx="148">
                  <c:v>IBG.Multicentro</c:v>
                </c:pt>
                <c:pt idx="149">
                  <c:v>HUI.Campo Alegre</c:v>
                </c:pt>
                <c:pt idx="150">
                  <c:v>BNV.Zona Franca-2</c:v>
                </c:pt>
                <c:pt idx="151">
                  <c:v>TOL.Purificacion</c:v>
                </c:pt>
                <c:pt idx="152">
                  <c:v>MOC.Mocoa-1</c:v>
                </c:pt>
                <c:pt idx="153">
                  <c:v>NEI.San Pedro</c:v>
                </c:pt>
                <c:pt idx="154">
                  <c:v>NAR.Union-2</c:v>
                </c:pt>
                <c:pt idx="155">
                  <c:v>PUT.Cocoya</c:v>
                </c:pt>
                <c:pt idx="156">
                  <c:v>NAR.Ipiales-8</c:v>
                </c:pt>
                <c:pt idx="157">
                  <c:v>CAU.SDS POPAYAN</c:v>
                </c:pt>
                <c:pt idx="158">
                  <c:v>NAR.Ipiales-21</c:v>
                </c:pt>
                <c:pt idx="159">
                  <c:v>NAR.Ipiales-18</c:v>
                </c:pt>
                <c:pt idx="160">
                  <c:v>NAR.Ipiales-17</c:v>
                </c:pt>
                <c:pt idx="161">
                  <c:v>NAR.Barbacoas</c:v>
                </c:pt>
                <c:pt idx="162">
                  <c:v>TOL.Chaparral-4</c:v>
                </c:pt>
                <c:pt idx="163">
                  <c:v>PAS.RB Exito</c:v>
                </c:pt>
                <c:pt idx="164">
                  <c:v>NAR.Sandona</c:v>
                </c:pt>
                <c:pt idx="165">
                  <c:v>VAL.Naranjal</c:v>
                </c:pt>
                <c:pt idx="166">
                  <c:v>POP.Americas</c:v>
                </c:pt>
                <c:pt idx="167">
                  <c:v>TOL.Melgar-4</c:v>
                </c:pt>
                <c:pt idx="168">
                  <c:v>FLO.Centro-2</c:v>
                </c:pt>
                <c:pt idx="169">
                  <c:v>CAL.Pedro Claver</c:v>
                </c:pt>
                <c:pt idx="170">
                  <c:v>TOL.Represa Prado</c:v>
                </c:pt>
                <c:pt idx="171">
                  <c:v>TOL.La Sierra</c:v>
                </c:pt>
                <c:pt idx="172">
                  <c:v>TOL.Cajamarca-3</c:v>
                </c:pt>
                <c:pt idx="173">
                  <c:v>HUI.El Meson</c:v>
                </c:pt>
                <c:pt idx="174">
                  <c:v>HUI.La Jagua</c:v>
                </c:pt>
                <c:pt idx="175">
                  <c:v>NAR.Rio Mejicano</c:v>
                </c:pt>
                <c:pt idx="176">
                  <c:v>NAR.Via Aeropuerto Ipiales</c:v>
                </c:pt>
                <c:pt idx="177">
                  <c:v>CAQ.Brisas de la Tunia</c:v>
                </c:pt>
                <c:pt idx="178">
                  <c:v>VAL.Riofrio</c:v>
                </c:pt>
                <c:pt idx="179">
                  <c:v>VAL.IND Agropecuaria Zarzal</c:v>
                </c:pt>
                <c:pt idx="180">
                  <c:v>CAQ.Holanda</c:v>
                </c:pt>
                <c:pt idx="181">
                  <c:v>CAQ.Brasilia</c:v>
                </c:pt>
                <c:pt idx="182">
                  <c:v>NEI.RB Galindo</c:v>
                </c:pt>
                <c:pt idx="183">
                  <c:v>CAL.La FES</c:v>
                </c:pt>
                <c:pt idx="184">
                  <c:v>CAQ.Peneya</c:v>
                </c:pt>
                <c:pt idx="185">
                  <c:v>VAL.Florida-2</c:v>
                </c:pt>
                <c:pt idx="186">
                  <c:v>TOL.Guayabal</c:v>
                </c:pt>
                <c:pt idx="187">
                  <c:v>PAS.Morasurco</c:v>
                </c:pt>
                <c:pt idx="188">
                  <c:v>VAL.IND Bengala Agricola</c:v>
                </c:pt>
                <c:pt idx="189">
                  <c:v>CAU.Tetillo</c:v>
                </c:pt>
                <c:pt idx="190">
                  <c:v>HUI.Buenos Aires – OPC2</c:v>
                </c:pt>
                <c:pt idx="191">
                  <c:v>CAQ.La Libertad</c:v>
                </c:pt>
                <c:pt idx="192">
                  <c:v>CAL.RB Mojica</c:v>
                </c:pt>
                <c:pt idx="193">
                  <c:v>MOC.Mocoa-3</c:v>
                </c:pt>
                <c:pt idx="194">
                  <c:v>CAQ.Miramar</c:v>
                </c:pt>
                <c:pt idx="195">
                  <c:v>BNV.Brisas</c:v>
                </c:pt>
                <c:pt idx="196">
                  <c:v>NEI.Exito</c:v>
                </c:pt>
                <c:pt idx="197">
                  <c:v>NEI.Cambulos</c:v>
                </c:pt>
                <c:pt idx="198">
                  <c:v>BNV.El Progreso</c:v>
                </c:pt>
                <c:pt idx="199">
                  <c:v>CAQ.Suncilla Medio</c:v>
                </c:pt>
                <c:pt idx="200">
                  <c:v>CAQ.Guacamayas</c:v>
                </c:pt>
                <c:pt idx="201">
                  <c:v>HUI.Potosi</c:v>
                </c:pt>
                <c:pt idx="202">
                  <c:v>PUT.Pto Asis-7</c:v>
                </c:pt>
                <c:pt idx="203">
                  <c:v>NAR.Tumaco-11</c:v>
                </c:pt>
                <c:pt idx="204">
                  <c:v>PUT.Puerto Ospina</c:v>
                </c:pt>
                <c:pt idx="205">
                  <c:v>POP.Portales</c:v>
                </c:pt>
                <c:pt idx="206">
                  <c:v>CAU.Caloto</c:v>
                </c:pt>
                <c:pt idx="207">
                  <c:v>BNV.Colpuertos</c:v>
                </c:pt>
                <c:pt idx="208">
                  <c:v>HUI.Pital</c:v>
                </c:pt>
                <c:pt idx="209">
                  <c:v>TOL.Playa Rica</c:v>
                </c:pt>
                <c:pt idx="210">
                  <c:v>PUT.Villa Garzon-2</c:v>
                </c:pt>
                <c:pt idx="211">
                  <c:v>CAL.Ulpiano</c:v>
                </c:pt>
                <c:pt idx="212">
                  <c:v>PUT.La Tagua</c:v>
                </c:pt>
                <c:pt idx="213">
                  <c:v>VAL.Palmaseca</c:v>
                </c:pt>
                <c:pt idx="214">
                  <c:v>NEI.Tenerife</c:v>
                </c:pt>
                <c:pt idx="215">
                  <c:v>NAR.Cumbal</c:v>
                </c:pt>
                <c:pt idx="216">
                  <c:v>PUT.La Chipa</c:v>
                </c:pt>
                <c:pt idx="217">
                  <c:v>VAL.Bugalagrande</c:v>
                </c:pt>
                <c:pt idx="218">
                  <c:v>VAL.Pradera-3</c:v>
                </c:pt>
                <c:pt idx="219">
                  <c:v>PAS.Valle de Atriz</c:v>
                </c:pt>
                <c:pt idx="220">
                  <c:v>HUI.Pitalito-2</c:v>
                </c:pt>
                <c:pt idx="221">
                  <c:v>HUI.Garzon-1</c:v>
                </c:pt>
                <c:pt idx="222">
                  <c:v>CAL.Departamental</c:v>
                </c:pt>
                <c:pt idx="223">
                  <c:v>CAL.Santa Barbara</c:v>
                </c:pt>
                <c:pt idx="224">
                  <c:v>VAL.Puente Velez</c:v>
                </c:pt>
                <c:pt idx="225">
                  <c:v>NEI.Surcolombiana</c:v>
                </c:pt>
                <c:pt idx="226">
                  <c:v>HUI.Yaguara-2</c:v>
                </c:pt>
                <c:pt idx="227">
                  <c:v>BNV.Variante</c:v>
                </c:pt>
                <c:pt idx="228">
                  <c:v>NAR.Tumaco-3</c:v>
                </c:pt>
                <c:pt idx="229">
                  <c:v>VAL.RB Voragine</c:v>
                </c:pt>
                <c:pt idx="230">
                  <c:v>CAL.Jockey Club</c:v>
                </c:pt>
                <c:pt idx="231">
                  <c:v>VAL.Bolivar</c:v>
                </c:pt>
                <c:pt idx="232">
                  <c:v>TOL.Santiago</c:v>
                </c:pt>
                <c:pt idx="233">
                  <c:v>TOL.Palocabildo</c:v>
                </c:pt>
                <c:pt idx="234">
                  <c:v>TOL.Espinal-3</c:v>
                </c:pt>
                <c:pt idx="235">
                  <c:v>TOL.Casabianca</c:v>
                </c:pt>
                <c:pt idx="236">
                  <c:v>POP.Catay</c:v>
                </c:pt>
                <c:pt idx="237">
                  <c:v>PAS.Santa Barbara</c:v>
                </c:pt>
                <c:pt idx="238">
                  <c:v>NEI.La Libertad</c:v>
                </c:pt>
                <c:pt idx="239">
                  <c:v>NEI.Hospital:P1</c:v>
                </c:pt>
                <c:pt idx="240">
                  <c:v>NAR.Tangua</c:v>
                </c:pt>
                <c:pt idx="241">
                  <c:v>HUI.Patia</c:v>
                </c:pt>
                <c:pt idx="242">
                  <c:v>CAL.Santa Monica Norte</c:v>
                </c:pt>
                <c:pt idx="243">
                  <c:v>CAQ.Pto Napoles</c:v>
                </c:pt>
                <c:pt idx="244">
                  <c:v>VAL.Cascarillal</c:v>
                </c:pt>
                <c:pt idx="245">
                  <c:v>CAU.IND Bucanero Taminango</c:v>
                </c:pt>
                <c:pt idx="246">
                  <c:v>VAL.Via Potrerito</c:v>
                </c:pt>
                <c:pt idx="247">
                  <c:v>JAM.Las Mercedes-2</c:v>
                </c:pt>
                <c:pt idx="248">
                  <c:v>HUI.Riverita</c:v>
                </c:pt>
                <c:pt idx="249">
                  <c:v>TOL.Saldana-2</c:v>
                </c:pt>
                <c:pt idx="250">
                  <c:v>TOL.Flandes</c:v>
                </c:pt>
                <c:pt idx="251">
                  <c:v>POP.Torres</c:v>
                </c:pt>
                <c:pt idx="252">
                  <c:v>NEI.Centro</c:v>
                </c:pt>
                <c:pt idx="253">
                  <c:v>NEI.Altico</c:v>
                </c:pt>
                <c:pt idx="254">
                  <c:v>NAR.Samaniego-2</c:v>
                </c:pt>
                <c:pt idx="255">
                  <c:v>HUI.La Plata</c:v>
                </c:pt>
                <c:pt idx="256">
                  <c:v>CAL.Alamos</c:v>
                </c:pt>
                <c:pt idx="257">
                  <c:v>BNV.Inmaculada</c:v>
                </c:pt>
                <c:pt idx="258">
                  <c:v>VAL.Zarzal-2</c:v>
                </c:pt>
                <c:pt idx="259">
                  <c:v>VAL.La Cumbre</c:v>
                </c:pt>
                <c:pt idx="260">
                  <c:v>NAR.Taminango-2</c:v>
                </c:pt>
                <c:pt idx="261">
                  <c:v>NAR.Olaya Herrera</c:v>
                </c:pt>
                <c:pt idx="262">
                  <c:v>HUI.La Arcadia</c:v>
                </c:pt>
                <c:pt idx="263">
                  <c:v>CAL.Caney</c:v>
                </c:pt>
                <c:pt idx="264">
                  <c:v>CAQ.Larandia</c:v>
                </c:pt>
                <c:pt idx="265">
                  <c:v>CAQ.La Fraguita</c:v>
                </c:pt>
                <c:pt idx="266">
                  <c:v>CAQ.La Aguililla</c:v>
                </c:pt>
                <c:pt idx="267">
                  <c:v>CAQ.Cartagena-3</c:v>
                </c:pt>
                <c:pt idx="268">
                  <c:v>CAL.Comuneros</c:v>
                </c:pt>
                <c:pt idx="269">
                  <c:v>VAL.Yumbo-3</c:v>
                </c:pt>
                <c:pt idx="270">
                  <c:v>FLO.Malvinas</c:v>
                </c:pt>
                <c:pt idx="271">
                  <c:v>VAL.San Pedro</c:v>
                </c:pt>
                <c:pt idx="272">
                  <c:v>TOL.Saldana</c:v>
                </c:pt>
                <c:pt idx="273">
                  <c:v>TOL.Guayabal-2</c:v>
                </c:pt>
                <c:pt idx="274">
                  <c:v>POP.Ladera</c:v>
                </c:pt>
                <c:pt idx="275">
                  <c:v>NEI.Antonio Narino</c:v>
                </c:pt>
                <c:pt idx="276">
                  <c:v>HUI.Garzon-2</c:v>
                </c:pt>
                <c:pt idx="277">
                  <c:v>CAU.Inza-2</c:v>
                </c:pt>
                <c:pt idx="278">
                  <c:v>BNV.Eucaristico</c:v>
                </c:pt>
                <c:pt idx="279">
                  <c:v>NAR.Llorente-3</c:v>
                </c:pt>
                <c:pt idx="280">
                  <c:v>NEI.ST CENTRO</c:v>
                </c:pt>
                <c:pt idx="281">
                  <c:v>TOL.Riomanso</c:v>
                </c:pt>
                <c:pt idx="282">
                  <c:v>CAU.Caldono</c:v>
                </c:pt>
                <c:pt idx="283">
                  <c:v>CAU.Piendamo</c:v>
                </c:pt>
                <c:pt idx="284">
                  <c:v>TOL.Icononzo</c:v>
                </c:pt>
                <c:pt idx="285">
                  <c:v>TOL.Guamo</c:v>
                </c:pt>
                <c:pt idx="286">
                  <c:v>PAS.Lunas</c:v>
                </c:pt>
                <c:pt idx="287">
                  <c:v>CAU.Miranda</c:v>
                </c:pt>
                <c:pt idx="288">
                  <c:v>CAL.Prado Norte</c:v>
                </c:pt>
                <c:pt idx="289">
                  <c:v>CAL.Sucre</c:v>
                </c:pt>
                <c:pt idx="290">
                  <c:v>PUT.Albania</c:v>
                </c:pt>
                <c:pt idx="291">
                  <c:v>VAL.Salonica</c:v>
                </c:pt>
                <c:pt idx="292">
                  <c:v>TOL.Melgar-2</c:v>
                </c:pt>
                <c:pt idx="293">
                  <c:v>TOL.Mariquita</c:v>
                </c:pt>
                <c:pt idx="294">
                  <c:v>TOL.Espinal-4</c:v>
                </c:pt>
                <c:pt idx="295">
                  <c:v>TOL.Carmen de Apicala</c:v>
                </c:pt>
                <c:pt idx="296">
                  <c:v>JAM.Jamundi-3</c:v>
                </c:pt>
                <c:pt idx="297">
                  <c:v>NAR.Buesaco</c:v>
                </c:pt>
                <c:pt idx="298">
                  <c:v>VAL.Barragan</c:v>
                </c:pt>
                <c:pt idx="299">
                  <c:v>POP.Empaques</c:v>
                </c:pt>
                <c:pt idx="300">
                  <c:v>IBG.Santa Helena</c:v>
                </c:pt>
                <c:pt idx="301">
                  <c:v>IBG.IND Cordialsa</c:v>
                </c:pt>
                <c:pt idx="302">
                  <c:v>IBG.CC Estacion</c:v>
                </c:pt>
                <c:pt idx="303">
                  <c:v>HUI.Santa Maria</c:v>
                </c:pt>
                <c:pt idx="304">
                  <c:v>HUI.San Antonio</c:v>
                </c:pt>
                <c:pt idx="305">
                  <c:v>HUI.Rio Paez</c:v>
                </c:pt>
                <c:pt idx="306">
                  <c:v>HUI.Las Nieves</c:v>
                </c:pt>
                <c:pt idx="307">
                  <c:v>HUI.La Ulloa</c:v>
                </c:pt>
                <c:pt idx="308">
                  <c:v>CAL.El Cedro</c:v>
                </c:pt>
                <c:pt idx="309">
                  <c:v>NAR.Sucumbios</c:v>
                </c:pt>
                <c:pt idx="310">
                  <c:v>PUT.IND GTE Villagarzon-Opción 2</c:v>
                </c:pt>
                <c:pt idx="311">
                  <c:v>TOL.Mariquita-2</c:v>
                </c:pt>
                <c:pt idx="312">
                  <c:v>CAL.Supercentro</c:v>
                </c:pt>
                <c:pt idx="313">
                  <c:v>IBG.Mirolindo</c:v>
                </c:pt>
                <c:pt idx="314">
                  <c:v>HUI.La Plata-3</c:v>
                </c:pt>
                <c:pt idx="315">
                  <c:v>HUI.Gallardo</c:v>
                </c:pt>
                <c:pt idx="316">
                  <c:v>VAL.La Marina</c:v>
                </c:pt>
                <c:pt idx="317">
                  <c:v>VAL.Florida</c:v>
                </c:pt>
                <c:pt idx="318">
                  <c:v>TOL.Peaje Cajamarca</c:v>
                </c:pt>
                <c:pt idx="319">
                  <c:v>HUI.Zuluaga</c:v>
                </c:pt>
                <c:pt idx="320">
                  <c:v>FLO.Centro</c:v>
                </c:pt>
                <c:pt idx="321">
                  <c:v>CAL.Rumbodromo</c:v>
                </c:pt>
                <c:pt idx="322">
                  <c:v>CAL.Berlin</c:v>
                </c:pt>
                <c:pt idx="323">
                  <c:v>PUT.Germania-2</c:v>
                </c:pt>
                <c:pt idx="324">
                  <c:v>PUT.Sensella</c:v>
                </c:pt>
                <c:pt idx="325">
                  <c:v>TOL.Chicoral-2</c:v>
                </c:pt>
                <c:pt idx="326">
                  <c:v>NEI.Alamos</c:v>
                </c:pt>
                <c:pt idx="327">
                  <c:v>CAL.ST MELENDEZ</c:v>
                </c:pt>
                <c:pt idx="328">
                  <c:v>JAM.Jamundi-2</c:v>
                </c:pt>
                <c:pt idx="329">
                  <c:v>CAL.14 Pasoancho</c:v>
                </c:pt>
                <c:pt idx="330">
                  <c:v>TOL.Honda-1</c:v>
                </c:pt>
                <c:pt idx="331">
                  <c:v>TOL.Flandes-2</c:v>
                </c:pt>
                <c:pt idx="332">
                  <c:v>CAU.Yapura</c:v>
                </c:pt>
                <c:pt idx="333">
                  <c:v>CAQ.Las Verdes</c:v>
                </c:pt>
                <c:pt idx="334">
                  <c:v>TOL.Ataco</c:v>
                </c:pt>
                <c:pt idx="335">
                  <c:v>NAR.Cordoba</c:v>
                </c:pt>
                <c:pt idx="336">
                  <c:v>NAR.Candelillas</c:v>
                </c:pt>
                <c:pt idx="337">
                  <c:v>PAS.Estadio</c:v>
                </c:pt>
                <c:pt idx="338">
                  <c:v>POP.Bello Horizonte</c:v>
                </c:pt>
                <c:pt idx="339">
                  <c:v>CAL.Evaristo</c:v>
                </c:pt>
                <c:pt idx="340">
                  <c:v>VAL.Golondrinas</c:v>
                </c:pt>
                <c:pt idx="341">
                  <c:v>CAL.Calvario</c:v>
                </c:pt>
                <c:pt idx="342">
                  <c:v>IBG.Centro</c:v>
                </c:pt>
                <c:pt idx="343">
                  <c:v>IBG.Modelia</c:v>
                </c:pt>
                <c:pt idx="344">
                  <c:v>CAL.Diamante</c:v>
                </c:pt>
                <c:pt idx="345">
                  <c:v>TOL.El Caucho</c:v>
                </c:pt>
                <c:pt idx="346">
                  <c:v>IBG.Pueblo Nuevo</c:v>
                </c:pt>
                <c:pt idx="347">
                  <c:v>NAR.Yacuanquer</c:v>
                </c:pt>
                <c:pt idx="348">
                  <c:v>VAL.Cartago-5</c:v>
                </c:pt>
                <c:pt idx="349">
                  <c:v>PAL.RB San Pablo</c:v>
                </c:pt>
                <c:pt idx="350">
                  <c:v>HUI.Palestina-2</c:v>
                </c:pt>
                <c:pt idx="351">
                  <c:v>CAU.Inza</c:v>
                </c:pt>
                <c:pt idx="352">
                  <c:v>VAL.Potrerillo</c:v>
                </c:pt>
                <c:pt idx="353">
                  <c:v>POP.Coliseo</c:v>
                </c:pt>
                <c:pt idx="354">
                  <c:v>NAR.La Florida</c:v>
                </c:pt>
                <c:pt idx="355">
                  <c:v>NAR.Guachucal</c:v>
                </c:pt>
                <c:pt idx="356">
                  <c:v>HUI.San Adolfo</c:v>
                </c:pt>
                <c:pt idx="357">
                  <c:v>CAL.Salomia</c:v>
                </c:pt>
                <c:pt idx="358">
                  <c:v>PUT.San Rafael</c:v>
                </c:pt>
                <c:pt idx="359">
                  <c:v>CAL.IND COMFANDI Prado-Opción 3</c:v>
                </c:pt>
                <c:pt idx="360">
                  <c:v>TUL.Campina</c:v>
                </c:pt>
                <c:pt idx="361">
                  <c:v>POP.Maria Mala</c:v>
                </c:pt>
                <c:pt idx="362">
                  <c:v>PAS.Santa Catalina</c:v>
                </c:pt>
                <c:pt idx="363">
                  <c:v>NAR.Potosi</c:v>
                </c:pt>
                <c:pt idx="364">
                  <c:v>CAQ.Los Cristales</c:v>
                </c:pt>
                <c:pt idx="365">
                  <c:v>CAQ.Las Platas</c:v>
                </c:pt>
                <c:pt idx="366">
                  <c:v>NAR.IND Concesionaria Vial-Opción 1</c:v>
                </c:pt>
                <c:pt idx="367">
                  <c:v>PUT.Cabana</c:v>
                </c:pt>
                <c:pt idx="368">
                  <c:v>VAL.La Buitrera</c:v>
                </c:pt>
                <c:pt idx="369">
                  <c:v>TOL.Via la Linea-2</c:v>
                </c:pt>
                <c:pt idx="370">
                  <c:v>IBG.La Estacion</c:v>
                </c:pt>
                <c:pt idx="371">
                  <c:v>CAQ.Agua Blanca</c:v>
                </c:pt>
                <c:pt idx="372">
                  <c:v>CAU.La Placa</c:v>
                </c:pt>
                <c:pt idx="373">
                  <c:v>CAU.RB El Plateado</c:v>
                </c:pt>
                <c:pt idx="374">
                  <c:v>TOL.Fatextol</c:v>
                </c:pt>
                <c:pt idx="375">
                  <c:v>CAU.Pisimbala</c:v>
                </c:pt>
                <c:pt idx="376">
                  <c:v>CAQ.La Esperanza</c:v>
                </c:pt>
                <c:pt idx="377">
                  <c:v>CAQ.Santa Marta</c:v>
                </c:pt>
                <c:pt idx="378">
                  <c:v>PUT.Esmeralda Orito</c:v>
                </c:pt>
                <c:pt idx="379">
                  <c:v>CAU.Puerto Saija</c:v>
                </c:pt>
                <c:pt idx="380">
                  <c:v>NAR.Altaquer</c:v>
                </c:pt>
                <c:pt idx="381">
                  <c:v>CAL.Icesi</c:v>
                </c:pt>
                <c:pt idx="382">
                  <c:v>HUI.Hobo-2</c:v>
                </c:pt>
                <c:pt idx="383">
                  <c:v>PAS.Acueducto</c:v>
                </c:pt>
                <c:pt idx="384">
                  <c:v>IBG.Parque Galarza</c:v>
                </c:pt>
                <c:pt idx="385">
                  <c:v>CAL.Chiminangos</c:v>
                </c:pt>
                <c:pt idx="386">
                  <c:v>CAQ.La Reforma</c:v>
                </c:pt>
                <c:pt idx="387">
                  <c:v>VAL.Carmelita</c:v>
                </c:pt>
                <c:pt idx="388">
                  <c:v>TUL.Aguaclara</c:v>
                </c:pt>
                <c:pt idx="389">
                  <c:v>CAU.Santander-3</c:v>
                </c:pt>
                <c:pt idx="390">
                  <c:v>CAL.Boca Junior</c:v>
                </c:pt>
                <c:pt idx="391">
                  <c:v>PUT.La Libertad</c:v>
                </c:pt>
                <c:pt idx="392">
                  <c:v>NEI.Manzanares BSC</c:v>
                </c:pt>
                <c:pt idx="393">
                  <c:v>NAR.Llorente</c:v>
                </c:pt>
                <c:pt idx="394">
                  <c:v>CAQ.San Vicente</c:v>
                </c:pt>
                <c:pt idx="395">
                  <c:v>CAL.Imbanaco</c:v>
                </c:pt>
                <c:pt idx="396">
                  <c:v>VAL.Timba</c:v>
                </c:pt>
                <c:pt idx="397">
                  <c:v>POP.El Bosque</c:v>
                </c:pt>
                <c:pt idx="398">
                  <c:v>PAS.Batallon</c:v>
                </c:pt>
                <c:pt idx="399">
                  <c:v>PUT.La Sevilla</c:v>
                </c:pt>
                <c:pt idx="400">
                  <c:v>PUT.La Sultana</c:v>
                </c:pt>
                <c:pt idx="401">
                  <c:v>PUT.Simon Bolivar</c:v>
                </c:pt>
                <c:pt idx="402">
                  <c:v>PUT.Alto Temblon</c:v>
                </c:pt>
                <c:pt idx="403">
                  <c:v>CAL.RB Pascual</c:v>
                </c:pt>
                <c:pt idx="404">
                  <c:v>CAQ.Las Palmeras</c:v>
                </c:pt>
                <c:pt idx="405">
                  <c:v>CAQ.Chonchillosa</c:v>
                </c:pt>
                <c:pt idx="406">
                  <c:v>CAL.14 del Lili</c:v>
                </c:pt>
                <c:pt idx="407">
                  <c:v>VAL.Pradera-2</c:v>
                </c:pt>
                <c:pt idx="408">
                  <c:v>PUT.Mundo Nuevo</c:v>
                </c:pt>
                <c:pt idx="409">
                  <c:v>CAQ.Union Belen</c:v>
                </c:pt>
                <c:pt idx="410">
                  <c:v>VAL.Goodyear</c:v>
                </c:pt>
                <c:pt idx="411">
                  <c:v>IBG.La Campina</c:v>
                </c:pt>
                <c:pt idx="412">
                  <c:v>FLO.Galerias-2</c:v>
                </c:pt>
                <c:pt idx="413">
                  <c:v>IBG.Salado</c:v>
                </c:pt>
                <c:pt idx="414">
                  <c:v>HUI.Zuluaga-2</c:v>
                </c:pt>
                <c:pt idx="415">
                  <c:v>CAL.Colseguros</c:v>
                </c:pt>
                <c:pt idx="416">
                  <c:v>CAQ.La Rastra</c:v>
                </c:pt>
                <c:pt idx="417">
                  <c:v>CAQ.Los Laureles</c:v>
                </c:pt>
                <c:pt idx="418">
                  <c:v>PUT.Campobello</c:v>
                </c:pt>
                <c:pt idx="419">
                  <c:v>PUT.San Vicente</c:v>
                </c:pt>
                <c:pt idx="420">
                  <c:v>PUT.Arizona</c:v>
                </c:pt>
                <c:pt idx="421">
                  <c:v>CAQ.Casa Grande</c:v>
                </c:pt>
                <c:pt idx="422">
                  <c:v>PUT.Galilea</c:v>
                </c:pt>
                <c:pt idx="423">
                  <c:v>CAQ.La Mana</c:v>
                </c:pt>
                <c:pt idx="424">
                  <c:v>CAQ.Pato Balsillas</c:v>
                </c:pt>
                <c:pt idx="425">
                  <c:v>PUT.Balsamo</c:v>
                </c:pt>
                <c:pt idx="426">
                  <c:v>PUT.Cana Brava</c:v>
                </c:pt>
                <c:pt idx="427">
                  <c:v>CAQ.Esmeralda Chaira</c:v>
                </c:pt>
                <c:pt idx="428">
                  <c:v>PUT.Caicuche</c:v>
                </c:pt>
                <c:pt idx="429">
                  <c:v>HUI.El Carmen</c:v>
                </c:pt>
                <c:pt idx="430">
                  <c:v>CAQ.Playa Verde</c:v>
                </c:pt>
                <c:pt idx="431">
                  <c:v>CAQ.Novia Puerto Valdivia</c:v>
                </c:pt>
                <c:pt idx="432">
                  <c:v>CAQ.El Paraiso</c:v>
                </c:pt>
                <c:pt idx="433">
                  <c:v>JAM.Alfaguara-2</c:v>
                </c:pt>
                <c:pt idx="434">
                  <c:v>CAQ.Las Morras</c:v>
                </c:pt>
                <c:pt idx="435">
                  <c:v>CAQ.Fundacion</c:v>
                </c:pt>
                <c:pt idx="436">
                  <c:v>CAQ.El Manantial</c:v>
                </c:pt>
                <c:pt idx="437">
                  <c:v>HUI.Pitalito-3</c:v>
                </c:pt>
                <c:pt idx="438">
                  <c:v>CAU.Mondomo</c:v>
                </c:pt>
                <c:pt idx="439">
                  <c:v>TUL.Farfan</c:v>
                </c:pt>
                <c:pt idx="440">
                  <c:v>POP.RB Campanario</c:v>
                </c:pt>
                <c:pt idx="441">
                  <c:v>PUT.Remolinos</c:v>
                </c:pt>
                <c:pt idx="442">
                  <c:v>CAU.Santander-1</c:v>
                </c:pt>
                <c:pt idx="443">
                  <c:v>CAU.Villarica</c:v>
                </c:pt>
                <c:pt idx="444">
                  <c:v>HUI.Bruselas</c:v>
                </c:pt>
                <c:pt idx="445">
                  <c:v>NAR.Ipiales-7</c:v>
                </c:pt>
                <c:pt idx="446">
                  <c:v>POP.Las Ferias</c:v>
                </c:pt>
                <c:pt idx="447">
                  <c:v>TOL.Natagaima</c:v>
                </c:pt>
                <c:pt idx="448">
                  <c:v>VAL.Montebello</c:v>
                </c:pt>
                <c:pt idx="449">
                  <c:v>VAL.Propal</c:v>
                </c:pt>
                <c:pt idx="450">
                  <c:v>CAQ.Palizadas</c:v>
                </c:pt>
                <c:pt idx="451">
                  <c:v>CAQ.Alto Cafeto</c:v>
                </c:pt>
                <c:pt idx="452">
                  <c:v>CAQ.Barranquillita</c:v>
                </c:pt>
                <c:pt idx="453">
                  <c:v>CAQ.La Paz 3</c:v>
                </c:pt>
                <c:pt idx="454">
                  <c:v>CAQ.Salamina</c:v>
                </c:pt>
                <c:pt idx="455">
                  <c:v>CAL.Palmeto</c:v>
                </c:pt>
                <c:pt idx="456">
                  <c:v>VAL.IND BAYER-Opción 1</c:v>
                </c:pt>
                <c:pt idx="457">
                  <c:v>CAQ.La Raya</c:v>
                </c:pt>
                <c:pt idx="458">
                  <c:v>TOL.Coello-2</c:v>
                </c:pt>
                <c:pt idx="459">
                  <c:v>TOL.Chicoral</c:v>
                </c:pt>
                <c:pt idx="460">
                  <c:v>TOL.Bilbao</c:v>
                </c:pt>
                <c:pt idx="461">
                  <c:v>VAL.Cartago-1</c:v>
                </c:pt>
                <c:pt idx="462">
                  <c:v>CAU.El Rosario-2</c:v>
                </c:pt>
                <c:pt idx="463">
                  <c:v>CAQ.El Triunfo</c:v>
                </c:pt>
                <c:pt idx="464">
                  <c:v>TOL.Planadas-2</c:v>
                </c:pt>
                <c:pt idx="465">
                  <c:v>VAL.Caicedonia</c:v>
                </c:pt>
                <c:pt idx="466">
                  <c:v>TOL.San Bernardo</c:v>
                </c:pt>
                <c:pt idx="467">
                  <c:v>HUI.Gigante</c:v>
                </c:pt>
                <c:pt idx="468">
                  <c:v>TOL.Sumapaz</c:v>
                </c:pt>
                <c:pt idx="469">
                  <c:v>TOL.Guamo-3</c:v>
                </c:pt>
                <c:pt idx="470">
                  <c:v>POP.La Maria</c:v>
                </c:pt>
                <c:pt idx="471">
                  <c:v>NEI.Sur Oriental</c:v>
                </c:pt>
                <c:pt idx="472">
                  <c:v>NAR.Cajapi</c:v>
                </c:pt>
                <c:pt idx="473">
                  <c:v>CAU.Pto Tejada-3</c:v>
                </c:pt>
                <c:pt idx="474">
                  <c:v>CAU.Parques</c:v>
                </c:pt>
                <c:pt idx="475">
                  <c:v>CAQ.Campo Hermoso</c:v>
                </c:pt>
                <c:pt idx="476">
                  <c:v>CAL.Obrero</c:v>
                </c:pt>
                <c:pt idx="477">
                  <c:v>VAL.Kilometro 18</c:v>
                </c:pt>
                <c:pt idx="478">
                  <c:v>PAS.Popular</c:v>
                </c:pt>
                <c:pt idx="479">
                  <c:v>PAS.Calle Real</c:v>
                </c:pt>
                <c:pt idx="480">
                  <c:v>CAU.Quebraditas</c:v>
                </c:pt>
                <c:pt idx="481">
                  <c:v>CAL.Shangai</c:v>
                </c:pt>
                <c:pt idx="482">
                  <c:v>CAL.Carrefour Norte</c:v>
                </c:pt>
                <c:pt idx="483">
                  <c:v>IBG.San Martin</c:v>
                </c:pt>
                <c:pt idx="484">
                  <c:v>HUI.Pitalito-4</c:v>
                </c:pt>
                <c:pt idx="485">
                  <c:v>CAL.Tequendama</c:v>
                </c:pt>
                <c:pt idx="486">
                  <c:v>CAQ.Loma Larga</c:v>
                </c:pt>
                <c:pt idx="487">
                  <c:v>CAL.RB Brisas del Limonar</c:v>
                </c:pt>
                <c:pt idx="488">
                  <c:v>NAR.Zapote</c:v>
                </c:pt>
                <c:pt idx="489">
                  <c:v>TOL.Mariquita-3</c:v>
                </c:pt>
                <c:pt idx="490">
                  <c:v>PUT.Villa Garzon-4</c:v>
                </c:pt>
                <c:pt idx="491">
                  <c:v>JAM.Las Mercedes</c:v>
                </c:pt>
                <c:pt idx="492">
                  <c:v>TOL.Melgar-1</c:v>
                </c:pt>
                <c:pt idx="493">
                  <c:v>JAM.Cazadores</c:v>
                </c:pt>
                <c:pt idx="494">
                  <c:v>CAU.Cajibio</c:v>
                </c:pt>
                <c:pt idx="495">
                  <c:v>NAR.Chachagui</c:v>
                </c:pt>
                <c:pt idx="496">
                  <c:v>CAU.RB Buenos Aires</c:v>
                </c:pt>
                <c:pt idx="497">
                  <c:v>TOL.San Juan de la China-2</c:v>
                </c:pt>
                <c:pt idx="498">
                  <c:v>CAU.IND Colombina-Opción 1</c:v>
                </c:pt>
                <c:pt idx="499">
                  <c:v>TOL.Honda-5</c:v>
                </c:pt>
                <c:pt idx="500">
                  <c:v>PAS.Catambuco</c:v>
                </c:pt>
                <c:pt idx="501">
                  <c:v>NAR.Tumaco-2</c:v>
                </c:pt>
                <c:pt idx="502">
                  <c:v>CAL.Unilever</c:v>
                </c:pt>
                <c:pt idx="503">
                  <c:v>PAS.RB Laureles</c:v>
                </c:pt>
                <c:pt idx="504">
                  <c:v>VAL.Dapa</c:v>
                </c:pt>
                <c:pt idx="505">
                  <c:v>TOL.RB Flandes-6</c:v>
                </c:pt>
                <c:pt idx="506">
                  <c:v>CAL.Versalles</c:v>
                </c:pt>
                <c:pt idx="507">
                  <c:v>PAS.IND Dromayor</c:v>
                </c:pt>
                <c:pt idx="508">
                  <c:v>TOL.Flandes-6</c:v>
                </c:pt>
                <c:pt idx="509">
                  <c:v>VAL.IND Bucaneros VillaLucia</c:v>
                </c:pt>
                <c:pt idx="510">
                  <c:v>VAL.IND Carvajal Empaques</c:v>
                </c:pt>
                <c:pt idx="511">
                  <c:v>TOL.Fresno</c:v>
                </c:pt>
                <c:pt idx="512">
                  <c:v>CAU.Calibio</c:v>
                </c:pt>
                <c:pt idx="513">
                  <c:v>CAL.Americas</c:v>
                </c:pt>
                <c:pt idx="514">
                  <c:v>HUI.RB Caguan</c:v>
                </c:pt>
                <c:pt idx="515">
                  <c:v>TOL.Coello Cocora</c:v>
                </c:pt>
                <c:pt idx="516">
                  <c:v>CAU.Rioblanco</c:v>
                </c:pt>
                <c:pt idx="517">
                  <c:v>NAR.Tangareal</c:v>
                </c:pt>
                <c:pt idx="518">
                  <c:v>CAL.CC Unico</c:v>
                </c:pt>
                <c:pt idx="519">
                  <c:v>IBG.Boqueron-2</c:v>
                </c:pt>
                <c:pt idx="520">
                  <c:v>NAR.IND Palmar</c:v>
                </c:pt>
                <c:pt idx="521">
                  <c:v>PAS.Tejar</c:v>
                </c:pt>
                <c:pt idx="522">
                  <c:v>PAS.Agualongo</c:v>
                </c:pt>
                <c:pt idx="523">
                  <c:v>TUL.Alvernia</c:v>
                </c:pt>
                <c:pt idx="524">
                  <c:v>PAS.Laureles</c:v>
                </c:pt>
                <c:pt idx="525">
                  <c:v>CAQ.El Guayabo</c:v>
                </c:pt>
                <c:pt idx="526">
                  <c:v>PUT.Yurilla</c:v>
                </c:pt>
                <c:pt idx="527">
                  <c:v>CAL.IND Clinica Occidente</c:v>
                </c:pt>
                <c:pt idx="528">
                  <c:v>TOL.Gualanday</c:v>
                </c:pt>
                <c:pt idx="529">
                  <c:v>HUI.ECP Mangos</c:v>
                </c:pt>
                <c:pt idx="530">
                  <c:v>CAL.Rodeo</c:v>
                </c:pt>
                <c:pt idx="531">
                  <c:v>TOL.Neme</c:v>
                </c:pt>
                <c:pt idx="532">
                  <c:v>VAL.Triana</c:v>
                </c:pt>
                <c:pt idx="533">
                  <c:v>VAL.Sombrerillo</c:v>
                </c:pt>
                <c:pt idx="534">
                  <c:v>CAL.San Fernando Viejo</c:v>
                </c:pt>
                <c:pt idx="535">
                  <c:v>CAL.CC Tesoro</c:v>
                </c:pt>
                <c:pt idx="536">
                  <c:v>PUT.La Cofania</c:v>
                </c:pt>
                <c:pt idx="537">
                  <c:v>CAL.Miraflores</c:v>
                </c:pt>
                <c:pt idx="538">
                  <c:v>PUT.Mogambo</c:v>
                </c:pt>
                <c:pt idx="539">
                  <c:v>CAL.Estacion</c:v>
                </c:pt>
                <c:pt idx="540">
                  <c:v>CAQ.Guayabal</c:v>
                </c:pt>
                <c:pt idx="541">
                  <c:v>IBG.Picalena-2</c:v>
                </c:pt>
                <c:pt idx="542">
                  <c:v>TOL.Machin</c:v>
                </c:pt>
                <c:pt idx="543">
                  <c:v>TOL.IND Autovia flandes-Opción 1</c:v>
                </c:pt>
                <c:pt idx="544">
                  <c:v>TOL.Cunday</c:v>
                </c:pt>
                <c:pt idx="545">
                  <c:v>CAL.Campina</c:v>
                </c:pt>
                <c:pt idx="546">
                  <c:v>CAL.La Maria</c:v>
                </c:pt>
                <c:pt idx="547">
                  <c:v>VAL.Terranova</c:v>
                </c:pt>
                <c:pt idx="548">
                  <c:v>PUT.Coembi</c:v>
                </c:pt>
                <c:pt idx="549">
                  <c:v>PAL.Las Mercedes</c:v>
                </c:pt>
                <c:pt idx="550">
                  <c:v>JAM.La Morada</c:v>
                </c:pt>
                <c:pt idx="551">
                  <c:v>PUT.El Oasis</c:v>
                </c:pt>
                <c:pt idx="552">
                  <c:v>CAU.Buenos Aires</c:v>
                </c:pt>
                <c:pt idx="553">
                  <c:v>PUT.La Pedregosa</c:v>
                </c:pt>
                <c:pt idx="554">
                  <c:v>HUI.ECP Palogrande</c:v>
                </c:pt>
                <c:pt idx="555">
                  <c:v>PUT.Tesalia-2</c:v>
                </c:pt>
                <c:pt idx="556">
                  <c:v>CAL.Torres de Comfandi</c:v>
                </c:pt>
                <c:pt idx="557">
                  <c:v>CAL.Los Alcazares</c:v>
                </c:pt>
                <c:pt idx="558">
                  <c:v>PUT.La Herradura</c:v>
                </c:pt>
                <c:pt idx="559">
                  <c:v>HUI.Bolivar</c:v>
                </c:pt>
                <c:pt idx="560">
                  <c:v>CAQ.Kilometro 18</c:v>
                </c:pt>
                <c:pt idx="561">
                  <c:v>IBG.Rb Salado-2</c:v>
                </c:pt>
                <c:pt idx="562">
                  <c:v>NAR.Obonuco</c:v>
                </c:pt>
                <c:pt idx="563">
                  <c:v>CAL.Recuerdo</c:v>
                </c:pt>
                <c:pt idx="564">
                  <c:v>IBG.IND Avicol</c:v>
                </c:pt>
                <c:pt idx="565">
                  <c:v>PUT.Bocana</c:v>
                </c:pt>
                <c:pt idx="566">
                  <c:v>PUT.Villa Flor</c:v>
                </c:pt>
                <c:pt idx="567">
                  <c:v>CAL.RB Chorros-2</c:v>
                </c:pt>
                <c:pt idx="568">
                  <c:v>PAL.RB Jaramillo</c:v>
                </c:pt>
                <c:pt idx="569">
                  <c:v>TOL.El Recreo</c:v>
                </c:pt>
                <c:pt idx="570">
                  <c:v>BNV.Palacio</c:v>
                </c:pt>
                <c:pt idx="571">
                  <c:v>CAL.HUV</c:v>
                </c:pt>
                <c:pt idx="572">
                  <c:v>BNV.12Abril</c:v>
                </c:pt>
                <c:pt idx="573">
                  <c:v>CAU.Guapi-2</c:v>
                </c:pt>
                <c:pt idx="574">
                  <c:v>IBG.Ferrocarril</c:v>
                </c:pt>
                <c:pt idx="575">
                  <c:v>NAR.Ipiales-11</c:v>
                </c:pt>
                <c:pt idx="576">
                  <c:v>CAU.Rosas</c:v>
                </c:pt>
                <c:pt idx="577">
                  <c:v>CAQ.Curillo</c:v>
                </c:pt>
                <c:pt idx="578">
                  <c:v>BNV.Nayita</c:v>
                </c:pt>
                <c:pt idx="579">
                  <c:v>VAL.Bavaria</c:v>
                </c:pt>
                <c:pt idx="580">
                  <c:v>CAL.Calle Feria-1</c:v>
                </c:pt>
                <c:pt idx="581">
                  <c:v>BNV.Triunfo</c:v>
                </c:pt>
                <c:pt idx="582">
                  <c:v>PUT.La Hormiga</c:v>
                </c:pt>
                <c:pt idx="583">
                  <c:v>PUT.La Hormiga-3</c:v>
                </c:pt>
                <c:pt idx="584">
                  <c:v>PUT.Pto Leguizamo-2</c:v>
                </c:pt>
                <c:pt idx="585">
                  <c:v>CAU.Ovejas</c:v>
                </c:pt>
                <c:pt idx="586">
                  <c:v>HUI.Pitalito-7</c:v>
                </c:pt>
                <c:pt idx="587">
                  <c:v>HUI.Pitalito-10</c:v>
                </c:pt>
                <c:pt idx="588">
                  <c:v>HUI.Horizonte</c:v>
                </c:pt>
                <c:pt idx="589">
                  <c:v>PAS.Caicedo</c:v>
                </c:pt>
                <c:pt idx="590">
                  <c:v>PUT.Orito-2</c:v>
                </c:pt>
                <c:pt idx="591">
                  <c:v>NAR.Aeropuerto Pasto</c:v>
                </c:pt>
                <c:pt idx="592">
                  <c:v>CAL.Juanambu</c:v>
                </c:pt>
                <c:pt idx="593">
                  <c:v>CAQ.Lusitania</c:v>
                </c:pt>
                <c:pt idx="594">
                  <c:v>VAL.San Isidro</c:v>
                </c:pt>
                <c:pt idx="595">
                  <c:v>CAL.Universidades</c:v>
                </c:pt>
                <c:pt idx="596">
                  <c:v>HUI.Palacio</c:v>
                </c:pt>
                <c:pt idx="597">
                  <c:v>PUT.San Antonio</c:v>
                </c:pt>
                <c:pt idx="598">
                  <c:v>CAU.El Tambo-2</c:v>
                </c:pt>
                <c:pt idx="599">
                  <c:v>TOL.La Paloma</c:v>
                </c:pt>
                <c:pt idx="600">
                  <c:v>CAU.Valle Nuevo</c:v>
                </c:pt>
                <c:pt idx="601">
                  <c:v>HUI.Santa Maria-2</c:v>
                </c:pt>
                <c:pt idx="602">
                  <c:v>PUT.Arcanchi</c:v>
                </c:pt>
                <c:pt idx="603">
                  <c:v>CAU.Pachonga</c:v>
                </c:pt>
                <c:pt idx="604">
                  <c:v>HUI.Zona Franca</c:v>
                </c:pt>
                <c:pt idx="605">
                  <c:v>CAU.Polindara</c:v>
                </c:pt>
                <c:pt idx="606">
                  <c:v>CAU.Pureto</c:v>
                </c:pt>
                <c:pt idx="607">
                  <c:v>HUI.Villa Vieja</c:v>
                </c:pt>
                <c:pt idx="608">
                  <c:v>CAQ.Mononguete</c:v>
                </c:pt>
                <c:pt idx="609">
                  <c:v>TOL.Condominios</c:v>
                </c:pt>
                <c:pt idx="610">
                  <c:v>CAL.Cristales</c:v>
                </c:pt>
                <c:pt idx="611">
                  <c:v>TOL.Tapias</c:v>
                </c:pt>
                <c:pt idx="612">
                  <c:v>CAU.El Cairo</c:v>
                </c:pt>
                <c:pt idx="613">
                  <c:v>VAL.Ciat</c:v>
                </c:pt>
                <c:pt idx="614">
                  <c:v>VAL.Dagua-2</c:v>
                </c:pt>
                <c:pt idx="615">
                  <c:v>CAU.Suarez-2</c:v>
                </c:pt>
                <c:pt idx="616">
                  <c:v>BNV.Colombia</c:v>
                </c:pt>
                <c:pt idx="617">
                  <c:v>POP.Alto Moreno</c:v>
                </c:pt>
                <c:pt idx="618">
                  <c:v>TOL.La Chamba</c:v>
                </c:pt>
                <c:pt idx="619">
                  <c:v>CAL.ST RAPISUR-PLAZA TORO</c:v>
                </c:pt>
                <c:pt idx="620">
                  <c:v>CAU.Kikes</c:v>
                </c:pt>
                <c:pt idx="621">
                  <c:v>CAL.Poblado</c:v>
                </c:pt>
                <c:pt idx="622">
                  <c:v>NAR.Ipiales-10</c:v>
                </c:pt>
                <c:pt idx="623">
                  <c:v>NAR.Ipiales-4</c:v>
                </c:pt>
                <c:pt idx="624">
                  <c:v>VAL.Cordoba</c:v>
                </c:pt>
                <c:pt idx="625">
                  <c:v>CAU.Ensenillo</c:v>
                </c:pt>
                <c:pt idx="626">
                  <c:v>CAU.Noanamito</c:v>
                </c:pt>
                <c:pt idx="627">
                  <c:v>CAL.Aguacatal-2</c:v>
                </c:pt>
                <c:pt idx="628">
                  <c:v>VAL.IND Unilever Andina-opción 1</c:v>
                </c:pt>
                <c:pt idx="629">
                  <c:v>CAL.IND Unilever Andina-opción 1</c:v>
                </c:pt>
                <c:pt idx="630">
                  <c:v>PAS.U Mariana</c:v>
                </c:pt>
                <c:pt idx="631">
                  <c:v>TUL.La Cruz</c:v>
                </c:pt>
                <c:pt idx="632">
                  <c:v>VAL.Borrero</c:v>
                </c:pt>
                <c:pt idx="633">
                  <c:v>IBG.Varsovia-2</c:v>
                </c:pt>
                <c:pt idx="634">
                  <c:v>TUL.Bosques Maracaibo</c:v>
                </c:pt>
                <c:pt idx="635">
                  <c:v>CAL.Retiro</c:v>
                </c:pt>
                <c:pt idx="636">
                  <c:v>PAS.Invipaz</c:v>
                </c:pt>
                <c:pt idx="637">
                  <c:v>IBG.Villa del Sol</c:v>
                </c:pt>
                <c:pt idx="638">
                  <c:v>NAR.Magui</c:v>
                </c:pt>
                <c:pt idx="639">
                  <c:v>CAU.El Mango-2</c:v>
                </c:pt>
                <c:pt idx="640">
                  <c:v>CAU.SDS SANTANDER DE QUILICHAO</c:v>
                </c:pt>
                <c:pt idx="641">
                  <c:v>VAL.SDS CERRITO</c:v>
                </c:pt>
                <c:pt idx="642">
                  <c:v>PAS.SDS CCM PASTO</c:v>
                </c:pt>
                <c:pt idx="643">
                  <c:v>CAL.SDS CALI ORIENTE</c:v>
                </c:pt>
                <c:pt idx="644">
                  <c:v>CAL.SDS Cali Norte</c:v>
                </c:pt>
                <c:pt idx="645">
                  <c:v>CAL.Carrillon</c:v>
                </c:pt>
                <c:pt idx="646">
                  <c:v>VAL.Providencia</c:v>
                </c:pt>
                <c:pt idx="647">
                  <c:v>CAU.Las Vegas</c:v>
                </c:pt>
                <c:pt idx="648">
                  <c:v>BNV.Independencia</c:v>
                </c:pt>
                <c:pt idx="649">
                  <c:v>CAU.Usenda</c:v>
                </c:pt>
                <c:pt idx="650">
                  <c:v>CAQ.Valparaiso</c:v>
                </c:pt>
                <c:pt idx="651">
                  <c:v>CAU.Muralla</c:v>
                </c:pt>
                <c:pt idx="652">
                  <c:v>CAU.Lomitas Arriba</c:v>
                </c:pt>
                <c:pt idx="653">
                  <c:v>CAL.Club Campestre</c:v>
                </c:pt>
                <c:pt idx="654">
                  <c:v>VAL.Alto Guacas</c:v>
                </c:pt>
                <c:pt idx="655">
                  <c:v>CAL.Guadalupe</c:v>
                </c:pt>
                <c:pt idx="656">
                  <c:v>PUT.Las Palmeras</c:v>
                </c:pt>
                <c:pt idx="657">
                  <c:v>CAQ.La Granja</c:v>
                </c:pt>
                <c:pt idx="658">
                  <c:v>VAL.Cerro Azul</c:v>
                </c:pt>
                <c:pt idx="659">
                  <c:v>PUT.San Martin</c:v>
                </c:pt>
                <c:pt idx="660">
                  <c:v>PUT.San Luis</c:v>
                </c:pt>
                <c:pt idx="661">
                  <c:v>CAQ.Riecito-2</c:v>
                </c:pt>
                <c:pt idx="662">
                  <c:v>CAQ.Ilusion</c:v>
                </c:pt>
                <c:pt idx="663">
                  <c:v>CAU.Mendez</c:v>
                </c:pt>
                <c:pt idx="664">
                  <c:v>CAU.IND Mexichem-Opción 1</c:v>
                </c:pt>
                <c:pt idx="665">
                  <c:v>HUI.Zaragoza</c:v>
                </c:pt>
                <c:pt idx="666">
                  <c:v>CAU.El Carmelo</c:v>
                </c:pt>
                <c:pt idx="667">
                  <c:v>CAU.El Cerro Damian</c:v>
                </c:pt>
                <c:pt idx="668">
                  <c:v>PUT.Buenavista</c:v>
                </c:pt>
                <c:pt idx="669">
                  <c:v>CAQ.Chipa</c:v>
                </c:pt>
                <c:pt idx="670">
                  <c:v>HUI.Begonia</c:v>
                </c:pt>
                <c:pt idx="671">
                  <c:v>CAU.Sabana</c:v>
                </c:pt>
                <c:pt idx="672">
                  <c:v>CAQ.EL Sabalo</c:v>
                </c:pt>
                <c:pt idx="673">
                  <c:v>NAR.La Plata</c:v>
                </c:pt>
                <c:pt idx="674">
                  <c:v>CAL.Juanchito</c:v>
                </c:pt>
                <c:pt idx="675">
                  <c:v>TUL.San Fernando</c:v>
                </c:pt>
                <c:pt idx="676">
                  <c:v>CAQ.Pto Manrique-2</c:v>
                </c:pt>
                <c:pt idx="677">
                  <c:v>CAQ.Solano P Blancas</c:v>
                </c:pt>
                <c:pt idx="678">
                  <c:v>CAQ.Maguare</c:v>
                </c:pt>
                <c:pt idx="679">
                  <c:v>PUT.Puerto Limon-2</c:v>
                </c:pt>
                <c:pt idx="680">
                  <c:v>CAQ.El Guamo</c:v>
                </c:pt>
                <c:pt idx="681">
                  <c:v>HUI.Mongui</c:v>
                </c:pt>
                <c:pt idx="682">
                  <c:v>CAL.Villa del Lago</c:v>
                </c:pt>
                <c:pt idx="683">
                  <c:v>CAL.Marroquin</c:v>
                </c:pt>
                <c:pt idx="684">
                  <c:v>CAL.RB Javeriana:H1</c:v>
                </c:pt>
                <c:pt idx="685">
                  <c:v>PUT.Puerto Umbria-2</c:v>
                </c:pt>
                <c:pt idx="686">
                  <c:v>CAU.Huellas</c:v>
                </c:pt>
                <c:pt idx="687">
                  <c:v>CAQ.Reina Baja</c:v>
                </c:pt>
                <c:pt idx="688">
                  <c:v>CAQ.Versalles</c:v>
                </c:pt>
                <c:pt idx="689">
                  <c:v>CAU.Pancitara</c:v>
                </c:pt>
                <c:pt idx="690">
                  <c:v>CAL.Independencia</c:v>
                </c:pt>
                <c:pt idx="691">
                  <c:v>CAL.Carrefour Sur</c:v>
                </c:pt>
                <c:pt idx="692">
                  <c:v>NAR.Santa Anita</c:v>
                </c:pt>
                <c:pt idx="693">
                  <c:v>PUT.Germania</c:v>
                </c:pt>
                <c:pt idx="694">
                  <c:v>PUT.Naranjito</c:v>
                </c:pt>
                <c:pt idx="695">
                  <c:v>PUT.San Roque</c:v>
                </c:pt>
                <c:pt idx="696">
                  <c:v>CAL.Centro-1</c:v>
                </c:pt>
                <c:pt idx="697">
                  <c:v>NAR.San Lorenzo</c:v>
                </c:pt>
                <c:pt idx="698">
                  <c:v>IBG.Centenario-2</c:v>
                </c:pt>
                <c:pt idx="699">
                  <c:v>CAU.El Vergel</c:v>
                </c:pt>
                <c:pt idx="700">
                  <c:v>VAL.Estambul</c:v>
                </c:pt>
                <c:pt idx="701">
                  <c:v>VAL.Cerrito</c:v>
                </c:pt>
                <c:pt idx="702">
                  <c:v>CAQ.Pto Arango</c:v>
                </c:pt>
                <c:pt idx="703">
                  <c:v>CAU.Mazamorrero</c:v>
                </c:pt>
                <c:pt idx="704">
                  <c:v>POP.ST POPAYAN</c:v>
                </c:pt>
                <c:pt idx="705">
                  <c:v>HUI.Buenos Aires</c:v>
                </c:pt>
                <c:pt idx="706">
                  <c:v>CAU.Turmina-2</c:v>
                </c:pt>
                <c:pt idx="707">
                  <c:v>BGA.Buga 2 SDS</c:v>
                </c:pt>
                <c:pt idx="708">
                  <c:v>TUL.RESIDENCIAL SDS</c:v>
                </c:pt>
                <c:pt idx="709">
                  <c:v>PAS.RESIDENCIAL SDS</c:v>
                </c:pt>
                <c:pt idx="710">
                  <c:v>FLO.MALVINAS SDS</c:v>
                </c:pt>
                <c:pt idx="711">
                  <c:v>CAL.Las Quintas</c:v>
                </c:pt>
                <c:pt idx="712">
                  <c:v>CAL.Marroquin-2</c:v>
                </c:pt>
                <c:pt idx="713">
                  <c:v>CAL.Decepaz</c:v>
                </c:pt>
                <c:pt idx="714">
                  <c:v>CAL.Altos de Juanambu</c:v>
                </c:pt>
                <c:pt idx="715">
                  <c:v>CAQ.Penas Blancas</c:v>
                </c:pt>
                <c:pt idx="716">
                  <c:v>CAL.La Nubia</c:v>
                </c:pt>
                <c:pt idx="717">
                  <c:v>CAU.Limones-2</c:v>
                </c:pt>
                <c:pt idx="718">
                  <c:v>CAL.Acueducto</c:v>
                </c:pt>
                <c:pt idx="719">
                  <c:v>PUT.Pto Caicedo</c:v>
                </c:pt>
                <c:pt idx="720">
                  <c:v>CAQ.Playa Rica</c:v>
                </c:pt>
                <c:pt idx="721">
                  <c:v>NAR.Aldana</c:v>
                </c:pt>
                <c:pt idx="722">
                  <c:v>PUT.Burdines</c:v>
                </c:pt>
                <c:pt idx="723">
                  <c:v>HUI.Colombia</c:v>
                </c:pt>
                <c:pt idx="724">
                  <c:v>CAQ.Santa Rosa</c:v>
                </c:pt>
                <c:pt idx="725">
                  <c:v>CAQ.Puerto Hungria</c:v>
                </c:pt>
                <c:pt idx="726">
                  <c:v>CAL.San Joaquin</c:v>
                </c:pt>
                <c:pt idx="727">
                  <c:v>CAL.Centenario</c:v>
                </c:pt>
                <c:pt idx="728">
                  <c:v>HUI.ECP Tello</c:v>
                </c:pt>
                <c:pt idx="729">
                  <c:v>CAQ.Las Damas</c:v>
                </c:pt>
                <c:pt idx="730">
                  <c:v>VAL.Mulalo</c:v>
                </c:pt>
                <c:pt idx="731">
                  <c:v>HUI.ECP Rio Ceibas</c:v>
                </c:pt>
                <c:pt idx="732">
                  <c:v>CAL.Ecopapel</c:v>
                </c:pt>
                <c:pt idx="733">
                  <c:v>CAL.Israel</c:v>
                </c:pt>
                <c:pt idx="734">
                  <c:v>CAL.Aristi</c:v>
                </c:pt>
                <c:pt idx="735">
                  <c:v>CAL.San Andresito</c:v>
                </c:pt>
                <c:pt idx="736">
                  <c:v>CAL.Apache</c:v>
                </c:pt>
                <c:pt idx="737">
                  <c:v>CAL.Club Rivera</c:v>
                </c:pt>
                <c:pt idx="738">
                  <c:v>CAL.Cam</c:v>
                </c:pt>
                <c:pt idx="739">
                  <c:v>CAL.La Base-2</c:v>
                </c:pt>
                <c:pt idx="740">
                  <c:v>CAL.Porvenir</c:v>
                </c:pt>
                <c:pt idx="741">
                  <c:v>CAL.La Base</c:v>
                </c:pt>
                <c:pt idx="742">
                  <c:v>PUT.Pto Asis-3</c:v>
                </c:pt>
                <c:pt idx="743">
                  <c:v>IBG.Valparaiso</c:v>
                </c:pt>
                <c:pt idx="744">
                  <c:v>IBG.Topacio</c:v>
                </c:pt>
                <c:pt idx="745">
                  <c:v>IBG.Rb Club Campestre</c:v>
                </c:pt>
                <c:pt idx="746">
                  <c:v>IBG.Montecarlo</c:v>
                </c:pt>
                <c:pt idx="747">
                  <c:v>CAL.Normandia-3</c:v>
                </c:pt>
                <c:pt idx="748">
                  <c:v>CAL.IND Cosmocentro</c:v>
                </c:pt>
                <c:pt idx="749">
                  <c:v>PUT.Miravalle</c:v>
                </c:pt>
                <c:pt idx="750">
                  <c:v>POP.Temp MiniMOV SS2020</c:v>
                </c:pt>
                <c:pt idx="751">
                  <c:v>CAL.Belen</c:v>
                </c:pt>
                <c:pt idx="752">
                  <c:v>PUT.El Pepino</c:v>
                </c:pt>
                <c:pt idx="753">
                  <c:v>TOL.IND Autovia saldana</c:v>
                </c:pt>
                <c:pt idx="754">
                  <c:v>CAU.Zona Franca</c:v>
                </c:pt>
                <c:pt idx="755">
                  <c:v>VAL.La Union-4</c:v>
                </c:pt>
                <c:pt idx="756">
                  <c:v>IBG.Chapeton</c:v>
                </c:pt>
                <c:pt idx="757">
                  <c:v>IBG.Matallana-2</c:v>
                </c:pt>
                <c:pt idx="758">
                  <c:v>IBG.Calambeo</c:v>
                </c:pt>
                <c:pt idx="759">
                  <c:v>CAL.Ciudad Melendez ALT-1</c:v>
                </c:pt>
                <c:pt idx="760">
                  <c:v>CAL.Zoologico ALT-1</c:v>
                </c:pt>
                <c:pt idx="761">
                  <c:v>CAU.El Bordo</c:v>
                </c:pt>
                <c:pt idx="762">
                  <c:v>NAR.Ricaute</c:v>
                </c:pt>
                <c:pt idx="763">
                  <c:v>CAU.Argelia</c:v>
                </c:pt>
                <c:pt idx="764">
                  <c:v>CAL.Autonoma</c:v>
                </c:pt>
                <c:pt idx="765">
                  <c:v>VAL.Terranova-2 ALT-1</c:v>
                </c:pt>
                <c:pt idx="766">
                  <c:v>VAL.Terranova-3 ALT-1</c:v>
                </c:pt>
                <c:pt idx="767">
                  <c:v>JAM.Alfaguara-2 ALT-3</c:v>
                </c:pt>
                <c:pt idx="768">
                  <c:v>JAM.Alfaguara-2 ALT-2</c:v>
                </c:pt>
                <c:pt idx="769">
                  <c:v>JAM.Alfaguara-2 ALT-1</c:v>
                </c:pt>
                <c:pt idx="770">
                  <c:v>VAL.Caballeros</c:v>
                </c:pt>
                <c:pt idx="771">
                  <c:v>VAL.Madronal</c:v>
                </c:pt>
                <c:pt idx="772">
                  <c:v>PAS.La Colina</c:v>
                </c:pt>
                <c:pt idx="773">
                  <c:v>PAS.Normandia</c:v>
                </c:pt>
                <c:pt idx="774">
                  <c:v>POP.Unicomfacauca ALT-4</c:v>
                </c:pt>
                <c:pt idx="775">
                  <c:v>PAS.Villarecreo</c:v>
                </c:pt>
                <c:pt idx="776">
                  <c:v>POP.Unicomfacauca ALT-1</c:v>
                </c:pt>
                <c:pt idx="777">
                  <c:v>PAS.Gualmatan</c:v>
                </c:pt>
                <c:pt idx="778">
                  <c:v>PAS.Filadelfia</c:v>
                </c:pt>
                <c:pt idx="779">
                  <c:v>PAS.Rosal de Oriente</c:v>
                </c:pt>
                <c:pt idx="780">
                  <c:v>POP.Autonoma ALT-3</c:v>
                </c:pt>
                <c:pt idx="781">
                  <c:v>POP.Licorera</c:v>
                </c:pt>
                <c:pt idx="782">
                  <c:v>POP.Cartagena</c:v>
                </c:pt>
                <c:pt idx="783">
                  <c:v>POP.Autonoma</c:v>
                </c:pt>
                <c:pt idx="784">
                  <c:v>HUI.El Juncal-2</c:v>
                </c:pt>
                <c:pt idx="785">
                  <c:v>PAS.Gualcaloma</c:v>
                </c:pt>
                <c:pt idx="786">
                  <c:v>VAL.Terranova-2 ALT-2</c:v>
                </c:pt>
                <c:pt idx="787">
                  <c:v>CAL.Llano Verde</c:v>
                </c:pt>
                <c:pt idx="788">
                  <c:v>VAL.El Carmen</c:v>
                </c:pt>
                <c:pt idx="789">
                  <c:v>NAR.Agua Clara</c:v>
                </c:pt>
                <c:pt idx="790">
                  <c:v>IBG.Megacolegio</c:v>
                </c:pt>
                <c:pt idx="791">
                  <c:v>NAR.Ipiales-20</c:v>
                </c:pt>
                <c:pt idx="792">
                  <c:v>CAL.Polvorines</c:v>
                </c:pt>
                <c:pt idx="793">
                  <c:v>FLO.La Gloria</c:v>
                </c:pt>
                <c:pt idx="794">
                  <c:v>CAL.IND Coliseo del Pueblo</c:v>
                </c:pt>
                <c:pt idx="795">
                  <c:v>(en blanco)</c:v>
                </c:pt>
              </c:strCache>
            </c:strRef>
          </c:cat>
          <c:val>
            <c:numRef>
              <c:f>'Tablas dinamicas'!$C$5:$C$800</c:f>
              <c:numCache>
                <c:formatCode>General</c:formatCode>
                <c:ptCount val="796"/>
                <c:pt idx="0">
                  <c:v>471703200</c:v>
                </c:pt>
                <c:pt idx="1">
                  <c:v>0</c:v>
                </c:pt>
                <c:pt idx="2">
                  <c:v>1110533004</c:v>
                </c:pt>
                <c:pt idx="3">
                  <c:v>489571084</c:v>
                </c:pt>
                <c:pt idx="4">
                  <c:v>681143076</c:v>
                </c:pt>
                <c:pt idx="5">
                  <c:v>744047802</c:v>
                </c:pt>
                <c:pt idx="6">
                  <c:v>0</c:v>
                </c:pt>
                <c:pt idx="7">
                  <c:v>690122850</c:v>
                </c:pt>
                <c:pt idx="8">
                  <c:v>331516800</c:v>
                </c:pt>
                <c:pt idx="9">
                  <c:v>2417457012</c:v>
                </c:pt>
                <c:pt idx="10">
                  <c:v>782519652</c:v>
                </c:pt>
                <c:pt idx="11">
                  <c:v>0</c:v>
                </c:pt>
                <c:pt idx="12">
                  <c:v>734356626</c:v>
                </c:pt>
                <c:pt idx="13">
                  <c:v>734356626</c:v>
                </c:pt>
                <c:pt idx="14">
                  <c:v>1118134460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2349393536</c:v>
                </c:pt>
                <c:pt idx="23">
                  <c:v>979142168</c:v>
                </c:pt>
                <c:pt idx="24">
                  <c:v>328541576</c:v>
                </c:pt>
                <c:pt idx="25">
                  <c:v>0</c:v>
                </c:pt>
                <c:pt idx="26">
                  <c:v>742475552</c:v>
                </c:pt>
                <c:pt idx="27">
                  <c:v>0</c:v>
                </c:pt>
                <c:pt idx="28">
                  <c:v>0</c:v>
                </c:pt>
                <c:pt idx="29">
                  <c:v>654360212</c:v>
                </c:pt>
                <c:pt idx="30">
                  <c:v>0</c:v>
                </c:pt>
                <c:pt idx="31">
                  <c:v>0</c:v>
                </c:pt>
                <c:pt idx="32">
                  <c:v>564060364</c:v>
                </c:pt>
                <c:pt idx="33">
                  <c:v>0</c:v>
                </c:pt>
                <c:pt idx="34">
                  <c:v>10976420</c:v>
                </c:pt>
                <c:pt idx="35">
                  <c:v>734356626</c:v>
                </c:pt>
                <c:pt idx="36">
                  <c:v>0</c:v>
                </c:pt>
                <c:pt idx="37">
                  <c:v>752313186</c:v>
                </c:pt>
                <c:pt idx="38">
                  <c:v>70189828</c:v>
                </c:pt>
                <c:pt idx="39">
                  <c:v>0</c:v>
                </c:pt>
                <c:pt idx="40">
                  <c:v>734356626</c:v>
                </c:pt>
                <c:pt idx="41">
                  <c:v>2459831668</c:v>
                </c:pt>
                <c:pt idx="42">
                  <c:v>331516800</c:v>
                </c:pt>
                <c:pt idx="43">
                  <c:v>397820160</c:v>
                </c:pt>
                <c:pt idx="44">
                  <c:v>442022400</c:v>
                </c:pt>
                <c:pt idx="45">
                  <c:v>522890982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1115875503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68227326</c:v>
                </c:pt>
                <c:pt idx="57">
                  <c:v>0</c:v>
                </c:pt>
                <c:pt idx="58">
                  <c:v>199642030</c:v>
                </c:pt>
                <c:pt idx="59">
                  <c:v>599235620</c:v>
                </c:pt>
                <c:pt idx="60">
                  <c:v>10762224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11702536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2709996200</c:v>
                </c:pt>
                <c:pt idx="71">
                  <c:v>7276710</c:v>
                </c:pt>
                <c:pt idx="72">
                  <c:v>0</c:v>
                </c:pt>
                <c:pt idx="73">
                  <c:v>0</c:v>
                </c:pt>
                <c:pt idx="74">
                  <c:v>14372557</c:v>
                </c:pt>
                <c:pt idx="75">
                  <c:v>0</c:v>
                </c:pt>
                <c:pt idx="76">
                  <c:v>0</c:v>
                </c:pt>
                <c:pt idx="77">
                  <c:v>8383267</c:v>
                </c:pt>
                <c:pt idx="78">
                  <c:v>2104530550</c:v>
                </c:pt>
                <c:pt idx="79">
                  <c:v>0</c:v>
                </c:pt>
                <c:pt idx="80">
                  <c:v>93921088</c:v>
                </c:pt>
                <c:pt idx="81">
                  <c:v>0</c:v>
                </c:pt>
                <c:pt idx="82">
                  <c:v>24675730</c:v>
                </c:pt>
                <c:pt idx="83">
                  <c:v>1974834</c:v>
                </c:pt>
                <c:pt idx="84">
                  <c:v>16264328</c:v>
                </c:pt>
                <c:pt idx="85">
                  <c:v>11274790</c:v>
                </c:pt>
                <c:pt idx="86">
                  <c:v>0</c:v>
                </c:pt>
                <c:pt idx="87">
                  <c:v>29179650</c:v>
                </c:pt>
                <c:pt idx="88">
                  <c:v>2618541</c:v>
                </c:pt>
                <c:pt idx="89">
                  <c:v>104379696</c:v>
                </c:pt>
                <c:pt idx="90">
                  <c:v>0</c:v>
                </c:pt>
                <c:pt idx="91">
                  <c:v>5111612</c:v>
                </c:pt>
                <c:pt idx="92">
                  <c:v>5792812</c:v>
                </c:pt>
                <c:pt idx="93">
                  <c:v>0</c:v>
                </c:pt>
                <c:pt idx="94">
                  <c:v>2432266100</c:v>
                </c:pt>
                <c:pt idx="95">
                  <c:v>0</c:v>
                </c:pt>
                <c:pt idx="96">
                  <c:v>823797</c:v>
                </c:pt>
                <c:pt idx="97">
                  <c:v>8036032</c:v>
                </c:pt>
                <c:pt idx="98">
                  <c:v>7988349</c:v>
                </c:pt>
                <c:pt idx="99">
                  <c:v>2585363855</c:v>
                </c:pt>
                <c:pt idx="100">
                  <c:v>4631425</c:v>
                </c:pt>
                <c:pt idx="101">
                  <c:v>11176641</c:v>
                </c:pt>
                <c:pt idx="102">
                  <c:v>24854854</c:v>
                </c:pt>
                <c:pt idx="103">
                  <c:v>0</c:v>
                </c:pt>
                <c:pt idx="104">
                  <c:v>0</c:v>
                </c:pt>
                <c:pt idx="105">
                  <c:v>12566077</c:v>
                </c:pt>
                <c:pt idx="106">
                  <c:v>0</c:v>
                </c:pt>
                <c:pt idx="107">
                  <c:v>0</c:v>
                </c:pt>
                <c:pt idx="108">
                  <c:v>12920965</c:v>
                </c:pt>
                <c:pt idx="109">
                  <c:v>5548321</c:v>
                </c:pt>
                <c:pt idx="110">
                  <c:v>0</c:v>
                </c:pt>
                <c:pt idx="111">
                  <c:v>19658668</c:v>
                </c:pt>
                <c:pt idx="112">
                  <c:v>1259570</c:v>
                </c:pt>
                <c:pt idx="113">
                  <c:v>0</c:v>
                </c:pt>
                <c:pt idx="114">
                  <c:v>0</c:v>
                </c:pt>
                <c:pt idx="115">
                  <c:v>8959857</c:v>
                </c:pt>
                <c:pt idx="116">
                  <c:v>0</c:v>
                </c:pt>
                <c:pt idx="117">
                  <c:v>4560953</c:v>
                </c:pt>
                <c:pt idx="118">
                  <c:v>0</c:v>
                </c:pt>
                <c:pt idx="119">
                  <c:v>0</c:v>
                </c:pt>
                <c:pt idx="120">
                  <c:v>7999201</c:v>
                </c:pt>
                <c:pt idx="121">
                  <c:v>6141117</c:v>
                </c:pt>
                <c:pt idx="122">
                  <c:v>25746016</c:v>
                </c:pt>
                <c:pt idx="123">
                  <c:v>4463520</c:v>
                </c:pt>
                <c:pt idx="124">
                  <c:v>6551908</c:v>
                </c:pt>
                <c:pt idx="125">
                  <c:v>0</c:v>
                </c:pt>
                <c:pt idx="126">
                  <c:v>4707974</c:v>
                </c:pt>
                <c:pt idx="127">
                  <c:v>0</c:v>
                </c:pt>
                <c:pt idx="128">
                  <c:v>9728765</c:v>
                </c:pt>
                <c:pt idx="129">
                  <c:v>216196724</c:v>
                </c:pt>
                <c:pt idx="130">
                  <c:v>0</c:v>
                </c:pt>
                <c:pt idx="131">
                  <c:v>0</c:v>
                </c:pt>
                <c:pt idx="132">
                  <c:v>9013411</c:v>
                </c:pt>
                <c:pt idx="133">
                  <c:v>12360579</c:v>
                </c:pt>
                <c:pt idx="134">
                  <c:v>9282303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8514150</c:v>
                </c:pt>
                <c:pt idx="142">
                  <c:v>14027446</c:v>
                </c:pt>
                <c:pt idx="143">
                  <c:v>5766008</c:v>
                </c:pt>
                <c:pt idx="144">
                  <c:v>1056591596</c:v>
                </c:pt>
                <c:pt idx="145">
                  <c:v>0</c:v>
                </c:pt>
                <c:pt idx="146">
                  <c:v>0</c:v>
                </c:pt>
                <c:pt idx="147">
                  <c:v>5721464</c:v>
                </c:pt>
                <c:pt idx="148">
                  <c:v>12147458</c:v>
                </c:pt>
                <c:pt idx="149">
                  <c:v>15556194</c:v>
                </c:pt>
                <c:pt idx="150">
                  <c:v>0</c:v>
                </c:pt>
                <c:pt idx="151">
                  <c:v>13639490</c:v>
                </c:pt>
                <c:pt idx="152">
                  <c:v>6415889</c:v>
                </c:pt>
                <c:pt idx="153">
                  <c:v>0</c:v>
                </c:pt>
                <c:pt idx="154">
                  <c:v>24167298</c:v>
                </c:pt>
                <c:pt idx="155">
                  <c:v>911188504</c:v>
                </c:pt>
                <c:pt idx="156">
                  <c:v>0</c:v>
                </c:pt>
                <c:pt idx="157">
                  <c:v>1202727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29548740</c:v>
                </c:pt>
                <c:pt idx="162">
                  <c:v>3275599</c:v>
                </c:pt>
                <c:pt idx="163">
                  <c:v>1947766</c:v>
                </c:pt>
                <c:pt idx="164">
                  <c:v>0</c:v>
                </c:pt>
                <c:pt idx="165">
                  <c:v>4855174</c:v>
                </c:pt>
                <c:pt idx="166">
                  <c:v>11425042</c:v>
                </c:pt>
                <c:pt idx="167">
                  <c:v>13477436</c:v>
                </c:pt>
                <c:pt idx="168">
                  <c:v>2271138</c:v>
                </c:pt>
                <c:pt idx="169">
                  <c:v>4102315</c:v>
                </c:pt>
                <c:pt idx="170">
                  <c:v>0</c:v>
                </c:pt>
                <c:pt idx="171">
                  <c:v>0</c:v>
                </c:pt>
                <c:pt idx="172">
                  <c:v>3227182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37998752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7495957</c:v>
                </c:pt>
                <c:pt idx="184">
                  <c:v>2475209055</c:v>
                </c:pt>
                <c:pt idx="185">
                  <c:v>1691187</c:v>
                </c:pt>
                <c:pt idx="186">
                  <c:v>31647210</c:v>
                </c:pt>
                <c:pt idx="187">
                  <c:v>6660556</c:v>
                </c:pt>
                <c:pt idx="188">
                  <c:v>0</c:v>
                </c:pt>
                <c:pt idx="189">
                  <c:v>1523966525</c:v>
                </c:pt>
                <c:pt idx="190">
                  <c:v>111877566</c:v>
                </c:pt>
                <c:pt idx="191">
                  <c:v>994973574</c:v>
                </c:pt>
                <c:pt idx="192">
                  <c:v>7503787</c:v>
                </c:pt>
                <c:pt idx="193">
                  <c:v>65816958</c:v>
                </c:pt>
                <c:pt idx="194">
                  <c:v>3015742362</c:v>
                </c:pt>
                <c:pt idx="195">
                  <c:v>4848450</c:v>
                </c:pt>
                <c:pt idx="196">
                  <c:v>12628364</c:v>
                </c:pt>
                <c:pt idx="197">
                  <c:v>0</c:v>
                </c:pt>
                <c:pt idx="198">
                  <c:v>1556621</c:v>
                </c:pt>
                <c:pt idx="199">
                  <c:v>151913010</c:v>
                </c:pt>
                <c:pt idx="200">
                  <c:v>0</c:v>
                </c:pt>
                <c:pt idx="201">
                  <c:v>0</c:v>
                </c:pt>
                <c:pt idx="202">
                  <c:v>14707873</c:v>
                </c:pt>
                <c:pt idx="203">
                  <c:v>4676579</c:v>
                </c:pt>
                <c:pt idx="204">
                  <c:v>11346488</c:v>
                </c:pt>
                <c:pt idx="205">
                  <c:v>1778619</c:v>
                </c:pt>
                <c:pt idx="206">
                  <c:v>3821283</c:v>
                </c:pt>
                <c:pt idx="207">
                  <c:v>3891500</c:v>
                </c:pt>
                <c:pt idx="208">
                  <c:v>0</c:v>
                </c:pt>
                <c:pt idx="209">
                  <c:v>0</c:v>
                </c:pt>
                <c:pt idx="210">
                  <c:v>7468942</c:v>
                </c:pt>
                <c:pt idx="211">
                  <c:v>19936349</c:v>
                </c:pt>
                <c:pt idx="212">
                  <c:v>0</c:v>
                </c:pt>
                <c:pt idx="213">
                  <c:v>3041037</c:v>
                </c:pt>
                <c:pt idx="214">
                  <c:v>4808646</c:v>
                </c:pt>
                <c:pt idx="215">
                  <c:v>5651948</c:v>
                </c:pt>
                <c:pt idx="216">
                  <c:v>0</c:v>
                </c:pt>
                <c:pt idx="217">
                  <c:v>31091964</c:v>
                </c:pt>
                <c:pt idx="218">
                  <c:v>23551868</c:v>
                </c:pt>
                <c:pt idx="219">
                  <c:v>2179058</c:v>
                </c:pt>
                <c:pt idx="220">
                  <c:v>24947582</c:v>
                </c:pt>
                <c:pt idx="221">
                  <c:v>8987352</c:v>
                </c:pt>
                <c:pt idx="222">
                  <c:v>8774504</c:v>
                </c:pt>
                <c:pt idx="223">
                  <c:v>0</c:v>
                </c:pt>
                <c:pt idx="224">
                  <c:v>748226073</c:v>
                </c:pt>
                <c:pt idx="225">
                  <c:v>2437260</c:v>
                </c:pt>
                <c:pt idx="226">
                  <c:v>6052053</c:v>
                </c:pt>
                <c:pt idx="227">
                  <c:v>7406854</c:v>
                </c:pt>
                <c:pt idx="228">
                  <c:v>3524590</c:v>
                </c:pt>
                <c:pt idx="229">
                  <c:v>3575015</c:v>
                </c:pt>
                <c:pt idx="230">
                  <c:v>619203160</c:v>
                </c:pt>
                <c:pt idx="231">
                  <c:v>2393985</c:v>
                </c:pt>
                <c:pt idx="232">
                  <c:v>0</c:v>
                </c:pt>
                <c:pt idx="233">
                  <c:v>18622158</c:v>
                </c:pt>
                <c:pt idx="234">
                  <c:v>4805280</c:v>
                </c:pt>
                <c:pt idx="235">
                  <c:v>7068591</c:v>
                </c:pt>
                <c:pt idx="236">
                  <c:v>1846807</c:v>
                </c:pt>
                <c:pt idx="237">
                  <c:v>1563234</c:v>
                </c:pt>
                <c:pt idx="238">
                  <c:v>4468906</c:v>
                </c:pt>
                <c:pt idx="239">
                  <c:v>5247752</c:v>
                </c:pt>
                <c:pt idx="240">
                  <c:v>9758790</c:v>
                </c:pt>
                <c:pt idx="241">
                  <c:v>897757584</c:v>
                </c:pt>
                <c:pt idx="242">
                  <c:v>0</c:v>
                </c:pt>
                <c:pt idx="243">
                  <c:v>788775360</c:v>
                </c:pt>
                <c:pt idx="244">
                  <c:v>734356626</c:v>
                </c:pt>
                <c:pt idx="245">
                  <c:v>5215709</c:v>
                </c:pt>
                <c:pt idx="246">
                  <c:v>473131350</c:v>
                </c:pt>
                <c:pt idx="247">
                  <c:v>931794966</c:v>
                </c:pt>
                <c:pt idx="248">
                  <c:v>11957039</c:v>
                </c:pt>
                <c:pt idx="249">
                  <c:v>10324322</c:v>
                </c:pt>
                <c:pt idx="250">
                  <c:v>13709081</c:v>
                </c:pt>
                <c:pt idx="251">
                  <c:v>7221778</c:v>
                </c:pt>
                <c:pt idx="252">
                  <c:v>13983865</c:v>
                </c:pt>
                <c:pt idx="253">
                  <c:v>71967903</c:v>
                </c:pt>
                <c:pt idx="254">
                  <c:v>6420825</c:v>
                </c:pt>
                <c:pt idx="255">
                  <c:v>10658645</c:v>
                </c:pt>
                <c:pt idx="256">
                  <c:v>51979956</c:v>
                </c:pt>
                <c:pt idx="257">
                  <c:v>11802915</c:v>
                </c:pt>
                <c:pt idx="258">
                  <c:v>6828351</c:v>
                </c:pt>
                <c:pt idx="259">
                  <c:v>6320292</c:v>
                </c:pt>
                <c:pt idx="260">
                  <c:v>0</c:v>
                </c:pt>
                <c:pt idx="261">
                  <c:v>47240268</c:v>
                </c:pt>
                <c:pt idx="262">
                  <c:v>6741522</c:v>
                </c:pt>
                <c:pt idx="263">
                  <c:v>11618584</c:v>
                </c:pt>
                <c:pt idx="264">
                  <c:v>25396406</c:v>
                </c:pt>
                <c:pt idx="265">
                  <c:v>7397661</c:v>
                </c:pt>
                <c:pt idx="266">
                  <c:v>0</c:v>
                </c:pt>
                <c:pt idx="267">
                  <c:v>0</c:v>
                </c:pt>
                <c:pt idx="268">
                  <c:v>8258666</c:v>
                </c:pt>
                <c:pt idx="269">
                  <c:v>38264896</c:v>
                </c:pt>
                <c:pt idx="270">
                  <c:v>13289408</c:v>
                </c:pt>
                <c:pt idx="271">
                  <c:v>3923709</c:v>
                </c:pt>
                <c:pt idx="272">
                  <c:v>10959218</c:v>
                </c:pt>
                <c:pt idx="273">
                  <c:v>0</c:v>
                </c:pt>
                <c:pt idx="274">
                  <c:v>2718454</c:v>
                </c:pt>
                <c:pt idx="275">
                  <c:v>2957576</c:v>
                </c:pt>
                <c:pt idx="276">
                  <c:v>18962300</c:v>
                </c:pt>
                <c:pt idx="277">
                  <c:v>0</c:v>
                </c:pt>
                <c:pt idx="278">
                  <c:v>10189712</c:v>
                </c:pt>
                <c:pt idx="279">
                  <c:v>0</c:v>
                </c:pt>
                <c:pt idx="280">
                  <c:v>0</c:v>
                </c:pt>
                <c:pt idx="281">
                  <c:v>7402169</c:v>
                </c:pt>
                <c:pt idx="282">
                  <c:v>19618558</c:v>
                </c:pt>
                <c:pt idx="283">
                  <c:v>6145134</c:v>
                </c:pt>
                <c:pt idx="284">
                  <c:v>2389729</c:v>
                </c:pt>
                <c:pt idx="285">
                  <c:v>4699187</c:v>
                </c:pt>
                <c:pt idx="286">
                  <c:v>10436860</c:v>
                </c:pt>
                <c:pt idx="287">
                  <c:v>6701259</c:v>
                </c:pt>
                <c:pt idx="288">
                  <c:v>7022660</c:v>
                </c:pt>
                <c:pt idx="289">
                  <c:v>0</c:v>
                </c:pt>
                <c:pt idx="290">
                  <c:v>101513211</c:v>
                </c:pt>
                <c:pt idx="291">
                  <c:v>2444043</c:v>
                </c:pt>
                <c:pt idx="292">
                  <c:v>6442945</c:v>
                </c:pt>
                <c:pt idx="293">
                  <c:v>7898578</c:v>
                </c:pt>
                <c:pt idx="294">
                  <c:v>14800399</c:v>
                </c:pt>
                <c:pt idx="295">
                  <c:v>11921629</c:v>
                </c:pt>
                <c:pt idx="296">
                  <c:v>6285205</c:v>
                </c:pt>
                <c:pt idx="297">
                  <c:v>7580819</c:v>
                </c:pt>
                <c:pt idx="298">
                  <c:v>0</c:v>
                </c:pt>
                <c:pt idx="299">
                  <c:v>11339074</c:v>
                </c:pt>
                <c:pt idx="300">
                  <c:v>5803256</c:v>
                </c:pt>
                <c:pt idx="301">
                  <c:v>5116729</c:v>
                </c:pt>
                <c:pt idx="302">
                  <c:v>0</c:v>
                </c:pt>
                <c:pt idx="303">
                  <c:v>9912905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11268174</c:v>
                </c:pt>
                <c:pt idx="308">
                  <c:v>5799585</c:v>
                </c:pt>
                <c:pt idx="309">
                  <c:v>9000819</c:v>
                </c:pt>
                <c:pt idx="310">
                  <c:v>0</c:v>
                </c:pt>
                <c:pt idx="311">
                  <c:v>7439561</c:v>
                </c:pt>
                <c:pt idx="312">
                  <c:v>8060382</c:v>
                </c:pt>
                <c:pt idx="313">
                  <c:v>5286248</c:v>
                </c:pt>
                <c:pt idx="314">
                  <c:v>13468292</c:v>
                </c:pt>
                <c:pt idx="315">
                  <c:v>18549390</c:v>
                </c:pt>
                <c:pt idx="316">
                  <c:v>7139616</c:v>
                </c:pt>
                <c:pt idx="317">
                  <c:v>7483659</c:v>
                </c:pt>
                <c:pt idx="318">
                  <c:v>2017986</c:v>
                </c:pt>
                <c:pt idx="319">
                  <c:v>6931570</c:v>
                </c:pt>
                <c:pt idx="320">
                  <c:v>1440812</c:v>
                </c:pt>
                <c:pt idx="321">
                  <c:v>1031682</c:v>
                </c:pt>
                <c:pt idx="322">
                  <c:v>3130596</c:v>
                </c:pt>
                <c:pt idx="323">
                  <c:v>1025498238</c:v>
                </c:pt>
                <c:pt idx="324">
                  <c:v>736757919</c:v>
                </c:pt>
                <c:pt idx="325">
                  <c:v>10290338</c:v>
                </c:pt>
                <c:pt idx="326">
                  <c:v>14183255</c:v>
                </c:pt>
                <c:pt idx="327">
                  <c:v>622905</c:v>
                </c:pt>
                <c:pt idx="328">
                  <c:v>12114212</c:v>
                </c:pt>
                <c:pt idx="329">
                  <c:v>14492762</c:v>
                </c:pt>
                <c:pt idx="330">
                  <c:v>2236162</c:v>
                </c:pt>
                <c:pt idx="331">
                  <c:v>14882819</c:v>
                </c:pt>
                <c:pt idx="332">
                  <c:v>1753646085</c:v>
                </c:pt>
                <c:pt idx="333">
                  <c:v>0</c:v>
                </c:pt>
                <c:pt idx="334">
                  <c:v>11568197</c:v>
                </c:pt>
                <c:pt idx="335">
                  <c:v>13282760</c:v>
                </c:pt>
                <c:pt idx="336">
                  <c:v>31771176</c:v>
                </c:pt>
                <c:pt idx="337">
                  <c:v>15295293</c:v>
                </c:pt>
                <c:pt idx="338">
                  <c:v>2097368</c:v>
                </c:pt>
                <c:pt idx="339">
                  <c:v>985400</c:v>
                </c:pt>
                <c:pt idx="340">
                  <c:v>0</c:v>
                </c:pt>
                <c:pt idx="341">
                  <c:v>16820296</c:v>
                </c:pt>
                <c:pt idx="342">
                  <c:v>13677881</c:v>
                </c:pt>
                <c:pt idx="343">
                  <c:v>6548476</c:v>
                </c:pt>
                <c:pt idx="344">
                  <c:v>38484980</c:v>
                </c:pt>
                <c:pt idx="345">
                  <c:v>770025693</c:v>
                </c:pt>
                <c:pt idx="346">
                  <c:v>0</c:v>
                </c:pt>
                <c:pt idx="347">
                  <c:v>2163925</c:v>
                </c:pt>
                <c:pt idx="348">
                  <c:v>2926480</c:v>
                </c:pt>
                <c:pt idx="349">
                  <c:v>4572910</c:v>
                </c:pt>
                <c:pt idx="350">
                  <c:v>12420199</c:v>
                </c:pt>
                <c:pt idx="351">
                  <c:v>22527344</c:v>
                </c:pt>
                <c:pt idx="352">
                  <c:v>5091682</c:v>
                </c:pt>
                <c:pt idx="353">
                  <c:v>15020517</c:v>
                </c:pt>
                <c:pt idx="354">
                  <c:v>86953226</c:v>
                </c:pt>
                <c:pt idx="355">
                  <c:v>13366274</c:v>
                </c:pt>
                <c:pt idx="356">
                  <c:v>8828707</c:v>
                </c:pt>
                <c:pt idx="357">
                  <c:v>8966849</c:v>
                </c:pt>
                <c:pt idx="358">
                  <c:v>785592456</c:v>
                </c:pt>
                <c:pt idx="359">
                  <c:v>80312704</c:v>
                </c:pt>
                <c:pt idx="360">
                  <c:v>11168333</c:v>
                </c:pt>
                <c:pt idx="361">
                  <c:v>6148346</c:v>
                </c:pt>
                <c:pt idx="362">
                  <c:v>6109078</c:v>
                </c:pt>
                <c:pt idx="363">
                  <c:v>4627328</c:v>
                </c:pt>
                <c:pt idx="364">
                  <c:v>716235246</c:v>
                </c:pt>
                <c:pt idx="365">
                  <c:v>530426880</c:v>
                </c:pt>
                <c:pt idx="366">
                  <c:v>45799524</c:v>
                </c:pt>
                <c:pt idx="367">
                  <c:v>2042942424</c:v>
                </c:pt>
                <c:pt idx="368">
                  <c:v>0</c:v>
                </c:pt>
                <c:pt idx="369">
                  <c:v>2215134</c:v>
                </c:pt>
                <c:pt idx="370">
                  <c:v>8158934</c:v>
                </c:pt>
                <c:pt idx="371">
                  <c:v>1398134496</c:v>
                </c:pt>
                <c:pt idx="372">
                  <c:v>2398312035</c:v>
                </c:pt>
                <c:pt idx="373">
                  <c:v>0</c:v>
                </c:pt>
                <c:pt idx="374">
                  <c:v>4422084</c:v>
                </c:pt>
                <c:pt idx="375">
                  <c:v>1024901919</c:v>
                </c:pt>
                <c:pt idx="376">
                  <c:v>0</c:v>
                </c:pt>
                <c:pt idx="377">
                  <c:v>549914266</c:v>
                </c:pt>
                <c:pt idx="378">
                  <c:v>524718765</c:v>
                </c:pt>
                <c:pt idx="379">
                  <c:v>3948298566</c:v>
                </c:pt>
                <c:pt idx="380">
                  <c:v>7789647</c:v>
                </c:pt>
                <c:pt idx="381">
                  <c:v>0</c:v>
                </c:pt>
                <c:pt idx="382">
                  <c:v>3099310</c:v>
                </c:pt>
                <c:pt idx="383">
                  <c:v>1577076</c:v>
                </c:pt>
                <c:pt idx="384">
                  <c:v>8178037</c:v>
                </c:pt>
                <c:pt idx="385">
                  <c:v>2608922</c:v>
                </c:pt>
                <c:pt idx="386">
                  <c:v>545383737</c:v>
                </c:pt>
                <c:pt idx="387">
                  <c:v>45798410</c:v>
                </c:pt>
                <c:pt idx="388">
                  <c:v>51760154</c:v>
                </c:pt>
                <c:pt idx="389">
                  <c:v>41800784</c:v>
                </c:pt>
                <c:pt idx="390">
                  <c:v>138394088</c:v>
                </c:pt>
                <c:pt idx="391">
                  <c:v>1310353840</c:v>
                </c:pt>
                <c:pt idx="392">
                  <c:v>72223780</c:v>
                </c:pt>
                <c:pt idx="393">
                  <c:v>100156828</c:v>
                </c:pt>
                <c:pt idx="394">
                  <c:v>54338962</c:v>
                </c:pt>
                <c:pt idx="395">
                  <c:v>29702640</c:v>
                </c:pt>
                <c:pt idx="396">
                  <c:v>52401978</c:v>
                </c:pt>
                <c:pt idx="397">
                  <c:v>8004856</c:v>
                </c:pt>
                <c:pt idx="398">
                  <c:v>12982617</c:v>
                </c:pt>
                <c:pt idx="399">
                  <c:v>2085903459</c:v>
                </c:pt>
                <c:pt idx="400">
                  <c:v>1950407260</c:v>
                </c:pt>
                <c:pt idx="401">
                  <c:v>2296853128</c:v>
                </c:pt>
                <c:pt idx="402">
                  <c:v>946240335</c:v>
                </c:pt>
                <c:pt idx="403">
                  <c:v>57547876</c:v>
                </c:pt>
                <c:pt idx="404">
                  <c:v>549361752</c:v>
                </c:pt>
                <c:pt idx="405">
                  <c:v>489571084</c:v>
                </c:pt>
                <c:pt idx="406">
                  <c:v>126162148</c:v>
                </c:pt>
                <c:pt idx="407">
                  <c:v>78064838</c:v>
                </c:pt>
                <c:pt idx="408">
                  <c:v>0</c:v>
                </c:pt>
                <c:pt idx="409">
                  <c:v>0</c:v>
                </c:pt>
                <c:pt idx="410">
                  <c:v>4249989</c:v>
                </c:pt>
                <c:pt idx="411">
                  <c:v>0</c:v>
                </c:pt>
                <c:pt idx="412">
                  <c:v>1859328</c:v>
                </c:pt>
                <c:pt idx="413">
                  <c:v>9917141</c:v>
                </c:pt>
                <c:pt idx="414">
                  <c:v>12014001</c:v>
                </c:pt>
                <c:pt idx="415">
                  <c:v>3912485</c:v>
                </c:pt>
                <c:pt idx="416">
                  <c:v>721437978</c:v>
                </c:pt>
                <c:pt idx="417">
                  <c:v>2601084696</c:v>
                </c:pt>
                <c:pt idx="418">
                  <c:v>1969833244</c:v>
                </c:pt>
                <c:pt idx="419">
                  <c:v>0</c:v>
                </c:pt>
                <c:pt idx="420">
                  <c:v>1735399710</c:v>
                </c:pt>
                <c:pt idx="421">
                  <c:v>1731991164</c:v>
                </c:pt>
                <c:pt idx="422">
                  <c:v>0</c:v>
                </c:pt>
                <c:pt idx="423">
                  <c:v>2111392980</c:v>
                </c:pt>
                <c:pt idx="424">
                  <c:v>1139523855</c:v>
                </c:pt>
                <c:pt idx="425">
                  <c:v>3431196345</c:v>
                </c:pt>
                <c:pt idx="426">
                  <c:v>551775756</c:v>
                </c:pt>
                <c:pt idx="427">
                  <c:v>2167582863</c:v>
                </c:pt>
                <c:pt idx="428">
                  <c:v>2019791925</c:v>
                </c:pt>
                <c:pt idx="429">
                  <c:v>0</c:v>
                </c:pt>
                <c:pt idx="430">
                  <c:v>763494656</c:v>
                </c:pt>
                <c:pt idx="431">
                  <c:v>794088932</c:v>
                </c:pt>
                <c:pt idx="432">
                  <c:v>608754032</c:v>
                </c:pt>
                <c:pt idx="433">
                  <c:v>136997536</c:v>
                </c:pt>
                <c:pt idx="434">
                  <c:v>818517836</c:v>
                </c:pt>
                <c:pt idx="435">
                  <c:v>2108449428</c:v>
                </c:pt>
                <c:pt idx="436">
                  <c:v>400881126</c:v>
                </c:pt>
                <c:pt idx="437">
                  <c:v>15052820</c:v>
                </c:pt>
                <c:pt idx="438">
                  <c:v>9400370</c:v>
                </c:pt>
                <c:pt idx="439">
                  <c:v>12240630</c:v>
                </c:pt>
                <c:pt idx="440">
                  <c:v>107703814</c:v>
                </c:pt>
                <c:pt idx="441">
                  <c:v>2887628095</c:v>
                </c:pt>
                <c:pt idx="442">
                  <c:v>18644142</c:v>
                </c:pt>
                <c:pt idx="443">
                  <c:v>32191056</c:v>
                </c:pt>
                <c:pt idx="444">
                  <c:v>16166608</c:v>
                </c:pt>
                <c:pt idx="445">
                  <c:v>8955223</c:v>
                </c:pt>
                <c:pt idx="446">
                  <c:v>20973407</c:v>
                </c:pt>
                <c:pt idx="447">
                  <c:v>48102120</c:v>
                </c:pt>
                <c:pt idx="448">
                  <c:v>46576830</c:v>
                </c:pt>
                <c:pt idx="449">
                  <c:v>39174302</c:v>
                </c:pt>
                <c:pt idx="450">
                  <c:v>766116288</c:v>
                </c:pt>
                <c:pt idx="451">
                  <c:v>767024122</c:v>
                </c:pt>
                <c:pt idx="452">
                  <c:v>368123647</c:v>
                </c:pt>
                <c:pt idx="453">
                  <c:v>2663997080</c:v>
                </c:pt>
                <c:pt idx="454">
                  <c:v>569783478</c:v>
                </c:pt>
                <c:pt idx="455">
                  <c:v>0</c:v>
                </c:pt>
                <c:pt idx="456">
                  <c:v>28313387</c:v>
                </c:pt>
                <c:pt idx="457">
                  <c:v>2147151700</c:v>
                </c:pt>
                <c:pt idx="458">
                  <c:v>15720392</c:v>
                </c:pt>
                <c:pt idx="459">
                  <c:v>17661066</c:v>
                </c:pt>
                <c:pt idx="460">
                  <c:v>14332808</c:v>
                </c:pt>
                <c:pt idx="461">
                  <c:v>14549246</c:v>
                </c:pt>
                <c:pt idx="462">
                  <c:v>979796140</c:v>
                </c:pt>
                <c:pt idx="463">
                  <c:v>800187849</c:v>
                </c:pt>
                <c:pt idx="464">
                  <c:v>5678603</c:v>
                </c:pt>
                <c:pt idx="465">
                  <c:v>1865154</c:v>
                </c:pt>
                <c:pt idx="466">
                  <c:v>4217805</c:v>
                </c:pt>
                <c:pt idx="467">
                  <c:v>2591164</c:v>
                </c:pt>
                <c:pt idx="468">
                  <c:v>50671420</c:v>
                </c:pt>
                <c:pt idx="469">
                  <c:v>36037342</c:v>
                </c:pt>
                <c:pt idx="470">
                  <c:v>47213710</c:v>
                </c:pt>
                <c:pt idx="471">
                  <c:v>50145054</c:v>
                </c:pt>
                <c:pt idx="472">
                  <c:v>118936512</c:v>
                </c:pt>
                <c:pt idx="473">
                  <c:v>50268422</c:v>
                </c:pt>
                <c:pt idx="474">
                  <c:v>83640084</c:v>
                </c:pt>
                <c:pt idx="475">
                  <c:v>34523246</c:v>
                </c:pt>
                <c:pt idx="476">
                  <c:v>49860820</c:v>
                </c:pt>
                <c:pt idx="477">
                  <c:v>61899610</c:v>
                </c:pt>
                <c:pt idx="478">
                  <c:v>45873354</c:v>
                </c:pt>
                <c:pt idx="479">
                  <c:v>36744808</c:v>
                </c:pt>
                <c:pt idx="480">
                  <c:v>52558678</c:v>
                </c:pt>
                <c:pt idx="481">
                  <c:v>55609940</c:v>
                </c:pt>
                <c:pt idx="482">
                  <c:v>21197612</c:v>
                </c:pt>
                <c:pt idx="483">
                  <c:v>10543170</c:v>
                </c:pt>
                <c:pt idx="484">
                  <c:v>14493099</c:v>
                </c:pt>
                <c:pt idx="485">
                  <c:v>16350653</c:v>
                </c:pt>
                <c:pt idx="486">
                  <c:v>2032664958</c:v>
                </c:pt>
                <c:pt idx="487">
                  <c:v>752237</c:v>
                </c:pt>
                <c:pt idx="488">
                  <c:v>2606315115</c:v>
                </c:pt>
                <c:pt idx="489">
                  <c:v>1513906</c:v>
                </c:pt>
                <c:pt idx="490">
                  <c:v>1684123</c:v>
                </c:pt>
                <c:pt idx="491">
                  <c:v>5251895</c:v>
                </c:pt>
                <c:pt idx="492">
                  <c:v>42664200</c:v>
                </c:pt>
                <c:pt idx="493">
                  <c:v>44458972</c:v>
                </c:pt>
                <c:pt idx="494">
                  <c:v>115839093</c:v>
                </c:pt>
                <c:pt idx="495">
                  <c:v>18401417</c:v>
                </c:pt>
                <c:pt idx="496">
                  <c:v>1109189</c:v>
                </c:pt>
                <c:pt idx="497">
                  <c:v>913639407</c:v>
                </c:pt>
                <c:pt idx="498">
                  <c:v>0</c:v>
                </c:pt>
                <c:pt idx="499">
                  <c:v>2803669</c:v>
                </c:pt>
                <c:pt idx="500">
                  <c:v>4935414</c:v>
                </c:pt>
                <c:pt idx="501">
                  <c:v>4306458</c:v>
                </c:pt>
                <c:pt idx="502">
                  <c:v>5480513</c:v>
                </c:pt>
                <c:pt idx="503">
                  <c:v>875970</c:v>
                </c:pt>
                <c:pt idx="504">
                  <c:v>2349506</c:v>
                </c:pt>
                <c:pt idx="505">
                  <c:v>1526253</c:v>
                </c:pt>
                <c:pt idx="506">
                  <c:v>1164217</c:v>
                </c:pt>
                <c:pt idx="507">
                  <c:v>2945592</c:v>
                </c:pt>
                <c:pt idx="508">
                  <c:v>1588235</c:v>
                </c:pt>
                <c:pt idx="509">
                  <c:v>7623541</c:v>
                </c:pt>
                <c:pt idx="510">
                  <c:v>2796768</c:v>
                </c:pt>
                <c:pt idx="511">
                  <c:v>4927142</c:v>
                </c:pt>
                <c:pt idx="512">
                  <c:v>41268564</c:v>
                </c:pt>
                <c:pt idx="513">
                  <c:v>1037662</c:v>
                </c:pt>
                <c:pt idx="514">
                  <c:v>1370408</c:v>
                </c:pt>
                <c:pt idx="515">
                  <c:v>5193198</c:v>
                </c:pt>
                <c:pt idx="516">
                  <c:v>1761736</c:v>
                </c:pt>
                <c:pt idx="517">
                  <c:v>5476652</c:v>
                </c:pt>
                <c:pt idx="518">
                  <c:v>1057450</c:v>
                </c:pt>
                <c:pt idx="519">
                  <c:v>10383353</c:v>
                </c:pt>
                <c:pt idx="520">
                  <c:v>17943107</c:v>
                </c:pt>
                <c:pt idx="521">
                  <c:v>1955161</c:v>
                </c:pt>
                <c:pt idx="522">
                  <c:v>0</c:v>
                </c:pt>
                <c:pt idx="523">
                  <c:v>0</c:v>
                </c:pt>
                <c:pt idx="524">
                  <c:v>1470914</c:v>
                </c:pt>
                <c:pt idx="525">
                  <c:v>465073316</c:v>
                </c:pt>
                <c:pt idx="526">
                  <c:v>0</c:v>
                </c:pt>
                <c:pt idx="527">
                  <c:v>87531001</c:v>
                </c:pt>
                <c:pt idx="528">
                  <c:v>1542369</c:v>
                </c:pt>
                <c:pt idx="529">
                  <c:v>196368244</c:v>
                </c:pt>
                <c:pt idx="530">
                  <c:v>4170689</c:v>
                </c:pt>
                <c:pt idx="531">
                  <c:v>10816866</c:v>
                </c:pt>
                <c:pt idx="532">
                  <c:v>2899986</c:v>
                </c:pt>
                <c:pt idx="533">
                  <c:v>1782724</c:v>
                </c:pt>
                <c:pt idx="534">
                  <c:v>909813</c:v>
                </c:pt>
                <c:pt idx="535">
                  <c:v>1226183</c:v>
                </c:pt>
                <c:pt idx="536">
                  <c:v>0</c:v>
                </c:pt>
                <c:pt idx="537">
                  <c:v>1720466</c:v>
                </c:pt>
                <c:pt idx="538">
                  <c:v>1126662404</c:v>
                </c:pt>
                <c:pt idx="539">
                  <c:v>1119216</c:v>
                </c:pt>
                <c:pt idx="540">
                  <c:v>967812008</c:v>
                </c:pt>
                <c:pt idx="541">
                  <c:v>1110746</c:v>
                </c:pt>
                <c:pt idx="542">
                  <c:v>2859865</c:v>
                </c:pt>
                <c:pt idx="543">
                  <c:v>83008240</c:v>
                </c:pt>
                <c:pt idx="544">
                  <c:v>1565719</c:v>
                </c:pt>
                <c:pt idx="545">
                  <c:v>3026511</c:v>
                </c:pt>
                <c:pt idx="546">
                  <c:v>852439</c:v>
                </c:pt>
                <c:pt idx="547">
                  <c:v>7077632</c:v>
                </c:pt>
                <c:pt idx="548">
                  <c:v>39214590</c:v>
                </c:pt>
                <c:pt idx="549">
                  <c:v>9520422</c:v>
                </c:pt>
                <c:pt idx="550">
                  <c:v>1590342</c:v>
                </c:pt>
                <c:pt idx="551">
                  <c:v>790949448</c:v>
                </c:pt>
                <c:pt idx="552">
                  <c:v>7071120</c:v>
                </c:pt>
                <c:pt idx="553">
                  <c:v>560635126</c:v>
                </c:pt>
                <c:pt idx="554">
                  <c:v>123782444</c:v>
                </c:pt>
                <c:pt idx="555">
                  <c:v>819192564</c:v>
                </c:pt>
                <c:pt idx="556">
                  <c:v>1592279</c:v>
                </c:pt>
                <c:pt idx="557">
                  <c:v>6797136</c:v>
                </c:pt>
                <c:pt idx="558">
                  <c:v>1901171912</c:v>
                </c:pt>
                <c:pt idx="559">
                  <c:v>804628312</c:v>
                </c:pt>
                <c:pt idx="560">
                  <c:v>2706334</c:v>
                </c:pt>
                <c:pt idx="561">
                  <c:v>3672917</c:v>
                </c:pt>
                <c:pt idx="562">
                  <c:v>10739273</c:v>
                </c:pt>
                <c:pt idx="563">
                  <c:v>2781182</c:v>
                </c:pt>
                <c:pt idx="564">
                  <c:v>23442334</c:v>
                </c:pt>
                <c:pt idx="565">
                  <c:v>4999000</c:v>
                </c:pt>
                <c:pt idx="566">
                  <c:v>4999000</c:v>
                </c:pt>
                <c:pt idx="567">
                  <c:v>0</c:v>
                </c:pt>
                <c:pt idx="568">
                  <c:v>0</c:v>
                </c:pt>
                <c:pt idx="569">
                  <c:v>596938149</c:v>
                </c:pt>
                <c:pt idx="570">
                  <c:v>7577028</c:v>
                </c:pt>
                <c:pt idx="571">
                  <c:v>1120015</c:v>
                </c:pt>
                <c:pt idx="572">
                  <c:v>1099044</c:v>
                </c:pt>
                <c:pt idx="573">
                  <c:v>1198402608</c:v>
                </c:pt>
                <c:pt idx="574">
                  <c:v>2147373</c:v>
                </c:pt>
                <c:pt idx="575">
                  <c:v>1823136</c:v>
                </c:pt>
                <c:pt idx="576">
                  <c:v>2648619</c:v>
                </c:pt>
                <c:pt idx="577">
                  <c:v>10094497</c:v>
                </c:pt>
                <c:pt idx="578">
                  <c:v>10731555</c:v>
                </c:pt>
                <c:pt idx="579">
                  <c:v>10254045</c:v>
                </c:pt>
                <c:pt idx="580">
                  <c:v>6734213</c:v>
                </c:pt>
                <c:pt idx="581">
                  <c:v>5195905</c:v>
                </c:pt>
                <c:pt idx="582">
                  <c:v>19443948</c:v>
                </c:pt>
                <c:pt idx="583">
                  <c:v>17807658</c:v>
                </c:pt>
                <c:pt idx="584">
                  <c:v>2727864</c:v>
                </c:pt>
                <c:pt idx="585">
                  <c:v>4852616</c:v>
                </c:pt>
                <c:pt idx="586">
                  <c:v>4392361</c:v>
                </c:pt>
                <c:pt idx="587">
                  <c:v>1642027</c:v>
                </c:pt>
                <c:pt idx="588">
                  <c:v>2620472</c:v>
                </c:pt>
                <c:pt idx="589">
                  <c:v>1701793</c:v>
                </c:pt>
                <c:pt idx="590">
                  <c:v>0</c:v>
                </c:pt>
                <c:pt idx="591">
                  <c:v>471711882</c:v>
                </c:pt>
                <c:pt idx="592">
                  <c:v>13109828</c:v>
                </c:pt>
                <c:pt idx="593">
                  <c:v>1353167</c:v>
                </c:pt>
                <c:pt idx="594">
                  <c:v>1343250</c:v>
                </c:pt>
                <c:pt idx="595">
                  <c:v>1811881</c:v>
                </c:pt>
                <c:pt idx="596">
                  <c:v>422058240</c:v>
                </c:pt>
                <c:pt idx="597">
                  <c:v>659138</c:v>
                </c:pt>
                <c:pt idx="598">
                  <c:v>4359243</c:v>
                </c:pt>
                <c:pt idx="599">
                  <c:v>0</c:v>
                </c:pt>
                <c:pt idx="600">
                  <c:v>2628652</c:v>
                </c:pt>
                <c:pt idx="601">
                  <c:v>0</c:v>
                </c:pt>
                <c:pt idx="602">
                  <c:v>58948484</c:v>
                </c:pt>
                <c:pt idx="603">
                  <c:v>2628652</c:v>
                </c:pt>
                <c:pt idx="604">
                  <c:v>0</c:v>
                </c:pt>
                <c:pt idx="605">
                  <c:v>2628652</c:v>
                </c:pt>
                <c:pt idx="606">
                  <c:v>2628652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170811857</c:v>
                </c:pt>
                <c:pt idx="612">
                  <c:v>1552896</c:v>
                </c:pt>
                <c:pt idx="613">
                  <c:v>20387892</c:v>
                </c:pt>
                <c:pt idx="614">
                  <c:v>79396531</c:v>
                </c:pt>
                <c:pt idx="615">
                  <c:v>6264821</c:v>
                </c:pt>
                <c:pt idx="616">
                  <c:v>1649273</c:v>
                </c:pt>
                <c:pt idx="617">
                  <c:v>825474</c:v>
                </c:pt>
                <c:pt idx="618">
                  <c:v>631967205</c:v>
                </c:pt>
                <c:pt idx="619">
                  <c:v>0</c:v>
                </c:pt>
                <c:pt idx="620">
                  <c:v>2604058</c:v>
                </c:pt>
                <c:pt idx="621">
                  <c:v>9451649</c:v>
                </c:pt>
                <c:pt idx="622">
                  <c:v>1604642</c:v>
                </c:pt>
                <c:pt idx="623">
                  <c:v>5502259</c:v>
                </c:pt>
                <c:pt idx="624">
                  <c:v>1349613</c:v>
                </c:pt>
                <c:pt idx="625">
                  <c:v>5462489</c:v>
                </c:pt>
                <c:pt idx="626">
                  <c:v>85271682</c:v>
                </c:pt>
                <c:pt idx="627">
                  <c:v>7121111</c:v>
                </c:pt>
                <c:pt idx="628">
                  <c:v>211674821</c:v>
                </c:pt>
                <c:pt idx="629">
                  <c:v>0</c:v>
                </c:pt>
                <c:pt idx="630">
                  <c:v>5121654</c:v>
                </c:pt>
                <c:pt idx="631">
                  <c:v>5121654</c:v>
                </c:pt>
                <c:pt idx="632">
                  <c:v>5121654</c:v>
                </c:pt>
                <c:pt idx="633">
                  <c:v>5121654</c:v>
                </c:pt>
                <c:pt idx="634">
                  <c:v>4572906</c:v>
                </c:pt>
                <c:pt idx="635">
                  <c:v>5121654</c:v>
                </c:pt>
                <c:pt idx="636">
                  <c:v>78821464</c:v>
                </c:pt>
                <c:pt idx="637">
                  <c:v>118708332</c:v>
                </c:pt>
                <c:pt idx="638">
                  <c:v>2520763</c:v>
                </c:pt>
                <c:pt idx="639">
                  <c:v>2430785568</c:v>
                </c:pt>
                <c:pt idx="640">
                  <c:v>23578977</c:v>
                </c:pt>
                <c:pt idx="641">
                  <c:v>23906570</c:v>
                </c:pt>
                <c:pt idx="642">
                  <c:v>0</c:v>
                </c:pt>
                <c:pt idx="643">
                  <c:v>24636237</c:v>
                </c:pt>
                <c:pt idx="644">
                  <c:v>13528278</c:v>
                </c:pt>
                <c:pt idx="645">
                  <c:v>5950718</c:v>
                </c:pt>
                <c:pt idx="646">
                  <c:v>13611370</c:v>
                </c:pt>
                <c:pt idx="647">
                  <c:v>1811341120</c:v>
                </c:pt>
                <c:pt idx="648">
                  <c:v>11662797</c:v>
                </c:pt>
                <c:pt idx="649">
                  <c:v>44822665</c:v>
                </c:pt>
                <c:pt idx="650">
                  <c:v>6868447</c:v>
                </c:pt>
                <c:pt idx="651">
                  <c:v>11257972</c:v>
                </c:pt>
                <c:pt idx="652">
                  <c:v>1155942160</c:v>
                </c:pt>
                <c:pt idx="653">
                  <c:v>5155391</c:v>
                </c:pt>
                <c:pt idx="654">
                  <c:v>464310340</c:v>
                </c:pt>
                <c:pt idx="655">
                  <c:v>11012574</c:v>
                </c:pt>
                <c:pt idx="656">
                  <c:v>0</c:v>
                </c:pt>
                <c:pt idx="657">
                  <c:v>448874862</c:v>
                </c:pt>
                <c:pt idx="658">
                  <c:v>827287821</c:v>
                </c:pt>
                <c:pt idx="659">
                  <c:v>566482376</c:v>
                </c:pt>
                <c:pt idx="660">
                  <c:v>1994091556</c:v>
                </c:pt>
                <c:pt idx="661">
                  <c:v>745731207</c:v>
                </c:pt>
                <c:pt idx="662">
                  <c:v>509160146</c:v>
                </c:pt>
                <c:pt idx="663">
                  <c:v>11177358</c:v>
                </c:pt>
                <c:pt idx="664">
                  <c:v>0</c:v>
                </c:pt>
                <c:pt idx="665">
                  <c:v>901107531</c:v>
                </c:pt>
                <c:pt idx="666">
                  <c:v>779071680</c:v>
                </c:pt>
                <c:pt idx="667">
                  <c:v>635196405</c:v>
                </c:pt>
                <c:pt idx="668">
                  <c:v>1647409965</c:v>
                </c:pt>
                <c:pt idx="669">
                  <c:v>1160999424</c:v>
                </c:pt>
                <c:pt idx="670">
                  <c:v>577705222</c:v>
                </c:pt>
                <c:pt idx="671">
                  <c:v>2761683</c:v>
                </c:pt>
                <c:pt idx="672">
                  <c:v>669527016</c:v>
                </c:pt>
                <c:pt idx="673">
                  <c:v>1959663356</c:v>
                </c:pt>
                <c:pt idx="674">
                  <c:v>15045566</c:v>
                </c:pt>
                <c:pt idx="675">
                  <c:v>2104070</c:v>
                </c:pt>
                <c:pt idx="676">
                  <c:v>434246584</c:v>
                </c:pt>
                <c:pt idx="677">
                  <c:v>1676089212</c:v>
                </c:pt>
                <c:pt idx="678">
                  <c:v>661002570</c:v>
                </c:pt>
                <c:pt idx="679">
                  <c:v>519918952</c:v>
                </c:pt>
                <c:pt idx="680">
                  <c:v>1784073744</c:v>
                </c:pt>
                <c:pt idx="681">
                  <c:v>816339882</c:v>
                </c:pt>
                <c:pt idx="682">
                  <c:v>10845987</c:v>
                </c:pt>
                <c:pt idx="683">
                  <c:v>14549660</c:v>
                </c:pt>
                <c:pt idx="684">
                  <c:v>3114335</c:v>
                </c:pt>
                <c:pt idx="685">
                  <c:v>725212338</c:v>
                </c:pt>
                <c:pt idx="686">
                  <c:v>661470249</c:v>
                </c:pt>
                <c:pt idx="687">
                  <c:v>709722402</c:v>
                </c:pt>
                <c:pt idx="688">
                  <c:v>779229987</c:v>
                </c:pt>
                <c:pt idx="689">
                  <c:v>714028302</c:v>
                </c:pt>
                <c:pt idx="690">
                  <c:v>16393328</c:v>
                </c:pt>
                <c:pt idx="691">
                  <c:v>8450434</c:v>
                </c:pt>
                <c:pt idx="692">
                  <c:v>1398407104</c:v>
                </c:pt>
                <c:pt idx="693">
                  <c:v>458200353</c:v>
                </c:pt>
                <c:pt idx="694">
                  <c:v>483014188</c:v>
                </c:pt>
                <c:pt idx="695">
                  <c:v>70861702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452924506</c:v>
                </c:pt>
                <c:pt idx="700">
                  <c:v>4041405</c:v>
                </c:pt>
                <c:pt idx="701">
                  <c:v>6066164</c:v>
                </c:pt>
                <c:pt idx="702">
                  <c:v>454706808</c:v>
                </c:pt>
                <c:pt idx="703">
                  <c:v>587900646</c:v>
                </c:pt>
                <c:pt idx="704">
                  <c:v>16269707</c:v>
                </c:pt>
                <c:pt idx="705">
                  <c:v>1502280416</c:v>
                </c:pt>
                <c:pt idx="706">
                  <c:v>1278501520</c:v>
                </c:pt>
                <c:pt idx="707">
                  <c:v>14000920</c:v>
                </c:pt>
                <c:pt idx="708">
                  <c:v>30056274</c:v>
                </c:pt>
                <c:pt idx="709">
                  <c:v>21531346</c:v>
                </c:pt>
                <c:pt idx="710">
                  <c:v>10113649</c:v>
                </c:pt>
                <c:pt idx="711">
                  <c:v>5827005</c:v>
                </c:pt>
                <c:pt idx="712">
                  <c:v>11252823</c:v>
                </c:pt>
                <c:pt idx="713">
                  <c:v>6781918</c:v>
                </c:pt>
                <c:pt idx="714">
                  <c:v>0</c:v>
                </c:pt>
                <c:pt idx="715">
                  <c:v>1474191159</c:v>
                </c:pt>
                <c:pt idx="716">
                  <c:v>0</c:v>
                </c:pt>
                <c:pt idx="717">
                  <c:v>667357864</c:v>
                </c:pt>
                <c:pt idx="718">
                  <c:v>7268118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1252575344</c:v>
                </c:pt>
                <c:pt idx="723">
                  <c:v>0</c:v>
                </c:pt>
                <c:pt idx="724">
                  <c:v>1136452137</c:v>
                </c:pt>
                <c:pt idx="725">
                  <c:v>1436263272</c:v>
                </c:pt>
                <c:pt idx="726">
                  <c:v>0</c:v>
                </c:pt>
                <c:pt idx="727">
                  <c:v>0</c:v>
                </c:pt>
                <c:pt idx="728">
                  <c:v>61846011</c:v>
                </c:pt>
                <c:pt idx="729">
                  <c:v>911521608</c:v>
                </c:pt>
                <c:pt idx="730">
                  <c:v>0</c:v>
                </c:pt>
                <c:pt idx="731">
                  <c:v>64018732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1626767</c:v>
                </c:pt>
                <c:pt idx="743">
                  <c:v>340659</c:v>
                </c:pt>
                <c:pt idx="744">
                  <c:v>340659</c:v>
                </c:pt>
                <c:pt idx="745">
                  <c:v>340659</c:v>
                </c:pt>
                <c:pt idx="746">
                  <c:v>340659</c:v>
                </c:pt>
                <c:pt idx="747">
                  <c:v>0</c:v>
                </c:pt>
                <c:pt idx="748">
                  <c:v>7105242</c:v>
                </c:pt>
                <c:pt idx="749">
                  <c:v>9192491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54138960"/>
        <c:axId val="1254146032"/>
      </c:barChart>
      <c:catAx>
        <c:axId val="1254138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@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46032"/>
        <c:crosses val="autoZero"/>
        <c:auto val="1"/>
        <c:lblAlgn val="ctr"/>
        <c:lblOffset val="100"/>
        <c:tickMarkSkip val="1"/>
        <c:noMultiLvlLbl val="0"/>
      </c:catAx>
      <c:valAx>
        <c:axId val="125414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38960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dinamicas'!$B$805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dinamicas'!$A$806:$A$810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(en blanco)</c:v>
                </c:pt>
              </c:strCache>
            </c:strRef>
          </c:cat>
          <c:val>
            <c:numRef>
              <c:f>'Tablas dinamicas'!$B$806:$B$810</c:f>
              <c:numCache>
                <c:formatCode>General</c:formatCode>
                <c:ptCount val="4"/>
                <c:pt idx="0">
                  <c:v>220</c:v>
                </c:pt>
                <c:pt idx="1">
                  <c:v>1020</c:v>
                </c:pt>
                <c:pt idx="2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54158544"/>
        <c:axId val="1254149296"/>
      </c:barChart>
      <c:catAx>
        <c:axId val="1254158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49296"/>
        <c:crosses val="autoZero"/>
        <c:auto val="1"/>
        <c:lblAlgn val="ctr"/>
        <c:lblOffset val="100"/>
        <c:noMultiLvlLbl val="0"/>
      </c:catAx>
      <c:valAx>
        <c:axId val="125414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dinamicas'!$B$815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dinamicas'!$A$816:$A$836</c:f>
              <c:strCache>
                <c:ptCount val="20"/>
                <c:pt idx="0">
                  <c:v>Cauca</c:v>
                </c:pt>
                <c:pt idx="1">
                  <c:v>Caqueta</c:v>
                </c:pt>
                <c:pt idx="2">
                  <c:v>Putumayo</c:v>
                </c:pt>
                <c:pt idx="3">
                  <c:v>Pasto</c:v>
                </c:pt>
                <c:pt idx="4">
                  <c:v>Cali</c:v>
                </c:pt>
                <c:pt idx="5">
                  <c:v>Ibague</c:v>
                </c:pt>
                <c:pt idx="6">
                  <c:v>Huila</c:v>
                </c:pt>
                <c:pt idx="7">
                  <c:v>Tolima</c:v>
                </c:pt>
                <c:pt idx="8">
                  <c:v>Popayan</c:v>
                </c:pt>
                <c:pt idx="9">
                  <c:v>Valle del Cauca</c:v>
                </c:pt>
                <c:pt idx="10">
                  <c:v>Palmira</c:v>
                </c:pt>
                <c:pt idx="11">
                  <c:v>Nariño</c:v>
                </c:pt>
                <c:pt idx="12">
                  <c:v>Jamundi</c:v>
                </c:pt>
                <c:pt idx="13">
                  <c:v>Tulua</c:v>
                </c:pt>
                <c:pt idx="14">
                  <c:v>Neiva</c:v>
                </c:pt>
                <c:pt idx="15">
                  <c:v>Florencia</c:v>
                </c:pt>
                <c:pt idx="16">
                  <c:v>Buenaventura</c:v>
                </c:pt>
                <c:pt idx="17">
                  <c:v>Mocoa</c:v>
                </c:pt>
                <c:pt idx="18">
                  <c:v>Buga</c:v>
                </c:pt>
                <c:pt idx="19">
                  <c:v>(en blanco)</c:v>
                </c:pt>
              </c:strCache>
            </c:strRef>
          </c:cat>
          <c:val>
            <c:numRef>
              <c:f>'Tablas dinamicas'!$B$816:$B$836</c:f>
              <c:numCache>
                <c:formatCode>General</c:formatCode>
                <c:ptCount val="20"/>
                <c:pt idx="0">
                  <c:v>215</c:v>
                </c:pt>
                <c:pt idx="1">
                  <c:v>244</c:v>
                </c:pt>
                <c:pt idx="2">
                  <c:v>195</c:v>
                </c:pt>
                <c:pt idx="3">
                  <c:v>46</c:v>
                </c:pt>
                <c:pt idx="4">
                  <c:v>134</c:v>
                </c:pt>
                <c:pt idx="5">
                  <c:v>40</c:v>
                </c:pt>
                <c:pt idx="6">
                  <c:v>89</c:v>
                </c:pt>
                <c:pt idx="7">
                  <c:v>98</c:v>
                </c:pt>
                <c:pt idx="8">
                  <c:v>37</c:v>
                </c:pt>
                <c:pt idx="9">
                  <c:v>91</c:v>
                </c:pt>
                <c:pt idx="10">
                  <c:v>5</c:v>
                </c:pt>
                <c:pt idx="11">
                  <c:v>111</c:v>
                </c:pt>
                <c:pt idx="12">
                  <c:v>17</c:v>
                </c:pt>
                <c:pt idx="13">
                  <c:v>11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59088"/>
        <c:axId val="1254138416"/>
      </c:barChart>
      <c:catAx>
        <c:axId val="1254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38416"/>
        <c:crosses val="autoZero"/>
        <c:auto val="1"/>
        <c:lblAlgn val="ctr"/>
        <c:lblOffset val="100"/>
        <c:noMultiLvlLbl val="0"/>
      </c:catAx>
      <c:valAx>
        <c:axId val="12541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dinamicas'!$B$870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dinamicas'!$A$871:$A$883</c:f>
              <c:strCache>
                <c:ptCount val="12"/>
                <c:pt idx="0">
                  <c:v>Andres Felipe Gonzalez Cardona</c:v>
                </c:pt>
                <c:pt idx="1">
                  <c:v>Carlos Alberto Trujillo</c:v>
                </c:pt>
                <c:pt idx="2">
                  <c:v>Derian Mauricio Nieto</c:v>
                </c:pt>
                <c:pt idx="3">
                  <c:v>German Dario Mancipe</c:v>
                </c:pt>
                <c:pt idx="4">
                  <c:v>German David Diez</c:v>
                </c:pt>
                <c:pt idx="5">
                  <c:v>Jaime Ariel Rodriguez Guzman</c:v>
                </c:pt>
                <c:pt idx="6">
                  <c:v>Juan Carlos Gonzalez</c:v>
                </c:pt>
                <c:pt idx="7">
                  <c:v>Karen Gutierrez Taborda</c:v>
                </c:pt>
                <c:pt idx="8">
                  <c:v>Luis Armando Murcia Martinez</c:v>
                </c:pt>
                <c:pt idx="9">
                  <c:v>Luis Ediel Torres</c:v>
                </c:pt>
                <c:pt idx="10">
                  <c:v>Rafael Angel Garcia</c:v>
                </c:pt>
                <c:pt idx="11">
                  <c:v>(en blanco)</c:v>
                </c:pt>
              </c:strCache>
            </c:strRef>
          </c:cat>
          <c:val>
            <c:numRef>
              <c:f>'Tablas dinamicas'!$B$871:$B$883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455</c:v>
                </c:pt>
                <c:pt idx="4">
                  <c:v>321</c:v>
                </c:pt>
                <c:pt idx="5">
                  <c:v>1</c:v>
                </c:pt>
                <c:pt idx="6">
                  <c:v>200</c:v>
                </c:pt>
                <c:pt idx="7">
                  <c:v>1</c:v>
                </c:pt>
                <c:pt idx="8">
                  <c:v>1</c:v>
                </c:pt>
                <c:pt idx="9">
                  <c:v>294</c:v>
                </c:pt>
                <c:pt idx="10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54165072"/>
        <c:axId val="1254160176"/>
      </c:barChart>
      <c:catAx>
        <c:axId val="125416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60176"/>
        <c:crosses val="autoZero"/>
        <c:auto val="1"/>
        <c:lblAlgn val="ctr"/>
        <c:lblOffset val="100"/>
        <c:noMultiLvlLbl val="0"/>
      </c:catAx>
      <c:valAx>
        <c:axId val="1254160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dinámica1</c:name>
    <c:fmtId val="5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78294404511878"/>
          <c:y val="6.035665294924554E-2"/>
          <c:w val="0.81969597723980503"/>
          <c:h val="0.43252648974433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dinamicas'!$B$3:$B$4</c:f>
              <c:strCache>
                <c:ptCount val="1"/>
                <c:pt idx="0">
                  <c:v>Suma de Presupuesto sin cerrar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dinamicas'!$A$5:$A$800</c:f>
              <c:strCache>
                <c:ptCount val="796"/>
                <c:pt idx="0">
                  <c:v>CAQ.Bocana Anaya</c:v>
                </c:pt>
                <c:pt idx="1">
                  <c:v>CAQ.Camicaya</c:v>
                </c:pt>
                <c:pt idx="2">
                  <c:v>CAQ.Campo Alegre-2</c:v>
                </c:pt>
                <c:pt idx="3">
                  <c:v>CAQ.Dos Quebradas</c:v>
                </c:pt>
                <c:pt idx="4">
                  <c:v>CAQ.La Argentina</c:v>
                </c:pt>
                <c:pt idx="5">
                  <c:v>CAQ.La Paz 1</c:v>
                </c:pt>
                <c:pt idx="6">
                  <c:v>CAQ.Libano</c:v>
                </c:pt>
                <c:pt idx="7">
                  <c:v>CAQ.Los Pinos</c:v>
                </c:pt>
                <c:pt idx="8">
                  <c:v>CAQ.Macarena</c:v>
                </c:pt>
                <c:pt idx="9">
                  <c:v>CAQ.Maracaibo</c:v>
                </c:pt>
                <c:pt idx="10">
                  <c:v>CAQ.Mono Alta</c:v>
                </c:pt>
                <c:pt idx="11">
                  <c:v>CAQ.Pilones</c:v>
                </c:pt>
                <c:pt idx="12">
                  <c:v>CAQ.Puerto Londono</c:v>
                </c:pt>
                <c:pt idx="13">
                  <c:v>CAQ.Remolinos de Aricunti</c:v>
                </c:pt>
                <c:pt idx="14">
                  <c:v>CAQ.Santiago de la Selva</c:v>
                </c:pt>
                <c:pt idx="15">
                  <c:v>CAQ.Zabaleta</c:v>
                </c:pt>
                <c:pt idx="16">
                  <c:v>CAU.Agua Blanca</c:v>
                </c:pt>
                <c:pt idx="17">
                  <c:v>CAU.Asencio</c:v>
                </c:pt>
                <c:pt idx="18">
                  <c:v>CAU.Aures</c:v>
                </c:pt>
                <c:pt idx="19">
                  <c:v>CAU.Bubuey</c:v>
                </c:pt>
                <c:pt idx="20">
                  <c:v>CAU.El Hoyo</c:v>
                </c:pt>
                <c:pt idx="21">
                  <c:v>CAU.Huisito</c:v>
                </c:pt>
                <c:pt idx="22">
                  <c:v>CAU.La Aguada</c:v>
                </c:pt>
                <c:pt idx="23">
                  <c:v>CAU.La Alianza</c:v>
                </c:pt>
                <c:pt idx="24">
                  <c:v>CAU.La Chicuena</c:v>
                </c:pt>
                <c:pt idx="25">
                  <c:v>CAU.La Palma</c:v>
                </c:pt>
                <c:pt idx="26">
                  <c:v>CAU.La Pedregosa</c:v>
                </c:pt>
                <c:pt idx="27">
                  <c:v>CAU.Laguna Dinde</c:v>
                </c:pt>
                <c:pt idx="28">
                  <c:v>CAU.Las Pilas</c:v>
                </c:pt>
                <c:pt idx="29">
                  <c:v>CAU.Ledesma</c:v>
                </c:pt>
                <c:pt idx="30">
                  <c:v>CAU.Lerma</c:v>
                </c:pt>
                <c:pt idx="31">
                  <c:v>CAU.Miraflores Caloto</c:v>
                </c:pt>
                <c:pt idx="32">
                  <c:v>CAU.Ortega</c:v>
                </c:pt>
                <c:pt idx="33">
                  <c:v>CAU.Pizare</c:v>
                </c:pt>
                <c:pt idx="34">
                  <c:v>CAU.San Martin</c:v>
                </c:pt>
                <c:pt idx="35">
                  <c:v>CAU.Santa Rosa Patia</c:v>
                </c:pt>
                <c:pt idx="36">
                  <c:v>CAU.Sto Domingo</c:v>
                </c:pt>
                <c:pt idx="37">
                  <c:v>CAU.Vereda Cajibio</c:v>
                </c:pt>
                <c:pt idx="38">
                  <c:v>CAU.Villa Maria</c:v>
                </c:pt>
                <c:pt idx="39">
                  <c:v>HUI.Aleluyas</c:v>
                </c:pt>
                <c:pt idx="40">
                  <c:v>HUI.Versalles</c:v>
                </c:pt>
                <c:pt idx="41">
                  <c:v>PUT.Colgas Cocaya</c:v>
                </c:pt>
                <c:pt idx="42">
                  <c:v>PUT.Damasco Caicedo</c:v>
                </c:pt>
                <c:pt idx="43">
                  <c:v>PUT.El Aji</c:v>
                </c:pt>
                <c:pt idx="44">
                  <c:v>PUT.El Bombon</c:v>
                </c:pt>
                <c:pt idx="45">
                  <c:v>PUT.El Recreo</c:v>
                </c:pt>
                <c:pt idx="46">
                  <c:v>PUT.Gallinazo</c:v>
                </c:pt>
                <c:pt idx="47">
                  <c:v>PUT.Jose Maria</c:v>
                </c:pt>
                <c:pt idx="48">
                  <c:v>PUT.Los Andes</c:v>
                </c:pt>
                <c:pt idx="49">
                  <c:v>PUT.Montebello</c:v>
                </c:pt>
                <c:pt idx="50">
                  <c:v>PUT.V Nuevo Progreso</c:v>
                </c:pt>
                <c:pt idx="51">
                  <c:v>TOL.Cabildo</c:v>
                </c:pt>
                <c:pt idx="52">
                  <c:v>PAS.El Rosario</c:v>
                </c:pt>
                <c:pt idx="53">
                  <c:v>CAL.Batallon Pichincha</c:v>
                </c:pt>
                <c:pt idx="54">
                  <c:v>IBG.Calle 15</c:v>
                </c:pt>
                <c:pt idx="55">
                  <c:v>PAS.Jerusalen</c:v>
                </c:pt>
                <c:pt idx="56">
                  <c:v>CAL.Ingenio</c:v>
                </c:pt>
                <c:pt idx="57">
                  <c:v>HUI.Praga</c:v>
                </c:pt>
                <c:pt idx="58">
                  <c:v>TOL.Playa Hawai</c:v>
                </c:pt>
                <c:pt idx="59">
                  <c:v>PUT.Villa Garzon-5</c:v>
                </c:pt>
                <c:pt idx="60">
                  <c:v>POP.Matamoros</c:v>
                </c:pt>
                <c:pt idx="61">
                  <c:v>VAL.Yumbo-2</c:v>
                </c:pt>
                <c:pt idx="62">
                  <c:v>CAU.Toribio</c:v>
                </c:pt>
                <c:pt idx="63">
                  <c:v>CAU.Hormiguero</c:v>
                </c:pt>
                <c:pt idx="64">
                  <c:v>PAS.Terminal</c:v>
                </c:pt>
                <c:pt idx="65">
                  <c:v>HUI.Isnos-2</c:v>
                </c:pt>
                <c:pt idx="66">
                  <c:v>HUI.Isnos</c:v>
                </c:pt>
                <c:pt idx="67">
                  <c:v>PAL.Estacion</c:v>
                </c:pt>
                <c:pt idx="68">
                  <c:v>CAU.IND Mayaguez Hormiguero</c:v>
                </c:pt>
                <c:pt idx="69">
                  <c:v>CAU.SAN MARTIN SPC</c:v>
                </c:pt>
                <c:pt idx="70">
                  <c:v>CAQ.La Primavera</c:v>
                </c:pt>
                <c:pt idx="71">
                  <c:v>CAL.RB Makro</c:v>
                </c:pt>
                <c:pt idx="72">
                  <c:v>PAS.Buesaquillo</c:v>
                </c:pt>
                <c:pt idx="73">
                  <c:v>VAL.Mayaguez</c:v>
                </c:pt>
                <c:pt idx="74">
                  <c:v>VAL.El Aguila</c:v>
                </c:pt>
                <c:pt idx="75">
                  <c:v>TOL.Anzoategui</c:v>
                </c:pt>
                <c:pt idx="76">
                  <c:v>NAR.Aponte</c:v>
                </c:pt>
                <c:pt idx="77">
                  <c:v>JAM.Circunvalar</c:v>
                </c:pt>
                <c:pt idx="78">
                  <c:v>CAQ.El Carbon</c:v>
                </c:pt>
                <c:pt idx="79">
                  <c:v>CAL.Makro Sur</c:v>
                </c:pt>
                <c:pt idx="80">
                  <c:v>VAL.RB Yumbo-8</c:v>
                </c:pt>
                <c:pt idx="81">
                  <c:v>VAL.Villa Carmelo</c:v>
                </c:pt>
                <c:pt idx="82">
                  <c:v>VAL.San Marcos</c:v>
                </c:pt>
                <c:pt idx="83">
                  <c:v>TUL.Marandua</c:v>
                </c:pt>
                <c:pt idx="84">
                  <c:v>PUT.Sibundoy-2</c:v>
                </c:pt>
                <c:pt idx="85">
                  <c:v>NEI.Gaitana-2</c:v>
                </c:pt>
                <c:pt idx="86">
                  <c:v>FLO.Villa Monica</c:v>
                </c:pt>
                <c:pt idx="87">
                  <c:v>TOL.Guamo-2</c:v>
                </c:pt>
                <c:pt idx="88">
                  <c:v>TOL.CENOP</c:v>
                </c:pt>
                <c:pt idx="89">
                  <c:v>NAR.Tumaco-7</c:v>
                </c:pt>
                <c:pt idx="90">
                  <c:v>NAR.Tambo</c:v>
                </c:pt>
                <c:pt idx="91">
                  <c:v>HUI.Suaza</c:v>
                </c:pt>
                <c:pt idx="92">
                  <c:v>CAL.Villa Nueva</c:v>
                </c:pt>
                <c:pt idx="93">
                  <c:v>CAU.Brisas Patia</c:v>
                </c:pt>
                <c:pt idx="94">
                  <c:v>NAR.Vuelta Larga</c:v>
                </c:pt>
                <c:pt idx="95">
                  <c:v>CAU.Timbio</c:v>
                </c:pt>
                <c:pt idx="96">
                  <c:v>CAL.Petecuy</c:v>
                </c:pt>
                <c:pt idx="97">
                  <c:v>IBG.Arkacentro</c:v>
                </c:pt>
                <c:pt idx="98">
                  <c:v>FLO.Galerias</c:v>
                </c:pt>
                <c:pt idx="99">
                  <c:v>CAU.Media Naranja</c:v>
                </c:pt>
                <c:pt idx="100">
                  <c:v>TOL.Carmen-2</c:v>
                </c:pt>
                <c:pt idx="101">
                  <c:v>HUI.Nataga</c:v>
                </c:pt>
                <c:pt idx="102">
                  <c:v>VAL.Llanito</c:v>
                </c:pt>
                <c:pt idx="103">
                  <c:v>POP.Barrio Chino</c:v>
                </c:pt>
                <c:pt idx="104">
                  <c:v>PUT.Rb Pto Guzman</c:v>
                </c:pt>
                <c:pt idx="105">
                  <c:v>TOL.Doima</c:v>
                </c:pt>
                <c:pt idx="106">
                  <c:v>TOL.Lerida</c:v>
                </c:pt>
                <c:pt idx="107">
                  <c:v>PAS.Tamasagra</c:v>
                </c:pt>
                <c:pt idx="108">
                  <c:v>NAR.Remolinos</c:v>
                </c:pt>
                <c:pt idx="109">
                  <c:v>HUI.Potrerillos</c:v>
                </c:pt>
                <c:pt idx="110">
                  <c:v>IBG.Pijao</c:v>
                </c:pt>
                <c:pt idx="111">
                  <c:v>NAR.Union</c:v>
                </c:pt>
                <c:pt idx="112">
                  <c:v>PAL.Bosque</c:v>
                </c:pt>
                <c:pt idx="113">
                  <c:v>IBG.Mandarino</c:v>
                </c:pt>
                <c:pt idx="114">
                  <c:v>POP.Moscopan</c:v>
                </c:pt>
                <c:pt idx="115">
                  <c:v>HUI.Villa Losada</c:v>
                </c:pt>
                <c:pt idx="116">
                  <c:v>CAL.Banderas</c:v>
                </c:pt>
                <c:pt idx="117">
                  <c:v>CAU.Concepcion</c:v>
                </c:pt>
                <c:pt idx="118">
                  <c:v>IBG.Matallana</c:v>
                </c:pt>
                <c:pt idx="119">
                  <c:v>FLO. SDS MALVINAS</c:v>
                </c:pt>
                <c:pt idx="120">
                  <c:v>NAR.Tuquerres</c:v>
                </c:pt>
                <c:pt idx="121">
                  <c:v>NAR.Linares</c:v>
                </c:pt>
                <c:pt idx="122">
                  <c:v>TOL.Herrera</c:v>
                </c:pt>
                <c:pt idx="123">
                  <c:v>TOL.Rovira</c:v>
                </c:pt>
                <c:pt idx="124">
                  <c:v>CAU.Sucre</c:v>
                </c:pt>
                <c:pt idx="125">
                  <c:v>TOL.Aurora</c:v>
                </c:pt>
                <c:pt idx="126">
                  <c:v>HUI.Matanza</c:v>
                </c:pt>
                <c:pt idx="127">
                  <c:v>BNV.Naval</c:v>
                </c:pt>
                <c:pt idx="128">
                  <c:v>CAL.Sameco</c:v>
                </c:pt>
                <c:pt idx="129">
                  <c:v>NAR.Ipiales-1</c:v>
                </c:pt>
                <c:pt idx="130">
                  <c:v>TOL.Potosi</c:v>
                </c:pt>
                <c:pt idx="131">
                  <c:v>POP.Campanario</c:v>
                </c:pt>
                <c:pt idx="132">
                  <c:v>CAU.El Plateado</c:v>
                </c:pt>
                <c:pt idx="133">
                  <c:v>VAL. DES Providencia</c:v>
                </c:pt>
                <c:pt idx="134">
                  <c:v>FLO.Ciudadela</c:v>
                </c:pt>
                <c:pt idx="135">
                  <c:v>IBG.Cadiz</c:v>
                </c:pt>
                <c:pt idx="136">
                  <c:v>NAR.Cruz San Fernando</c:v>
                </c:pt>
                <c:pt idx="137">
                  <c:v>POP.Autonoma ALT-5</c:v>
                </c:pt>
                <c:pt idx="138">
                  <c:v>POP.Autonoma ALT-4</c:v>
                </c:pt>
                <c:pt idx="139">
                  <c:v>POP.Autonoma ALT-2</c:v>
                </c:pt>
                <c:pt idx="140">
                  <c:v>POP.Autonoma ALT-1</c:v>
                </c:pt>
                <c:pt idx="141">
                  <c:v>HUI.Altamira</c:v>
                </c:pt>
                <c:pt idx="142">
                  <c:v>POP.La Paz</c:v>
                </c:pt>
                <c:pt idx="143">
                  <c:v>VAL.Versalles</c:v>
                </c:pt>
                <c:pt idx="144">
                  <c:v>CAQ.Fragua</c:v>
                </c:pt>
                <c:pt idx="145">
                  <c:v>PUT.Santana</c:v>
                </c:pt>
                <c:pt idx="146">
                  <c:v>NAR.Tumaco-9</c:v>
                </c:pt>
                <c:pt idx="147">
                  <c:v>IBG.Variante</c:v>
                </c:pt>
                <c:pt idx="148">
                  <c:v>IBG.Multicentro</c:v>
                </c:pt>
                <c:pt idx="149">
                  <c:v>HUI.Campo Alegre</c:v>
                </c:pt>
                <c:pt idx="150">
                  <c:v>BNV.Zona Franca-2</c:v>
                </c:pt>
                <c:pt idx="151">
                  <c:v>TOL.Purificacion</c:v>
                </c:pt>
                <c:pt idx="152">
                  <c:v>MOC.Mocoa-1</c:v>
                </c:pt>
                <c:pt idx="153">
                  <c:v>NEI.San Pedro</c:v>
                </c:pt>
                <c:pt idx="154">
                  <c:v>NAR.Union-2</c:v>
                </c:pt>
                <c:pt idx="155">
                  <c:v>PUT.Cocoya</c:v>
                </c:pt>
                <c:pt idx="156">
                  <c:v>NAR.Ipiales-8</c:v>
                </c:pt>
                <c:pt idx="157">
                  <c:v>CAU.SDS POPAYAN</c:v>
                </c:pt>
                <c:pt idx="158">
                  <c:v>NAR.Ipiales-21</c:v>
                </c:pt>
                <c:pt idx="159">
                  <c:v>NAR.Ipiales-18</c:v>
                </c:pt>
                <c:pt idx="160">
                  <c:v>NAR.Ipiales-17</c:v>
                </c:pt>
                <c:pt idx="161">
                  <c:v>NAR.Barbacoas</c:v>
                </c:pt>
                <c:pt idx="162">
                  <c:v>TOL.Chaparral-4</c:v>
                </c:pt>
                <c:pt idx="163">
                  <c:v>PAS.RB Exito</c:v>
                </c:pt>
                <c:pt idx="164">
                  <c:v>NAR.Sandona</c:v>
                </c:pt>
                <c:pt idx="165">
                  <c:v>VAL.Naranjal</c:v>
                </c:pt>
                <c:pt idx="166">
                  <c:v>POP.Americas</c:v>
                </c:pt>
                <c:pt idx="167">
                  <c:v>TOL.Melgar-4</c:v>
                </c:pt>
                <c:pt idx="168">
                  <c:v>FLO.Centro-2</c:v>
                </c:pt>
                <c:pt idx="169">
                  <c:v>CAL.Pedro Claver</c:v>
                </c:pt>
                <c:pt idx="170">
                  <c:v>TOL.Represa Prado</c:v>
                </c:pt>
                <c:pt idx="171">
                  <c:v>TOL.La Sierra</c:v>
                </c:pt>
                <c:pt idx="172">
                  <c:v>TOL.Cajamarca-3</c:v>
                </c:pt>
                <c:pt idx="173">
                  <c:v>HUI.El Meson</c:v>
                </c:pt>
                <c:pt idx="174">
                  <c:v>HUI.La Jagua</c:v>
                </c:pt>
                <c:pt idx="175">
                  <c:v>NAR.Rio Mejicano</c:v>
                </c:pt>
                <c:pt idx="176">
                  <c:v>NAR.Via Aeropuerto Ipiales</c:v>
                </c:pt>
                <c:pt idx="177">
                  <c:v>CAQ.Brisas de la Tunia</c:v>
                </c:pt>
                <c:pt idx="178">
                  <c:v>VAL.Riofrio</c:v>
                </c:pt>
                <c:pt idx="179">
                  <c:v>VAL.IND Agropecuaria Zarzal</c:v>
                </c:pt>
                <c:pt idx="180">
                  <c:v>CAQ.Holanda</c:v>
                </c:pt>
                <c:pt idx="181">
                  <c:v>CAQ.Brasilia</c:v>
                </c:pt>
                <c:pt idx="182">
                  <c:v>NEI.RB Galindo</c:v>
                </c:pt>
                <c:pt idx="183">
                  <c:v>CAL.La FES</c:v>
                </c:pt>
                <c:pt idx="184">
                  <c:v>CAQ.Peneya</c:v>
                </c:pt>
                <c:pt idx="185">
                  <c:v>VAL.Florida-2</c:v>
                </c:pt>
                <c:pt idx="186">
                  <c:v>TOL.Guayabal</c:v>
                </c:pt>
                <c:pt idx="187">
                  <c:v>PAS.Morasurco</c:v>
                </c:pt>
                <c:pt idx="188">
                  <c:v>VAL.IND Bengala Agricola</c:v>
                </c:pt>
                <c:pt idx="189">
                  <c:v>CAU.Tetillo</c:v>
                </c:pt>
                <c:pt idx="190">
                  <c:v>HUI.Buenos Aires – OPC2</c:v>
                </c:pt>
                <c:pt idx="191">
                  <c:v>CAQ.La Libertad</c:v>
                </c:pt>
                <c:pt idx="192">
                  <c:v>CAL.RB Mojica</c:v>
                </c:pt>
                <c:pt idx="193">
                  <c:v>MOC.Mocoa-3</c:v>
                </c:pt>
                <c:pt idx="194">
                  <c:v>CAQ.Miramar</c:v>
                </c:pt>
                <c:pt idx="195">
                  <c:v>BNV.Brisas</c:v>
                </c:pt>
                <c:pt idx="196">
                  <c:v>NEI.Exito</c:v>
                </c:pt>
                <c:pt idx="197">
                  <c:v>NEI.Cambulos</c:v>
                </c:pt>
                <c:pt idx="198">
                  <c:v>BNV.El Progreso</c:v>
                </c:pt>
                <c:pt idx="199">
                  <c:v>CAQ.Suncilla Medio</c:v>
                </c:pt>
                <c:pt idx="200">
                  <c:v>CAQ.Guacamayas</c:v>
                </c:pt>
                <c:pt idx="201">
                  <c:v>HUI.Potosi</c:v>
                </c:pt>
                <c:pt idx="202">
                  <c:v>PUT.Pto Asis-7</c:v>
                </c:pt>
                <c:pt idx="203">
                  <c:v>NAR.Tumaco-11</c:v>
                </c:pt>
                <c:pt idx="204">
                  <c:v>PUT.Puerto Ospina</c:v>
                </c:pt>
                <c:pt idx="205">
                  <c:v>POP.Portales</c:v>
                </c:pt>
                <c:pt idx="206">
                  <c:v>CAU.Caloto</c:v>
                </c:pt>
                <c:pt idx="207">
                  <c:v>BNV.Colpuertos</c:v>
                </c:pt>
                <c:pt idx="208">
                  <c:v>HUI.Pital</c:v>
                </c:pt>
                <c:pt idx="209">
                  <c:v>TOL.Playa Rica</c:v>
                </c:pt>
                <c:pt idx="210">
                  <c:v>PUT.Villa Garzon-2</c:v>
                </c:pt>
                <c:pt idx="211">
                  <c:v>CAL.Ulpiano</c:v>
                </c:pt>
                <c:pt idx="212">
                  <c:v>PUT.La Tagua</c:v>
                </c:pt>
                <c:pt idx="213">
                  <c:v>VAL.Palmaseca</c:v>
                </c:pt>
                <c:pt idx="214">
                  <c:v>NEI.Tenerife</c:v>
                </c:pt>
                <c:pt idx="215">
                  <c:v>NAR.Cumbal</c:v>
                </c:pt>
                <c:pt idx="216">
                  <c:v>PUT.La Chipa</c:v>
                </c:pt>
                <c:pt idx="217">
                  <c:v>VAL.Bugalagrande</c:v>
                </c:pt>
                <c:pt idx="218">
                  <c:v>VAL.Pradera-3</c:v>
                </c:pt>
                <c:pt idx="219">
                  <c:v>PAS.Valle de Atriz</c:v>
                </c:pt>
                <c:pt idx="220">
                  <c:v>HUI.Pitalito-2</c:v>
                </c:pt>
                <c:pt idx="221">
                  <c:v>HUI.Garzon-1</c:v>
                </c:pt>
                <c:pt idx="222">
                  <c:v>CAL.Departamental</c:v>
                </c:pt>
                <c:pt idx="223">
                  <c:v>CAL.Santa Barbara</c:v>
                </c:pt>
                <c:pt idx="224">
                  <c:v>VAL.Puente Velez</c:v>
                </c:pt>
                <c:pt idx="225">
                  <c:v>NEI.Surcolombiana</c:v>
                </c:pt>
                <c:pt idx="226">
                  <c:v>HUI.Yaguara-2</c:v>
                </c:pt>
                <c:pt idx="227">
                  <c:v>BNV.Variante</c:v>
                </c:pt>
                <c:pt idx="228">
                  <c:v>NAR.Tumaco-3</c:v>
                </c:pt>
                <c:pt idx="229">
                  <c:v>VAL.RB Voragine</c:v>
                </c:pt>
                <c:pt idx="230">
                  <c:v>CAL.Jockey Club</c:v>
                </c:pt>
                <c:pt idx="231">
                  <c:v>VAL.Bolivar</c:v>
                </c:pt>
                <c:pt idx="232">
                  <c:v>TOL.Santiago</c:v>
                </c:pt>
                <c:pt idx="233">
                  <c:v>TOL.Palocabildo</c:v>
                </c:pt>
                <c:pt idx="234">
                  <c:v>TOL.Espinal-3</c:v>
                </c:pt>
                <c:pt idx="235">
                  <c:v>TOL.Casabianca</c:v>
                </c:pt>
                <c:pt idx="236">
                  <c:v>POP.Catay</c:v>
                </c:pt>
                <c:pt idx="237">
                  <c:v>PAS.Santa Barbara</c:v>
                </c:pt>
                <c:pt idx="238">
                  <c:v>NEI.La Libertad</c:v>
                </c:pt>
                <c:pt idx="239">
                  <c:v>NEI.Hospital:P1</c:v>
                </c:pt>
                <c:pt idx="240">
                  <c:v>NAR.Tangua</c:v>
                </c:pt>
                <c:pt idx="241">
                  <c:v>HUI.Patia</c:v>
                </c:pt>
                <c:pt idx="242">
                  <c:v>CAL.Santa Monica Norte</c:v>
                </c:pt>
                <c:pt idx="243">
                  <c:v>CAQ.Pto Napoles</c:v>
                </c:pt>
                <c:pt idx="244">
                  <c:v>VAL.Cascarillal</c:v>
                </c:pt>
                <c:pt idx="245">
                  <c:v>CAU.IND Bucanero Taminango</c:v>
                </c:pt>
                <c:pt idx="246">
                  <c:v>VAL.Via Potrerito</c:v>
                </c:pt>
                <c:pt idx="247">
                  <c:v>JAM.Las Mercedes-2</c:v>
                </c:pt>
                <c:pt idx="248">
                  <c:v>HUI.Riverita</c:v>
                </c:pt>
                <c:pt idx="249">
                  <c:v>TOL.Saldana-2</c:v>
                </c:pt>
                <c:pt idx="250">
                  <c:v>TOL.Flandes</c:v>
                </c:pt>
                <c:pt idx="251">
                  <c:v>POP.Torres</c:v>
                </c:pt>
                <c:pt idx="252">
                  <c:v>NEI.Centro</c:v>
                </c:pt>
                <c:pt idx="253">
                  <c:v>NEI.Altico</c:v>
                </c:pt>
                <c:pt idx="254">
                  <c:v>NAR.Samaniego-2</c:v>
                </c:pt>
                <c:pt idx="255">
                  <c:v>HUI.La Plata</c:v>
                </c:pt>
                <c:pt idx="256">
                  <c:v>CAL.Alamos</c:v>
                </c:pt>
                <c:pt idx="257">
                  <c:v>BNV.Inmaculada</c:v>
                </c:pt>
                <c:pt idx="258">
                  <c:v>VAL.Zarzal-2</c:v>
                </c:pt>
                <c:pt idx="259">
                  <c:v>VAL.La Cumbre</c:v>
                </c:pt>
                <c:pt idx="260">
                  <c:v>NAR.Taminango-2</c:v>
                </c:pt>
                <c:pt idx="261">
                  <c:v>NAR.Olaya Herrera</c:v>
                </c:pt>
                <c:pt idx="262">
                  <c:v>HUI.La Arcadia</c:v>
                </c:pt>
                <c:pt idx="263">
                  <c:v>CAL.Caney</c:v>
                </c:pt>
                <c:pt idx="264">
                  <c:v>CAQ.Larandia</c:v>
                </c:pt>
                <c:pt idx="265">
                  <c:v>CAQ.La Fraguita</c:v>
                </c:pt>
                <c:pt idx="266">
                  <c:v>CAQ.La Aguililla</c:v>
                </c:pt>
                <c:pt idx="267">
                  <c:v>CAQ.Cartagena-3</c:v>
                </c:pt>
                <c:pt idx="268">
                  <c:v>CAL.Comuneros</c:v>
                </c:pt>
                <c:pt idx="269">
                  <c:v>VAL.Yumbo-3</c:v>
                </c:pt>
                <c:pt idx="270">
                  <c:v>FLO.Malvinas</c:v>
                </c:pt>
                <c:pt idx="271">
                  <c:v>VAL.San Pedro</c:v>
                </c:pt>
                <c:pt idx="272">
                  <c:v>TOL.Saldana</c:v>
                </c:pt>
                <c:pt idx="273">
                  <c:v>TOL.Guayabal-2</c:v>
                </c:pt>
                <c:pt idx="274">
                  <c:v>POP.Ladera</c:v>
                </c:pt>
                <c:pt idx="275">
                  <c:v>NEI.Antonio Narino</c:v>
                </c:pt>
                <c:pt idx="276">
                  <c:v>HUI.Garzon-2</c:v>
                </c:pt>
                <c:pt idx="277">
                  <c:v>CAU.Inza-2</c:v>
                </c:pt>
                <c:pt idx="278">
                  <c:v>BNV.Eucaristico</c:v>
                </c:pt>
                <c:pt idx="279">
                  <c:v>NAR.Llorente-3</c:v>
                </c:pt>
                <c:pt idx="280">
                  <c:v>NEI.ST CENTRO</c:v>
                </c:pt>
                <c:pt idx="281">
                  <c:v>TOL.Riomanso</c:v>
                </c:pt>
                <c:pt idx="282">
                  <c:v>CAU.Caldono</c:v>
                </c:pt>
                <c:pt idx="283">
                  <c:v>CAU.Piendamo</c:v>
                </c:pt>
                <c:pt idx="284">
                  <c:v>TOL.Icononzo</c:v>
                </c:pt>
                <c:pt idx="285">
                  <c:v>TOL.Guamo</c:v>
                </c:pt>
                <c:pt idx="286">
                  <c:v>PAS.Lunas</c:v>
                </c:pt>
                <c:pt idx="287">
                  <c:v>CAU.Miranda</c:v>
                </c:pt>
                <c:pt idx="288">
                  <c:v>CAL.Prado Norte</c:v>
                </c:pt>
                <c:pt idx="289">
                  <c:v>CAL.Sucre</c:v>
                </c:pt>
                <c:pt idx="290">
                  <c:v>PUT.Albania</c:v>
                </c:pt>
                <c:pt idx="291">
                  <c:v>VAL.Salonica</c:v>
                </c:pt>
                <c:pt idx="292">
                  <c:v>TOL.Melgar-2</c:v>
                </c:pt>
                <c:pt idx="293">
                  <c:v>TOL.Mariquita</c:v>
                </c:pt>
                <c:pt idx="294">
                  <c:v>TOL.Espinal-4</c:v>
                </c:pt>
                <c:pt idx="295">
                  <c:v>TOL.Carmen de Apicala</c:v>
                </c:pt>
                <c:pt idx="296">
                  <c:v>JAM.Jamundi-3</c:v>
                </c:pt>
                <c:pt idx="297">
                  <c:v>NAR.Buesaco</c:v>
                </c:pt>
                <c:pt idx="298">
                  <c:v>VAL.Barragan</c:v>
                </c:pt>
                <c:pt idx="299">
                  <c:v>POP.Empaques</c:v>
                </c:pt>
                <c:pt idx="300">
                  <c:v>IBG.Santa Helena</c:v>
                </c:pt>
                <c:pt idx="301">
                  <c:v>IBG.IND Cordialsa</c:v>
                </c:pt>
                <c:pt idx="302">
                  <c:v>IBG.CC Estacion</c:v>
                </c:pt>
                <c:pt idx="303">
                  <c:v>HUI.Santa Maria</c:v>
                </c:pt>
                <c:pt idx="304">
                  <c:v>HUI.San Antonio</c:v>
                </c:pt>
                <c:pt idx="305">
                  <c:v>HUI.Rio Paez</c:v>
                </c:pt>
                <c:pt idx="306">
                  <c:v>HUI.Las Nieves</c:v>
                </c:pt>
                <c:pt idx="307">
                  <c:v>HUI.La Ulloa</c:v>
                </c:pt>
                <c:pt idx="308">
                  <c:v>CAL.El Cedro</c:v>
                </c:pt>
                <c:pt idx="309">
                  <c:v>NAR.Sucumbios</c:v>
                </c:pt>
                <c:pt idx="310">
                  <c:v>PUT.IND GTE Villagarzon-Opción 2</c:v>
                </c:pt>
                <c:pt idx="311">
                  <c:v>TOL.Mariquita-2</c:v>
                </c:pt>
                <c:pt idx="312">
                  <c:v>CAL.Supercentro</c:v>
                </c:pt>
                <c:pt idx="313">
                  <c:v>IBG.Mirolindo</c:v>
                </c:pt>
                <c:pt idx="314">
                  <c:v>HUI.La Plata-3</c:v>
                </c:pt>
                <c:pt idx="315">
                  <c:v>HUI.Gallardo</c:v>
                </c:pt>
                <c:pt idx="316">
                  <c:v>VAL.La Marina</c:v>
                </c:pt>
                <c:pt idx="317">
                  <c:v>VAL.Florida</c:v>
                </c:pt>
                <c:pt idx="318">
                  <c:v>TOL.Peaje Cajamarca</c:v>
                </c:pt>
                <c:pt idx="319">
                  <c:v>HUI.Zuluaga</c:v>
                </c:pt>
                <c:pt idx="320">
                  <c:v>FLO.Centro</c:v>
                </c:pt>
                <c:pt idx="321">
                  <c:v>CAL.Rumbodromo</c:v>
                </c:pt>
                <c:pt idx="322">
                  <c:v>CAL.Berlin</c:v>
                </c:pt>
                <c:pt idx="323">
                  <c:v>PUT.Germania-2</c:v>
                </c:pt>
                <c:pt idx="324">
                  <c:v>PUT.Sensella</c:v>
                </c:pt>
                <c:pt idx="325">
                  <c:v>TOL.Chicoral-2</c:v>
                </c:pt>
                <c:pt idx="326">
                  <c:v>NEI.Alamos</c:v>
                </c:pt>
                <c:pt idx="327">
                  <c:v>CAL.ST MELENDEZ</c:v>
                </c:pt>
                <c:pt idx="328">
                  <c:v>JAM.Jamundi-2</c:v>
                </c:pt>
                <c:pt idx="329">
                  <c:v>CAL.14 Pasoancho</c:v>
                </c:pt>
                <c:pt idx="330">
                  <c:v>TOL.Honda-1</c:v>
                </c:pt>
                <c:pt idx="331">
                  <c:v>TOL.Flandes-2</c:v>
                </c:pt>
                <c:pt idx="332">
                  <c:v>CAU.Yapura</c:v>
                </c:pt>
                <c:pt idx="333">
                  <c:v>CAQ.Las Verdes</c:v>
                </c:pt>
                <c:pt idx="334">
                  <c:v>TOL.Ataco</c:v>
                </c:pt>
                <c:pt idx="335">
                  <c:v>NAR.Cordoba</c:v>
                </c:pt>
                <c:pt idx="336">
                  <c:v>NAR.Candelillas</c:v>
                </c:pt>
                <c:pt idx="337">
                  <c:v>PAS.Estadio</c:v>
                </c:pt>
                <c:pt idx="338">
                  <c:v>POP.Bello Horizonte</c:v>
                </c:pt>
                <c:pt idx="339">
                  <c:v>CAL.Evaristo</c:v>
                </c:pt>
                <c:pt idx="340">
                  <c:v>VAL.Golondrinas</c:v>
                </c:pt>
                <c:pt idx="341">
                  <c:v>CAL.Calvario</c:v>
                </c:pt>
                <c:pt idx="342">
                  <c:v>IBG.Centro</c:v>
                </c:pt>
                <c:pt idx="343">
                  <c:v>IBG.Modelia</c:v>
                </c:pt>
                <c:pt idx="344">
                  <c:v>CAL.Diamante</c:v>
                </c:pt>
                <c:pt idx="345">
                  <c:v>TOL.El Caucho</c:v>
                </c:pt>
                <c:pt idx="346">
                  <c:v>IBG.Pueblo Nuevo</c:v>
                </c:pt>
                <c:pt idx="347">
                  <c:v>NAR.Yacuanquer</c:v>
                </c:pt>
                <c:pt idx="348">
                  <c:v>VAL.Cartago-5</c:v>
                </c:pt>
                <c:pt idx="349">
                  <c:v>PAL.RB San Pablo</c:v>
                </c:pt>
                <c:pt idx="350">
                  <c:v>HUI.Palestina-2</c:v>
                </c:pt>
                <c:pt idx="351">
                  <c:v>CAU.Inza</c:v>
                </c:pt>
                <c:pt idx="352">
                  <c:v>VAL.Potrerillo</c:v>
                </c:pt>
                <c:pt idx="353">
                  <c:v>POP.Coliseo</c:v>
                </c:pt>
                <c:pt idx="354">
                  <c:v>NAR.La Florida</c:v>
                </c:pt>
                <c:pt idx="355">
                  <c:v>NAR.Guachucal</c:v>
                </c:pt>
                <c:pt idx="356">
                  <c:v>HUI.San Adolfo</c:v>
                </c:pt>
                <c:pt idx="357">
                  <c:v>CAL.Salomia</c:v>
                </c:pt>
                <c:pt idx="358">
                  <c:v>PUT.San Rafael</c:v>
                </c:pt>
                <c:pt idx="359">
                  <c:v>CAL.IND COMFANDI Prado-Opción 3</c:v>
                </c:pt>
                <c:pt idx="360">
                  <c:v>TUL.Campina</c:v>
                </c:pt>
                <c:pt idx="361">
                  <c:v>POP.Maria Mala</c:v>
                </c:pt>
                <c:pt idx="362">
                  <c:v>PAS.Santa Catalina</c:v>
                </c:pt>
                <c:pt idx="363">
                  <c:v>NAR.Potosi</c:v>
                </c:pt>
                <c:pt idx="364">
                  <c:v>CAQ.Los Cristales</c:v>
                </c:pt>
                <c:pt idx="365">
                  <c:v>CAQ.Las Platas</c:v>
                </c:pt>
                <c:pt idx="366">
                  <c:v>NAR.IND Concesionaria Vial-Opción 1</c:v>
                </c:pt>
                <c:pt idx="367">
                  <c:v>PUT.Cabana</c:v>
                </c:pt>
                <c:pt idx="368">
                  <c:v>VAL.La Buitrera</c:v>
                </c:pt>
                <c:pt idx="369">
                  <c:v>TOL.Via la Linea-2</c:v>
                </c:pt>
                <c:pt idx="370">
                  <c:v>IBG.La Estacion</c:v>
                </c:pt>
                <c:pt idx="371">
                  <c:v>CAQ.Agua Blanca</c:v>
                </c:pt>
                <c:pt idx="372">
                  <c:v>CAU.La Placa</c:v>
                </c:pt>
                <c:pt idx="373">
                  <c:v>CAU.RB El Plateado</c:v>
                </c:pt>
                <c:pt idx="374">
                  <c:v>TOL.Fatextol</c:v>
                </c:pt>
                <c:pt idx="375">
                  <c:v>CAU.Pisimbala</c:v>
                </c:pt>
                <c:pt idx="376">
                  <c:v>CAQ.La Esperanza</c:v>
                </c:pt>
                <c:pt idx="377">
                  <c:v>CAQ.Santa Marta</c:v>
                </c:pt>
                <c:pt idx="378">
                  <c:v>PUT.Esmeralda Orito</c:v>
                </c:pt>
                <c:pt idx="379">
                  <c:v>CAU.Puerto Saija</c:v>
                </c:pt>
                <c:pt idx="380">
                  <c:v>NAR.Altaquer</c:v>
                </c:pt>
                <c:pt idx="381">
                  <c:v>CAL.Icesi</c:v>
                </c:pt>
                <c:pt idx="382">
                  <c:v>HUI.Hobo-2</c:v>
                </c:pt>
                <c:pt idx="383">
                  <c:v>PAS.Acueducto</c:v>
                </c:pt>
                <c:pt idx="384">
                  <c:v>IBG.Parque Galarza</c:v>
                </c:pt>
                <c:pt idx="385">
                  <c:v>CAL.Chiminangos</c:v>
                </c:pt>
                <c:pt idx="386">
                  <c:v>CAQ.La Reforma</c:v>
                </c:pt>
                <c:pt idx="387">
                  <c:v>VAL.Carmelita</c:v>
                </c:pt>
                <c:pt idx="388">
                  <c:v>TUL.Aguaclara</c:v>
                </c:pt>
                <c:pt idx="389">
                  <c:v>CAU.Santander-3</c:v>
                </c:pt>
                <c:pt idx="390">
                  <c:v>CAL.Boca Junior</c:v>
                </c:pt>
                <c:pt idx="391">
                  <c:v>PUT.La Libertad</c:v>
                </c:pt>
                <c:pt idx="392">
                  <c:v>NEI.Manzanares BSC</c:v>
                </c:pt>
                <c:pt idx="393">
                  <c:v>NAR.Llorente</c:v>
                </c:pt>
                <c:pt idx="394">
                  <c:v>CAQ.San Vicente</c:v>
                </c:pt>
                <c:pt idx="395">
                  <c:v>CAL.Imbanaco</c:v>
                </c:pt>
                <c:pt idx="396">
                  <c:v>VAL.Timba</c:v>
                </c:pt>
                <c:pt idx="397">
                  <c:v>POP.El Bosque</c:v>
                </c:pt>
                <c:pt idx="398">
                  <c:v>PAS.Batallon</c:v>
                </c:pt>
                <c:pt idx="399">
                  <c:v>PUT.La Sevilla</c:v>
                </c:pt>
                <c:pt idx="400">
                  <c:v>PUT.La Sultana</c:v>
                </c:pt>
                <c:pt idx="401">
                  <c:v>PUT.Simon Bolivar</c:v>
                </c:pt>
                <c:pt idx="402">
                  <c:v>PUT.Alto Temblon</c:v>
                </c:pt>
                <c:pt idx="403">
                  <c:v>CAL.RB Pascual</c:v>
                </c:pt>
                <c:pt idx="404">
                  <c:v>CAQ.Las Palmeras</c:v>
                </c:pt>
                <c:pt idx="405">
                  <c:v>CAQ.Chonchillosa</c:v>
                </c:pt>
                <c:pt idx="406">
                  <c:v>CAL.14 del Lili</c:v>
                </c:pt>
                <c:pt idx="407">
                  <c:v>VAL.Pradera-2</c:v>
                </c:pt>
                <c:pt idx="408">
                  <c:v>PUT.Mundo Nuevo</c:v>
                </c:pt>
                <c:pt idx="409">
                  <c:v>CAQ.Union Belen</c:v>
                </c:pt>
                <c:pt idx="410">
                  <c:v>VAL.Goodyear</c:v>
                </c:pt>
                <c:pt idx="411">
                  <c:v>IBG.La Campina</c:v>
                </c:pt>
                <c:pt idx="412">
                  <c:v>FLO.Galerias-2</c:v>
                </c:pt>
                <c:pt idx="413">
                  <c:v>IBG.Salado</c:v>
                </c:pt>
                <c:pt idx="414">
                  <c:v>HUI.Zuluaga-2</c:v>
                </c:pt>
                <c:pt idx="415">
                  <c:v>CAL.Colseguros</c:v>
                </c:pt>
                <c:pt idx="416">
                  <c:v>CAQ.La Rastra</c:v>
                </c:pt>
                <c:pt idx="417">
                  <c:v>CAQ.Los Laureles</c:v>
                </c:pt>
                <c:pt idx="418">
                  <c:v>PUT.Campobello</c:v>
                </c:pt>
                <c:pt idx="419">
                  <c:v>PUT.San Vicente</c:v>
                </c:pt>
                <c:pt idx="420">
                  <c:v>PUT.Arizona</c:v>
                </c:pt>
                <c:pt idx="421">
                  <c:v>CAQ.Casa Grande</c:v>
                </c:pt>
                <c:pt idx="422">
                  <c:v>PUT.Galilea</c:v>
                </c:pt>
                <c:pt idx="423">
                  <c:v>CAQ.La Mana</c:v>
                </c:pt>
                <c:pt idx="424">
                  <c:v>CAQ.Pato Balsillas</c:v>
                </c:pt>
                <c:pt idx="425">
                  <c:v>PUT.Balsamo</c:v>
                </c:pt>
                <c:pt idx="426">
                  <c:v>PUT.Cana Brava</c:v>
                </c:pt>
                <c:pt idx="427">
                  <c:v>CAQ.Esmeralda Chaira</c:v>
                </c:pt>
                <c:pt idx="428">
                  <c:v>PUT.Caicuche</c:v>
                </c:pt>
                <c:pt idx="429">
                  <c:v>HUI.El Carmen</c:v>
                </c:pt>
                <c:pt idx="430">
                  <c:v>CAQ.Playa Verde</c:v>
                </c:pt>
                <c:pt idx="431">
                  <c:v>CAQ.Novia Puerto Valdivia</c:v>
                </c:pt>
                <c:pt idx="432">
                  <c:v>CAQ.El Paraiso</c:v>
                </c:pt>
                <c:pt idx="433">
                  <c:v>JAM.Alfaguara-2</c:v>
                </c:pt>
                <c:pt idx="434">
                  <c:v>CAQ.Las Morras</c:v>
                </c:pt>
                <c:pt idx="435">
                  <c:v>CAQ.Fundacion</c:v>
                </c:pt>
                <c:pt idx="436">
                  <c:v>CAQ.El Manantial</c:v>
                </c:pt>
                <c:pt idx="437">
                  <c:v>HUI.Pitalito-3</c:v>
                </c:pt>
                <c:pt idx="438">
                  <c:v>CAU.Mondomo</c:v>
                </c:pt>
                <c:pt idx="439">
                  <c:v>TUL.Farfan</c:v>
                </c:pt>
                <c:pt idx="440">
                  <c:v>POP.RB Campanario</c:v>
                </c:pt>
                <c:pt idx="441">
                  <c:v>PUT.Remolinos</c:v>
                </c:pt>
                <c:pt idx="442">
                  <c:v>CAU.Santander-1</c:v>
                </c:pt>
                <c:pt idx="443">
                  <c:v>CAU.Villarica</c:v>
                </c:pt>
                <c:pt idx="444">
                  <c:v>HUI.Bruselas</c:v>
                </c:pt>
                <c:pt idx="445">
                  <c:v>NAR.Ipiales-7</c:v>
                </c:pt>
                <c:pt idx="446">
                  <c:v>POP.Las Ferias</c:v>
                </c:pt>
                <c:pt idx="447">
                  <c:v>TOL.Natagaima</c:v>
                </c:pt>
                <c:pt idx="448">
                  <c:v>VAL.Montebello</c:v>
                </c:pt>
                <c:pt idx="449">
                  <c:v>VAL.Propal</c:v>
                </c:pt>
                <c:pt idx="450">
                  <c:v>CAQ.Palizadas</c:v>
                </c:pt>
                <c:pt idx="451">
                  <c:v>CAQ.Alto Cafeto</c:v>
                </c:pt>
                <c:pt idx="452">
                  <c:v>CAQ.Barranquillita</c:v>
                </c:pt>
                <c:pt idx="453">
                  <c:v>CAQ.La Paz 3</c:v>
                </c:pt>
                <c:pt idx="454">
                  <c:v>CAQ.Salamina</c:v>
                </c:pt>
                <c:pt idx="455">
                  <c:v>CAL.Palmeto</c:v>
                </c:pt>
                <c:pt idx="456">
                  <c:v>VAL.IND BAYER-Opción 1</c:v>
                </c:pt>
                <c:pt idx="457">
                  <c:v>CAQ.La Raya</c:v>
                </c:pt>
                <c:pt idx="458">
                  <c:v>TOL.Coello-2</c:v>
                </c:pt>
                <c:pt idx="459">
                  <c:v>TOL.Chicoral</c:v>
                </c:pt>
                <c:pt idx="460">
                  <c:v>TOL.Bilbao</c:v>
                </c:pt>
                <c:pt idx="461">
                  <c:v>VAL.Cartago-1</c:v>
                </c:pt>
                <c:pt idx="462">
                  <c:v>CAU.El Rosario-2</c:v>
                </c:pt>
                <c:pt idx="463">
                  <c:v>CAQ.El Triunfo</c:v>
                </c:pt>
                <c:pt idx="464">
                  <c:v>TOL.Planadas-2</c:v>
                </c:pt>
                <c:pt idx="465">
                  <c:v>VAL.Caicedonia</c:v>
                </c:pt>
                <c:pt idx="466">
                  <c:v>TOL.San Bernardo</c:v>
                </c:pt>
                <c:pt idx="467">
                  <c:v>HUI.Gigante</c:v>
                </c:pt>
                <c:pt idx="468">
                  <c:v>TOL.Sumapaz</c:v>
                </c:pt>
                <c:pt idx="469">
                  <c:v>TOL.Guamo-3</c:v>
                </c:pt>
                <c:pt idx="470">
                  <c:v>POP.La Maria</c:v>
                </c:pt>
                <c:pt idx="471">
                  <c:v>NEI.Sur Oriental</c:v>
                </c:pt>
                <c:pt idx="472">
                  <c:v>NAR.Cajapi</c:v>
                </c:pt>
                <c:pt idx="473">
                  <c:v>CAU.Pto Tejada-3</c:v>
                </c:pt>
                <c:pt idx="474">
                  <c:v>CAU.Parques</c:v>
                </c:pt>
                <c:pt idx="475">
                  <c:v>CAQ.Campo Hermoso</c:v>
                </c:pt>
                <c:pt idx="476">
                  <c:v>CAL.Obrero</c:v>
                </c:pt>
                <c:pt idx="477">
                  <c:v>VAL.Kilometro 18</c:v>
                </c:pt>
                <c:pt idx="478">
                  <c:v>PAS.Popular</c:v>
                </c:pt>
                <c:pt idx="479">
                  <c:v>PAS.Calle Real</c:v>
                </c:pt>
                <c:pt idx="480">
                  <c:v>CAU.Quebraditas</c:v>
                </c:pt>
                <c:pt idx="481">
                  <c:v>CAL.Shangai</c:v>
                </c:pt>
                <c:pt idx="482">
                  <c:v>CAL.Carrefour Norte</c:v>
                </c:pt>
                <c:pt idx="483">
                  <c:v>IBG.San Martin</c:v>
                </c:pt>
                <c:pt idx="484">
                  <c:v>HUI.Pitalito-4</c:v>
                </c:pt>
                <c:pt idx="485">
                  <c:v>CAL.Tequendama</c:v>
                </c:pt>
                <c:pt idx="486">
                  <c:v>CAQ.Loma Larga</c:v>
                </c:pt>
                <c:pt idx="487">
                  <c:v>CAL.RB Brisas del Limonar</c:v>
                </c:pt>
                <c:pt idx="488">
                  <c:v>NAR.Zapote</c:v>
                </c:pt>
                <c:pt idx="489">
                  <c:v>TOL.Mariquita-3</c:v>
                </c:pt>
                <c:pt idx="490">
                  <c:v>PUT.Villa Garzon-4</c:v>
                </c:pt>
                <c:pt idx="491">
                  <c:v>JAM.Las Mercedes</c:v>
                </c:pt>
                <c:pt idx="492">
                  <c:v>TOL.Melgar-1</c:v>
                </c:pt>
                <c:pt idx="493">
                  <c:v>JAM.Cazadores</c:v>
                </c:pt>
                <c:pt idx="494">
                  <c:v>CAU.Cajibio</c:v>
                </c:pt>
                <c:pt idx="495">
                  <c:v>NAR.Chachagui</c:v>
                </c:pt>
                <c:pt idx="496">
                  <c:v>CAU.RB Buenos Aires</c:v>
                </c:pt>
                <c:pt idx="497">
                  <c:v>TOL.San Juan de la China-2</c:v>
                </c:pt>
                <c:pt idx="498">
                  <c:v>CAU.IND Colombina-Opción 1</c:v>
                </c:pt>
                <c:pt idx="499">
                  <c:v>TOL.Honda-5</c:v>
                </c:pt>
                <c:pt idx="500">
                  <c:v>PAS.Catambuco</c:v>
                </c:pt>
                <c:pt idx="501">
                  <c:v>NAR.Tumaco-2</c:v>
                </c:pt>
                <c:pt idx="502">
                  <c:v>CAL.Unilever</c:v>
                </c:pt>
                <c:pt idx="503">
                  <c:v>PAS.RB Laureles</c:v>
                </c:pt>
                <c:pt idx="504">
                  <c:v>VAL.Dapa</c:v>
                </c:pt>
                <c:pt idx="505">
                  <c:v>TOL.RB Flandes-6</c:v>
                </c:pt>
                <c:pt idx="506">
                  <c:v>CAL.Versalles</c:v>
                </c:pt>
                <c:pt idx="507">
                  <c:v>PAS.IND Dromayor</c:v>
                </c:pt>
                <c:pt idx="508">
                  <c:v>TOL.Flandes-6</c:v>
                </c:pt>
                <c:pt idx="509">
                  <c:v>VAL.IND Bucaneros VillaLucia</c:v>
                </c:pt>
                <c:pt idx="510">
                  <c:v>VAL.IND Carvajal Empaques</c:v>
                </c:pt>
                <c:pt idx="511">
                  <c:v>TOL.Fresno</c:v>
                </c:pt>
                <c:pt idx="512">
                  <c:v>CAU.Calibio</c:v>
                </c:pt>
                <c:pt idx="513">
                  <c:v>CAL.Americas</c:v>
                </c:pt>
                <c:pt idx="514">
                  <c:v>HUI.RB Caguan</c:v>
                </c:pt>
                <c:pt idx="515">
                  <c:v>TOL.Coello Cocora</c:v>
                </c:pt>
                <c:pt idx="516">
                  <c:v>CAU.Rioblanco</c:v>
                </c:pt>
                <c:pt idx="517">
                  <c:v>NAR.Tangareal</c:v>
                </c:pt>
                <c:pt idx="518">
                  <c:v>CAL.CC Unico</c:v>
                </c:pt>
                <c:pt idx="519">
                  <c:v>IBG.Boqueron-2</c:v>
                </c:pt>
                <c:pt idx="520">
                  <c:v>NAR.IND Palmar</c:v>
                </c:pt>
                <c:pt idx="521">
                  <c:v>PAS.Tejar</c:v>
                </c:pt>
                <c:pt idx="522">
                  <c:v>PAS.Agualongo</c:v>
                </c:pt>
                <c:pt idx="523">
                  <c:v>TUL.Alvernia</c:v>
                </c:pt>
                <c:pt idx="524">
                  <c:v>PAS.Laureles</c:v>
                </c:pt>
                <c:pt idx="525">
                  <c:v>CAQ.El Guayabo</c:v>
                </c:pt>
                <c:pt idx="526">
                  <c:v>PUT.Yurilla</c:v>
                </c:pt>
                <c:pt idx="527">
                  <c:v>CAL.IND Clinica Occidente</c:v>
                </c:pt>
                <c:pt idx="528">
                  <c:v>TOL.Gualanday</c:v>
                </c:pt>
                <c:pt idx="529">
                  <c:v>HUI.ECP Mangos</c:v>
                </c:pt>
                <c:pt idx="530">
                  <c:v>CAL.Rodeo</c:v>
                </c:pt>
                <c:pt idx="531">
                  <c:v>TOL.Neme</c:v>
                </c:pt>
                <c:pt idx="532">
                  <c:v>VAL.Triana</c:v>
                </c:pt>
                <c:pt idx="533">
                  <c:v>VAL.Sombrerillo</c:v>
                </c:pt>
                <c:pt idx="534">
                  <c:v>CAL.San Fernando Viejo</c:v>
                </c:pt>
                <c:pt idx="535">
                  <c:v>CAL.CC Tesoro</c:v>
                </c:pt>
                <c:pt idx="536">
                  <c:v>PUT.La Cofania</c:v>
                </c:pt>
                <c:pt idx="537">
                  <c:v>CAL.Miraflores</c:v>
                </c:pt>
                <c:pt idx="538">
                  <c:v>PUT.Mogambo</c:v>
                </c:pt>
                <c:pt idx="539">
                  <c:v>CAL.Estacion</c:v>
                </c:pt>
                <c:pt idx="540">
                  <c:v>CAQ.Guayabal</c:v>
                </c:pt>
                <c:pt idx="541">
                  <c:v>IBG.Picalena-2</c:v>
                </c:pt>
                <c:pt idx="542">
                  <c:v>TOL.Machin</c:v>
                </c:pt>
                <c:pt idx="543">
                  <c:v>TOL.IND Autovia flandes-Opción 1</c:v>
                </c:pt>
                <c:pt idx="544">
                  <c:v>TOL.Cunday</c:v>
                </c:pt>
                <c:pt idx="545">
                  <c:v>CAL.Campina</c:v>
                </c:pt>
                <c:pt idx="546">
                  <c:v>CAL.La Maria</c:v>
                </c:pt>
                <c:pt idx="547">
                  <c:v>VAL.Terranova</c:v>
                </c:pt>
                <c:pt idx="548">
                  <c:v>PUT.Coembi</c:v>
                </c:pt>
                <c:pt idx="549">
                  <c:v>PAL.Las Mercedes</c:v>
                </c:pt>
                <c:pt idx="550">
                  <c:v>JAM.La Morada</c:v>
                </c:pt>
                <c:pt idx="551">
                  <c:v>PUT.El Oasis</c:v>
                </c:pt>
                <c:pt idx="552">
                  <c:v>CAU.Buenos Aires</c:v>
                </c:pt>
                <c:pt idx="553">
                  <c:v>PUT.La Pedregosa</c:v>
                </c:pt>
                <c:pt idx="554">
                  <c:v>HUI.ECP Palogrande</c:v>
                </c:pt>
                <c:pt idx="555">
                  <c:v>PUT.Tesalia-2</c:v>
                </c:pt>
                <c:pt idx="556">
                  <c:v>CAL.Torres de Comfandi</c:v>
                </c:pt>
                <c:pt idx="557">
                  <c:v>CAL.Los Alcazares</c:v>
                </c:pt>
                <c:pt idx="558">
                  <c:v>PUT.La Herradura</c:v>
                </c:pt>
                <c:pt idx="559">
                  <c:v>HUI.Bolivar</c:v>
                </c:pt>
                <c:pt idx="560">
                  <c:v>CAQ.Kilometro 18</c:v>
                </c:pt>
                <c:pt idx="561">
                  <c:v>IBG.Rb Salado-2</c:v>
                </c:pt>
                <c:pt idx="562">
                  <c:v>NAR.Obonuco</c:v>
                </c:pt>
                <c:pt idx="563">
                  <c:v>CAL.Recuerdo</c:v>
                </c:pt>
                <c:pt idx="564">
                  <c:v>IBG.IND Avicol</c:v>
                </c:pt>
                <c:pt idx="565">
                  <c:v>PUT.Bocana</c:v>
                </c:pt>
                <c:pt idx="566">
                  <c:v>PUT.Villa Flor</c:v>
                </c:pt>
                <c:pt idx="567">
                  <c:v>CAL.RB Chorros-2</c:v>
                </c:pt>
                <c:pt idx="568">
                  <c:v>PAL.RB Jaramillo</c:v>
                </c:pt>
                <c:pt idx="569">
                  <c:v>TOL.El Recreo</c:v>
                </c:pt>
                <c:pt idx="570">
                  <c:v>BNV.Palacio</c:v>
                </c:pt>
                <c:pt idx="571">
                  <c:v>CAL.HUV</c:v>
                </c:pt>
                <c:pt idx="572">
                  <c:v>BNV.12Abril</c:v>
                </c:pt>
                <c:pt idx="573">
                  <c:v>CAU.Guapi-2</c:v>
                </c:pt>
                <c:pt idx="574">
                  <c:v>IBG.Ferrocarril</c:v>
                </c:pt>
                <c:pt idx="575">
                  <c:v>NAR.Ipiales-11</c:v>
                </c:pt>
                <c:pt idx="576">
                  <c:v>CAU.Rosas</c:v>
                </c:pt>
                <c:pt idx="577">
                  <c:v>CAQ.Curillo</c:v>
                </c:pt>
                <c:pt idx="578">
                  <c:v>BNV.Nayita</c:v>
                </c:pt>
                <c:pt idx="579">
                  <c:v>VAL.Bavaria</c:v>
                </c:pt>
                <c:pt idx="580">
                  <c:v>CAL.Calle Feria-1</c:v>
                </c:pt>
                <c:pt idx="581">
                  <c:v>BNV.Triunfo</c:v>
                </c:pt>
                <c:pt idx="582">
                  <c:v>PUT.La Hormiga</c:v>
                </c:pt>
                <c:pt idx="583">
                  <c:v>PUT.La Hormiga-3</c:v>
                </c:pt>
                <c:pt idx="584">
                  <c:v>PUT.Pto Leguizamo-2</c:v>
                </c:pt>
                <c:pt idx="585">
                  <c:v>CAU.Ovejas</c:v>
                </c:pt>
                <c:pt idx="586">
                  <c:v>HUI.Pitalito-7</c:v>
                </c:pt>
                <c:pt idx="587">
                  <c:v>HUI.Pitalito-10</c:v>
                </c:pt>
                <c:pt idx="588">
                  <c:v>HUI.Horizonte</c:v>
                </c:pt>
                <c:pt idx="589">
                  <c:v>PAS.Caicedo</c:v>
                </c:pt>
                <c:pt idx="590">
                  <c:v>PUT.Orito-2</c:v>
                </c:pt>
                <c:pt idx="591">
                  <c:v>NAR.Aeropuerto Pasto</c:v>
                </c:pt>
                <c:pt idx="592">
                  <c:v>CAL.Juanambu</c:v>
                </c:pt>
                <c:pt idx="593">
                  <c:v>CAQ.Lusitania</c:v>
                </c:pt>
                <c:pt idx="594">
                  <c:v>VAL.San Isidro</c:v>
                </c:pt>
                <c:pt idx="595">
                  <c:v>CAL.Universidades</c:v>
                </c:pt>
                <c:pt idx="596">
                  <c:v>HUI.Palacio</c:v>
                </c:pt>
                <c:pt idx="597">
                  <c:v>PUT.San Antonio</c:v>
                </c:pt>
                <c:pt idx="598">
                  <c:v>CAU.El Tambo-2</c:v>
                </c:pt>
                <c:pt idx="599">
                  <c:v>TOL.La Paloma</c:v>
                </c:pt>
                <c:pt idx="600">
                  <c:v>CAU.Valle Nuevo</c:v>
                </c:pt>
                <c:pt idx="601">
                  <c:v>HUI.Santa Maria-2</c:v>
                </c:pt>
                <c:pt idx="602">
                  <c:v>PUT.Arcanchi</c:v>
                </c:pt>
                <c:pt idx="603">
                  <c:v>CAU.Pachonga</c:v>
                </c:pt>
                <c:pt idx="604">
                  <c:v>HUI.Zona Franca</c:v>
                </c:pt>
                <c:pt idx="605">
                  <c:v>CAU.Polindara</c:v>
                </c:pt>
                <c:pt idx="606">
                  <c:v>CAU.Pureto</c:v>
                </c:pt>
                <c:pt idx="607">
                  <c:v>HUI.Villa Vieja</c:v>
                </c:pt>
                <c:pt idx="608">
                  <c:v>CAQ.Mononguete</c:v>
                </c:pt>
                <c:pt idx="609">
                  <c:v>TOL.Condominios</c:v>
                </c:pt>
                <c:pt idx="610">
                  <c:v>CAL.Cristales</c:v>
                </c:pt>
                <c:pt idx="611">
                  <c:v>TOL.Tapias</c:v>
                </c:pt>
                <c:pt idx="612">
                  <c:v>CAU.El Cairo</c:v>
                </c:pt>
                <c:pt idx="613">
                  <c:v>VAL.Ciat</c:v>
                </c:pt>
                <c:pt idx="614">
                  <c:v>VAL.Dagua-2</c:v>
                </c:pt>
                <c:pt idx="615">
                  <c:v>CAU.Suarez-2</c:v>
                </c:pt>
                <c:pt idx="616">
                  <c:v>BNV.Colombia</c:v>
                </c:pt>
                <c:pt idx="617">
                  <c:v>POP.Alto Moreno</c:v>
                </c:pt>
                <c:pt idx="618">
                  <c:v>TOL.La Chamba</c:v>
                </c:pt>
                <c:pt idx="619">
                  <c:v>CAL.ST RAPISUR-PLAZA TORO</c:v>
                </c:pt>
                <c:pt idx="620">
                  <c:v>CAU.Kikes</c:v>
                </c:pt>
                <c:pt idx="621">
                  <c:v>CAL.Poblado</c:v>
                </c:pt>
                <c:pt idx="622">
                  <c:v>NAR.Ipiales-10</c:v>
                </c:pt>
                <c:pt idx="623">
                  <c:v>NAR.Ipiales-4</c:v>
                </c:pt>
                <c:pt idx="624">
                  <c:v>VAL.Cordoba</c:v>
                </c:pt>
                <c:pt idx="625">
                  <c:v>CAU.Ensenillo</c:v>
                </c:pt>
                <c:pt idx="626">
                  <c:v>CAU.Noanamito</c:v>
                </c:pt>
                <c:pt idx="627">
                  <c:v>CAL.Aguacatal-2</c:v>
                </c:pt>
                <c:pt idx="628">
                  <c:v>VAL.IND Unilever Andina-opción 1</c:v>
                </c:pt>
                <c:pt idx="629">
                  <c:v>CAL.IND Unilever Andina-opción 1</c:v>
                </c:pt>
                <c:pt idx="630">
                  <c:v>PAS.U Mariana</c:v>
                </c:pt>
                <c:pt idx="631">
                  <c:v>TUL.La Cruz</c:v>
                </c:pt>
                <c:pt idx="632">
                  <c:v>VAL.Borrero</c:v>
                </c:pt>
                <c:pt idx="633">
                  <c:v>IBG.Varsovia-2</c:v>
                </c:pt>
                <c:pt idx="634">
                  <c:v>TUL.Bosques Maracaibo</c:v>
                </c:pt>
                <c:pt idx="635">
                  <c:v>CAL.Retiro</c:v>
                </c:pt>
                <c:pt idx="636">
                  <c:v>PAS.Invipaz</c:v>
                </c:pt>
                <c:pt idx="637">
                  <c:v>IBG.Villa del Sol</c:v>
                </c:pt>
                <c:pt idx="638">
                  <c:v>NAR.Magui</c:v>
                </c:pt>
                <c:pt idx="639">
                  <c:v>CAU.El Mango-2</c:v>
                </c:pt>
                <c:pt idx="640">
                  <c:v>CAU.SDS SANTANDER DE QUILICHAO</c:v>
                </c:pt>
                <c:pt idx="641">
                  <c:v>VAL.SDS CERRITO</c:v>
                </c:pt>
                <c:pt idx="642">
                  <c:v>PAS.SDS CCM PASTO</c:v>
                </c:pt>
                <c:pt idx="643">
                  <c:v>CAL.SDS CALI ORIENTE</c:v>
                </c:pt>
                <c:pt idx="644">
                  <c:v>CAL.SDS Cali Norte</c:v>
                </c:pt>
                <c:pt idx="645">
                  <c:v>CAL.Carrillon</c:v>
                </c:pt>
                <c:pt idx="646">
                  <c:v>VAL.Providencia</c:v>
                </c:pt>
                <c:pt idx="647">
                  <c:v>CAU.Las Vegas</c:v>
                </c:pt>
                <c:pt idx="648">
                  <c:v>BNV.Independencia</c:v>
                </c:pt>
                <c:pt idx="649">
                  <c:v>CAU.Usenda</c:v>
                </c:pt>
                <c:pt idx="650">
                  <c:v>CAQ.Valparaiso</c:v>
                </c:pt>
                <c:pt idx="651">
                  <c:v>CAU.Muralla</c:v>
                </c:pt>
                <c:pt idx="652">
                  <c:v>CAU.Lomitas Arriba</c:v>
                </c:pt>
                <c:pt idx="653">
                  <c:v>CAL.Club Campestre</c:v>
                </c:pt>
                <c:pt idx="654">
                  <c:v>VAL.Alto Guacas</c:v>
                </c:pt>
                <c:pt idx="655">
                  <c:v>CAL.Guadalupe</c:v>
                </c:pt>
                <c:pt idx="656">
                  <c:v>PUT.Las Palmeras</c:v>
                </c:pt>
                <c:pt idx="657">
                  <c:v>CAQ.La Granja</c:v>
                </c:pt>
                <c:pt idx="658">
                  <c:v>VAL.Cerro Azul</c:v>
                </c:pt>
                <c:pt idx="659">
                  <c:v>PUT.San Martin</c:v>
                </c:pt>
                <c:pt idx="660">
                  <c:v>PUT.San Luis</c:v>
                </c:pt>
                <c:pt idx="661">
                  <c:v>CAQ.Riecito-2</c:v>
                </c:pt>
                <c:pt idx="662">
                  <c:v>CAQ.Ilusion</c:v>
                </c:pt>
                <c:pt idx="663">
                  <c:v>CAU.Mendez</c:v>
                </c:pt>
                <c:pt idx="664">
                  <c:v>CAU.IND Mexichem-Opción 1</c:v>
                </c:pt>
                <c:pt idx="665">
                  <c:v>HUI.Zaragoza</c:v>
                </c:pt>
                <c:pt idx="666">
                  <c:v>CAU.El Carmelo</c:v>
                </c:pt>
                <c:pt idx="667">
                  <c:v>CAU.El Cerro Damian</c:v>
                </c:pt>
                <c:pt idx="668">
                  <c:v>PUT.Buenavista</c:v>
                </c:pt>
                <c:pt idx="669">
                  <c:v>CAQ.Chipa</c:v>
                </c:pt>
                <c:pt idx="670">
                  <c:v>HUI.Begonia</c:v>
                </c:pt>
                <c:pt idx="671">
                  <c:v>CAU.Sabana</c:v>
                </c:pt>
                <c:pt idx="672">
                  <c:v>CAQ.EL Sabalo</c:v>
                </c:pt>
                <c:pt idx="673">
                  <c:v>NAR.La Plata</c:v>
                </c:pt>
                <c:pt idx="674">
                  <c:v>CAL.Juanchito</c:v>
                </c:pt>
                <c:pt idx="675">
                  <c:v>TUL.San Fernando</c:v>
                </c:pt>
                <c:pt idx="676">
                  <c:v>CAQ.Pto Manrique-2</c:v>
                </c:pt>
                <c:pt idx="677">
                  <c:v>CAQ.Solano P Blancas</c:v>
                </c:pt>
                <c:pt idx="678">
                  <c:v>CAQ.Maguare</c:v>
                </c:pt>
                <c:pt idx="679">
                  <c:v>PUT.Puerto Limon-2</c:v>
                </c:pt>
                <c:pt idx="680">
                  <c:v>CAQ.El Guamo</c:v>
                </c:pt>
                <c:pt idx="681">
                  <c:v>HUI.Mongui</c:v>
                </c:pt>
                <c:pt idx="682">
                  <c:v>CAL.Villa del Lago</c:v>
                </c:pt>
                <c:pt idx="683">
                  <c:v>CAL.Marroquin</c:v>
                </c:pt>
                <c:pt idx="684">
                  <c:v>CAL.RB Javeriana:H1</c:v>
                </c:pt>
                <c:pt idx="685">
                  <c:v>PUT.Puerto Umbria-2</c:v>
                </c:pt>
                <c:pt idx="686">
                  <c:v>CAU.Huellas</c:v>
                </c:pt>
                <c:pt idx="687">
                  <c:v>CAQ.Reina Baja</c:v>
                </c:pt>
                <c:pt idx="688">
                  <c:v>CAQ.Versalles</c:v>
                </c:pt>
                <c:pt idx="689">
                  <c:v>CAU.Pancitara</c:v>
                </c:pt>
                <c:pt idx="690">
                  <c:v>CAL.Independencia</c:v>
                </c:pt>
                <c:pt idx="691">
                  <c:v>CAL.Carrefour Sur</c:v>
                </c:pt>
                <c:pt idx="692">
                  <c:v>NAR.Santa Anita</c:v>
                </c:pt>
                <c:pt idx="693">
                  <c:v>PUT.Germania</c:v>
                </c:pt>
                <c:pt idx="694">
                  <c:v>PUT.Naranjito</c:v>
                </c:pt>
                <c:pt idx="695">
                  <c:v>PUT.San Roque</c:v>
                </c:pt>
                <c:pt idx="696">
                  <c:v>CAL.Centro-1</c:v>
                </c:pt>
                <c:pt idx="697">
                  <c:v>NAR.San Lorenzo</c:v>
                </c:pt>
                <c:pt idx="698">
                  <c:v>IBG.Centenario-2</c:v>
                </c:pt>
                <c:pt idx="699">
                  <c:v>CAU.El Vergel</c:v>
                </c:pt>
                <c:pt idx="700">
                  <c:v>VAL.Estambul</c:v>
                </c:pt>
                <c:pt idx="701">
                  <c:v>VAL.Cerrito</c:v>
                </c:pt>
                <c:pt idx="702">
                  <c:v>CAQ.Pto Arango</c:v>
                </c:pt>
                <c:pt idx="703">
                  <c:v>CAU.Mazamorrero</c:v>
                </c:pt>
                <c:pt idx="704">
                  <c:v>POP.ST POPAYAN</c:v>
                </c:pt>
                <c:pt idx="705">
                  <c:v>HUI.Buenos Aires</c:v>
                </c:pt>
                <c:pt idx="706">
                  <c:v>CAU.Turmina-2</c:v>
                </c:pt>
                <c:pt idx="707">
                  <c:v>BGA.Buga 2 SDS</c:v>
                </c:pt>
                <c:pt idx="708">
                  <c:v>TUL.RESIDENCIAL SDS</c:v>
                </c:pt>
                <c:pt idx="709">
                  <c:v>PAS.RESIDENCIAL SDS</c:v>
                </c:pt>
                <c:pt idx="710">
                  <c:v>FLO.MALVINAS SDS</c:v>
                </c:pt>
                <c:pt idx="711">
                  <c:v>CAL.Las Quintas</c:v>
                </c:pt>
                <c:pt idx="712">
                  <c:v>CAL.Marroquin-2</c:v>
                </c:pt>
                <c:pt idx="713">
                  <c:v>CAL.Decepaz</c:v>
                </c:pt>
                <c:pt idx="714">
                  <c:v>CAL.Altos de Juanambu</c:v>
                </c:pt>
                <c:pt idx="715">
                  <c:v>CAQ.Penas Blancas</c:v>
                </c:pt>
                <c:pt idx="716">
                  <c:v>CAL.La Nubia</c:v>
                </c:pt>
                <c:pt idx="717">
                  <c:v>CAU.Limones-2</c:v>
                </c:pt>
                <c:pt idx="718">
                  <c:v>CAL.Acueducto</c:v>
                </c:pt>
                <c:pt idx="719">
                  <c:v>PUT.Pto Caicedo</c:v>
                </c:pt>
                <c:pt idx="720">
                  <c:v>CAQ.Playa Rica</c:v>
                </c:pt>
                <c:pt idx="721">
                  <c:v>NAR.Aldana</c:v>
                </c:pt>
                <c:pt idx="722">
                  <c:v>PUT.Burdines</c:v>
                </c:pt>
                <c:pt idx="723">
                  <c:v>HUI.Colombia</c:v>
                </c:pt>
                <c:pt idx="724">
                  <c:v>CAQ.Santa Rosa</c:v>
                </c:pt>
                <c:pt idx="725">
                  <c:v>CAQ.Puerto Hungria</c:v>
                </c:pt>
                <c:pt idx="726">
                  <c:v>CAL.San Joaquin</c:v>
                </c:pt>
                <c:pt idx="727">
                  <c:v>CAL.Centenario</c:v>
                </c:pt>
                <c:pt idx="728">
                  <c:v>HUI.ECP Tello</c:v>
                </c:pt>
                <c:pt idx="729">
                  <c:v>CAQ.Las Damas</c:v>
                </c:pt>
                <c:pt idx="730">
                  <c:v>VAL.Mulalo</c:v>
                </c:pt>
                <c:pt idx="731">
                  <c:v>HUI.ECP Rio Ceibas</c:v>
                </c:pt>
                <c:pt idx="732">
                  <c:v>CAL.Ecopapel</c:v>
                </c:pt>
                <c:pt idx="733">
                  <c:v>CAL.Israel</c:v>
                </c:pt>
                <c:pt idx="734">
                  <c:v>CAL.Aristi</c:v>
                </c:pt>
                <c:pt idx="735">
                  <c:v>CAL.San Andresito</c:v>
                </c:pt>
                <c:pt idx="736">
                  <c:v>CAL.Apache</c:v>
                </c:pt>
                <c:pt idx="737">
                  <c:v>CAL.Club Rivera</c:v>
                </c:pt>
                <c:pt idx="738">
                  <c:v>CAL.Cam</c:v>
                </c:pt>
                <c:pt idx="739">
                  <c:v>CAL.La Base-2</c:v>
                </c:pt>
                <c:pt idx="740">
                  <c:v>CAL.Porvenir</c:v>
                </c:pt>
                <c:pt idx="741">
                  <c:v>CAL.La Base</c:v>
                </c:pt>
                <c:pt idx="742">
                  <c:v>PUT.Pto Asis-3</c:v>
                </c:pt>
                <c:pt idx="743">
                  <c:v>IBG.Valparaiso</c:v>
                </c:pt>
                <c:pt idx="744">
                  <c:v>IBG.Topacio</c:v>
                </c:pt>
                <c:pt idx="745">
                  <c:v>IBG.Rb Club Campestre</c:v>
                </c:pt>
                <c:pt idx="746">
                  <c:v>IBG.Montecarlo</c:v>
                </c:pt>
                <c:pt idx="747">
                  <c:v>CAL.Normandia-3</c:v>
                </c:pt>
                <c:pt idx="748">
                  <c:v>CAL.IND Cosmocentro</c:v>
                </c:pt>
                <c:pt idx="749">
                  <c:v>PUT.Miravalle</c:v>
                </c:pt>
                <c:pt idx="750">
                  <c:v>POP.Temp MiniMOV SS2020</c:v>
                </c:pt>
                <c:pt idx="751">
                  <c:v>CAL.Belen</c:v>
                </c:pt>
                <c:pt idx="752">
                  <c:v>PUT.El Pepino</c:v>
                </c:pt>
                <c:pt idx="753">
                  <c:v>TOL.IND Autovia saldana</c:v>
                </c:pt>
                <c:pt idx="754">
                  <c:v>CAU.Zona Franca</c:v>
                </c:pt>
                <c:pt idx="755">
                  <c:v>VAL.La Union-4</c:v>
                </c:pt>
                <c:pt idx="756">
                  <c:v>IBG.Chapeton</c:v>
                </c:pt>
                <c:pt idx="757">
                  <c:v>IBG.Matallana-2</c:v>
                </c:pt>
                <c:pt idx="758">
                  <c:v>IBG.Calambeo</c:v>
                </c:pt>
                <c:pt idx="759">
                  <c:v>CAL.Ciudad Melendez ALT-1</c:v>
                </c:pt>
                <c:pt idx="760">
                  <c:v>CAL.Zoologico ALT-1</c:v>
                </c:pt>
                <c:pt idx="761">
                  <c:v>CAU.El Bordo</c:v>
                </c:pt>
                <c:pt idx="762">
                  <c:v>NAR.Ricaute</c:v>
                </c:pt>
                <c:pt idx="763">
                  <c:v>CAU.Argelia</c:v>
                </c:pt>
                <c:pt idx="764">
                  <c:v>CAL.Autonoma</c:v>
                </c:pt>
                <c:pt idx="765">
                  <c:v>VAL.Terranova-2 ALT-1</c:v>
                </c:pt>
                <c:pt idx="766">
                  <c:v>VAL.Terranova-3 ALT-1</c:v>
                </c:pt>
                <c:pt idx="767">
                  <c:v>JAM.Alfaguara-2 ALT-3</c:v>
                </c:pt>
                <c:pt idx="768">
                  <c:v>JAM.Alfaguara-2 ALT-2</c:v>
                </c:pt>
                <c:pt idx="769">
                  <c:v>JAM.Alfaguara-2 ALT-1</c:v>
                </c:pt>
                <c:pt idx="770">
                  <c:v>VAL.Caballeros</c:v>
                </c:pt>
                <c:pt idx="771">
                  <c:v>VAL.Madronal</c:v>
                </c:pt>
                <c:pt idx="772">
                  <c:v>PAS.La Colina</c:v>
                </c:pt>
                <c:pt idx="773">
                  <c:v>PAS.Normandia</c:v>
                </c:pt>
                <c:pt idx="774">
                  <c:v>POP.Unicomfacauca ALT-4</c:v>
                </c:pt>
                <c:pt idx="775">
                  <c:v>PAS.Villarecreo</c:v>
                </c:pt>
                <c:pt idx="776">
                  <c:v>POP.Unicomfacauca ALT-1</c:v>
                </c:pt>
                <c:pt idx="777">
                  <c:v>PAS.Gualmatan</c:v>
                </c:pt>
                <c:pt idx="778">
                  <c:v>PAS.Filadelfia</c:v>
                </c:pt>
                <c:pt idx="779">
                  <c:v>PAS.Rosal de Oriente</c:v>
                </c:pt>
                <c:pt idx="780">
                  <c:v>POP.Autonoma ALT-3</c:v>
                </c:pt>
                <c:pt idx="781">
                  <c:v>POP.Licorera</c:v>
                </c:pt>
                <c:pt idx="782">
                  <c:v>POP.Cartagena</c:v>
                </c:pt>
                <c:pt idx="783">
                  <c:v>POP.Autonoma</c:v>
                </c:pt>
                <c:pt idx="784">
                  <c:v>HUI.El Juncal-2</c:v>
                </c:pt>
                <c:pt idx="785">
                  <c:v>PAS.Gualcaloma</c:v>
                </c:pt>
                <c:pt idx="786">
                  <c:v>VAL.Terranova-2 ALT-2</c:v>
                </c:pt>
                <c:pt idx="787">
                  <c:v>CAL.Llano Verde</c:v>
                </c:pt>
                <c:pt idx="788">
                  <c:v>VAL.El Carmen</c:v>
                </c:pt>
                <c:pt idx="789">
                  <c:v>NAR.Agua Clara</c:v>
                </c:pt>
                <c:pt idx="790">
                  <c:v>IBG.Megacolegio</c:v>
                </c:pt>
                <c:pt idx="791">
                  <c:v>NAR.Ipiales-20</c:v>
                </c:pt>
                <c:pt idx="792">
                  <c:v>CAL.Polvorines</c:v>
                </c:pt>
                <c:pt idx="793">
                  <c:v>FLO.La Gloria</c:v>
                </c:pt>
                <c:pt idx="794">
                  <c:v>CAL.IND Coliseo del Pueblo</c:v>
                </c:pt>
                <c:pt idx="795">
                  <c:v>(en blanco)</c:v>
                </c:pt>
              </c:strCache>
            </c:strRef>
          </c:cat>
          <c:val>
            <c:numRef>
              <c:f>'Tablas dinamicas'!$B$5:$B$800</c:f>
              <c:numCache>
                <c:formatCode>General</c:formatCode>
                <c:ptCount val="796"/>
                <c:pt idx="0">
                  <c:v>1045038000</c:v>
                </c:pt>
                <c:pt idx="1">
                  <c:v>2560000000</c:v>
                </c:pt>
                <c:pt idx="2">
                  <c:v>231000000</c:v>
                </c:pt>
                <c:pt idx="3">
                  <c:v>1102849000</c:v>
                </c:pt>
                <c:pt idx="4">
                  <c:v>3084417000</c:v>
                </c:pt>
                <c:pt idx="5">
                  <c:v>2805038049</c:v>
                </c:pt>
                <c:pt idx="6">
                  <c:v>1710000000</c:v>
                </c:pt>
                <c:pt idx="7">
                  <c:v>360000000</c:v>
                </c:pt>
                <c:pt idx="8">
                  <c:v>3113690004</c:v>
                </c:pt>
                <c:pt idx="9">
                  <c:v>0</c:v>
                </c:pt>
                <c:pt idx="10">
                  <c:v>0</c:v>
                </c:pt>
                <c:pt idx="11">
                  <c:v>1680000000</c:v>
                </c:pt>
                <c:pt idx="12">
                  <c:v>1107223500</c:v>
                </c:pt>
                <c:pt idx="13">
                  <c:v>746803962</c:v>
                </c:pt>
                <c:pt idx="14">
                  <c:v>3669119112</c:v>
                </c:pt>
                <c:pt idx="15">
                  <c:v>1680000000</c:v>
                </c:pt>
                <c:pt idx="16">
                  <c:v>1712000000</c:v>
                </c:pt>
                <c:pt idx="17">
                  <c:v>2851837080</c:v>
                </c:pt>
                <c:pt idx="18">
                  <c:v>780000000</c:v>
                </c:pt>
                <c:pt idx="19">
                  <c:v>2720000000</c:v>
                </c:pt>
                <c:pt idx="20">
                  <c:v>2461590000</c:v>
                </c:pt>
                <c:pt idx="21">
                  <c:v>8380000000</c:v>
                </c:pt>
                <c:pt idx="22">
                  <c:v>0</c:v>
                </c:pt>
                <c:pt idx="23">
                  <c:v>1047528544</c:v>
                </c:pt>
                <c:pt idx="24">
                  <c:v>0</c:v>
                </c:pt>
                <c:pt idx="25">
                  <c:v>1175119292</c:v>
                </c:pt>
                <c:pt idx="26">
                  <c:v>0</c:v>
                </c:pt>
                <c:pt idx="27">
                  <c:v>2932623892</c:v>
                </c:pt>
                <c:pt idx="28">
                  <c:v>5813975112</c:v>
                </c:pt>
                <c:pt idx="29">
                  <c:v>140000000</c:v>
                </c:pt>
                <c:pt idx="30">
                  <c:v>2271503250</c:v>
                </c:pt>
                <c:pt idx="31">
                  <c:v>740000000</c:v>
                </c:pt>
                <c:pt idx="32">
                  <c:v>140000000</c:v>
                </c:pt>
                <c:pt idx="33">
                  <c:v>2760000000</c:v>
                </c:pt>
                <c:pt idx="34">
                  <c:v>3856857500</c:v>
                </c:pt>
                <c:pt idx="35">
                  <c:v>1174710000</c:v>
                </c:pt>
                <c:pt idx="36">
                  <c:v>3787807536</c:v>
                </c:pt>
                <c:pt idx="37">
                  <c:v>140000000</c:v>
                </c:pt>
                <c:pt idx="38">
                  <c:v>1576341352</c:v>
                </c:pt>
                <c:pt idx="39">
                  <c:v>1672000000</c:v>
                </c:pt>
                <c:pt idx="40">
                  <c:v>918594000</c:v>
                </c:pt>
                <c:pt idx="41">
                  <c:v>200000000</c:v>
                </c:pt>
                <c:pt idx="42">
                  <c:v>1070498493</c:v>
                </c:pt>
                <c:pt idx="43">
                  <c:v>2255549100</c:v>
                </c:pt>
                <c:pt idx="44">
                  <c:v>1240000000</c:v>
                </c:pt>
                <c:pt idx="45">
                  <c:v>1580089500</c:v>
                </c:pt>
                <c:pt idx="46">
                  <c:v>4249196000</c:v>
                </c:pt>
                <c:pt idx="47">
                  <c:v>3049614136</c:v>
                </c:pt>
                <c:pt idx="48">
                  <c:v>1800000000</c:v>
                </c:pt>
                <c:pt idx="49">
                  <c:v>2501853000</c:v>
                </c:pt>
                <c:pt idx="50">
                  <c:v>3930000000</c:v>
                </c:pt>
                <c:pt idx="51">
                  <c:v>216000000</c:v>
                </c:pt>
                <c:pt idx="52">
                  <c:v>690000000</c:v>
                </c:pt>
                <c:pt idx="53">
                  <c:v>70000000</c:v>
                </c:pt>
                <c:pt idx="54">
                  <c:v>50000000</c:v>
                </c:pt>
                <c:pt idx="55">
                  <c:v>660000000</c:v>
                </c:pt>
                <c:pt idx="56">
                  <c:v>390000000</c:v>
                </c:pt>
                <c:pt idx="57">
                  <c:v>30000000</c:v>
                </c:pt>
                <c:pt idx="58">
                  <c:v>0</c:v>
                </c:pt>
                <c:pt idx="59">
                  <c:v>1300000000</c:v>
                </c:pt>
                <c:pt idx="60">
                  <c:v>100000000</c:v>
                </c:pt>
                <c:pt idx="61">
                  <c:v>7000000</c:v>
                </c:pt>
                <c:pt idx="62">
                  <c:v>18000000</c:v>
                </c:pt>
                <c:pt idx="63">
                  <c:v>9113467</c:v>
                </c:pt>
                <c:pt idx="64">
                  <c:v>6000000</c:v>
                </c:pt>
                <c:pt idx="65">
                  <c:v>38289460</c:v>
                </c:pt>
                <c:pt idx="66">
                  <c:v>18000000</c:v>
                </c:pt>
                <c:pt idx="67">
                  <c:v>7000000</c:v>
                </c:pt>
                <c:pt idx="68">
                  <c:v>50000000</c:v>
                </c:pt>
                <c:pt idx="69">
                  <c:v>300000000</c:v>
                </c:pt>
                <c:pt idx="70">
                  <c:v>80000000</c:v>
                </c:pt>
                <c:pt idx="71">
                  <c:v>75000000</c:v>
                </c:pt>
                <c:pt idx="72">
                  <c:v>1554675975</c:v>
                </c:pt>
                <c:pt idx="73">
                  <c:v>10000000</c:v>
                </c:pt>
                <c:pt idx="74">
                  <c:v>0</c:v>
                </c:pt>
                <c:pt idx="75">
                  <c:v>12000000</c:v>
                </c:pt>
                <c:pt idx="76">
                  <c:v>580000000</c:v>
                </c:pt>
                <c:pt idx="77">
                  <c:v>0</c:v>
                </c:pt>
                <c:pt idx="78">
                  <c:v>0</c:v>
                </c:pt>
                <c:pt idx="79">
                  <c:v>25000000</c:v>
                </c:pt>
                <c:pt idx="80">
                  <c:v>0</c:v>
                </c:pt>
                <c:pt idx="81">
                  <c:v>1069815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6571605</c:v>
                </c:pt>
                <c:pt idx="87">
                  <c:v>23158956</c:v>
                </c:pt>
                <c:pt idx="88">
                  <c:v>0</c:v>
                </c:pt>
                <c:pt idx="89">
                  <c:v>0</c:v>
                </c:pt>
                <c:pt idx="90">
                  <c:v>13930113</c:v>
                </c:pt>
                <c:pt idx="91">
                  <c:v>0</c:v>
                </c:pt>
                <c:pt idx="92">
                  <c:v>0</c:v>
                </c:pt>
                <c:pt idx="93">
                  <c:v>2300000000</c:v>
                </c:pt>
                <c:pt idx="94">
                  <c:v>60000000</c:v>
                </c:pt>
                <c:pt idx="95">
                  <c:v>12000000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9000000</c:v>
                </c:pt>
                <c:pt idx="104">
                  <c:v>12000000</c:v>
                </c:pt>
                <c:pt idx="105">
                  <c:v>0</c:v>
                </c:pt>
                <c:pt idx="106">
                  <c:v>12000000</c:v>
                </c:pt>
                <c:pt idx="107">
                  <c:v>12000000</c:v>
                </c:pt>
                <c:pt idx="108">
                  <c:v>0</c:v>
                </c:pt>
                <c:pt idx="109">
                  <c:v>0</c:v>
                </c:pt>
                <c:pt idx="110">
                  <c:v>2000000</c:v>
                </c:pt>
                <c:pt idx="111">
                  <c:v>40000000</c:v>
                </c:pt>
                <c:pt idx="112">
                  <c:v>0</c:v>
                </c:pt>
                <c:pt idx="113">
                  <c:v>2000000</c:v>
                </c:pt>
                <c:pt idx="114">
                  <c:v>2000000</c:v>
                </c:pt>
                <c:pt idx="115">
                  <c:v>0</c:v>
                </c:pt>
                <c:pt idx="116">
                  <c:v>2000000</c:v>
                </c:pt>
                <c:pt idx="117">
                  <c:v>0</c:v>
                </c:pt>
                <c:pt idx="118">
                  <c:v>3000000</c:v>
                </c:pt>
                <c:pt idx="119">
                  <c:v>15000000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44000000</c:v>
                </c:pt>
                <c:pt idx="126">
                  <c:v>20000000</c:v>
                </c:pt>
                <c:pt idx="127">
                  <c:v>8000000</c:v>
                </c:pt>
                <c:pt idx="128">
                  <c:v>0</c:v>
                </c:pt>
                <c:pt idx="129">
                  <c:v>60000000</c:v>
                </c:pt>
                <c:pt idx="130">
                  <c:v>3000000</c:v>
                </c:pt>
                <c:pt idx="131">
                  <c:v>12000000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3966443</c:v>
                </c:pt>
                <c:pt idx="136">
                  <c:v>1351848864</c:v>
                </c:pt>
                <c:pt idx="137">
                  <c:v>18737232</c:v>
                </c:pt>
                <c:pt idx="138">
                  <c:v>5000000</c:v>
                </c:pt>
                <c:pt idx="139">
                  <c:v>5000000</c:v>
                </c:pt>
                <c:pt idx="140">
                  <c:v>5000000</c:v>
                </c:pt>
                <c:pt idx="141">
                  <c:v>0</c:v>
                </c:pt>
                <c:pt idx="142">
                  <c:v>32000000</c:v>
                </c:pt>
                <c:pt idx="143">
                  <c:v>16000000</c:v>
                </c:pt>
                <c:pt idx="144">
                  <c:v>0</c:v>
                </c:pt>
                <c:pt idx="145">
                  <c:v>8000000</c:v>
                </c:pt>
                <c:pt idx="146">
                  <c:v>40000000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12000000</c:v>
                </c:pt>
                <c:pt idx="151">
                  <c:v>16000000</c:v>
                </c:pt>
                <c:pt idx="152">
                  <c:v>0</c:v>
                </c:pt>
                <c:pt idx="153">
                  <c:v>10000000</c:v>
                </c:pt>
                <c:pt idx="154">
                  <c:v>7228324</c:v>
                </c:pt>
                <c:pt idx="155">
                  <c:v>0</c:v>
                </c:pt>
                <c:pt idx="156">
                  <c:v>1762465152</c:v>
                </c:pt>
                <c:pt idx="157">
                  <c:v>0</c:v>
                </c:pt>
                <c:pt idx="158">
                  <c:v>1400000000</c:v>
                </c:pt>
                <c:pt idx="159">
                  <c:v>1320000000</c:v>
                </c:pt>
                <c:pt idx="160">
                  <c:v>1672115264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4778713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72000000</c:v>
                </c:pt>
                <c:pt idx="171">
                  <c:v>72000000</c:v>
                </c:pt>
                <c:pt idx="172">
                  <c:v>140000000</c:v>
                </c:pt>
                <c:pt idx="173">
                  <c:v>70000000</c:v>
                </c:pt>
                <c:pt idx="174">
                  <c:v>70000000</c:v>
                </c:pt>
                <c:pt idx="175">
                  <c:v>72000000</c:v>
                </c:pt>
                <c:pt idx="176">
                  <c:v>816515184</c:v>
                </c:pt>
                <c:pt idx="177">
                  <c:v>1902690000</c:v>
                </c:pt>
                <c:pt idx="178">
                  <c:v>15000000</c:v>
                </c:pt>
                <c:pt idx="179">
                  <c:v>51500000</c:v>
                </c:pt>
                <c:pt idx="180">
                  <c:v>875568476</c:v>
                </c:pt>
                <c:pt idx="181">
                  <c:v>3033456728</c:v>
                </c:pt>
                <c:pt idx="182">
                  <c:v>2924373600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16099677</c:v>
                </c:pt>
                <c:pt idx="187">
                  <c:v>0</c:v>
                </c:pt>
                <c:pt idx="188">
                  <c:v>51500000</c:v>
                </c:pt>
                <c:pt idx="189">
                  <c:v>525000000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21713445</c:v>
                </c:pt>
                <c:pt idx="194">
                  <c:v>27694440</c:v>
                </c:pt>
                <c:pt idx="195">
                  <c:v>0</c:v>
                </c:pt>
                <c:pt idx="196">
                  <c:v>0</c:v>
                </c:pt>
                <c:pt idx="197">
                  <c:v>15000000</c:v>
                </c:pt>
                <c:pt idx="198">
                  <c:v>0</c:v>
                </c:pt>
                <c:pt idx="199">
                  <c:v>3807000000</c:v>
                </c:pt>
                <c:pt idx="200">
                  <c:v>40000000</c:v>
                </c:pt>
                <c:pt idx="201">
                  <c:v>40000000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12000000</c:v>
                </c:pt>
                <c:pt idx="209">
                  <c:v>10000000</c:v>
                </c:pt>
                <c:pt idx="210">
                  <c:v>0</c:v>
                </c:pt>
                <c:pt idx="211">
                  <c:v>0</c:v>
                </c:pt>
                <c:pt idx="212">
                  <c:v>4000000</c:v>
                </c:pt>
                <c:pt idx="213">
                  <c:v>0</c:v>
                </c:pt>
                <c:pt idx="214">
                  <c:v>0</c:v>
                </c:pt>
                <c:pt idx="215">
                  <c:v>17587512</c:v>
                </c:pt>
                <c:pt idx="216">
                  <c:v>2112165711</c:v>
                </c:pt>
                <c:pt idx="217">
                  <c:v>0</c:v>
                </c:pt>
                <c:pt idx="218">
                  <c:v>5861432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35000000</c:v>
                </c:pt>
                <c:pt idx="224">
                  <c:v>1330918500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260000000</c:v>
                </c:pt>
                <c:pt idx="231">
                  <c:v>0</c:v>
                </c:pt>
                <c:pt idx="232">
                  <c:v>10000000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280000000</c:v>
                </c:pt>
                <c:pt idx="242">
                  <c:v>25000000</c:v>
                </c:pt>
                <c:pt idx="243">
                  <c:v>560000000</c:v>
                </c:pt>
                <c:pt idx="244">
                  <c:v>510000000</c:v>
                </c:pt>
                <c:pt idx="245">
                  <c:v>0</c:v>
                </c:pt>
                <c:pt idx="246">
                  <c:v>240000000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76425654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5331975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24000000</c:v>
                </c:pt>
                <c:pt idx="265">
                  <c:v>0</c:v>
                </c:pt>
                <c:pt idx="266">
                  <c:v>34636522</c:v>
                </c:pt>
                <c:pt idx="267">
                  <c:v>12000000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8000000</c:v>
                </c:pt>
                <c:pt idx="274">
                  <c:v>0</c:v>
                </c:pt>
                <c:pt idx="275">
                  <c:v>0</c:v>
                </c:pt>
                <c:pt idx="276">
                  <c:v>22000000</c:v>
                </c:pt>
                <c:pt idx="277">
                  <c:v>10000000</c:v>
                </c:pt>
                <c:pt idx="278">
                  <c:v>0</c:v>
                </c:pt>
                <c:pt idx="279">
                  <c:v>1564059510</c:v>
                </c:pt>
                <c:pt idx="280">
                  <c:v>113000000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12000000</c:v>
                </c:pt>
                <c:pt idx="290">
                  <c:v>772903887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12000000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12000000</c:v>
                </c:pt>
                <c:pt idx="303">
                  <c:v>0</c:v>
                </c:pt>
                <c:pt idx="304">
                  <c:v>12000000</c:v>
                </c:pt>
                <c:pt idx="305">
                  <c:v>12000000</c:v>
                </c:pt>
                <c:pt idx="306">
                  <c:v>12000000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25000000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1120652991</c:v>
                </c:pt>
                <c:pt idx="324">
                  <c:v>1982816157</c:v>
                </c:pt>
                <c:pt idx="325">
                  <c:v>6849082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332163888</c:v>
                </c:pt>
                <c:pt idx="334">
                  <c:v>0</c:v>
                </c:pt>
                <c:pt idx="335">
                  <c:v>0</c:v>
                </c:pt>
                <c:pt idx="336">
                  <c:v>80000000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10000000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120000000</c:v>
                </c:pt>
                <c:pt idx="346">
                  <c:v>50000000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16000000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2298476400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1629274800</c:v>
                </c:pt>
                <c:pt idx="365">
                  <c:v>2686357264</c:v>
                </c:pt>
                <c:pt idx="366">
                  <c:v>0</c:v>
                </c:pt>
                <c:pt idx="367">
                  <c:v>300000000</c:v>
                </c:pt>
                <c:pt idx="368">
                  <c:v>3000000</c:v>
                </c:pt>
                <c:pt idx="369">
                  <c:v>0</c:v>
                </c:pt>
                <c:pt idx="370">
                  <c:v>0</c:v>
                </c:pt>
                <c:pt idx="371">
                  <c:v>270000000</c:v>
                </c:pt>
                <c:pt idx="372">
                  <c:v>0</c:v>
                </c:pt>
                <c:pt idx="373">
                  <c:v>100000000</c:v>
                </c:pt>
                <c:pt idx="374">
                  <c:v>0</c:v>
                </c:pt>
                <c:pt idx="375">
                  <c:v>0</c:v>
                </c:pt>
                <c:pt idx="376">
                  <c:v>1780000000</c:v>
                </c:pt>
                <c:pt idx="377">
                  <c:v>140000000</c:v>
                </c:pt>
                <c:pt idx="378">
                  <c:v>1226700000</c:v>
                </c:pt>
                <c:pt idx="379">
                  <c:v>420000000</c:v>
                </c:pt>
                <c:pt idx="380">
                  <c:v>0</c:v>
                </c:pt>
                <c:pt idx="381">
                  <c:v>4028791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10000000</c:v>
                </c:pt>
                <c:pt idx="386">
                  <c:v>2653425855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14360572</c:v>
                </c:pt>
                <c:pt idx="391">
                  <c:v>280000000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280000000</c:v>
                </c:pt>
                <c:pt idx="401">
                  <c:v>280000000</c:v>
                </c:pt>
                <c:pt idx="402">
                  <c:v>0</c:v>
                </c:pt>
                <c:pt idx="403">
                  <c:v>0</c:v>
                </c:pt>
                <c:pt idx="404">
                  <c:v>2029937100</c:v>
                </c:pt>
                <c:pt idx="405">
                  <c:v>564824640</c:v>
                </c:pt>
                <c:pt idx="406">
                  <c:v>998465152</c:v>
                </c:pt>
                <c:pt idx="407">
                  <c:v>0</c:v>
                </c:pt>
                <c:pt idx="408">
                  <c:v>2001842832</c:v>
                </c:pt>
                <c:pt idx="409">
                  <c:v>903482800</c:v>
                </c:pt>
                <c:pt idx="410">
                  <c:v>0</c:v>
                </c:pt>
                <c:pt idx="411">
                  <c:v>12000000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140000000</c:v>
                </c:pt>
                <c:pt idx="417">
                  <c:v>0</c:v>
                </c:pt>
                <c:pt idx="418">
                  <c:v>280000000</c:v>
                </c:pt>
                <c:pt idx="419">
                  <c:v>3054642436</c:v>
                </c:pt>
                <c:pt idx="420">
                  <c:v>0</c:v>
                </c:pt>
                <c:pt idx="421">
                  <c:v>120000000</c:v>
                </c:pt>
                <c:pt idx="422">
                  <c:v>6918530500</c:v>
                </c:pt>
                <c:pt idx="423">
                  <c:v>120000000</c:v>
                </c:pt>
                <c:pt idx="424">
                  <c:v>240000000</c:v>
                </c:pt>
                <c:pt idx="425">
                  <c:v>0</c:v>
                </c:pt>
                <c:pt idx="426">
                  <c:v>1143057750</c:v>
                </c:pt>
                <c:pt idx="427">
                  <c:v>0</c:v>
                </c:pt>
                <c:pt idx="428">
                  <c:v>0</c:v>
                </c:pt>
                <c:pt idx="429">
                  <c:v>70000000</c:v>
                </c:pt>
                <c:pt idx="430">
                  <c:v>140000000</c:v>
                </c:pt>
                <c:pt idx="431">
                  <c:v>140000000</c:v>
                </c:pt>
                <c:pt idx="432">
                  <c:v>0</c:v>
                </c:pt>
                <c:pt idx="433">
                  <c:v>946140288</c:v>
                </c:pt>
                <c:pt idx="434">
                  <c:v>140000000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281490604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12000000</c:v>
                </c:pt>
                <c:pt idx="448">
                  <c:v>0</c:v>
                </c:pt>
                <c:pt idx="449">
                  <c:v>0</c:v>
                </c:pt>
                <c:pt idx="450">
                  <c:v>1900000000</c:v>
                </c:pt>
                <c:pt idx="451">
                  <c:v>0</c:v>
                </c:pt>
                <c:pt idx="452">
                  <c:v>0</c:v>
                </c:pt>
                <c:pt idx="453">
                  <c:v>280000000</c:v>
                </c:pt>
                <c:pt idx="454">
                  <c:v>140000000</c:v>
                </c:pt>
                <c:pt idx="455">
                  <c:v>20000000</c:v>
                </c:pt>
                <c:pt idx="456">
                  <c:v>0</c:v>
                </c:pt>
                <c:pt idx="457">
                  <c:v>140000000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260000000</c:v>
                </c:pt>
                <c:pt idx="463">
                  <c:v>120228009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40601904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200000000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4792680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20000000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15000000</c:v>
                </c:pt>
                <c:pt idx="523">
                  <c:v>4000000</c:v>
                </c:pt>
                <c:pt idx="524">
                  <c:v>0</c:v>
                </c:pt>
                <c:pt idx="525">
                  <c:v>0</c:v>
                </c:pt>
                <c:pt idx="526">
                  <c:v>50000000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8000000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3408000000</c:v>
                </c:pt>
                <c:pt idx="541">
                  <c:v>31213650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1122127900</c:v>
                </c:pt>
                <c:pt idx="560">
                  <c:v>60000000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920000000</c:v>
                </c:pt>
                <c:pt idx="566">
                  <c:v>920000000</c:v>
                </c:pt>
                <c:pt idx="567">
                  <c:v>6000000</c:v>
                </c:pt>
                <c:pt idx="568">
                  <c:v>6000000</c:v>
                </c:pt>
                <c:pt idx="569">
                  <c:v>210000000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165000000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20000000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46000000</c:v>
                </c:pt>
                <c:pt idx="600">
                  <c:v>40000000</c:v>
                </c:pt>
                <c:pt idx="601">
                  <c:v>30000000</c:v>
                </c:pt>
                <c:pt idx="602">
                  <c:v>40000000</c:v>
                </c:pt>
                <c:pt idx="603">
                  <c:v>40000000</c:v>
                </c:pt>
                <c:pt idx="604">
                  <c:v>30000000</c:v>
                </c:pt>
                <c:pt idx="605">
                  <c:v>40000000</c:v>
                </c:pt>
                <c:pt idx="606">
                  <c:v>40000000</c:v>
                </c:pt>
                <c:pt idx="607">
                  <c:v>30000000</c:v>
                </c:pt>
                <c:pt idx="608">
                  <c:v>46000000</c:v>
                </c:pt>
                <c:pt idx="609">
                  <c:v>46000000</c:v>
                </c:pt>
                <c:pt idx="610">
                  <c:v>10000000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15000000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40000000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253635789</c:v>
                </c:pt>
                <c:pt idx="638">
                  <c:v>0</c:v>
                </c:pt>
                <c:pt idx="639">
                  <c:v>280000000</c:v>
                </c:pt>
                <c:pt idx="640">
                  <c:v>0</c:v>
                </c:pt>
                <c:pt idx="641">
                  <c:v>0</c:v>
                </c:pt>
                <c:pt idx="642">
                  <c:v>35000000</c:v>
                </c:pt>
                <c:pt idx="643">
                  <c:v>0</c:v>
                </c:pt>
                <c:pt idx="644">
                  <c:v>48653402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25422486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127000000</c:v>
                </c:pt>
                <c:pt idx="657">
                  <c:v>0</c:v>
                </c:pt>
                <c:pt idx="658">
                  <c:v>120000000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119254250</c:v>
                </c:pt>
                <c:pt idx="665">
                  <c:v>120000000</c:v>
                </c:pt>
                <c:pt idx="666">
                  <c:v>0</c:v>
                </c:pt>
                <c:pt idx="667">
                  <c:v>210000000</c:v>
                </c:pt>
                <c:pt idx="668">
                  <c:v>0</c:v>
                </c:pt>
                <c:pt idx="669">
                  <c:v>200000000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200000000</c:v>
                </c:pt>
                <c:pt idx="690">
                  <c:v>0</c:v>
                </c:pt>
                <c:pt idx="691">
                  <c:v>0</c:v>
                </c:pt>
                <c:pt idx="692">
                  <c:v>160000000</c:v>
                </c:pt>
                <c:pt idx="693">
                  <c:v>1558394406</c:v>
                </c:pt>
                <c:pt idx="694">
                  <c:v>0</c:v>
                </c:pt>
                <c:pt idx="695">
                  <c:v>628774206</c:v>
                </c:pt>
                <c:pt idx="696">
                  <c:v>33297370</c:v>
                </c:pt>
                <c:pt idx="697">
                  <c:v>18000000</c:v>
                </c:pt>
                <c:pt idx="698">
                  <c:v>150000000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640000000</c:v>
                </c:pt>
                <c:pt idx="706">
                  <c:v>280000000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5000000</c:v>
                </c:pt>
                <c:pt idx="715">
                  <c:v>0</c:v>
                </c:pt>
                <c:pt idx="716">
                  <c:v>10000000</c:v>
                </c:pt>
                <c:pt idx="717">
                  <c:v>140000000</c:v>
                </c:pt>
                <c:pt idx="718">
                  <c:v>0</c:v>
                </c:pt>
                <c:pt idx="719">
                  <c:v>8172051</c:v>
                </c:pt>
                <c:pt idx="720">
                  <c:v>3738743</c:v>
                </c:pt>
                <c:pt idx="721">
                  <c:v>30000000</c:v>
                </c:pt>
                <c:pt idx="722">
                  <c:v>120000000</c:v>
                </c:pt>
                <c:pt idx="723">
                  <c:v>6000000</c:v>
                </c:pt>
                <c:pt idx="724">
                  <c:v>0</c:v>
                </c:pt>
                <c:pt idx="725">
                  <c:v>0</c:v>
                </c:pt>
                <c:pt idx="726">
                  <c:v>12633728</c:v>
                </c:pt>
                <c:pt idx="727">
                  <c:v>7500000</c:v>
                </c:pt>
                <c:pt idx="728">
                  <c:v>0</c:v>
                </c:pt>
                <c:pt idx="729">
                  <c:v>0</c:v>
                </c:pt>
                <c:pt idx="730">
                  <c:v>5000000</c:v>
                </c:pt>
                <c:pt idx="731">
                  <c:v>0</c:v>
                </c:pt>
                <c:pt idx="732">
                  <c:v>6580416</c:v>
                </c:pt>
                <c:pt idx="733">
                  <c:v>3000000</c:v>
                </c:pt>
                <c:pt idx="734">
                  <c:v>3500000</c:v>
                </c:pt>
                <c:pt idx="735">
                  <c:v>6000000</c:v>
                </c:pt>
                <c:pt idx="736">
                  <c:v>10000000</c:v>
                </c:pt>
                <c:pt idx="737">
                  <c:v>6754605</c:v>
                </c:pt>
                <c:pt idx="738">
                  <c:v>7000000</c:v>
                </c:pt>
                <c:pt idx="739">
                  <c:v>4984384</c:v>
                </c:pt>
                <c:pt idx="740">
                  <c:v>9000000</c:v>
                </c:pt>
                <c:pt idx="741">
                  <c:v>9000000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9000000</c:v>
                </c:pt>
                <c:pt idx="748">
                  <c:v>0</c:v>
                </c:pt>
                <c:pt idx="749">
                  <c:v>0</c:v>
                </c:pt>
                <c:pt idx="750">
                  <c:v>778383</c:v>
                </c:pt>
                <c:pt idx="751">
                  <c:v>2122253</c:v>
                </c:pt>
                <c:pt idx="752">
                  <c:v>298666783</c:v>
                </c:pt>
                <c:pt idx="753">
                  <c:v>32802587</c:v>
                </c:pt>
                <c:pt idx="754">
                  <c:v>935195</c:v>
                </c:pt>
                <c:pt idx="755">
                  <c:v>1102900</c:v>
                </c:pt>
                <c:pt idx="756">
                  <c:v>1102900</c:v>
                </c:pt>
                <c:pt idx="757">
                  <c:v>1102900</c:v>
                </c:pt>
                <c:pt idx="758">
                  <c:v>1102900</c:v>
                </c:pt>
                <c:pt idx="759">
                  <c:v>6758069</c:v>
                </c:pt>
                <c:pt idx="760">
                  <c:v>7800702</c:v>
                </c:pt>
                <c:pt idx="761">
                  <c:v>7900810</c:v>
                </c:pt>
                <c:pt idx="762">
                  <c:v>3836748</c:v>
                </c:pt>
                <c:pt idx="763">
                  <c:v>8768963</c:v>
                </c:pt>
                <c:pt idx="764">
                  <c:v>2147077</c:v>
                </c:pt>
                <c:pt idx="765">
                  <c:v>8153367</c:v>
                </c:pt>
                <c:pt idx="766">
                  <c:v>9093674</c:v>
                </c:pt>
                <c:pt idx="767">
                  <c:v>9192026</c:v>
                </c:pt>
                <c:pt idx="768">
                  <c:v>12217687</c:v>
                </c:pt>
                <c:pt idx="769">
                  <c:v>9388295</c:v>
                </c:pt>
                <c:pt idx="770">
                  <c:v>9541261</c:v>
                </c:pt>
                <c:pt idx="771">
                  <c:v>2291748</c:v>
                </c:pt>
                <c:pt idx="772">
                  <c:v>901860</c:v>
                </c:pt>
                <c:pt idx="773">
                  <c:v>778383</c:v>
                </c:pt>
                <c:pt idx="774">
                  <c:v>778383</c:v>
                </c:pt>
                <c:pt idx="775">
                  <c:v>778383</c:v>
                </c:pt>
                <c:pt idx="776">
                  <c:v>1102900</c:v>
                </c:pt>
                <c:pt idx="777">
                  <c:v>901860</c:v>
                </c:pt>
                <c:pt idx="778">
                  <c:v>778383</c:v>
                </c:pt>
                <c:pt idx="779">
                  <c:v>935195</c:v>
                </c:pt>
                <c:pt idx="780">
                  <c:v>778383</c:v>
                </c:pt>
                <c:pt idx="781">
                  <c:v>1102900</c:v>
                </c:pt>
                <c:pt idx="782">
                  <c:v>1102900</c:v>
                </c:pt>
                <c:pt idx="783">
                  <c:v>778383</c:v>
                </c:pt>
                <c:pt idx="784">
                  <c:v>156218242</c:v>
                </c:pt>
                <c:pt idx="785">
                  <c:v>47882271</c:v>
                </c:pt>
                <c:pt idx="786">
                  <c:v>6814495</c:v>
                </c:pt>
                <c:pt idx="787">
                  <c:v>55373588</c:v>
                </c:pt>
                <c:pt idx="788">
                  <c:v>5780881</c:v>
                </c:pt>
                <c:pt idx="789">
                  <c:v>463654584</c:v>
                </c:pt>
                <c:pt idx="790">
                  <c:v>46167413</c:v>
                </c:pt>
                <c:pt idx="791">
                  <c:v>31036548</c:v>
                </c:pt>
                <c:pt idx="792">
                  <c:v>4755275</c:v>
                </c:pt>
                <c:pt idx="793">
                  <c:v>407955044</c:v>
                </c:pt>
                <c:pt idx="794">
                  <c:v>9921635</c:v>
                </c:pt>
              </c:numCache>
            </c:numRef>
          </c:val>
        </c:ser>
        <c:ser>
          <c:idx val="1"/>
          <c:order val="1"/>
          <c:tx>
            <c:strRef>
              <c:f>'Tablas dinamicas'!$C$3:$C$4</c:f>
              <c:strCache>
                <c:ptCount val="1"/>
                <c:pt idx="0">
                  <c:v>Suma de Presupuesto cerrado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dinamicas'!$A$5:$A$800</c:f>
              <c:strCache>
                <c:ptCount val="796"/>
                <c:pt idx="0">
                  <c:v>CAQ.Bocana Anaya</c:v>
                </c:pt>
                <c:pt idx="1">
                  <c:v>CAQ.Camicaya</c:v>
                </c:pt>
                <c:pt idx="2">
                  <c:v>CAQ.Campo Alegre-2</c:v>
                </c:pt>
                <c:pt idx="3">
                  <c:v>CAQ.Dos Quebradas</c:v>
                </c:pt>
                <c:pt idx="4">
                  <c:v>CAQ.La Argentina</c:v>
                </c:pt>
                <c:pt idx="5">
                  <c:v>CAQ.La Paz 1</c:v>
                </c:pt>
                <c:pt idx="6">
                  <c:v>CAQ.Libano</c:v>
                </c:pt>
                <c:pt idx="7">
                  <c:v>CAQ.Los Pinos</c:v>
                </c:pt>
                <c:pt idx="8">
                  <c:v>CAQ.Macarena</c:v>
                </c:pt>
                <c:pt idx="9">
                  <c:v>CAQ.Maracaibo</c:v>
                </c:pt>
                <c:pt idx="10">
                  <c:v>CAQ.Mono Alta</c:v>
                </c:pt>
                <c:pt idx="11">
                  <c:v>CAQ.Pilones</c:v>
                </c:pt>
                <c:pt idx="12">
                  <c:v>CAQ.Puerto Londono</c:v>
                </c:pt>
                <c:pt idx="13">
                  <c:v>CAQ.Remolinos de Aricunti</c:v>
                </c:pt>
                <c:pt idx="14">
                  <c:v>CAQ.Santiago de la Selva</c:v>
                </c:pt>
                <c:pt idx="15">
                  <c:v>CAQ.Zabaleta</c:v>
                </c:pt>
                <c:pt idx="16">
                  <c:v>CAU.Agua Blanca</c:v>
                </c:pt>
                <c:pt idx="17">
                  <c:v>CAU.Asencio</c:v>
                </c:pt>
                <c:pt idx="18">
                  <c:v>CAU.Aures</c:v>
                </c:pt>
                <c:pt idx="19">
                  <c:v>CAU.Bubuey</c:v>
                </c:pt>
                <c:pt idx="20">
                  <c:v>CAU.El Hoyo</c:v>
                </c:pt>
                <c:pt idx="21">
                  <c:v>CAU.Huisito</c:v>
                </c:pt>
                <c:pt idx="22">
                  <c:v>CAU.La Aguada</c:v>
                </c:pt>
                <c:pt idx="23">
                  <c:v>CAU.La Alianza</c:v>
                </c:pt>
                <c:pt idx="24">
                  <c:v>CAU.La Chicuena</c:v>
                </c:pt>
                <c:pt idx="25">
                  <c:v>CAU.La Palma</c:v>
                </c:pt>
                <c:pt idx="26">
                  <c:v>CAU.La Pedregosa</c:v>
                </c:pt>
                <c:pt idx="27">
                  <c:v>CAU.Laguna Dinde</c:v>
                </c:pt>
                <c:pt idx="28">
                  <c:v>CAU.Las Pilas</c:v>
                </c:pt>
                <c:pt idx="29">
                  <c:v>CAU.Ledesma</c:v>
                </c:pt>
                <c:pt idx="30">
                  <c:v>CAU.Lerma</c:v>
                </c:pt>
                <c:pt idx="31">
                  <c:v>CAU.Miraflores Caloto</c:v>
                </c:pt>
                <c:pt idx="32">
                  <c:v>CAU.Ortega</c:v>
                </c:pt>
                <c:pt idx="33">
                  <c:v>CAU.Pizare</c:v>
                </c:pt>
                <c:pt idx="34">
                  <c:v>CAU.San Martin</c:v>
                </c:pt>
                <c:pt idx="35">
                  <c:v>CAU.Santa Rosa Patia</c:v>
                </c:pt>
                <c:pt idx="36">
                  <c:v>CAU.Sto Domingo</c:v>
                </c:pt>
                <c:pt idx="37">
                  <c:v>CAU.Vereda Cajibio</c:v>
                </c:pt>
                <c:pt idx="38">
                  <c:v>CAU.Villa Maria</c:v>
                </c:pt>
                <c:pt idx="39">
                  <c:v>HUI.Aleluyas</c:v>
                </c:pt>
                <c:pt idx="40">
                  <c:v>HUI.Versalles</c:v>
                </c:pt>
                <c:pt idx="41">
                  <c:v>PUT.Colgas Cocaya</c:v>
                </c:pt>
                <c:pt idx="42">
                  <c:v>PUT.Damasco Caicedo</c:v>
                </c:pt>
                <c:pt idx="43">
                  <c:v>PUT.El Aji</c:v>
                </c:pt>
                <c:pt idx="44">
                  <c:v>PUT.El Bombon</c:v>
                </c:pt>
                <c:pt idx="45">
                  <c:v>PUT.El Recreo</c:v>
                </c:pt>
                <c:pt idx="46">
                  <c:v>PUT.Gallinazo</c:v>
                </c:pt>
                <c:pt idx="47">
                  <c:v>PUT.Jose Maria</c:v>
                </c:pt>
                <c:pt idx="48">
                  <c:v>PUT.Los Andes</c:v>
                </c:pt>
                <c:pt idx="49">
                  <c:v>PUT.Montebello</c:v>
                </c:pt>
                <c:pt idx="50">
                  <c:v>PUT.V Nuevo Progreso</c:v>
                </c:pt>
                <c:pt idx="51">
                  <c:v>TOL.Cabildo</c:v>
                </c:pt>
                <c:pt idx="52">
                  <c:v>PAS.El Rosario</c:v>
                </c:pt>
                <c:pt idx="53">
                  <c:v>CAL.Batallon Pichincha</c:v>
                </c:pt>
                <c:pt idx="54">
                  <c:v>IBG.Calle 15</c:v>
                </c:pt>
                <c:pt idx="55">
                  <c:v>PAS.Jerusalen</c:v>
                </c:pt>
                <c:pt idx="56">
                  <c:v>CAL.Ingenio</c:v>
                </c:pt>
                <c:pt idx="57">
                  <c:v>HUI.Praga</c:v>
                </c:pt>
                <c:pt idx="58">
                  <c:v>TOL.Playa Hawai</c:v>
                </c:pt>
                <c:pt idx="59">
                  <c:v>PUT.Villa Garzon-5</c:v>
                </c:pt>
                <c:pt idx="60">
                  <c:v>POP.Matamoros</c:v>
                </c:pt>
                <c:pt idx="61">
                  <c:v>VAL.Yumbo-2</c:v>
                </c:pt>
                <c:pt idx="62">
                  <c:v>CAU.Toribio</c:v>
                </c:pt>
                <c:pt idx="63">
                  <c:v>CAU.Hormiguero</c:v>
                </c:pt>
                <c:pt idx="64">
                  <c:v>PAS.Terminal</c:v>
                </c:pt>
                <c:pt idx="65">
                  <c:v>HUI.Isnos-2</c:v>
                </c:pt>
                <c:pt idx="66">
                  <c:v>HUI.Isnos</c:v>
                </c:pt>
                <c:pt idx="67">
                  <c:v>PAL.Estacion</c:v>
                </c:pt>
                <c:pt idx="68">
                  <c:v>CAU.IND Mayaguez Hormiguero</c:v>
                </c:pt>
                <c:pt idx="69">
                  <c:v>CAU.SAN MARTIN SPC</c:v>
                </c:pt>
                <c:pt idx="70">
                  <c:v>CAQ.La Primavera</c:v>
                </c:pt>
                <c:pt idx="71">
                  <c:v>CAL.RB Makro</c:v>
                </c:pt>
                <c:pt idx="72">
                  <c:v>PAS.Buesaquillo</c:v>
                </c:pt>
                <c:pt idx="73">
                  <c:v>VAL.Mayaguez</c:v>
                </c:pt>
                <c:pt idx="74">
                  <c:v>VAL.El Aguila</c:v>
                </c:pt>
                <c:pt idx="75">
                  <c:v>TOL.Anzoategui</c:v>
                </c:pt>
                <c:pt idx="76">
                  <c:v>NAR.Aponte</c:v>
                </c:pt>
                <c:pt idx="77">
                  <c:v>JAM.Circunvalar</c:v>
                </c:pt>
                <c:pt idx="78">
                  <c:v>CAQ.El Carbon</c:v>
                </c:pt>
                <c:pt idx="79">
                  <c:v>CAL.Makro Sur</c:v>
                </c:pt>
                <c:pt idx="80">
                  <c:v>VAL.RB Yumbo-8</c:v>
                </c:pt>
                <c:pt idx="81">
                  <c:v>VAL.Villa Carmelo</c:v>
                </c:pt>
                <c:pt idx="82">
                  <c:v>VAL.San Marcos</c:v>
                </c:pt>
                <c:pt idx="83">
                  <c:v>TUL.Marandua</c:v>
                </c:pt>
                <c:pt idx="84">
                  <c:v>PUT.Sibundoy-2</c:v>
                </c:pt>
                <c:pt idx="85">
                  <c:v>NEI.Gaitana-2</c:v>
                </c:pt>
                <c:pt idx="86">
                  <c:v>FLO.Villa Monica</c:v>
                </c:pt>
                <c:pt idx="87">
                  <c:v>TOL.Guamo-2</c:v>
                </c:pt>
                <c:pt idx="88">
                  <c:v>TOL.CENOP</c:v>
                </c:pt>
                <c:pt idx="89">
                  <c:v>NAR.Tumaco-7</c:v>
                </c:pt>
                <c:pt idx="90">
                  <c:v>NAR.Tambo</c:v>
                </c:pt>
                <c:pt idx="91">
                  <c:v>HUI.Suaza</c:v>
                </c:pt>
                <c:pt idx="92">
                  <c:v>CAL.Villa Nueva</c:v>
                </c:pt>
                <c:pt idx="93">
                  <c:v>CAU.Brisas Patia</c:v>
                </c:pt>
                <c:pt idx="94">
                  <c:v>NAR.Vuelta Larga</c:v>
                </c:pt>
                <c:pt idx="95">
                  <c:v>CAU.Timbio</c:v>
                </c:pt>
                <c:pt idx="96">
                  <c:v>CAL.Petecuy</c:v>
                </c:pt>
                <c:pt idx="97">
                  <c:v>IBG.Arkacentro</c:v>
                </c:pt>
                <c:pt idx="98">
                  <c:v>FLO.Galerias</c:v>
                </c:pt>
                <c:pt idx="99">
                  <c:v>CAU.Media Naranja</c:v>
                </c:pt>
                <c:pt idx="100">
                  <c:v>TOL.Carmen-2</c:v>
                </c:pt>
                <c:pt idx="101">
                  <c:v>HUI.Nataga</c:v>
                </c:pt>
                <c:pt idx="102">
                  <c:v>VAL.Llanito</c:v>
                </c:pt>
                <c:pt idx="103">
                  <c:v>POP.Barrio Chino</c:v>
                </c:pt>
                <c:pt idx="104">
                  <c:v>PUT.Rb Pto Guzman</c:v>
                </c:pt>
                <c:pt idx="105">
                  <c:v>TOL.Doima</c:v>
                </c:pt>
                <c:pt idx="106">
                  <c:v>TOL.Lerida</c:v>
                </c:pt>
                <c:pt idx="107">
                  <c:v>PAS.Tamasagra</c:v>
                </c:pt>
                <c:pt idx="108">
                  <c:v>NAR.Remolinos</c:v>
                </c:pt>
                <c:pt idx="109">
                  <c:v>HUI.Potrerillos</c:v>
                </c:pt>
                <c:pt idx="110">
                  <c:v>IBG.Pijao</c:v>
                </c:pt>
                <c:pt idx="111">
                  <c:v>NAR.Union</c:v>
                </c:pt>
                <c:pt idx="112">
                  <c:v>PAL.Bosque</c:v>
                </c:pt>
                <c:pt idx="113">
                  <c:v>IBG.Mandarino</c:v>
                </c:pt>
                <c:pt idx="114">
                  <c:v>POP.Moscopan</c:v>
                </c:pt>
                <c:pt idx="115">
                  <c:v>HUI.Villa Losada</c:v>
                </c:pt>
                <c:pt idx="116">
                  <c:v>CAL.Banderas</c:v>
                </c:pt>
                <c:pt idx="117">
                  <c:v>CAU.Concepcion</c:v>
                </c:pt>
                <c:pt idx="118">
                  <c:v>IBG.Matallana</c:v>
                </c:pt>
                <c:pt idx="119">
                  <c:v>FLO. SDS MALVINAS</c:v>
                </c:pt>
                <c:pt idx="120">
                  <c:v>NAR.Tuquerres</c:v>
                </c:pt>
                <c:pt idx="121">
                  <c:v>NAR.Linares</c:v>
                </c:pt>
                <c:pt idx="122">
                  <c:v>TOL.Herrera</c:v>
                </c:pt>
                <c:pt idx="123">
                  <c:v>TOL.Rovira</c:v>
                </c:pt>
                <c:pt idx="124">
                  <c:v>CAU.Sucre</c:v>
                </c:pt>
                <c:pt idx="125">
                  <c:v>TOL.Aurora</c:v>
                </c:pt>
                <c:pt idx="126">
                  <c:v>HUI.Matanza</c:v>
                </c:pt>
                <c:pt idx="127">
                  <c:v>BNV.Naval</c:v>
                </c:pt>
                <c:pt idx="128">
                  <c:v>CAL.Sameco</c:v>
                </c:pt>
                <c:pt idx="129">
                  <c:v>NAR.Ipiales-1</c:v>
                </c:pt>
                <c:pt idx="130">
                  <c:v>TOL.Potosi</c:v>
                </c:pt>
                <c:pt idx="131">
                  <c:v>POP.Campanario</c:v>
                </c:pt>
                <c:pt idx="132">
                  <c:v>CAU.El Plateado</c:v>
                </c:pt>
                <c:pt idx="133">
                  <c:v>VAL. DES Providencia</c:v>
                </c:pt>
                <c:pt idx="134">
                  <c:v>FLO.Ciudadela</c:v>
                </c:pt>
                <c:pt idx="135">
                  <c:v>IBG.Cadiz</c:v>
                </c:pt>
                <c:pt idx="136">
                  <c:v>NAR.Cruz San Fernando</c:v>
                </c:pt>
                <c:pt idx="137">
                  <c:v>POP.Autonoma ALT-5</c:v>
                </c:pt>
                <c:pt idx="138">
                  <c:v>POP.Autonoma ALT-4</c:v>
                </c:pt>
                <c:pt idx="139">
                  <c:v>POP.Autonoma ALT-2</c:v>
                </c:pt>
                <c:pt idx="140">
                  <c:v>POP.Autonoma ALT-1</c:v>
                </c:pt>
                <c:pt idx="141">
                  <c:v>HUI.Altamira</c:v>
                </c:pt>
                <c:pt idx="142">
                  <c:v>POP.La Paz</c:v>
                </c:pt>
                <c:pt idx="143">
                  <c:v>VAL.Versalles</c:v>
                </c:pt>
                <c:pt idx="144">
                  <c:v>CAQ.Fragua</c:v>
                </c:pt>
                <c:pt idx="145">
                  <c:v>PUT.Santana</c:v>
                </c:pt>
                <c:pt idx="146">
                  <c:v>NAR.Tumaco-9</c:v>
                </c:pt>
                <c:pt idx="147">
                  <c:v>IBG.Variante</c:v>
                </c:pt>
                <c:pt idx="148">
                  <c:v>IBG.Multicentro</c:v>
                </c:pt>
                <c:pt idx="149">
                  <c:v>HUI.Campo Alegre</c:v>
                </c:pt>
                <c:pt idx="150">
                  <c:v>BNV.Zona Franca-2</c:v>
                </c:pt>
                <c:pt idx="151">
                  <c:v>TOL.Purificacion</c:v>
                </c:pt>
                <c:pt idx="152">
                  <c:v>MOC.Mocoa-1</c:v>
                </c:pt>
                <c:pt idx="153">
                  <c:v>NEI.San Pedro</c:v>
                </c:pt>
                <c:pt idx="154">
                  <c:v>NAR.Union-2</c:v>
                </c:pt>
                <c:pt idx="155">
                  <c:v>PUT.Cocoya</c:v>
                </c:pt>
                <c:pt idx="156">
                  <c:v>NAR.Ipiales-8</c:v>
                </c:pt>
                <c:pt idx="157">
                  <c:v>CAU.SDS POPAYAN</c:v>
                </c:pt>
                <c:pt idx="158">
                  <c:v>NAR.Ipiales-21</c:v>
                </c:pt>
                <c:pt idx="159">
                  <c:v>NAR.Ipiales-18</c:v>
                </c:pt>
                <c:pt idx="160">
                  <c:v>NAR.Ipiales-17</c:v>
                </c:pt>
                <c:pt idx="161">
                  <c:v>NAR.Barbacoas</c:v>
                </c:pt>
                <c:pt idx="162">
                  <c:v>TOL.Chaparral-4</c:v>
                </c:pt>
                <c:pt idx="163">
                  <c:v>PAS.RB Exito</c:v>
                </c:pt>
                <c:pt idx="164">
                  <c:v>NAR.Sandona</c:v>
                </c:pt>
                <c:pt idx="165">
                  <c:v>VAL.Naranjal</c:v>
                </c:pt>
                <c:pt idx="166">
                  <c:v>POP.Americas</c:v>
                </c:pt>
                <c:pt idx="167">
                  <c:v>TOL.Melgar-4</c:v>
                </c:pt>
                <c:pt idx="168">
                  <c:v>FLO.Centro-2</c:v>
                </c:pt>
                <c:pt idx="169">
                  <c:v>CAL.Pedro Claver</c:v>
                </c:pt>
                <c:pt idx="170">
                  <c:v>TOL.Represa Prado</c:v>
                </c:pt>
                <c:pt idx="171">
                  <c:v>TOL.La Sierra</c:v>
                </c:pt>
                <c:pt idx="172">
                  <c:v>TOL.Cajamarca-3</c:v>
                </c:pt>
                <c:pt idx="173">
                  <c:v>HUI.El Meson</c:v>
                </c:pt>
                <c:pt idx="174">
                  <c:v>HUI.La Jagua</c:v>
                </c:pt>
                <c:pt idx="175">
                  <c:v>NAR.Rio Mejicano</c:v>
                </c:pt>
                <c:pt idx="176">
                  <c:v>NAR.Via Aeropuerto Ipiales</c:v>
                </c:pt>
                <c:pt idx="177">
                  <c:v>CAQ.Brisas de la Tunia</c:v>
                </c:pt>
                <c:pt idx="178">
                  <c:v>VAL.Riofrio</c:v>
                </c:pt>
                <c:pt idx="179">
                  <c:v>VAL.IND Agropecuaria Zarzal</c:v>
                </c:pt>
                <c:pt idx="180">
                  <c:v>CAQ.Holanda</c:v>
                </c:pt>
                <c:pt idx="181">
                  <c:v>CAQ.Brasilia</c:v>
                </c:pt>
                <c:pt idx="182">
                  <c:v>NEI.RB Galindo</c:v>
                </c:pt>
                <c:pt idx="183">
                  <c:v>CAL.La FES</c:v>
                </c:pt>
                <c:pt idx="184">
                  <c:v>CAQ.Peneya</c:v>
                </c:pt>
                <c:pt idx="185">
                  <c:v>VAL.Florida-2</c:v>
                </c:pt>
                <c:pt idx="186">
                  <c:v>TOL.Guayabal</c:v>
                </c:pt>
                <c:pt idx="187">
                  <c:v>PAS.Morasurco</c:v>
                </c:pt>
                <c:pt idx="188">
                  <c:v>VAL.IND Bengala Agricola</c:v>
                </c:pt>
                <c:pt idx="189">
                  <c:v>CAU.Tetillo</c:v>
                </c:pt>
                <c:pt idx="190">
                  <c:v>HUI.Buenos Aires – OPC2</c:v>
                </c:pt>
                <c:pt idx="191">
                  <c:v>CAQ.La Libertad</c:v>
                </c:pt>
                <c:pt idx="192">
                  <c:v>CAL.RB Mojica</c:v>
                </c:pt>
                <c:pt idx="193">
                  <c:v>MOC.Mocoa-3</c:v>
                </c:pt>
                <c:pt idx="194">
                  <c:v>CAQ.Miramar</c:v>
                </c:pt>
                <c:pt idx="195">
                  <c:v>BNV.Brisas</c:v>
                </c:pt>
                <c:pt idx="196">
                  <c:v>NEI.Exito</c:v>
                </c:pt>
                <c:pt idx="197">
                  <c:v>NEI.Cambulos</c:v>
                </c:pt>
                <c:pt idx="198">
                  <c:v>BNV.El Progreso</c:v>
                </c:pt>
                <c:pt idx="199">
                  <c:v>CAQ.Suncilla Medio</c:v>
                </c:pt>
                <c:pt idx="200">
                  <c:v>CAQ.Guacamayas</c:v>
                </c:pt>
                <c:pt idx="201">
                  <c:v>HUI.Potosi</c:v>
                </c:pt>
                <c:pt idx="202">
                  <c:v>PUT.Pto Asis-7</c:v>
                </c:pt>
                <c:pt idx="203">
                  <c:v>NAR.Tumaco-11</c:v>
                </c:pt>
                <c:pt idx="204">
                  <c:v>PUT.Puerto Ospina</c:v>
                </c:pt>
                <c:pt idx="205">
                  <c:v>POP.Portales</c:v>
                </c:pt>
                <c:pt idx="206">
                  <c:v>CAU.Caloto</c:v>
                </c:pt>
                <c:pt idx="207">
                  <c:v>BNV.Colpuertos</c:v>
                </c:pt>
                <c:pt idx="208">
                  <c:v>HUI.Pital</c:v>
                </c:pt>
                <c:pt idx="209">
                  <c:v>TOL.Playa Rica</c:v>
                </c:pt>
                <c:pt idx="210">
                  <c:v>PUT.Villa Garzon-2</c:v>
                </c:pt>
                <c:pt idx="211">
                  <c:v>CAL.Ulpiano</c:v>
                </c:pt>
                <c:pt idx="212">
                  <c:v>PUT.La Tagua</c:v>
                </c:pt>
                <c:pt idx="213">
                  <c:v>VAL.Palmaseca</c:v>
                </c:pt>
                <c:pt idx="214">
                  <c:v>NEI.Tenerife</c:v>
                </c:pt>
                <c:pt idx="215">
                  <c:v>NAR.Cumbal</c:v>
                </c:pt>
                <c:pt idx="216">
                  <c:v>PUT.La Chipa</c:v>
                </c:pt>
                <c:pt idx="217">
                  <c:v>VAL.Bugalagrande</c:v>
                </c:pt>
                <c:pt idx="218">
                  <c:v>VAL.Pradera-3</c:v>
                </c:pt>
                <c:pt idx="219">
                  <c:v>PAS.Valle de Atriz</c:v>
                </c:pt>
                <c:pt idx="220">
                  <c:v>HUI.Pitalito-2</c:v>
                </c:pt>
                <c:pt idx="221">
                  <c:v>HUI.Garzon-1</c:v>
                </c:pt>
                <c:pt idx="222">
                  <c:v>CAL.Departamental</c:v>
                </c:pt>
                <c:pt idx="223">
                  <c:v>CAL.Santa Barbara</c:v>
                </c:pt>
                <c:pt idx="224">
                  <c:v>VAL.Puente Velez</c:v>
                </c:pt>
                <c:pt idx="225">
                  <c:v>NEI.Surcolombiana</c:v>
                </c:pt>
                <c:pt idx="226">
                  <c:v>HUI.Yaguara-2</c:v>
                </c:pt>
                <c:pt idx="227">
                  <c:v>BNV.Variante</c:v>
                </c:pt>
                <c:pt idx="228">
                  <c:v>NAR.Tumaco-3</c:v>
                </c:pt>
                <c:pt idx="229">
                  <c:v>VAL.RB Voragine</c:v>
                </c:pt>
                <c:pt idx="230">
                  <c:v>CAL.Jockey Club</c:v>
                </c:pt>
                <c:pt idx="231">
                  <c:v>VAL.Bolivar</c:v>
                </c:pt>
                <c:pt idx="232">
                  <c:v>TOL.Santiago</c:v>
                </c:pt>
                <c:pt idx="233">
                  <c:v>TOL.Palocabildo</c:v>
                </c:pt>
                <c:pt idx="234">
                  <c:v>TOL.Espinal-3</c:v>
                </c:pt>
                <c:pt idx="235">
                  <c:v>TOL.Casabianca</c:v>
                </c:pt>
                <c:pt idx="236">
                  <c:v>POP.Catay</c:v>
                </c:pt>
                <c:pt idx="237">
                  <c:v>PAS.Santa Barbara</c:v>
                </c:pt>
                <c:pt idx="238">
                  <c:v>NEI.La Libertad</c:v>
                </c:pt>
                <c:pt idx="239">
                  <c:v>NEI.Hospital:P1</c:v>
                </c:pt>
                <c:pt idx="240">
                  <c:v>NAR.Tangua</c:v>
                </c:pt>
                <c:pt idx="241">
                  <c:v>HUI.Patia</c:v>
                </c:pt>
                <c:pt idx="242">
                  <c:v>CAL.Santa Monica Norte</c:v>
                </c:pt>
                <c:pt idx="243">
                  <c:v>CAQ.Pto Napoles</c:v>
                </c:pt>
                <c:pt idx="244">
                  <c:v>VAL.Cascarillal</c:v>
                </c:pt>
                <c:pt idx="245">
                  <c:v>CAU.IND Bucanero Taminango</c:v>
                </c:pt>
                <c:pt idx="246">
                  <c:v>VAL.Via Potrerito</c:v>
                </c:pt>
                <c:pt idx="247">
                  <c:v>JAM.Las Mercedes-2</c:v>
                </c:pt>
                <c:pt idx="248">
                  <c:v>HUI.Riverita</c:v>
                </c:pt>
                <c:pt idx="249">
                  <c:v>TOL.Saldana-2</c:v>
                </c:pt>
                <c:pt idx="250">
                  <c:v>TOL.Flandes</c:v>
                </c:pt>
                <c:pt idx="251">
                  <c:v>POP.Torres</c:v>
                </c:pt>
                <c:pt idx="252">
                  <c:v>NEI.Centro</c:v>
                </c:pt>
                <c:pt idx="253">
                  <c:v>NEI.Altico</c:v>
                </c:pt>
                <c:pt idx="254">
                  <c:v>NAR.Samaniego-2</c:v>
                </c:pt>
                <c:pt idx="255">
                  <c:v>HUI.La Plata</c:v>
                </c:pt>
                <c:pt idx="256">
                  <c:v>CAL.Alamos</c:v>
                </c:pt>
                <c:pt idx="257">
                  <c:v>BNV.Inmaculada</c:v>
                </c:pt>
                <c:pt idx="258">
                  <c:v>VAL.Zarzal-2</c:v>
                </c:pt>
                <c:pt idx="259">
                  <c:v>VAL.La Cumbre</c:v>
                </c:pt>
                <c:pt idx="260">
                  <c:v>NAR.Taminango-2</c:v>
                </c:pt>
                <c:pt idx="261">
                  <c:v>NAR.Olaya Herrera</c:v>
                </c:pt>
                <c:pt idx="262">
                  <c:v>HUI.La Arcadia</c:v>
                </c:pt>
                <c:pt idx="263">
                  <c:v>CAL.Caney</c:v>
                </c:pt>
                <c:pt idx="264">
                  <c:v>CAQ.Larandia</c:v>
                </c:pt>
                <c:pt idx="265">
                  <c:v>CAQ.La Fraguita</c:v>
                </c:pt>
                <c:pt idx="266">
                  <c:v>CAQ.La Aguililla</c:v>
                </c:pt>
                <c:pt idx="267">
                  <c:v>CAQ.Cartagena-3</c:v>
                </c:pt>
                <c:pt idx="268">
                  <c:v>CAL.Comuneros</c:v>
                </c:pt>
                <c:pt idx="269">
                  <c:v>VAL.Yumbo-3</c:v>
                </c:pt>
                <c:pt idx="270">
                  <c:v>FLO.Malvinas</c:v>
                </c:pt>
                <c:pt idx="271">
                  <c:v>VAL.San Pedro</c:v>
                </c:pt>
                <c:pt idx="272">
                  <c:v>TOL.Saldana</c:v>
                </c:pt>
                <c:pt idx="273">
                  <c:v>TOL.Guayabal-2</c:v>
                </c:pt>
                <c:pt idx="274">
                  <c:v>POP.Ladera</c:v>
                </c:pt>
                <c:pt idx="275">
                  <c:v>NEI.Antonio Narino</c:v>
                </c:pt>
                <c:pt idx="276">
                  <c:v>HUI.Garzon-2</c:v>
                </c:pt>
                <c:pt idx="277">
                  <c:v>CAU.Inza-2</c:v>
                </c:pt>
                <c:pt idx="278">
                  <c:v>BNV.Eucaristico</c:v>
                </c:pt>
                <c:pt idx="279">
                  <c:v>NAR.Llorente-3</c:v>
                </c:pt>
                <c:pt idx="280">
                  <c:v>NEI.ST CENTRO</c:v>
                </c:pt>
                <c:pt idx="281">
                  <c:v>TOL.Riomanso</c:v>
                </c:pt>
                <c:pt idx="282">
                  <c:v>CAU.Caldono</c:v>
                </c:pt>
                <c:pt idx="283">
                  <c:v>CAU.Piendamo</c:v>
                </c:pt>
                <c:pt idx="284">
                  <c:v>TOL.Icononzo</c:v>
                </c:pt>
                <c:pt idx="285">
                  <c:v>TOL.Guamo</c:v>
                </c:pt>
                <c:pt idx="286">
                  <c:v>PAS.Lunas</c:v>
                </c:pt>
                <c:pt idx="287">
                  <c:v>CAU.Miranda</c:v>
                </c:pt>
                <c:pt idx="288">
                  <c:v>CAL.Prado Norte</c:v>
                </c:pt>
                <c:pt idx="289">
                  <c:v>CAL.Sucre</c:v>
                </c:pt>
                <c:pt idx="290">
                  <c:v>PUT.Albania</c:v>
                </c:pt>
                <c:pt idx="291">
                  <c:v>VAL.Salonica</c:v>
                </c:pt>
                <c:pt idx="292">
                  <c:v>TOL.Melgar-2</c:v>
                </c:pt>
                <c:pt idx="293">
                  <c:v>TOL.Mariquita</c:v>
                </c:pt>
                <c:pt idx="294">
                  <c:v>TOL.Espinal-4</c:v>
                </c:pt>
                <c:pt idx="295">
                  <c:v>TOL.Carmen de Apicala</c:v>
                </c:pt>
                <c:pt idx="296">
                  <c:v>JAM.Jamundi-3</c:v>
                </c:pt>
                <c:pt idx="297">
                  <c:v>NAR.Buesaco</c:v>
                </c:pt>
                <c:pt idx="298">
                  <c:v>VAL.Barragan</c:v>
                </c:pt>
                <c:pt idx="299">
                  <c:v>POP.Empaques</c:v>
                </c:pt>
                <c:pt idx="300">
                  <c:v>IBG.Santa Helena</c:v>
                </c:pt>
                <c:pt idx="301">
                  <c:v>IBG.IND Cordialsa</c:v>
                </c:pt>
                <c:pt idx="302">
                  <c:v>IBG.CC Estacion</c:v>
                </c:pt>
                <c:pt idx="303">
                  <c:v>HUI.Santa Maria</c:v>
                </c:pt>
                <c:pt idx="304">
                  <c:v>HUI.San Antonio</c:v>
                </c:pt>
                <c:pt idx="305">
                  <c:v>HUI.Rio Paez</c:v>
                </c:pt>
                <c:pt idx="306">
                  <c:v>HUI.Las Nieves</c:v>
                </c:pt>
                <c:pt idx="307">
                  <c:v>HUI.La Ulloa</c:v>
                </c:pt>
                <c:pt idx="308">
                  <c:v>CAL.El Cedro</c:v>
                </c:pt>
                <c:pt idx="309">
                  <c:v>NAR.Sucumbios</c:v>
                </c:pt>
                <c:pt idx="310">
                  <c:v>PUT.IND GTE Villagarzon-Opción 2</c:v>
                </c:pt>
                <c:pt idx="311">
                  <c:v>TOL.Mariquita-2</c:v>
                </c:pt>
                <c:pt idx="312">
                  <c:v>CAL.Supercentro</c:v>
                </c:pt>
                <c:pt idx="313">
                  <c:v>IBG.Mirolindo</c:v>
                </c:pt>
                <c:pt idx="314">
                  <c:v>HUI.La Plata-3</c:v>
                </c:pt>
                <c:pt idx="315">
                  <c:v>HUI.Gallardo</c:v>
                </c:pt>
                <c:pt idx="316">
                  <c:v>VAL.La Marina</c:v>
                </c:pt>
                <c:pt idx="317">
                  <c:v>VAL.Florida</c:v>
                </c:pt>
                <c:pt idx="318">
                  <c:v>TOL.Peaje Cajamarca</c:v>
                </c:pt>
                <c:pt idx="319">
                  <c:v>HUI.Zuluaga</c:v>
                </c:pt>
                <c:pt idx="320">
                  <c:v>FLO.Centro</c:v>
                </c:pt>
                <c:pt idx="321">
                  <c:v>CAL.Rumbodromo</c:v>
                </c:pt>
                <c:pt idx="322">
                  <c:v>CAL.Berlin</c:v>
                </c:pt>
                <c:pt idx="323">
                  <c:v>PUT.Germania-2</c:v>
                </c:pt>
                <c:pt idx="324">
                  <c:v>PUT.Sensella</c:v>
                </c:pt>
                <c:pt idx="325">
                  <c:v>TOL.Chicoral-2</c:v>
                </c:pt>
                <c:pt idx="326">
                  <c:v>NEI.Alamos</c:v>
                </c:pt>
                <c:pt idx="327">
                  <c:v>CAL.ST MELENDEZ</c:v>
                </c:pt>
                <c:pt idx="328">
                  <c:v>JAM.Jamundi-2</c:v>
                </c:pt>
                <c:pt idx="329">
                  <c:v>CAL.14 Pasoancho</c:v>
                </c:pt>
                <c:pt idx="330">
                  <c:v>TOL.Honda-1</c:v>
                </c:pt>
                <c:pt idx="331">
                  <c:v>TOL.Flandes-2</c:v>
                </c:pt>
                <c:pt idx="332">
                  <c:v>CAU.Yapura</c:v>
                </c:pt>
                <c:pt idx="333">
                  <c:v>CAQ.Las Verdes</c:v>
                </c:pt>
                <c:pt idx="334">
                  <c:v>TOL.Ataco</c:v>
                </c:pt>
                <c:pt idx="335">
                  <c:v>NAR.Cordoba</c:v>
                </c:pt>
                <c:pt idx="336">
                  <c:v>NAR.Candelillas</c:v>
                </c:pt>
                <c:pt idx="337">
                  <c:v>PAS.Estadio</c:v>
                </c:pt>
                <c:pt idx="338">
                  <c:v>POP.Bello Horizonte</c:v>
                </c:pt>
                <c:pt idx="339">
                  <c:v>CAL.Evaristo</c:v>
                </c:pt>
                <c:pt idx="340">
                  <c:v>VAL.Golondrinas</c:v>
                </c:pt>
                <c:pt idx="341">
                  <c:v>CAL.Calvario</c:v>
                </c:pt>
                <c:pt idx="342">
                  <c:v>IBG.Centro</c:v>
                </c:pt>
                <c:pt idx="343">
                  <c:v>IBG.Modelia</c:v>
                </c:pt>
                <c:pt idx="344">
                  <c:v>CAL.Diamante</c:v>
                </c:pt>
                <c:pt idx="345">
                  <c:v>TOL.El Caucho</c:v>
                </c:pt>
                <c:pt idx="346">
                  <c:v>IBG.Pueblo Nuevo</c:v>
                </c:pt>
                <c:pt idx="347">
                  <c:v>NAR.Yacuanquer</c:v>
                </c:pt>
                <c:pt idx="348">
                  <c:v>VAL.Cartago-5</c:v>
                </c:pt>
                <c:pt idx="349">
                  <c:v>PAL.RB San Pablo</c:v>
                </c:pt>
                <c:pt idx="350">
                  <c:v>HUI.Palestina-2</c:v>
                </c:pt>
                <c:pt idx="351">
                  <c:v>CAU.Inza</c:v>
                </c:pt>
                <c:pt idx="352">
                  <c:v>VAL.Potrerillo</c:v>
                </c:pt>
                <c:pt idx="353">
                  <c:v>POP.Coliseo</c:v>
                </c:pt>
                <c:pt idx="354">
                  <c:v>NAR.La Florida</c:v>
                </c:pt>
                <c:pt idx="355">
                  <c:v>NAR.Guachucal</c:v>
                </c:pt>
                <c:pt idx="356">
                  <c:v>HUI.San Adolfo</c:v>
                </c:pt>
                <c:pt idx="357">
                  <c:v>CAL.Salomia</c:v>
                </c:pt>
                <c:pt idx="358">
                  <c:v>PUT.San Rafael</c:v>
                </c:pt>
                <c:pt idx="359">
                  <c:v>CAL.IND COMFANDI Prado-Opción 3</c:v>
                </c:pt>
                <c:pt idx="360">
                  <c:v>TUL.Campina</c:v>
                </c:pt>
                <c:pt idx="361">
                  <c:v>POP.Maria Mala</c:v>
                </c:pt>
                <c:pt idx="362">
                  <c:v>PAS.Santa Catalina</c:v>
                </c:pt>
                <c:pt idx="363">
                  <c:v>NAR.Potosi</c:v>
                </c:pt>
                <c:pt idx="364">
                  <c:v>CAQ.Los Cristales</c:v>
                </c:pt>
                <c:pt idx="365">
                  <c:v>CAQ.Las Platas</c:v>
                </c:pt>
                <c:pt idx="366">
                  <c:v>NAR.IND Concesionaria Vial-Opción 1</c:v>
                </c:pt>
                <c:pt idx="367">
                  <c:v>PUT.Cabana</c:v>
                </c:pt>
                <c:pt idx="368">
                  <c:v>VAL.La Buitrera</c:v>
                </c:pt>
                <c:pt idx="369">
                  <c:v>TOL.Via la Linea-2</c:v>
                </c:pt>
                <c:pt idx="370">
                  <c:v>IBG.La Estacion</c:v>
                </c:pt>
                <c:pt idx="371">
                  <c:v>CAQ.Agua Blanca</c:v>
                </c:pt>
                <c:pt idx="372">
                  <c:v>CAU.La Placa</c:v>
                </c:pt>
                <c:pt idx="373">
                  <c:v>CAU.RB El Plateado</c:v>
                </c:pt>
                <c:pt idx="374">
                  <c:v>TOL.Fatextol</c:v>
                </c:pt>
                <c:pt idx="375">
                  <c:v>CAU.Pisimbala</c:v>
                </c:pt>
                <c:pt idx="376">
                  <c:v>CAQ.La Esperanza</c:v>
                </c:pt>
                <c:pt idx="377">
                  <c:v>CAQ.Santa Marta</c:v>
                </c:pt>
                <c:pt idx="378">
                  <c:v>PUT.Esmeralda Orito</c:v>
                </c:pt>
                <c:pt idx="379">
                  <c:v>CAU.Puerto Saija</c:v>
                </c:pt>
                <c:pt idx="380">
                  <c:v>NAR.Altaquer</c:v>
                </c:pt>
                <c:pt idx="381">
                  <c:v>CAL.Icesi</c:v>
                </c:pt>
                <c:pt idx="382">
                  <c:v>HUI.Hobo-2</c:v>
                </c:pt>
                <c:pt idx="383">
                  <c:v>PAS.Acueducto</c:v>
                </c:pt>
                <c:pt idx="384">
                  <c:v>IBG.Parque Galarza</c:v>
                </c:pt>
                <c:pt idx="385">
                  <c:v>CAL.Chiminangos</c:v>
                </c:pt>
                <c:pt idx="386">
                  <c:v>CAQ.La Reforma</c:v>
                </c:pt>
                <c:pt idx="387">
                  <c:v>VAL.Carmelita</c:v>
                </c:pt>
                <c:pt idx="388">
                  <c:v>TUL.Aguaclara</c:v>
                </c:pt>
                <c:pt idx="389">
                  <c:v>CAU.Santander-3</c:v>
                </c:pt>
                <c:pt idx="390">
                  <c:v>CAL.Boca Junior</c:v>
                </c:pt>
                <c:pt idx="391">
                  <c:v>PUT.La Libertad</c:v>
                </c:pt>
                <c:pt idx="392">
                  <c:v>NEI.Manzanares BSC</c:v>
                </c:pt>
                <c:pt idx="393">
                  <c:v>NAR.Llorente</c:v>
                </c:pt>
                <c:pt idx="394">
                  <c:v>CAQ.San Vicente</c:v>
                </c:pt>
                <c:pt idx="395">
                  <c:v>CAL.Imbanaco</c:v>
                </c:pt>
                <c:pt idx="396">
                  <c:v>VAL.Timba</c:v>
                </c:pt>
                <c:pt idx="397">
                  <c:v>POP.El Bosque</c:v>
                </c:pt>
                <c:pt idx="398">
                  <c:v>PAS.Batallon</c:v>
                </c:pt>
                <c:pt idx="399">
                  <c:v>PUT.La Sevilla</c:v>
                </c:pt>
                <c:pt idx="400">
                  <c:v>PUT.La Sultana</c:v>
                </c:pt>
                <c:pt idx="401">
                  <c:v>PUT.Simon Bolivar</c:v>
                </c:pt>
                <c:pt idx="402">
                  <c:v>PUT.Alto Temblon</c:v>
                </c:pt>
                <c:pt idx="403">
                  <c:v>CAL.RB Pascual</c:v>
                </c:pt>
                <c:pt idx="404">
                  <c:v>CAQ.Las Palmeras</c:v>
                </c:pt>
                <c:pt idx="405">
                  <c:v>CAQ.Chonchillosa</c:v>
                </c:pt>
                <c:pt idx="406">
                  <c:v>CAL.14 del Lili</c:v>
                </c:pt>
                <c:pt idx="407">
                  <c:v>VAL.Pradera-2</c:v>
                </c:pt>
                <c:pt idx="408">
                  <c:v>PUT.Mundo Nuevo</c:v>
                </c:pt>
                <c:pt idx="409">
                  <c:v>CAQ.Union Belen</c:v>
                </c:pt>
                <c:pt idx="410">
                  <c:v>VAL.Goodyear</c:v>
                </c:pt>
                <c:pt idx="411">
                  <c:v>IBG.La Campina</c:v>
                </c:pt>
                <c:pt idx="412">
                  <c:v>FLO.Galerias-2</c:v>
                </c:pt>
                <c:pt idx="413">
                  <c:v>IBG.Salado</c:v>
                </c:pt>
                <c:pt idx="414">
                  <c:v>HUI.Zuluaga-2</c:v>
                </c:pt>
                <c:pt idx="415">
                  <c:v>CAL.Colseguros</c:v>
                </c:pt>
                <c:pt idx="416">
                  <c:v>CAQ.La Rastra</c:v>
                </c:pt>
                <c:pt idx="417">
                  <c:v>CAQ.Los Laureles</c:v>
                </c:pt>
                <c:pt idx="418">
                  <c:v>PUT.Campobello</c:v>
                </c:pt>
                <c:pt idx="419">
                  <c:v>PUT.San Vicente</c:v>
                </c:pt>
                <c:pt idx="420">
                  <c:v>PUT.Arizona</c:v>
                </c:pt>
                <c:pt idx="421">
                  <c:v>CAQ.Casa Grande</c:v>
                </c:pt>
                <c:pt idx="422">
                  <c:v>PUT.Galilea</c:v>
                </c:pt>
                <c:pt idx="423">
                  <c:v>CAQ.La Mana</c:v>
                </c:pt>
                <c:pt idx="424">
                  <c:v>CAQ.Pato Balsillas</c:v>
                </c:pt>
                <c:pt idx="425">
                  <c:v>PUT.Balsamo</c:v>
                </c:pt>
                <c:pt idx="426">
                  <c:v>PUT.Cana Brava</c:v>
                </c:pt>
                <c:pt idx="427">
                  <c:v>CAQ.Esmeralda Chaira</c:v>
                </c:pt>
                <c:pt idx="428">
                  <c:v>PUT.Caicuche</c:v>
                </c:pt>
                <c:pt idx="429">
                  <c:v>HUI.El Carmen</c:v>
                </c:pt>
                <c:pt idx="430">
                  <c:v>CAQ.Playa Verde</c:v>
                </c:pt>
                <c:pt idx="431">
                  <c:v>CAQ.Novia Puerto Valdivia</c:v>
                </c:pt>
                <c:pt idx="432">
                  <c:v>CAQ.El Paraiso</c:v>
                </c:pt>
                <c:pt idx="433">
                  <c:v>JAM.Alfaguara-2</c:v>
                </c:pt>
                <c:pt idx="434">
                  <c:v>CAQ.Las Morras</c:v>
                </c:pt>
                <c:pt idx="435">
                  <c:v>CAQ.Fundacion</c:v>
                </c:pt>
                <c:pt idx="436">
                  <c:v>CAQ.El Manantial</c:v>
                </c:pt>
                <c:pt idx="437">
                  <c:v>HUI.Pitalito-3</c:v>
                </c:pt>
                <c:pt idx="438">
                  <c:v>CAU.Mondomo</c:v>
                </c:pt>
                <c:pt idx="439">
                  <c:v>TUL.Farfan</c:v>
                </c:pt>
                <c:pt idx="440">
                  <c:v>POP.RB Campanario</c:v>
                </c:pt>
                <c:pt idx="441">
                  <c:v>PUT.Remolinos</c:v>
                </c:pt>
                <c:pt idx="442">
                  <c:v>CAU.Santander-1</c:v>
                </c:pt>
                <c:pt idx="443">
                  <c:v>CAU.Villarica</c:v>
                </c:pt>
                <c:pt idx="444">
                  <c:v>HUI.Bruselas</c:v>
                </c:pt>
                <c:pt idx="445">
                  <c:v>NAR.Ipiales-7</c:v>
                </c:pt>
                <c:pt idx="446">
                  <c:v>POP.Las Ferias</c:v>
                </c:pt>
                <c:pt idx="447">
                  <c:v>TOL.Natagaima</c:v>
                </c:pt>
                <c:pt idx="448">
                  <c:v>VAL.Montebello</c:v>
                </c:pt>
                <c:pt idx="449">
                  <c:v>VAL.Propal</c:v>
                </c:pt>
                <c:pt idx="450">
                  <c:v>CAQ.Palizadas</c:v>
                </c:pt>
                <c:pt idx="451">
                  <c:v>CAQ.Alto Cafeto</c:v>
                </c:pt>
                <c:pt idx="452">
                  <c:v>CAQ.Barranquillita</c:v>
                </c:pt>
                <c:pt idx="453">
                  <c:v>CAQ.La Paz 3</c:v>
                </c:pt>
                <c:pt idx="454">
                  <c:v>CAQ.Salamina</c:v>
                </c:pt>
                <c:pt idx="455">
                  <c:v>CAL.Palmeto</c:v>
                </c:pt>
                <c:pt idx="456">
                  <c:v>VAL.IND BAYER-Opción 1</c:v>
                </c:pt>
                <c:pt idx="457">
                  <c:v>CAQ.La Raya</c:v>
                </c:pt>
                <c:pt idx="458">
                  <c:v>TOL.Coello-2</c:v>
                </c:pt>
                <c:pt idx="459">
                  <c:v>TOL.Chicoral</c:v>
                </c:pt>
                <c:pt idx="460">
                  <c:v>TOL.Bilbao</c:v>
                </c:pt>
                <c:pt idx="461">
                  <c:v>VAL.Cartago-1</c:v>
                </c:pt>
                <c:pt idx="462">
                  <c:v>CAU.El Rosario-2</c:v>
                </c:pt>
                <c:pt idx="463">
                  <c:v>CAQ.El Triunfo</c:v>
                </c:pt>
                <c:pt idx="464">
                  <c:v>TOL.Planadas-2</c:v>
                </c:pt>
                <c:pt idx="465">
                  <c:v>VAL.Caicedonia</c:v>
                </c:pt>
                <c:pt idx="466">
                  <c:v>TOL.San Bernardo</c:v>
                </c:pt>
                <c:pt idx="467">
                  <c:v>HUI.Gigante</c:v>
                </c:pt>
                <c:pt idx="468">
                  <c:v>TOL.Sumapaz</c:v>
                </c:pt>
                <c:pt idx="469">
                  <c:v>TOL.Guamo-3</c:v>
                </c:pt>
                <c:pt idx="470">
                  <c:v>POP.La Maria</c:v>
                </c:pt>
                <c:pt idx="471">
                  <c:v>NEI.Sur Oriental</c:v>
                </c:pt>
                <c:pt idx="472">
                  <c:v>NAR.Cajapi</c:v>
                </c:pt>
                <c:pt idx="473">
                  <c:v>CAU.Pto Tejada-3</c:v>
                </c:pt>
                <c:pt idx="474">
                  <c:v>CAU.Parques</c:v>
                </c:pt>
                <c:pt idx="475">
                  <c:v>CAQ.Campo Hermoso</c:v>
                </c:pt>
                <c:pt idx="476">
                  <c:v>CAL.Obrero</c:v>
                </c:pt>
                <c:pt idx="477">
                  <c:v>VAL.Kilometro 18</c:v>
                </c:pt>
                <c:pt idx="478">
                  <c:v>PAS.Popular</c:v>
                </c:pt>
                <c:pt idx="479">
                  <c:v>PAS.Calle Real</c:v>
                </c:pt>
                <c:pt idx="480">
                  <c:v>CAU.Quebraditas</c:v>
                </c:pt>
                <c:pt idx="481">
                  <c:v>CAL.Shangai</c:v>
                </c:pt>
                <c:pt idx="482">
                  <c:v>CAL.Carrefour Norte</c:v>
                </c:pt>
                <c:pt idx="483">
                  <c:v>IBG.San Martin</c:v>
                </c:pt>
                <c:pt idx="484">
                  <c:v>HUI.Pitalito-4</c:v>
                </c:pt>
                <c:pt idx="485">
                  <c:v>CAL.Tequendama</c:v>
                </c:pt>
                <c:pt idx="486">
                  <c:v>CAQ.Loma Larga</c:v>
                </c:pt>
                <c:pt idx="487">
                  <c:v>CAL.RB Brisas del Limonar</c:v>
                </c:pt>
                <c:pt idx="488">
                  <c:v>NAR.Zapote</c:v>
                </c:pt>
                <c:pt idx="489">
                  <c:v>TOL.Mariquita-3</c:v>
                </c:pt>
                <c:pt idx="490">
                  <c:v>PUT.Villa Garzon-4</c:v>
                </c:pt>
                <c:pt idx="491">
                  <c:v>JAM.Las Mercedes</c:v>
                </c:pt>
                <c:pt idx="492">
                  <c:v>TOL.Melgar-1</c:v>
                </c:pt>
                <c:pt idx="493">
                  <c:v>JAM.Cazadores</c:v>
                </c:pt>
                <c:pt idx="494">
                  <c:v>CAU.Cajibio</c:v>
                </c:pt>
                <c:pt idx="495">
                  <c:v>NAR.Chachagui</c:v>
                </c:pt>
                <c:pt idx="496">
                  <c:v>CAU.RB Buenos Aires</c:v>
                </c:pt>
                <c:pt idx="497">
                  <c:v>TOL.San Juan de la China-2</c:v>
                </c:pt>
                <c:pt idx="498">
                  <c:v>CAU.IND Colombina-Opción 1</c:v>
                </c:pt>
                <c:pt idx="499">
                  <c:v>TOL.Honda-5</c:v>
                </c:pt>
                <c:pt idx="500">
                  <c:v>PAS.Catambuco</c:v>
                </c:pt>
                <c:pt idx="501">
                  <c:v>NAR.Tumaco-2</c:v>
                </c:pt>
                <c:pt idx="502">
                  <c:v>CAL.Unilever</c:v>
                </c:pt>
                <c:pt idx="503">
                  <c:v>PAS.RB Laureles</c:v>
                </c:pt>
                <c:pt idx="504">
                  <c:v>VAL.Dapa</c:v>
                </c:pt>
                <c:pt idx="505">
                  <c:v>TOL.RB Flandes-6</c:v>
                </c:pt>
                <c:pt idx="506">
                  <c:v>CAL.Versalles</c:v>
                </c:pt>
                <c:pt idx="507">
                  <c:v>PAS.IND Dromayor</c:v>
                </c:pt>
                <c:pt idx="508">
                  <c:v>TOL.Flandes-6</c:v>
                </c:pt>
                <c:pt idx="509">
                  <c:v>VAL.IND Bucaneros VillaLucia</c:v>
                </c:pt>
                <c:pt idx="510">
                  <c:v>VAL.IND Carvajal Empaques</c:v>
                </c:pt>
                <c:pt idx="511">
                  <c:v>TOL.Fresno</c:v>
                </c:pt>
                <c:pt idx="512">
                  <c:v>CAU.Calibio</c:v>
                </c:pt>
                <c:pt idx="513">
                  <c:v>CAL.Americas</c:v>
                </c:pt>
                <c:pt idx="514">
                  <c:v>HUI.RB Caguan</c:v>
                </c:pt>
                <c:pt idx="515">
                  <c:v>TOL.Coello Cocora</c:v>
                </c:pt>
                <c:pt idx="516">
                  <c:v>CAU.Rioblanco</c:v>
                </c:pt>
                <c:pt idx="517">
                  <c:v>NAR.Tangareal</c:v>
                </c:pt>
                <c:pt idx="518">
                  <c:v>CAL.CC Unico</c:v>
                </c:pt>
                <c:pt idx="519">
                  <c:v>IBG.Boqueron-2</c:v>
                </c:pt>
                <c:pt idx="520">
                  <c:v>NAR.IND Palmar</c:v>
                </c:pt>
                <c:pt idx="521">
                  <c:v>PAS.Tejar</c:v>
                </c:pt>
                <c:pt idx="522">
                  <c:v>PAS.Agualongo</c:v>
                </c:pt>
                <c:pt idx="523">
                  <c:v>TUL.Alvernia</c:v>
                </c:pt>
                <c:pt idx="524">
                  <c:v>PAS.Laureles</c:v>
                </c:pt>
                <c:pt idx="525">
                  <c:v>CAQ.El Guayabo</c:v>
                </c:pt>
                <c:pt idx="526">
                  <c:v>PUT.Yurilla</c:v>
                </c:pt>
                <c:pt idx="527">
                  <c:v>CAL.IND Clinica Occidente</c:v>
                </c:pt>
                <c:pt idx="528">
                  <c:v>TOL.Gualanday</c:v>
                </c:pt>
                <c:pt idx="529">
                  <c:v>HUI.ECP Mangos</c:v>
                </c:pt>
                <c:pt idx="530">
                  <c:v>CAL.Rodeo</c:v>
                </c:pt>
                <c:pt idx="531">
                  <c:v>TOL.Neme</c:v>
                </c:pt>
                <c:pt idx="532">
                  <c:v>VAL.Triana</c:v>
                </c:pt>
                <c:pt idx="533">
                  <c:v>VAL.Sombrerillo</c:v>
                </c:pt>
                <c:pt idx="534">
                  <c:v>CAL.San Fernando Viejo</c:v>
                </c:pt>
                <c:pt idx="535">
                  <c:v>CAL.CC Tesoro</c:v>
                </c:pt>
                <c:pt idx="536">
                  <c:v>PUT.La Cofania</c:v>
                </c:pt>
                <c:pt idx="537">
                  <c:v>CAL.Miraflores</c:v>
                </c:pt>
                <c:pt idx="538">
                  <c:v>PUT.Mogambo</c:v>
                </c:pt>
                <c:pt idx="539">
                  <c:v>CAL.Estacion</c:v>
                </c:pt>
                <c:pt idx="540">
                  <c:v>CAQ.Guayabal</c:v>
                </c:pt>
                <c:pt idx="541">
                  <c:v>IBG.Picalena-2</c:v>
                </c:pt>
                <c:pt idx="542">
                  <c:v>TOL.Machin</c:v>
                </c:pt>
                <c:pt idx="543">
                  <c:v>TOL.IND Autovia flandes-Opción 1</c:v>
                </c:pt>
                <c:pt idx="544">
                  <c:v>TOL.Cunday</c:v>
                </c:pt>
                <c:pt idx="545">
                  <c:v>CAL.Campina</c:v>
                </c:pt>
                <c:pt idx="546">
                  <c:v>CAL.La Maria</c:v>
                </c:pt>
                <c:pt idx="547">
                  <c:v>VAL.Terranova</c:v>
                </c:pt>
                <c:pt idx="548">
                  <c:v>PUT.Coembi</c:v>
                </c:pt>
                <c:pt idx="549">
                  <c:v>PAL.Las Mercedes</c:v>
                </c:pt>
                <c:pt idx="550">
                  <c:v>JAM.La Morada</c:v>
                </c:pt>
                <c:pt idx="551">
                  <c:v>PUT.El Oasis</c:v>
                </c:pt>
                <c:pt idx="552">
                  <c:v>CAU.Buenos Aires</c:v>
                </c:pt>
                <c:pt idx="553">
                  <c:v>PUT.La Pedregosa</c:v>
                </c:pt>
                <c:pt idx="554">
                  <c:v>HUI.ECP Palogrande</c:v>
                </c:pt>
                <c:pt idx="555">
                  <c:v>PUT.Tesalia-2</c:v>
                </c:pt>
                <c:pt idx="556">
                  <c:v>CAL.Torres de Comfandi</c:v>
                </c:pt>
                <c:pt idx="557">
                  <c:v>CAL.Los Alcazares</c:v>
                </c:pt>
                <c:pt idx="558">
                  <c:v>PUT.La Herradura</c:v>
                </c:pt>
                <c:pt idx="559">
                  <c:v>HUI.Bolivar</c:v>
                </c:pt>
                <c:pt idx="560">
                  <c:v>CAQ.Kilometro 18</c:v>
                </c:pt>
                <c:pt idx="561">
                  <c:v>IBG.Rb Salado-2</c:v>
                </c:pt>
                <c:pt idx="562">
                  <c:v>NAR.Obonuco</c:v>
                </c:pt>
                <c:pt idx="563">
                  <c:v>CAL.Recuerdo</c:v>
                </c:pt>
                <c:pt idx="564">
                  <c:v>IBG.IND Avicol</c:v>
                </c:pt>
                <c:pt idx="565">
                  <c:v>PUT.Bocana</c:v>
                </c:pt>
                <c:pt idx="566">
                  <c:v>PUT.Villa Flor</c:v>
                </c:pt>
                <c:pt idx="567">
                  <c:v>CAL.RB Chorros-2</c:v>
                </c:pt>
                <c:pt idx="568">
                  <c:v>PAL.RB Jaramillo</c:v>
                </c:pt>
                <c:pt idx="569">
                  <c:v>TOL.El Recreo</c:v>
                </c:pt>
                <c:pt idx="570">
                  <c:v>BNV.Palacio</c:v>
                </c:pt>
                <c:pt idx="571">
                  <c:v>CAL.HUV</c:v>
                </c:pt>
                <c:pt idx="572">
                  <c:v>BNV.12Abril</c:v>
                </c:pt>
                <c:pt idx="573">
                  <c:v>CAU.Guapi-2</c:v>
                </c:pt>
                <c:pt idx="574">
                  <c:v>IBG.Ferrocarril</c:v>
                </c:pt>
                <c:pt idx="575">
                  <c:v>NAR.Ipiales-11</c:v>
                </c:pt>
                <c:pt idx="576">
                  <c:v>CAU.Rosas</c:v>
                </c:pt>
                <c:pt idx="577">
                  <c:v>CAQ.Curillo</c:v>
                </c:pt>
                <c:pt idx="578">
                  <c:v>BNV.Nayita</c:v>
                </c:pt>
                <c:pt idx="579">
                  <c:v>VAL.Bavaria</c:v>
                </c:pt>
                <c:pt idx="580">
                  <c:v>CAL.Calle Feria-1</c:v>
                </c:pt>
                <c:pt idx="581">
                  <c:v>BNV.Triunfo</c:v>
                </c:pt>
                <c:pt idx="582">
                  <c:v>PUT.La Hormiga</c:v>
                </c:pt>
                <c:pt idx="583">
                  <c:v>PUT.La Hormiga-3</c:v>
                </c:pt>
                <c:pt idx="584">
                  <c:v>PUT.Pto Leguizamo-2</c:v>
                </c:pt>
                <c:pt idx="585">
                  <c:v>CAU.Ovejas</c:v>
                </c:pt>
                <c:pt idx="586">
                  <c:v>HUI.Pitalito-7</c:v>
                </c:pt>
                <c:pt idx="587">
                  <c:v>HUI.Pitalito-10</c:v>
                </c:pt>
                <c:pt idx="588">
                  <c:v>HUI.Horizonte</c:v>
                </c:pt>
                <c:pt idx="589">
                  <c:v>PAS.Caicedo</c:v>
                </c:pt>
                <c:pt idx="590">
                  <c:v>PUT.Orito-2</c:v>
                </c:pt>
                <c:pt idx="591">
                  <c:v>NAR.Aeropuerto Pasto</c:v>
                </c:pt>
                <c:pt idx="592">
                  <c:v>CAL.Juanambu</c:v>
                </c:pt>
                <c:pt idx="593">
                  <c:v>CAQ.Lusitania</c:v>
                </c:pt>
                <c:pt idx="594">
                  <c:v>VAL.San Isidro</c:v>
                </c:pt>
                <c:pt idx="595">
                  <c:v>CAL.Universidades</c:v>
                </c:pt>
                <c:pt idx="596">
                  <c:v>HUI.Palacio</c:v>
                </c:pt>
                <c:pt idx="597">
                  <c:v>PUT.San Antonio</c:v>
                </c:pt>
                <c:pt idx="598">
                  <c:v>CAU.El Tambo-2</c:v>
                </c:pt>
                <c:pt idx="599">
                  <c:v>TOL.La Paloma</c:v>
                </c:pt>
                <c:pt idx="600">
                  <c:v>CAU.Valle Nuevo</c:v>
                </c:pt>
                <c:pt idx="601">
                  <c:v>HUI.Santa Maria-2</c:v>
                </c:pt>
                <c:pt idx="602">
                  <c:v>PUT.Arcanchi</c:v>
                </c:pt>
                <c:pt idx="603">
                  <c:v>CAU.Pachonga</c:v>
                </c:pt>
                <c:pt idx="604">
                  <c:v>HUI.Zona Franca</c:v>
                </c:pt>
                <c:pt idx="605">
                  <c:v>CAU.Polindara</c:v>
                </c:pt>
                <c:pt idx="606">
                  <c:v>CAU.Pureto</c:v>
                </c:pt>
                <c:pt idx="607">
                  <c:v>HUI.Villa Vieja</c:v>
                </c:pt>
                <c:pt idx="608">
                  <c:v>CAQ.Mononguete</c:v>
                </c:pt>
                <c:pt idx="609">
                  <c:v>TOL.Condominios</c:v>
                </c:pt>
                <c:pt idx="610">
                  <c:v>CAL.Cristales</c:v>
                </c:pt>
                <c:pt idx="611">
                  <c:v>TOL.Tapias</c:v>
                </c:pt>
                <c:pt idx="612">
                  <c:v>CAU.El Cairo</c:v>
                </c:pt>
                <c:pt idx="613">
                  <c:v>VAL.Ciat</c:v>
                </c:pt>
                <c:pt idx="614">
                  <c:v>VAL.Dagua-2</c:v>
                </c:pt>
                <c:pt idx="615">
                  <c:v>CAU.Suarez-2</c:v>
                </c:pt>
                <c:pt idx="616">
                  <c:v>BNV.Colombia</c:v>
                </c:pt>
                <c:pt idx="617">
                  <c:v>POP.Alto Moreno</c:v>
                </c:pt>
                <c:pt idx="618">
                  <c:v>TOL.La Chamba</c:v>
                </c:pt>
                <c:pt idx="619">
                  <c:v>CAL.ST RAPISUR-PLAZA TORO</c:v>
                </c:pt>
                <c:pt idx="620">
                  <c:v>CAU.Kikes</c:v>
                </c:pt>
                <c:pt idx="621">
                  <c:v>CAL.Poblado</c:v>
                </c:pt>
                <c:pt idx="622">
                  <c:v>NAR.Ipiales-10</c:v>
                </c:pt>
                <c:pt idx="623">
                  <c:v>NAR.Ipiales-4</c:v>
                </c:pt>
                <c:pt idx="624">
                  <c:v>VAL.Cordoba</c:v>
                </c:pt>
                <c:pt idx="625">
                  <c:v>CAU.Ensenillo</c:v>
                </c:pt>
                <c:pt idx="626">
                  <c:v>CAU.Noanamito</c:v>
                </c:pt>
                <c:pt idx="627">
                  <c:v>CAL.Aguacatal-2</c:v>
                </c:pt>
                <c:pt idx="628">
                  <c:v>VAL.IND Unilever Andina-opción 1</c:v>
                </c:pt>
                <c:pt idx="629">
                  <c:v>CAL.IND Unilever Andina-opción 1</c:v>
                </c:pt>
                <c:pt idx="630">
                  <c:v>PAS.U Mariana</c:v>
                </c:pt>
                <c:pt idx="631">
                  <c:v>TUL.La Cruz</c:v>
                </c:pt>
                <c:pt idx="632">
                  <c:v>VAL.Borrero</c:v>
                </c:pt>
                <c:pt idx="633">
                  <c:v>IBG.Varsovia-2</c:v>
                </c:pt>
                <c:pt idx="634">
                  <c:v>TUL.Bosques Maracaibo</c:v>
                </c:pt>
                <c:pt idx="635">
                  <c:v>CAL.Retiro</c:v>
                </c:pt>
                <c:pt idx="636">
                  <c:v>PAS.Invipaz</c:v>
                </c:pt>
                <c:pt idx="637">
                  <c:v>IBG.Villa del Sol</c:v>
                </c:pt>
                <c:pt idx="638">
                  <c:v>NAR.Magui</c:v>
                </c:pt>
                <c:pt idx="639">
                  <c:v>CAU.El Mango-2</c:v>
                </c:pt>
                <c:pt idx="640">
                  <c:v>CAU.SDS SANTANDER DE QUILICHAO</c:v>
                </c:pt>
                <c:pt idx="641">
                  <c:v>VAL.SDS CERRITO</c:v>
                </c:pt>
                <c:pt idx="642">
                  <c:v>PAS.SDS CCM PASTO</c:v>
                </c:pt>
                <c:pt idx="643">
                  <c:v>CAL.SDS CALI ORIENTE</c:v>
                </c:pt>
                <c:pt idx="644">
                  <c:v>CAL.SDS Cali Norte</c:v>
                </c:pt>
                <c:pt idx="645">
                  <c:v>CAL.Carrillon</c:v>
                </c:pt>
                <c:pt idx="646">
                  <c:v>VAL.Providencia</c:v>
                </c:pt>
                <c:pt idx="647">
                  <c:v>CAU.Las Vegas</c:v>
                </c:pt>
                <c:pt idx="648">
                  <c:v>BNV.Independencia</c:v>
                </c:pt>
                <c:pt idx="649">
                  <c:v>CAU.Usenda</c:v>
                </c:pt>
                <c:pt idx="650">
                  <c:v>CAQ.Valparaiso</c:v>
                </c:pt>
                <c:pt idx="651">
                  <c:v>CAU.Muralla</c:v>
                </c:pt>
                <c:pt idx="652">
                  <c:v>CAU.Lomitas Arriba</c:v>
                </c:pt>
                <c:pt idx="653">
                  <c:v>CAL.Club Campestre</c:v>
                </c:pt>
                <c:pt idx="654">
                  <c:v>VAL.Alto Guacas</c:v>
                </c:pt>
                <c:pt idx="655">
                  <c:v>CAL.Guadalupe</c:v>
                </c:pt>
                <c:pt idx="656">
                  <c:v>PUT.Las Palmeras</c:v>
                </c:pt>
                <c:pt idx="657">
                  <c:v>CAQ.La Granja</c:v>
                </c:pt>
                <c:pt idx="658">
                  <c:v>VAL.Cerro Azul</c:v>
                </c:pt>
                <c:pt idx="659">
                  <c:v>PUT.San Martin</c:v>
                </c:pt>
                <c:pt idx="660">
                  <c:v>PUT.San Luis</c:v>
                </c:pt>
                <c:pt idx="661">
                  <c:v>CAQ.Riecito-2</c:v>
                </c:pt>
                <c:pt idx="662">
                  <c:v>CAQ.Ilusion</c:v>
                </c:pt>
                <c:pt idx="663">
                  <c:v>CAU.Mendez</c:v>
                </c:pt>
                <c:pt idx="664">
                  <c:v>CAU.IND Mexichem-Opción 1</c:v>
                </c:pt>
                <c:pt idx="665">
                  <c:v>HUI.Zaragoza</c:v>
                </c:pt>
                <c:pt idx="666">
                  <c:v>CAU.El Carmelo</c:v>
                </c:pt>
                <c:pt idx="667">
                  <c:v>CAU.El Cerro Damian</c:v>
                </c:pt>
                <c:pt idx="668">
                  <c:v>PUT.Buenavista</c:v>
                </c:pt>
                <c:pt idx="669">
                  <c:v>CAQ.Chipa</c:v>
                </c:pt>
                <c:pt idx="670">
                  <c:v>HUI.Begonia</c:v>
                </c:pt>
                <c:pt idx="671">
                  <c:v>CAU.Sabana</c:v>
                </c:pt>
                <c:pt idx="672">
                  <c:v>CAQ.EL Sabalo</c:v>
                </c:pt>
                <c:pt idx="673">
                  <c:v>NAR.La Plata</c:v>
                </c:pt>
                <c:pt idx="674">
                  <c:v>CAL.Juanchito</c:v>
                </c:pt>
                <c:pt idx="675">
                  <c:v>TUL.San Fernando</c:v>
                </c:pt>
                <c:pt idx="676">
                  <c:v>CAQ.Pto Manrique-2</c:v>
                </c:pt>
                <c:pt idx="677">
                  <c:v>CAQ.Solano P Blancas</c:v>
                </c:pt>
                <c:pt idx="678">
                  <c:v>CAQ.Maguare</c:v>
                </c:pt>
                <c:pt idx="679">
                  <c:v>PUT.Puerto Limon-2</c:v>
                </c:pt>
                <c:pt idx="680">
                  <c:v>CAQ.El Guamo</c:v>
                </c:pt>
                <c:pt idx="681">
                  <c:v>HUI.Mongui</c:v>
                </c:pt>
                <c:pt idx="682">
                  <c:v>CAL.Villa del Lago</c:v>
                </c:pt>
                <c:pt idx="683">
                  <c:v>CAL.Marroquin</c:v>
                </c:pt>
                <c:pt idx="684">
                  <c:v>CAL.RB Javeriana:H1</c:v>
                </c:pt>
                <c:pt idx="685">
                  <c:v>PUT.Puerto Umbria-2</c:v>
                </c:pt>
                <c:pt idx="686">
                  <c:v>CAU.Huellas</c:v>
                </c:pt>
                <c:pt idx="687">
                  <c:v>CAQ.Reina Baja</c:v>
                </c:pt>
                <c:pt idx="688">
                  <c:v>CAQ.Versalles</c:v>
                </c:pt>
                <c:pt idx="689">
                  <c:v>CAU.Pancitara</c:v>
                </c:pt>
                <c:pt idx="690">
                  <c:v>CAL.Independencia</c:v>
                </c:pt>
                <c:pt idx="691">
                  <c:v>CAL.Carrefour Sur</c:v>
                </c:pt>
                <c:pt idx="692">
                  <c:v>NAR.Santa Anita</c:v>
                </c:pt>
                <c:pt idx="693">
                  <c:v>PUT.Germania</c:v>
                </c:pt>
                <c:pt idx="694">
                  <c:v>PUT.Naranjito</c:v>
                </c:pt>
                <c:pt idx="695">
                  <c:v>PUT.San Roque</c:v>
                </c:pt>
                <c:pt idx="696">
                  <c:v>CAL.Centro-1</c:v>
                </c:pt>
                <c:pt idx="697">
                  <c:v>NAR.San Lorenzo</c:v>
                </c:pt>
                <c:pt idx="698">
                  <c:v>IBG.Centenario-2</c:v>
                </c:pt>
                <c:pt idx="699">
                  <c:v>CAU.El Vergel</c:v>
                </c:pt>
                <c:pt idx="700">
                  <c:v>VAL.Estambul</c:v>
                </c:pt>
                <c:pt idx="701">
                  <c:v>VAL.Cerrito</c:v>
                </c:pt>
                <c:pt idx="702">
                  <c:v>CAQ.Pto Arango</c:v>
                </c:pt>
                <c:pt idx="703">
                  <c:v>CAU.Mazamorrero</c:v>
                </c:pt>
                <c:pt idx="704">
                  <c:v>POP.ST POPAYAN</c:v>
                </c:pt>
                <c:pt idx="705">
                  <c:v>HUI.Buenos Aires</c:v>
                </c:pt>
                <c:pt idx="706">
                  <c:v>CAU.Turmina-2</c:v>
                </c:pt>
                <c:pt idx="707">
                  <c:v>BGA.Buga 2 SDS</c:v>
                </c:pt>
                <c:pt idx="708">
                  <c:v>TUL.RESIDENCIAL SDS</c:v>
                </c:pt>
                <c:pt idx="709">
                  <c:v>PAS.RESIDENCIAL SDS</c:v>
                </c:pt>
                <c:pt idx="710">
                  <c:v>FLO.MALVINAS SDS</c:v>
                </c:pt>
                <c:pt idx="711">
                  <c:v>CAL.Las Quintas</c:v>
                </c:pt>
                <c:pt idx="712">
                  <c:v>CAL.Marroquin-2</c:v>
                </c:pt>
                <c:pt idx="713">
                  <c:v>CAL.Decepaz</c:v>
                </c:pt>
                <c:pt idx="714">
                  <c:v>CAL.Altos de Juanambu</c:v>
                </c:pt>
                <c:pt idx="715">
                  <c:v>CAQ.Penas Blancas</c:v>
                </c:pt>
                <c:pt idx="716">
                  <c:v>CAL.La Nubia</c:v>
                </c:pt>
                <c:pt idx="717">
                  <c:v>CAU.Limones-2</c:v>
                </c:pt>
                <c:pt idx="718">
                  <c:v>CAL.Acueducto</c:v>
                </c:pt>
                <c:pt idx="719">
                  <c:v>PUT.Pto Caicedo</c:v>
                </c:pt>
                <c:pt idx="720">
                  <c:v>CAQ.Playa Rica</c:v>
                </c:pt>
                <c:pt idx="721">
                  <c:v>NAR.Aldana</c:v>
                </c:pt>
                <c:pt idx="722">
                  <c:v>PUT.Burdines</c:v>
                </c:pt>
                <c:pt idx="723">
                  <c:v>HUI.Colombia</c:v>
                </c:pt>
                <c:pt idx="724">
                  <c:v>CAQ.Santa Rosa</c:v>
                </c:pt>
                <c:pt idx="725">
                  <c:v>CAQ.Puerto Hungria</c:v>
                </c:pt>
                <c:pt idx="726">
                  <c:v>CAL.San Joaquin</c:v>
                </c:pt>
                <c:pt idx="727">
                  <c:v>CAL.Centenario</c:v>
                </c:pt>
                <c:pt idx="728">
                  <c:v>HUI.ECP Tello</c:v>
                </c:pt>
                <c:pt idx="729">
                  <c:v>CAQ.Las Damas</c:v>
                </c:pt>
                <c:pt idx="730">
                  <c:v>VAL.Mulalo</c:v>
                </c:pt>
                <c:pt idx="731">
                  <c:v>HUI.ECP Rio Ceibas</c:v>
                </c:pt>
                <c:pt idx="732">
                  <c:v>CAL.Ecopapel</c:v>
                </c:pt>
                <c:pt idx="733">
                  <c:v>CAL.Israel</c:v>
                </c:pt>
                <c:pt idx="734">
                  <c:v>CAL.Aristi</c:v>
                </c:pt>
                <c:pt idx="735">
                  <c:v>CAL.San Andresito</c:v>
                </c:pt>
                <c:pt idx="736">
                  <c:v>CAL.Apache</c:v>
                </c:pt>
                <c:pt idx="737">
                  <c:v>CAL.Club Rivera</c:v>
                </c:pt>
                <c:pt idx="738">
                  <c:v>CAL.Cam</c:v>
                </c:pt>
                <c:pt idx="739">
                  <c:v>CAL.La Base-2</c:v>
                </c:pt>
                <c:pt idx="740">
                  <c:v>CAL.Porvenir</c:v>
                </c:pt>
                <c:pt idx="741">
                  <c:v>CAL.La Base</c:v>
                </c:pt>
                <c:pt idx="742">
                  <c:v>PUT.Pto Asis-3</c:v>
                </c:pt>
                <c:pt idx="743">
                  <c:v>IBG.Valparaiso</c:v>
                </c:pt>
                <c:pt idx="744">
                  <c:v>IBG.Topacio</c:v>
                </c:pt>
                <c:pt idx="745">
                  <c:v>IBG.Rb Club Campestre</c:v>
                </c:pt>
                <c:pt idx="746">
                  <c:v>IBG.Montecarlo</c:v>
                </c:pt>
                <c:pt idx="747">
                  <c:v>CAL.Normandia-3</c:v>
                </c:pt>
                <c:pt idx="748">
                  <c:v>CAL.IND Cosmocentro</c:v>
                </c:pt>
                <c:pt idx="749">
                  <c:v>PUT.Miravalle</c:v>
                </c:pt>
                <c:pt idx="750">
                  <c:v>POP.Temp MiniMOV SS2020</c:v>
                </c:pt>
                <c:pt idx="751">
                  <c:v>CAL.Belen</c:v>
                </c:pt>
                <c:pt idx="752">
                  <c:v>PUT.El Pepino</c:v>
                </c:pt>
                <c:pt idx="753">
                  <c:v>TOL.IND Autovia saldana</c:v>
                </c:pt>
                <c:pt idx="754">
                  <c:v>CAU.Zona Franca</c:v>
                </c:pt>
                <c:pt idx="755">
                  <c:v>VAL.La Union-4</c:v>
                </c:pt>
                <c:pt idx="756">
                  <c:v>IBG.Chapeton</c:v>
                </c:pt>
                <c:pt idx="757">
                  <c:v>IBG.Matallana-2</c:v>
                </c:pt>
                <c:pt idx="758">
                  <c:v>IBG.Calambeo</c:v>
                </c:pt>
                <c:pt idx="759">
                  <c:v>CAL.Ciudad Melendez ALT-1</c:v>
                </c:pt>
                <c:pt idx="760">
                  <c:v>CAL.Zoologico ALT-1</c:v>
                </c:pt>
                <c:pt idx="761">
                  <c:v>CAU.El Bordo</c:v>
                </c:pt>
                <c:pt idx="762">
                  <c:v>NAR.Ricaute</c:v>
                </c:pt>
                <c:pt idx="763">
                  <c:v>CAU.Argelia</c:v>
                </c:pt>
                <c:pt idx="764">
                  <c:v>CAL.Autonoma</c:v>
                </c:pt>
                <c:pt idx="765">
                  <c:v>VAL.Terranova-2 ALT-1</c:v>
                </c:pt>
                <c:pt idx="766">
                  <c:v>VAL.Terranova-3 ALT-1</c:v>
                </c:pt>
                <c:pt idx="767">
                  <c:v>JAM.Alfaguara-2 ALT-3</c:v>
                </c:pt>
                <c:pt idx="768">
                  <c:v>JAM.Alfaguara-2 ALT-2</c:v>
                </c:pt>
                <c:pt idx="769">
                  <c:v>JAM.Alfaguara-2 ALT-1</c:v>
                </c:pt>
                <c:pt idx="770">
                  <c:v>VAL.Caballeros</c:v>
                </c:pt>
                <c:pt idx="771">
                  <c:v>VAL.Madronal</c:v>
                </c:pt>
                <c:pt idx="772">
                  <c:v>PAS.La Colina</c:v>
                </c:pt>
                <c:pt idx="773">
                  <c:v>PAS.Normandia</c:v>
                </c:pt>
                <c:pt idx="774">
                  <c:v>POP.Unicomfacauca ALT-4</c:v>
                </c:pt>
                <c:pt idx="775">
                  <c:v>PAS.Villarecreo</c:v>
                </c:pt>
                <c:pt idx="776">
                  <c:v>POP.Unicomfacauca ALT-1</c:v>
                </c:pt>
                <c:pt idx="777">
                  <c:v>PAS.Gualmatan</c:v>
                </c:pt>
                <c:pt idx="778">
                  <c:v>PAS.Filadelfia</c:v>
                </c:pt>
                <c:pt idx="779">
                  <c:v>PAS.Rosal de Oriente</c:v>
                </c:pt>
                <c:pt idx="780">
                  <c:v>POP.Autonoma ALT-3</c:v>
                </c:pt>
                <c:pt idx="781">
                  <c:v>POP.Licorera</c:v>
                </c:pt>
                <c:pt idx="782">
                  <c:v>POP.Cartagena</c:v>
                </c:pt>
                <c:pt idx="783">
                  <c:v>POP.Autonoma</c:v>
                </c:pt>
                <c:pt idx="784">
                  <c:v>HUI.El Juncal-2</c:v>
                </c:pt>
                <c:pt idx="785">
                  <c:v>PAS.Gualcaloma</c:v>
                </c:pt>
                <c:pt idx="786">
                  <c:v>VAL.Terranova-2 ALT-2</c:v>
                </c:pt>
                <c:pt idx="787">
                  <c:v>CAL.Llano Verde</c:v>
                </c:pt>
                <c:pt idx="788">
                  <c:v>VAL.El Carmen</c:v>
                </c:pt>
                <c:pt idx="789">
                  <c:v>NAR.Agua Clara</c:v>
                </c:pt>
                <c:pt idx="790">
                  <c:v>IBG.Megacolegio</c:v>
                </c:pt>
                <c:pt idx="791">
                  <c:v>NAR.Ipiales-20</c:v>
                </c:pt>
                <c:pt idx="792">
                  <c:v>CAL.Polvorines</c:v>
                </c:pt>
                <c:pt idx="793">
                  <c:v>FLO.La Gloria</c:v>
                </c:pt>
                <c:pt idx="794">
                  <c:v>CAL.IND Coliseo del Pueblo</c:v>
                </c:pt>
                <c:pt idx="795">
                  <c:v>(en blanco)</c:v>
                </c:pt>
              </c:strCache>
            </c:strRef>
          </c:cat>
          <c:val>
            <c:numRef>
              <c:f>'Tablas dinamicas'!$C$5:$C$800</c:f>
              <c:numCache>
                <c:formatCode>General</c:formatCode>
                <c:ptCount val="796"/>
                <c:pt idx="0">
                  <c:v>471703200</c:v>
                </c:pt>
                <c:pt idx="1">
                  <c:v>0</c:v>
                </c:pt>
                <c:pt idx="2">
                  <c:v>1110533004</c:v>
                </c:pt>
                <c:pt idx="3">
                  <c:v>489571084</c:v>
                </c:pt>
                <c:pt idx="4">
                  <c:v>681143076</c:v>
                </c:pt>
                <c:pt idx="5">
                  <c:v>744047802</c:v>
                </c:pt>
                <c:pt idx="6">
                  <c:v>0</c:v>
                </c:pt>
                <c:pt idx="7">
                  <c:v>690122850</c:v>
                </c:pt>
                <c:pt idx="8">
                  <c:v>331516800</c:v>
                </c:pt>
                <c:pt idx="9">
                  <c:v>2417457012</c:v>
                </c:pt>
                <c:pt idx="10">
                  <c:v>782519652</c:v>
                </c:pt>
                <c:pt idx="11">
                  <c:v>0</c:v>
                </c:pt>
                <c:pt idx="12">
                  <c:v>734356626</c:v>
                </c:pt>
                <c:pt idx="13">
                  <c:v>734356626</c:v>
                </c:pt>
                <c:pt idx="14">
                  <c:v>1118134460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2349393536</c:v>
                </c:pt>
                <c:pt idx="23">
                  <c:v>979142168</c:v>
                </c:pt>
                <c:pt idx="24">
                  <c:v>328541576</c:v>
                </c:pt>
                <c:pt idx="25">
                  <c:v>0</c:v>
                </c:pt>
                <c:pt idx="26">
                  <c:v>742475552</c:v>
                </c:pt>
                <c:pt idx="27">
                  <c:v>0</c:v>
                </c:pt>
                <c:pt idx="28">
                  <c:v>0</c:v>
                </c:pt>
                <c:pt idx="29">
                  <c:v>654360212</c:v>
                </c:pt>
                <c:pt idx="30">
                  <c:v>0</c:v>
                </c:pt>
                <c:pt idx="31">
                  <c:v>0</c:v>
                </c:pt>
                <c:pt idx="32">
                  <c:v>564060364</c:v>
                </c:pt>
                <c:pt idx="33">
                  <c:v>0</c:v>
                </c:pt>
                <c:pt idx="34">
                  <c:v>10976420</c:v>
                </c:pt>
                <c:pt idx="35">
                  <c:v>734356626</c:v>
                </c:pt>
                <c:pt idx="36">
                  <c:v>0</c:v>
                </c:pt>
                <c:pt idx="37">
                  <c:v>752313186</c:v>
                </c:pt>
                <c:pt idx="38">
                  <c:v>70189828</c:v>
                </c:pt>
                <c:pt idx="39">
                  <c:v>0</c:v>
                </c:pt>
                <c:pt idx="40">
                  <c:v>734356626</c:v>
                </c:pt>
                <c:pt idx="41">
                  <c:v>2459831668</c:v>
                </c:pt>
                <c:pt idx="42">
                  <c:v>331516800</c:v>
                </c:pt>
                <c:pt idx="43">
                  <c:v>397820160</c:v>
                </c:pt>
                <c:pt idx="44">
                  <c:v>442022400</c:v>
                </c:pt>
                <c:pt idx="45">
                  <c:v>522890982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1115875503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68227326</c:v>
                </c:pt>
                <c:pt idx="57">
                  <c:v>0</c:v>
                </c:pt>
                <c:pt idx="58">
                  <c:v>199642030</c:v>
                </c:pt>
                <c:pt idx="59">
                  <c:v>599235620</c:v>
                </c:pt>
                <c:pt idx="60">
                  <c:v>10762224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11702536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2709996200</c:v>
                </c:pt>
                <c:pt idx="71">
                  <c:v>7276710</c:v>
                </c:pt>
                <c:pt idx="72">
                  <c:v>0</c:v>
                </c:pt>
                <c:pt idx="73">
                  <c:v>0</c:v>
                </c:pt>
                <c:pt idx="74">
                  <c:v>14372557</c:v>
                </c:pt>
                <c:pt idx="75">
                  <c:v>0</c:v>
                </c:pt>
                <c:pt idx="76">
                  <c:v>0</c:v>
                </c:pt>
                <c:pt idx="77">
                  <c:v>8383267</c:v>
                </c:pt>
                <c:pt idx="78">
                  <c:v>2104530550</c:v>
                </c:pt>
                <c:pt idx="79">
                  <c:v>0</c:v>
                </c:pt>
                <c:pt idx="80">
                  <c:v>93921088</c:v>
                </c:pt>
                <c:pt idx="81">
                  <c:v>0</c:v>
                </c:pt>
                <c:pt idx="82">
                  <c:v>24675730</c:v>
                </c:pt>
                <c:pt idx="83">
                  <c:v>1974834</c:v>
                </c:pt>
                <c:pt idx="84">
                  <c:v>16264328</c:v>
                </c:pt>
                <c:pt idx="85">
                  <c:v>11274790</c:v>
                </c:pt>
                <c:pt idx="86">
                  <c:v>0</c:v>
                </c:pt>
                <c:pt idx="87">
                  <c:v>29179650</c:v>
                </c:pt>
                <c:pt idx="88">
                  <c:v>2618541</c:v>
                </c:pt>
                <c:pt idx="89">
                  <c:v>104379696</c:v>
                </c:pt>
                <c:pt idx="90">
                  <c:v>0</c:v>
                </c:pt>
                <c:pt idx="91">
                  <c:v>5111612</c:v>
                </c:pt>
                <c:pt idx="92">
                  <c:v>5792812</c:v>
                </c:pt>
                <c:pt idx="93">
                  <c:v>0</c:v>
                </c:pt>
                <c:pt idx="94">
                  <c:v>2432266100</c:v>
                </c:pt>
                <c:pt idx="95">
                  <c:v>0</c:v>
                </c:pt>
                <c:pt idx="96">
                  <c:v>823797</c:v>
                </c:pt>
                <c:pt idx="97">
                  <c:v>8036032</c:v>
                </c:pt>
                <c:pt idx="98">
                  <c:v>7988349</c:v>
                </c:pt>
                <c:pt idx="99">
                  <c:v>2585363855</c:v>
                </c:pt>
                <c:pt idx="100">
                  <c:v>4631425</c:v>
                </c:pt>
                <c:pt idx="101">
                  <c:v>11176641</c:v>
                </c:pt>
                <c:pt idx="102">
                  <c:v>24854854</c:v>
                </c:pt>
                <c:pt idx="103">
                  <c:v>0</c:v>
                </c:pt>
                <c:pt idx="104">
                  <c:v>0</c:v>
                </c:pt>
                <c:pt idx="105">
                  <c:v>12566077</c:v>
                </c:pt>
                <c:pt idx="106">
                  <c:v>0</c:v>
                </c:pt>
                <c:pt idx="107">
                  <c:v>0</c:v>
                </c:pt>
                <c:pt idx="108">
                  <c:v>12920965</c:v>
                </c:pt>
                <c:pt idx="109">
                  <c:v>5548321</c:v>
                </c:pt>
                <c:pt idx="110">
                  <c:v>0</c:v>
                </c:pt>
                <c:pt idx="111">
                  <c:v>19658668</c:v>
                </c:pt>
                <c:pt idx="112">
                  <c:v>1259570</c:v>
                </c:pt>
                <c:pt idx="113">
                  <c:v>0</c:v>
                </c:pt>
                <c:pt idx="114">
                  <c:v>0</c:v>
                </c:pt>
                <c:pt idx="115">
                  <c:v>8959857</c:v>
                </c:pt>
                <c:pt idx="116">
                  <c:v>0</c:v>
                </c:pt>
                <c:pt idx="117">
                  <c:v>4560953</c:v>
                </c:pt>
                <c:pt idx="118">
                  <c:v>0</c:v>
                </c:pt>
                <c:pt idx="119">
                  <c:v>0</c:v>
                </c:pt>
                <c:pt idx="120">
                  <c:v>7999201</c:v>
                </c:pt>
                <c:pt idx="121">
                  <c:v>6141117</c:v>
                </c:pt>
                <c:pt idx="122">
                  <c:v>25746016</c:v>
                </c:pt>
                <c:pt idx="123">
                  <c:v>4463520</c:v>
                </c:pt>
                <c:pt idx="124">
                  <c:v>6551908</c:v>
                </c:pt>
                <c:pt idx="125">
                  <c:v>0</c:v>
                </c:pt>
                <c:pt idx="126">
                  <c:v>4707974</c:v>
                </c:pt>
                <c:pt idx="127">
                  <c:v>0</c:v>
                </c:pt>
                <c:pt idx="128">
                  <c:v>9728765</c:v>
                </c:pt>
                <c:pt idx="129">
                  <c:v>216196724</c:v>
                </c:pt>
                <c:pt idx="130">
                  <c:v>0</c:v>
                </c:pt>
                <c:pt idx="131">
                  <c:v>0</c:v>
                </c:pt>
                <c:pt idx="132">
                  <c:v>9013411</c:v>
                </c:pt>
                <c:pt idx="133">
                  <c:v>12360579</c:v>
                </c:pt>
                <c:pt idx="134">
                  <c:v>9282303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8514150</c:v>
                </c:pt>
                <c:pt idx="142">
                  <c:v>14027446</c:v>
                </c:pt>
                <c:pt idx="143">
                  <c:v>5766008</c:v>
                </c:pt>
                <c:pt idx="144">
                  <c:v>1056591596</c:v>
                </c:pt>
                <c:pt idx="145">
                  <c:v>0</c:v>
                </c:pt>
                <c:pt idx="146">
                  <c:v>0</c:v>
                </c:pt>
                <c:pt idx="147">
                  <c:v>5721464</c:v>
                </c:pt>
                <c:pt idx="148">
                  <c:v>12147458</c:v>
                </c:pt>
                <c:pt idx="149">
                  <c:v>15556194</c:v>
                </c:pt>
                <c:pt idx="150">
                  <c:v>0</c:v>
                </c:pt>
                <c:pt idx="151">
                  <c:v>13639490</c:v>
                </c:pt>
                <c:pt idx="152">
                  <c:v>6415889</c:v>
                </c:pt>
                <c:pt idx="153">
                  <c:v>0</c:v>
                </c:pt>
                <c:pt idx="154">
                  <c:v>24167298</c:v>
                </c:pt>
                <c:pt idx="155">
                  <c:v>911188504</c:v>
                </c:pt>
                <c:pt idx="156">
                  <c:v>0</c:v>
                </c:pt>
                <c:pt idx="157">
                  <c:v>1202727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29548740</c:v>
                </c:pt>
                <c:pt idx="162">
                  <c:v>3275599</c:v>
                </c:pt>
                <c:pt idx="163">
                  <c:v>1947766</c:v>
                </c:pt>
                <c:pt idx="164">
                  <c:v>0</c:v>
                </c:pt>
                <c:pt idx="165">
                  <c:v>4855174</c:v>
                </c:pt>
                <c:pt idx="166">
                  <c:v>11425042</c:v>
                </c:pt>
                <c:pt idx="167">
                  <c:v>13477436</c:v>
                </c:pt>
                <c:pt idx="168">
                  <c:v>2271138</c:v>
                </c:pt>
                <c:pt idx="169">
                  <c:v>4102315</c:v>
                </c:pt>
                <c:pt idx="170">
                  <c:v>0</c:v>
                </c:pt>
                <c:pt idx="171">
                  <c:v>0</c:v>
                </c:pt>
                <c:pt idx="172">
                  <c:v>3227182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37998752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7495957</c:v>
                </c:pt>
                <c:pt idx="184">
                  <c:v>2475209055</c:v>
                </c:pt>
                <c:pt idx="185">
                  <c:v>1691187</c:v>
                </c:pt>
                <c:pt idx="186">
                  <c:v>31647210</c:v>
                </c:pt>
                <c:pt idx="187">
                  <c:v>6660556</c:v>
                </c:pt>
                <c:pt idx="188">
                  <c:v>0</c:v>
                </c:pt>
                <c:pt idx="189">
                  <c:v>1523966525</c:v>
                </c:pt>
                <c:pt idx="190">
                  <c:v>111877566</c:v>
                </c:pt>
                <c:pt idx="191">
                  <c:v>994973574</c:v>
                </c:pt>
                <c:pt idx="192">
                  <c:v>7503787</c:v>
                </c:pt>
                <c:pt idx="193">
                  <c:v>65816958</c:v>
                </c:pt>
                <c:pt idx="194">
                  <c:v>3015742362</c:v>
                </c:pt>
                <c:pt idx="195">
                  <c:v>4848450</c:v>
                </c:pt>
                <c:pt idx="196">
                  <c:v>12628364</c:v>
                </c:pt>
                <c:pt idx="197">
                  <c:v>0</c:v>
                </c:pt>
                <c:pt idx="198">
                  <c:v>1556621</c:v>
                </c:pt>
                <c:pt idx="199">
                  <c:v>151913010</c:v>
                </c:pt>
                <c:pt idx="200">
                  <c:v>0</c:v>
                </c:pt>
                <c:pt idx="201">
                  <c:v>0</c:v>
                </c:pt>
                <c:pt idx="202">
                  <c:v>14707873</c:v>
                </c:pt>
                <c:pt idx="203">
                  <c:v>4676579</c:v>
                </c:pt>
                <c:pt idx="204">
                  <c:v>11346488</c:v>
                </c:pt>
                <c:pt idx="205">
                  <c:v>1778619</c:v>
                </c:pt>
                <c:pt idx="206">
                  <c:v>3821283</c:v>
                </c:pt>
                <c:pt idx="207">
                  <c:v>3891500</c:v>
                </c:pt>
                <c:pt idx="208">
                  <c:v>0</c:v>
                </c:pt>
                <c:pt idx="209">
                  <c:v>0</c:v>
                </c:pt>
                <c:pt idx="210">
                  <c:v>7468942</c:v>
                </c:pt>
                <c:pt idx="211">
                  <c:v>19936349</c:v>
                </c:pt>
                <c:pt idx="212">
                  <c:v>0</c:v>
                </c:pt>
                <c:pt idx="213">
                  <c:v>3041037</c:v>
                </c:pt>
                <c:pt idx="214">
                  <c:v>4808646</c:v>
                </c:pt>
                <c:pt idx="215">
                  <c:v>5651948</c:v>
                </c:pt>
                <c:pt idx="216">
                  <c:v>0</c:v>
                </c:pt>
                <c:pt idx="217">
                  <c:v>31091964</c:v>
                </c:pt>
                <c:pt idx="218">
                  <c:v>23551868</c:v>
                </c:pt>
                <c:pt idx="219">
                  <c:v>2179058</c:v>
                </c:pt>
                <c:pt idx="220">
                  <c:v>24947582</c:v>
                </c:pt>
                <c:pt idx="221">
                  <c:v>8987352</c:v>
                </c:pt>
                <c:pt idx="222">
                  <c:v>8774504</c:v>
                </c:pt>
                <c:pt idx="223">
                  <c:v>0</c:v>
                </c:pt>
                <c:pt idx="224">
                  <c:v>748226073</c:v>
                </c:pt>
                <c:pt idx="225">
                  <c:v>2437260</c:v>
                </c:pt>
                <c:pt idx="226">
                  <c:v>6052053</c:v>
                </c:pt>
                <c:pt idx="227">
                  <c:v>7406854</c:v>
                </c:pt>
                <c:pt idx="228">
                  <c:v>3524590</c:v>
                </c:pt>
                <c:pt idx="229">
                  <c:v>3575015</c:v>
                </c:pt>
                <c:pt idx="230">
                  <c:v>619203160</c:v>
                </c:pt>
                <c:pt idx="231">
                  <c:v>2393985</c:v>
                </c:pt>
                <c:pt idx="232">
                  <c:v>0</c:v>
                </c:pt>
                <c:pt idx="233">
                  <c:v>18622158</c:v>
                </c:pt>
                <c:pt idx="234">
                  <c:v>4805280</c:v>
                </c:pt>
                <c:pt idx="235">
                  <c:v>7068591</c:v>
                </c:pt>
                <c:pt idx="236">
                  <c:v>1846807</c:v>
                </c:pt>
                <c:pt idx="237">
                  <c:v>1563234</c:v>
                </c:pt>
                <c:pt idx="238">
                  <c:v>4468906</c:v>
                </c:pt>
                <c:pt idx="239">
                  <c:v>5247752</c:v>
                </c:pt>
                <c:pt idx="240">
                  <c:v>9758790</c:v>
                </c:pt>
                <c:pt idx="241">
                  <c:v>897757584</c:v>
                </c:pt>
                <c:pt idx="242">
                  <c:v>0</c:v>
                </c:pt>
                <c:pt idx="243">
                  <c:v>788775360</c:v>
                </c:pt>
                <c:pt idx="244">
                  <c:v>734356626</c:v>
                </c:pt>
                <c:pt idx="245">
                  <c:v>5215709</c:v>
                </c:pt>
                <c:pt idx="246">
                  <c:v>473131350</c:v>
                </c:pt>
                <c:pt idx="247">
                  <c:v>931794966</c:v>
                </c:pt>
                <c:pt idx="248">
                  <c:v>11957039</c:v>
                </c:pt>
                <c:pt idx="249">
                  <c:v>10324322</c:v>
                </c:pt>
                <c:pt idx="250">
                  <c:v>13709081</c:v>
                </c:pt>
                <c:pt idx="251">
                  <c:v>7221778</c:v>
                </c:pt>
                <c:pt idx="252">
                  <c:v>13983865</c:v>
                </c:pt>
                <c:pt idx="253">
                  <c:v>71967903</c:v>
                </c:pt>
                <c:pt idx="254">
                  <c:v>6420825</c:v>
                </c:pt>
                <c:pt idx="255">
                  <c:v>10658645</c:v>
                </c:pt>
                <c:pt idx="256">
                  <c:v>51979956</c:v>
                </c:pt>
                <c:pt idx="257">
                  <c:v>11802915</c:v>
                </c:pt>
                <c:pt idx="258">
                  <c:v>6828351</c:v>
                </c:pt>
                <c:pt idx="259">
                  <c:v>6320292</c:v>
                </c:pt>
                <c:pt idx="260">
                  <c:v>0</c:v>
                </c:pt>
                <c:pt idx="261">
                  <c:v>47240268</c:v>
                </c:pt>
                <c:pt idx="262">
                  <c:v>6741522</c:v>
                </c:pt>
                <c:pt idx="263">
                  <c:v>11618584</c:v>
                </c:pt>
                <c:pt idx="264">
                  <c:v>25396406</c:v>
                </c:pt>
                <c:pt idx="265">
                  <c:v>7397661</c:v>
                </c:pt>
                <c:pt idx="266">
                  <c:v>0</c:v>
                </c:pt>
                <c:pt idx="267">
                  <c:v>0</c:v>
                </c:pt>
                <c:pt idx="268">
                  <c:v>8258666</c:v>
                </c:pt>
                <c:pt idx="269">
                  <c:v>38264896</c:v>
                </c:pt>
                <c:pt idx="270">
                  <c:v>13289408</c:v>
                </c:pt>
                <c:pt idx="271">
                  <c:v>3923709</c:v>
                </c:pt>
                <c:pt idx="272">
                  <c:v>10959218</c:v>
                </c:pt>
                <c:pt idx="273">
                  <c:v>0</c:v>
                </c:pt>
                <c:pt idx="274">
                  <c:v>2718454</c:v>
                </c:pt>
                <c:pt idx="275">
                  <c:v>2957576</c:v>
                </c:pt>
                <c:pt idx="276">
                  <c:v>18962300</c:v>
                </c:pt>
                <c:pt idx="277">
                  <c:v>0</c:v>
                </c:pt>
                <c:pt idx="278">
                  <c:v>10189712</c:v>
                </c:pt>
                <c:pt idx="279">
                  <c:v>0</c:v>
                </c:pt>
                <c:pt idx="280">
                  <c:v>0</c:v>
                </c:pt>
                <c:pt idx="281">
                  <c:v>7402169</c:v>
                </c:pt>
                <c:pt idx="282">
                  <c:v>19618558</c:v>
                </c:pt>
                <c:pt idx="283">
                  <c:v>6145134</c:v>
                </c:pt>
                <c:pt idx="284">
                  <c:v>2389729</c:v>
                </c:pt>
                <c:pt idx="285">
                  <c:v>4699187</c:v>
                </c:pt>
                <c:pt idx="286">
                  <c:v>10436860</c:v>
                </c:pt>
                <c:pt idx="287">
                  <c:v>6701259</c:v>
                </c:pt>
                <c:pt idx="288">
                  <c:v>7022660</c:v>
                </c:pt>
                <c:pt idx="289">
                  <c:v>0</c:v>
                </c:pt>
                <c:pt idx="290">
                  <c:v>101513211</c:v>
                </c:pt>
                <c:pt idx="291">
                  <c:v>2444043</c:v>
                </c:pt>
                <c:pt idx="292">
                  <c:v>6442945</c:v>
                </c:pt>
                <c:pt idx="293">
                  <c:v>7898578</c:v>
                </c:pt>
                <c:pt idx="294">
                  <c:v>14800399</c:v>
                </c:pt>
                <c:pt idx="295">
                  <c:v>11921629</c:v>
                </c:pt>
                <c:pt idx="296">
                  <c:v>6285205</c:v>
                </c:pt>
                <c:pt idx="297">
                  <c:v>7580819</c:v>
                </c:pt>
                <c:pt idx="298">
                  <c:v>0</c:v>
                </c:pt>
                <c:pt idx="299">
                  <c:v>11339074</c:v>
                </c:pt>
                <c:pt idx="300">
                  <c:v>5803256</c:v>
                </c:pt>
                <c:pt idx="301">
                  <c:v>5116729</c:v>
                </c:pt>
                <c:pt idx="302">
                  <c:v>0</c:v>
                </c:pt>
                <c:pt idx="303">
                  <c:v>9912905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11268174</c:v>
                </c:pt>
                <c:pt idx="308">
                  <c:v>5799585</c:v>
                </c:pt>
                <c:pt idx="309">
                  <c:v>9000819</c:v>
                </c:pt>
                <c:pt idx="310">
                  <c:v>0</c:v>
                </c:pt>
                <c:pt idx="311">
                  <c:v>7439561</c:v>
                </c:pt>
                <c:pt idx="312">
                  <c:v>8060382</c:v>
                </c:pt>
                <c:pt idx="313">
                  <c:v>5286248</c:v>
                </c:pt>
                <c:pt idx="314">
                  <c:v>13468292</c:v>
                </c:pt>
                <c:pt idx="315">
                  <c:v>18549390</c:v>
                </c:pt>
                <c:pt idx="316">
                  <c:v>7139616</c:v>
                </c:pt>
                <c:pt idx="317">
                  <c:v>7483659</c:v>
                </c:pt>
                <c:pt idx="318">
                  <c:v>2017986</c:v>
                </c:pt>
                <c:pt idx="319">
                  <c:v>6931570</c:v>
                </c:pt>
                <c:pt idx="320">
                  <c:v>1440812</c:v>
                </c:pt>
                <c:pt idx="321">
                  <c:v>1031682</c:v>
                </c:pt>
                <c:pt idx="322">
                  <c:v>3130596</c:v>
                </c:pt>
                <c:pt idx="323">
                  <c:v>1025498238</c:v>
                </c:pt>
                <c:pt idx="324">
                  <c:v>736757919</c:v>
                </c:pt>
                <c:pt idx="325">
                  <c:v>10290338</c:v>
                </c:pt>
                <c:pt idx="326">
                  <c:v>14183255</c:v>
                </c:pt>
                <c:pt idx="327">
                  <c:v>622905</c:v>
                </c:pt>
                <c:pt idx="328">
                  <c:v>12114212</c:v>
                </c:pt>
                <c:pt idx="329">
                  <c:v>14492762</c:v>
                </c:pt>
                <c:pt idx="330">
                  <c:v>2236162</c:v>
                </c:pt>
                <c:pt idx="331">
                  <c:v>14882819</c:v>
                </c:pt>
                <c:pt idx="332">
                  <c:v>1753646085</c:v>
                </c:pt>
                <c:pt idx="333">
                  <c:v>0</c:v>
                </c:pt>
                <c:pt idx="334">
                  <c:v>11568197</c:v>
                </c:pt>
                <c:pt idx="335">
                  <c:v>13282760</c:v>
                </c:pt>
                <c:pt idx="336">
                  <c:v>31771176</c:v>
                </c:pt>
                <c:pt idx="337">
                  <c:v>15295293</c:v>
                </c:pt>
                <c:pt idx="338">
                  <c:v>2097368</c:v>
                </c:pt>
                <c:pt idx="339">
                  <c:v>985400</c:v>
                </c:pt>
                <c:pt idx="340">
                  <c:v>0</c:v>
                </c:pt>
                <c:pt idx="341">
                  <c:v>16820296</c:v>
                </c:pt>
                <c:pt idx="342">
                  <c:v>13677881</c:v>
                </c:pt>
                <c:pt idx="343">
                  <c:v>6548476</c:v>
                </c:pt>
                <c:pt idx="344">
                  <c:v>38484980</c:v>
                </c:pt>
                <c:pt idx="345">
                  <c:v>770025693</c:v>
                </c:pt>
                <c:pt idx="346">
                  <c:v>0</c:v>
                </c:pt>
                <c:pt idx="347">
                  <c:v>2163925</c:v>
                </c:pt>
                <c:pt idx="348">
                  <c:v>2926480</c:v>
                </c:pt>
                <c:pt idx="349">
                  <c:v>4572910</c:v>
                </c:pt>
                <c:pt idx="350">
                  <c:v>12420199</c:v>
                </c:pt>
                <c:pt idx="351">
                  <c:v>22527344</c:v>
                </c:pt>
                <c:pt idx="352">
                  <c:v>5091682</c:v>
                </c:pt>
                <c:pt idx="353">
                  <c:v>15020517</c:v>
                </c:pt>
                <c:pt idx="354">
                  <c:v>86953226</c:v>
                </c:pt>
                <c:pt idx="355">
                  <c:v>13366274</c:v>
                </c:pt>
                <c:pt idx="356">
                  <c:v>8828707</c:v>
                </c:pt>
                <c:pt idx="357">
                  <c:v>8966849</c:v>
                </c:pt>
                <c:pt idx="358">
                  <c:v>785592456</c:v>
                </c:pt>
                <c:pt idx="359">
                  <c:v>80312704</c:v>
                </c:pt>
                <c:pt idx="360">
                  <c:v>11168333</c:v>
                </c:pt>
                <c:pt idx="361">
                  <c:v>6148346</c:v>
                </c:pt>
                <c:pt idx="362">
                  <c:v>6109078</c:v>
                </c:pt>
                <c:pt idx="363">
                  <c:v>4627328</c:v>
                </c:pt>
                <c:pt idx="364">
                  <c:v>716235246</c:v>
                </c:pt>
                <c:pt idx="365">
                  <c:v>530426880</c:v>
                </c:pt>
                <c:pt idx="366">
                  <c:v>45799524</c:v>
                </c:pt>
                <c:pt idx="367">
                  <c:v>2042942424</c:v>
                </c:pt>
                <c:pt idx="368">
                  <c:v>0</c:v>
                </c:pt>
                <c:pt idx="369">
                  <c:v>2215134</c:v>
                </c:pt>
                <c:pt idx="370">
                  <c:v>8158934</c:v>
                </c:pt>
                <c:pt idx="371">
                  <c:v>1398134496</c:v>
                </c:pt>
                <c:pt idx="372">
                  <c:v>2398312035</c:v>
                </c:pt>
                <c:pt idx="373">
                  <c:v>0</c:v>
                </c:pt>
                <c:pt idx="374">
                  <c:v>4422084</c:v>
                </c:pt>
                <c:pt idx="375">
                  <c:v>1024901919</c:v>
                </c:pt>
                <c:pt idx="376">
                  <c:v>0</c:v>
                </c:pt>
                <c:pt idx="377">
                  <c:v>549914266</c:v>
                </c:pt>
                <c:pt idx="378">
                  <c:v>524718765</c:v>
                </c:pt>
                <c:pt idx="379">
                  <c:v>3948298566</c:v>
                </c:pt>
                <c:pt idx="380">
                  <c:v>7789647</c:v>
                </c:pt>
                <c:pt idx="381">
                  <c:v>0</c:v>
                </c:pt>
                <c:pt idx="382">
                  <c:v>3099310</c:v>
                </c:pt>
                <c:pt idx="383">
                  <c:v>1577076</c:v>
                </c:pt>
                <c:pt idx="384">
                  <c:v>8178037</c:v>
                </c:pt>
                <c:pt idx="385">
                  <c:v>2608922</c:v>
                </c:pt>
                <c:pt idx="386">
                  <c:v>545383737</c:v>
                </c:pt>
                <c:pt idx="387">
                  <c:v>45798410</c:v>
                </c:pt>
                <c:pt idx="388">
                  <c:v>51760154</c:v>
                </c:pt>
                <c:pt idx="389">
                  <c:v>41800784</c:v>
                </c:pt>
                <c:pt idx="390">
                  <c:v>138394088</c:v>
                </c:pt>
                <c:pt idx="391">
                  <c:v>1310353840</c:v>
                </c:pt>
                <c:pt idx="392">
                  <c:v>72223780</c:v>
                </c:pt>
                <c:pt idx="393">
                  <c:v>100156828</c:v>
                </c:pt>
                <c:pt idx="394">
                  <c:v>54338962</c:v>
                </c:pt>
                <c:pt idx="395">
                  <c:v>29702640</c:v>
                </c:pt>
                <c:pt idx="396">
                  <c:v>52401978</c:v>
                </c:pt>
                <c:pt idx="397">
                  <c:v>8004856</c:v>
                </c:pt>
                <c:pt idx="398">
                  <c:v>12982617</c:v>
                </c:pt>
                <c:pt idx="399">
                  <c:v>2085903459</c:v>
                </c:pt>
                <c:pt idx="400">
                  <c:v>1950407260</c:v>
                </c:pt>
                <c:pt idx="401">
                  <c:v>2296853128</c:v>
                </c:pt>
                <c:pt idx="402">
                  <c:v>946240335</c:v>
                </c:pt>
                <c:pt idx="403">
                  <c:v>57547876</c:v>
                </c:pt>
                <c:pt idx="404">
                  <c:v>549361752</c:v>
                </c:pt>
                <c:pt idx="405">
                  <c:v>489571084</c:v>
                </c:pt>
                <c:pt idx="406">
                  <c:v>126162148</c:v>
                </c:pt>
                <c:pt idx="407">
                  <c:v>78064838</c:v>
                </c:pt>
                <c:pt idx="408">
                  <c:v>0</c:v>
                </c:pt>
                <c:pt idx="409">
                  <c:v>0</c:v>
                </c:pt>
                <c:pt idx="410">
                  <c:v>4249989</c:v>
                </c:pt>
                <c:pt idx="411">
                  <c:v>0</c:v>
                </c:pt>
                <c:pt idx="412">
                  <c:v>1859328</c:v>
                </c:pt>
                <c:pt idx="413">
                  <c:v>9917141</c:v>
                </c:pt>
                <c:pt idx="414">
                  <c:v>12014001</c:v>
                </c:pt>
                <c:pt idx="415">
                  <c:v>3912485</c:v>
                </c:pt>
                <c:pt idx="416">
                  <c:v>721437978</c:v>
                </c:pt>
                <c:pt idx="417">
                  <c:v>2601084696</c:v>
                </c:pt>
                <c:pt idx="418">
                  <c:v>1969833244</c:v>
                </c:pt>
                <c:pt idx="419">
                  <c:v>0</c:v>
                </c:pt>
                <c:pt idx="420">
                  <c:v>1735399710</c:v>
                </c:pt>
                <c:pt idx="421">
                  <c:v>1731991164</c:v>
                </c:pt>
                <c:pt idx="422">
                  <c:v>0</c:v>
                </c:pt>
                <c:pt idx="423">
                  <c:v>2111392980</c:v>
                </c:pt>
                <c:pt idx="424">
                  <c:v>1139523855</c:v>
                </c:pt>
                <c:pt idx="425">
                  <c:v>3431196345</c:v>
                </c:pt>
                <c:pt idx="426">
                  <c:v>551775756</c:v>
                </c:pt>
                <c:pt idx="427">
                  <c:v>2167582863</c:v>
                </c:pt>
                <c:pt idx="428">
                  <c:v>2019791925</c:v>
                </c:pt>
                <c:pt idx="429">
                  <c:v>0</c:v>
                </c:pt>
                <c:pt idx="430">
                  <c:v>763494656</c:v>
                </c:pt>
                <c:pt idx="431">
                  <c:v>794088932</c:v>
                </c:pt>
                <c:pt idx="432">
                  <c:v>608754032</c:v>
                </c:pt>
                <c:pt idx="433">
                  <c:v>136997536</c:v>
                </c:pt>
                <c:pt idx="434">
                  <c:v>818517836</c:v>
                </c:pt>
                <c:pt idx="435">
                  <c:v>2108449428</c:v>
                </c:pt>
                <c:pt idx="436">
                  <c:v>400881126</c:v>
                </c:pt>
                <c:pt idx="437">
                  <c:v>15052820</c:v>
                </c:pt>
                <c:pt idx="438">
                  <c:v>9400370</c:v>
                </c:pt>
                <c:pt idx="439">
                  <c:v>12240630</c:v>
                </c:pt>
                <c:pt idx="440">
                  <c:v>107703814</c:v>
                </c:pt>
                <c:pt idx="441">
                  <c:v>2887628095</c:v>
                </c:pt>
                <c:pt idx="442">
                  <c:v>18644142</c:v>
                </c:pt>
                <c:pt idx="443">
                  <c:v>32191056</c:v>
                </c:pt>
                <c:pt idx="444">
                  <c:v>16166608</c:v>
                </c:pt>
                <c:pt idx="445">
                  <c:v>8955223</c:v>
                </c:pt>
                <c:pt idx="446">
                  <c:v>20973407</c:v>
                </c:pt>
                <c:pt idx="447">
                  <c:v>48102120</c:v>
                </c:pt>
                <c:pt idx="448">
                  <c:v>46576830</c:v>
                </c:pt>
                <c:pt idx="449">
                  <c:v>39174302</c:v>
                </c:pt>
                <c:pt idx="450">
                  <c:v>766116288</c:v>
                </c:pt>
                <c:pt idx="451">
                  <c:v>767024122</c:v>
                </c:pt>
                <c:pt idx="452">
                  <c:v>368123647</c:v>
                </c:pt>
                <c:pt idx="453">
                  <c:v>2663997080</c:v>
                </c:pt>
                <c:pt idx="454">
                  <c:v>569783478</c:v>
                </c:pt>
                <c:pt idx="455">
                  <c:v>0</c:v>
                </c:pt>
                <c:pt idx="456">
                  <c:v>28313387</c:v>
                </c:pt>
                <c:pt idx="457">
                  <c:v>2147151700</c:v>
                </c:pt>
                <c:pt idx="458">
                  <c:v>15720392</c:v>
                </c:pt>
                <c:pt idx="459">
                  <c:v>17661066</c:v>
                </c:pt>
                <c:pt idx="460">
                  <c:v>14332808</c:v>
                </c:pt>
                <c:pt idx="461">
                  <c:v>14549246</c:v>
                </c:pt>
                <c:pt idx="462">
                  <c:v>979796140</c:v>
                </c:pt>
                <c:pt idx="463">
                  <c:v>800187849</c:v>
                </c:pt>
                <c:pt idx="464">
                  <c:v>5678603</c:v>
                </c:pt>
                <c:pt idx="465">
                  <c:v>1865154</c:v>
                </c:pt>
                <c:pt idx="466">
                  <c:v>4217805</c:v>
                </c:pt>
                <c:pt idx="467">
                  <c:v>2591164</c:v>
                </c:pt>
                <c:pt idx="468">
                  <c:v>50671420</c:v>
                </c:pt>
                <c:pt idx="469">
                  <c:v>36037342</c:v>
                </c:pt>
                <c:pt idx="470">
                  <c:v>47213710</c:v>
                </c:pt>
                <c:pt idx="471">
                  <c:v>50145054</c:v>
                </c:pt>
                <c:pt idx="472">
                  <c:v>118936512</c:v>
                </c:pt>
                <c:pt idx="473">
                  <c:v>50268422</c:v>
                </c:pt>
                <c:pt idx="474">
                  <c:v>83640084</c:v>
                </c:pt>
                <c:pt idx="475">
                  <c:v>34523246</c:v>
                </c:pt>
                <c:pt idx="476">
                  <c:v>49860820</c:v>
                </c:pt>
                <c:pt idx="477">
                  <c:v>61899610</c:v>
                </c:pt>
                <c:pt idx="478">
                  <c:v>45873354</c:v>
                </c:pt>
                <c:pt idx="479">
                  <c:v>36744808</c:v>
                </c:pt>
                <c:pt idx="480">
                  <c:v>52558678</c:v>
                </c:pt>
                <c:pt idx="481">
                  <c:v>55609940</c:v>
                </c:pt>
                <c:pt idx="482">
                  <c:v>21197612</c:v>
                </c:pt>
                <c:pt idx="483">
                  <c:v>10543170</c:v>
                </c:pt>
                <c:pt idx="484">
                  <c:v>14493099</c:v>
                </c:pt>
                <c:pt idx="485">
                  <c:v>16350653</c:v>
                </c:pt>
                <c:pt idx="486">
                  <c:v>2032664958</c:v>
                </c:pt>
                <c:pt idx="487">
                  <c:v>752237</c:v>
                </c:pt>
                <c:pt idx="488">
                  <c:v>2606315115</c:v>
                </c:pt>
                <c:pt idx="489">
                  <c:v>1513906</c:v>
                </c:pt>
                <c:pt idx="490">
                  <c:v>1684123</c:v>
                </c:pt>
                <c:pt idx="491">
                  <c:v>5251895</c:v>
                </c:pt>
                <c:pt idx="492">
                  <c:v>42664200</c:v>
                </c:pt>
                <c:pt idx="493">
                  <c:v>44458972</c:v>
                </c:pt>
                <c:pt idx="494">
                  <c:v>115839093</c:v>
                </c:pt>
                <c:pt idx="495">
                  <c:v>18401417</c:v>
                </c:pt>
                <c:pt idx="496">
                  <c:v>1109189</c:v>
                </c:pt>
                <c:pt idx="497">
                  <c:v>913639407</c:v>
                </c:pt>
                <c:pt idx="498">
                  <c:v>0</c:v>
                </c:pt>
                <c:pt idx="499">
                  <c:v>2803669</c:v>
                </c:pt>
                <c:pt idx="500">
                  <c:v>4935414</c:v>
                </c:pt>
                <c:pt idx="501">
                  <c:v>4306458</c:v>
                </c:pt>
                <c:pt idx="502">
                  <c:v>5480513</c:v>
                </c:pt>
                <c:pt idx="503">
                  <c:v>875970</c:v>
                </c:pt>
                <c:pt idx="504">
                  <c:v>2349506</c:v>
                </c:pt>
                <c:pt idx="505">
                  <c:v>1526253</c:v>
                </c:pt>
                <c:pt idx="506">
                  <c:v>1164217</c:v>
                </c:pt>
                <c:pt idx="507">
                  <c:v>2945592</c:v>
                </c:pt>
                <c:pt idx="508">
                  <c:v>1588235</c:v>
                </c:pt>
                <c:pt idx="509">
                  <c:v>7623541</c:v>
                </c:pt>
                <c:pt idx="510">
                  <c:v>2796768</c:v>
                </c:pt>
                <c:pt idx="511">
                  <c:v>4927142</c:v>
                </c:pt>
                <c:pt idx="512">
                  <c:v>41268564</c:v>
                </c:pt>
                <c:pt idx="513">
                  <c:v>1037662</c:v>
                </c:pt>
                <c:pt idx="514">
                  <c:v>1370408</c:v>
                </c:pt>
                <c:pt idx="515">
                  <c:v>5193198</c:v>
                </c:pt>
                <c:pt idx="516">
                  <c:v>1761736</c:v>
                </c:pt>
                <c:pt idx="517">
                  <c:v>5476652</c:v>
                </c:pt>
                <c:pt idx="518">
                  <c:v>1057450</c:v>
                </c:pt>
                <c:pt idx="519">
                  <c:v>10383353</c:v>
                </c:pt>
                <c:pt idx="520">
                  <c:v>17943107</c:v>
                </c:pt>
                <c:pt idx="521">
                  <c:v>1955161</c:v>
                </c:pt>
                <c:pt idx="522">
                  <c:v>0</c:v>
                </c:pt>
                <c:pt idx="523">
                  <c:v>0</c:v>
                </c:pt>
                <c:pt idx="524">
                  <c:v>1470914</c:v>
                </c:pt>
                <c:pt idx="525">
                  <c:v>465073316</c:v>
                </c:pt>
                <c:pt idx="526">
                  <c:v>0</c:v>
                </c:pt>
                <c:pt idx="527">
                  <c:v>87531001</c:v>
                </c:pt>
                <c:pt idx="528">
                  <c:v>1542369</c:v>
                </c:pt>
                <c:pt idx="529">
                  <c:v>196368244</c:v>
                </c:pt>
                <c:pt idx="530">
                  <c:v>4170689</c:v>
                </c:pt>
                <c:pt idx="531">
                  <c:v>10816866</c:v>
                </c:pt>
                <c:pt idx="532">
                  <c:v>2899986</c:v>
                </c:pt>
                <c:pt idx="533">
                  <c:v>1782724</c:v>
                </c:pt>
                <c:pt idx="534">
                  <c:v>909813</c:v>
                </c:pt>
                <c:pt idx="535">
                  <c:v>1226183</c:v>
                </c:pt>
                <c:pt idx="536">
                  <c:v>0</c:v>
                </c:pt>
                <c:pt idx="537">
                  <c:v>1720466</c:v>
                </c:pt>
                <c:pt idx="538">
                  <c:v>1126662404</c:v>
                </c:pt>
                <c:pt idx="539">
                  <c:v>1119216</c:v>
                </c:pt>
                <c:pt idx="540">
                  <c:v>967812008</c:v>
                </c:pt>
                <c:pt idx="541">
                  <c:v>1110746</c:v>
                </c:pt>
                <c:pt idx="542">
                  <c:v>2859865</c:v>
                </c:pt>
                <c:pt idx="543">
                  <c:v>83008240</c:v>
                </c:pt>
                <c:pt idx="544">
                  <c:v>1565719</c:v>
                </c:pt>
                <c:pt idx="545">
                  <c:v>3026511</c:v>
                </c:pt>
                <c:pt idx="546">
                  <c:v>852439</c:v>
                </c:pt>
                <c:pt idx="547">
                  <c:v>7077632</c:v>
                </c:pt>
                <c:pt idx="548">
                  <c:v>39214590</c:v>
                </c:pt>
                <c:pt idx="549">
                  <c:v>9520422</c:v>
                </c:pt>
                <c:pt idx="550">
                  <c:v>1590342</c:v>
                </c:pt>
                <c:pt idx="551">
                  <c:v>790949448</c:v>
                </c:pt>
                <c:pt idx="552">
                  <c:v>7071120</c:v>
                </c:pt>
                <c:pt idx="553">
                  <c:v>560635126</c:v>
                </c:pt>
                <c:pt idx="554">
                  <c:v>123782444</c:v>
                </c:pt>
                <c:pt idx="555">
                  <c:v>819192564</c:v>
                </c:pt>
                <c:pt idx="556">
                  <c:v>1592279</c:v>
                </c:pt>
                <c:pt idx="557">
                  <c:v>6797136</c:v>
                </c:pt>
                <c:pt idx="558">
                  <c:v>1901171912</c:v>
                </c:pt>
                <c:pt idx="559">
                  <c:v>804628312</c:v>
                </c:pt>
                <c:pt idx="560">
                  <c:v>2706334</c:v>
                </c:pt>
                <c:pt idx="561">
                  <c:v>3672917</c:v>
                </c:pt>
                <c:pt idx="562">
                  <c:v>10739273</c:v>
                </c:pt>
                <c:pt idx="563">
                  <c:v>2781182</c:v>
                </c:pt>
                <c:pt idx="564">
                  <c:v>23442334</c:v>
                </c:pt>
                <c:pt idx="565">
                  <c:v>4999000</c:v>
                </c:pt>
                <c:pt idx="566">
                  <c:v>4999000</c:v>
                </c:pt>
                <c:pt idx="567">
                  <c:v>0</c:v>
                </c:pt>
                <c:pt idx="568">
                  <c:v>0</c:v>
                </c:pt>
                <c:pt idx="569">
                  <c:v>596938149</c:v>
                </c:pt>
                <c:pt idx="570">
                  <c:v>7577028</c:v>
                </c:pt>
                <c:pt idx="571">
                  <c:v>1120015</c:v>
                </c:pt>
                <c:pt idx="572">
                  <c:v>1099044</c:v>
                </c:pt>
                <c:pt idx="573">
                  <c:v>1198402608</c:v>
                </c:pt>
                <c:pt idx="574">
                  <c:v>2147373</c:v>
                </c:pt>
                <c:pt idx="575">
                  <c:v>1823136</c:v>
                </c:pt>
                <c:pt idx="576">
                  <c:v>2648619</c:v>
                </c:pt>
                <c:pt idx="577">
                  <c:v>10094497</c:v>
                </c:pt>
                <c:pt idx="578">
                  <c:v>10731555</c:v>
                </c:pt>
                <c:pt idx="579">
                  <c:v>10254045</c:v>
                </c:pt>
                <c:pt idx="580">
                  <c:v>6734213</c:v>
                </c:pt>
                <c:pt idx="581">
                  <c:v>5195905</c:v>
                </c:pt>
                <c:pt idx="582">
                  <c:v>19443948</c:v>
                </c:pt>
                <c:pt idx="583">
                  <c:v>17807658</c:v>
                </c:pt>
                <c:pt idx="584">
                  <c:v>2727864</c:v>
                </c:pt>
                <c:pt idx="585">
                  <c:v>4852616</c:v>
                </c:pt>
                <c:pt idx="586">
                  <c:v>4392361</c:v>
                </c:pt>
                <c:pt idx="587">
                  <c:v>1642027</c:v>
                </c:pt>
                <c:pt idx="588">
                  <c:v>2620472</c:v>
                </c:pt>
                <c:pt idx="589">
                  <c:v>1701793</c:v>
                </c:pt>
                <c:pt idx="590">
                  <c:v>0</c:v>
                </c:pt>
                <c:pt idx="591">
                  <c:v>471711882</c:v>
                </c:pt>
                <c:pt idx="592">
                  <c:v>13109828</c:v>
                </c:pt>
                <c:pt idx="593">
                  <c:v>1353167</c:v>
                </c:pt>
                <c:pt idx="594">
                  <c:v>1343250</c:v>
                </c:pt>
                <c:pt idx="595">
                  <c:v>1811881</c:v>
                </c:pt>
                <c:pt idx="596">
                  <c:v>422058240</c:v>
                </c:pt>
                <c:pt idx="597">
                  <c:v>659138</c:v>
                </c:pt>
                <c:pt idx="598">
                  <c:v>4359243</c:v>
                </c:pt>
                <c:pt idx="599">
                  <c:v>0</c:v>
                </c:pt>
                <c:pt idx="600">
                  <c:v>2628652</c:v>
                </c:pt>
                <c:pt idx="601">
                  <c:v>0</c:v>
                </c:pt>
                <c:pt idx="602">
                  <c:v>58948484</c:v>
                </c:pt>
                <c:pt idx="603">
                  <c:v>2628652</c:v>
                </c:pt>
                <c:pt idx="604">
                  <c:v>0</c:v>
                </c:pt>
                <c:pt idx="605">
                  <c:v>2628652</c:v>
                </c:pt>
                <c:pt idx="606">
                  <c:v>2628652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170811857</c:v>
                </c:pt>
                <c:pt idx="612">
                  <c:v>1552896</c:v>
                </c:pt>
                <c:pt idx="613">
                  <c:v>20387892</c:v>
                </c:pt>
                <c:pt idx="614">
                  <c:v>79396531</c:v>
                </c:pt>
                <c:pt idx="615">
                  <c:v>6264821</c:v>
                </c:pt>
                <c:pt idx="616">
                  <c:v>1649273</c:v>
                </c:pt>
                <c:pt idx="617">
                  <c:v>825474</c:v>
                </c:pt>
                <c:pt idx="618">
                  <c:v>631967205</c:v>
                </c:pt>
                <c:pt idx="619">
                  <c:v>0</c:v>
                </c:pt>
                <c:pt idx="620">
                  <c:v>2604058</c:v>
                </c:pt>
                <c:pt idx="621">
                  <c:v>9451649</c:v>
                </c:pt>
                <c:pt idx="622">
                  <c:v>1604642</c:v>
                </c:pt>
                <c:pt idx="623">
                  <c:v>5502259</c:v>
                </c:pt>
                <c:pt idx="624">
                  <c:v>1349613</c:v>
                </c:pt>
                <c:pt idx="625">
                  <c:v>5462489</c:v>
                </c:pt>
                <c:pt idx="626">
                  <c:v>85271682</c:v>
                </c:pt>
                <c:pt idx="627">
                  <c:v>7121111</c:v>
                </c:pt>
                <c:pt idx="628">
                  <c:v>211674821</c:v>
                </c:pt>
                <c:pt idx="629">
                  <c:v>0</c:v>
                </c:pt>
                <c:pt idx="630">
                  <c:v>5121654</c:v>
                </c:pt>
                <c:pt idx="631">
                  <c:v>5121654</c:v>
                </c:pt>
                <c:pt idx="632">
                  <c:v>5121654</c:v>
                </c:pt>
                <c:pt idx="633">
                  <c:v>5121654</c:v>
                </c:pt>
                <c:pt idx="634">
                  <c:v>4572906</c:v>
                </c:pt>
                <c:pt idx="635">
                  <c:v>5121654</c:v>
                </c:pt>
                <c:pt idx="636">
                  <c:v>78821464</c:v>
                </c:pt>
                <c:pt idx="637">
                  <c:v>118708332</c:v>
                </c:pt>
                <c:pt idx="638">
                  <c:v>2520763</c:v>
                </c:pt>
                <c:pt idx="639">
                  <c:v>2430785568</c:v>
                </c:pt>
                <c:pt idx="640">
                  <c:v>23578977</c:v>
                </c:pt>
                <c:pt idx="641">
                  <c:v>23906570</c:v>
                </c:pt>
                <c:pt idx="642">
                  <c:v>0</c:v>
                </c:pt>
                <c:pt idx="643">
                  <c:v>24636237</c:v>
                </c:pt>
                <c:pt idx="644">
                  <c:v>13528278</c:v>
                </c:pt>
                <c:pt idx="645">
                  <c:v>5950718</c:v>
                </c:pt>
                <c:pt idx="646">
                  <c:v>13611370</c:v>
                </c:pt>
                <c:pt idx="647">
                  <c:v>1811341120</c:v>
                </c:pt>
                <c:pt idx="648">
                  <c:v>11662797</c:v>
                </c:pt>
                <c:pt idx="649">
                  <c:v>44822665</c:v>
                </c:pt>
                <c:pt idx="650">
                  <c:v>6868447</c:v>
                </c:pt>
                <c:pt idx="651">
                  <c:v>11257972</c:v>
                </c:pt>
                <c:pt idx="652">
                  <c:v>1155942160</c:v>
                </c:pt>
                <c:pt idx="653">
                  <c:v>5155391</c:v>
                </c:pt>
                <c:pt idx="654">
                  <c:v>464310340</c:v>
                </c:pt>
                <c:pt idx="655">
                  <c:v>11012574</c:v>
                </c:pt>
                <c:pt idx="656">
                  <c:v>0</c:v>
                </c:pt>
                <c:pt idx="657">
                  <c:v>448874862</c:v>
                </c:pt>
                <c:pt idx="658">
                  <c:v>827287821</c:v>
                </c:pt>
                <c:pt idx="659">
                  <c:v>566482376</c:v>
                </c:pt>
                <c:pt idx="660">
                  <c:v>1994091556</c:v>
                </c:pt>
                <c:pt idx="661">
                  <c:v>745731207</c:v>
                </c:pt>
                <c:pt idx="662">
                  <c:v>509160146</c:v>
                </c:pt>
                <c:pt idx="663">
                  <c:v>11177358</c:v>
                </c:pt>
                <c:pt idx="664">
                  <c:v>0</c:v>
                </c:pt>
                <c:pt idx="665">
                  <c:v>901107531</c:v>
                </c:pt>
                <c:pt idx="666">
                  <c:v>779071680</c:v>
                </c:pt>
                <c:pt idx="667">
                  <c:v>635196405</c:v>
                </c:pt>
                <c:pt idx="668">
                  <c:v>1647409965</c:v>
                </c:pt>
                <c:pt idx="669">
                  <c:v>1160999424</c:v>
                </c:pt>
                <c:pt idx="670">
                  <c:v>577705222</c:v>
                </c:pt>
                <c:pt idx="671">
                  <c:v>2761683</c:v>
                </c:pt>
                <c:pt idx="672">
                  <c:v>669527016</c:v>
                </c:pt>
                <c:pt idx="673">
                  <c:v>1959663356</c:v>
                </c:pt>
                <c:pt idx="674">
                  <c:v>15045566</c:v>
                </c:pt>
                <c:pt idx="675">
                  <c:v>2104070</c:v>
                </c:pt>
                <c:pt idx="676">
                  <c:v>434246584</c:v>
                </c:pt>
                <c:pt idx="677">
                  <c:v>1676089212</c:v>
                </c:pt>
                <c:pt idx="678">
                  <c:v>661002570</c:v>
                </c:pt>
                <c:pt idx="679">
                  <c:v>519918952</c:v>
                </c:pt>
                <c:pt idx="680">
                  <c:v>1784073744</c:v>
                </c:pt>
                <c:pt idx="681">
                  <c:v>816339882</c:v>
                </c:pt>
                <c:pt idx="682">
                  <c:v>10845987</c:v>
                </c:pt>
                <c:pt idx="683">
                  <c:v>14549660</c:v>
                </c:pt>
                <c:pt idx="684">
                  <c:v>3114335</c:v>
                </c:pt>
                <c:pt idx="685">
                  <c:v>725212338</c:v>
                </c:pt>
                <c:pt idx="686">
                  <c:v>661470249</c:v>
                </c:pt>
                <c:pt idx="687">
                  <c:v>709722402</c:v>
                </c:pt>
                <c:pt idx="688">
                  <c:v>779229987</c:v>
                </c:pt>
                <c:pt idx="689">
                  <c:v>714028302</c:v>
                </c:pt>
                <c:pt idx="690">
                  <c:v>16393328</c:v>
                </c:pt>
                <c:pt idx="691">
                  <c:v>8450434</c:v>
                </c:pt>
                <c:pt idx="692">
                  <c:v>1398407104</c:v>
                </c:pt>
                <c:pt idx="693">
                  <c:v>458200353</c:v>
                </c:pt>
                <c:pt idx="694">
                  <c:v>483014188</c:v>
                </c:pt>
                <c:pt idx="695">
                  <c:v>70861702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452924506</c:v>
                </c:pt>
                <c:pt idx="700">
                  <c:v>4041405</c:v>
                </c:pt>
                <c:pt idx="701">
                  <c:v>6066164</c:v>
                </c:pt>
                <c:pt idx="702">
                  <c:v>454706808</c:v>
                </c:pt>
                <c:pt idx="703">
                  <c:v>587900646</c:v>
                </c:pt>
                <c:pt idx="704">
                  <c:v>16269707</c:v>
                </c:pt>
                <c:pt idx="705">
                  <c:v>1502280416</c:v>
                </c:pt>
                <c:pt idx="706">
                  <c:v>1278501520</c:v>
                </c:pt>
                <c:pt idx="707">
                  <c:v>14000920</c:v>
                </c:pt>
                <c:pt idx="708">
                  <c:v>30056274</c:v>
                </c:pt>
                <c:pt idx="709">
                  <c:v>21531346</c:v>
                </c:pt>
                <c:pt idx="710">
                  <c:v>10113649</c:v>
                </c:pt>
                <c:pt idx="711">
                  <c:v>5827005</c:v>
                </c:pt>
                <c:pt idx="712">
                  <c:v>11252823</c:v>
                </c:pt>
                <c:pt idx="713">
                  <c:v>6781918</c:v>
                </c:pt>
                <c:pt idx="714">
                  <c:v>0</c:v>
                </c:pt>
                <c:pt idx="715">
                  <c:v>1474191159</c:v>
                </c:pt>
                <c:pt idx="716">
                  <c:v>0</c:v>
                </c:pt>
                <c:pt idx="717">
                  <c:v>667357864</c:v>
                </c:pt>
                <c:pt idx="718">
                  <c:v>7268118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1252575344</c:v>
                </c:pt>
                <c:pt idx="723">
                  <c:v>0</c:v>
                </c:pt>
                <c:pt idx="724">
                  <c:v>1136452137</c:v>
                </c:pt>
                <c:pt idx="725">
                  <c:v>1436263272</c:v>
                </c:pt>
                <c:pt idx="726">
                  <c:v>0</c:v>
                </c:pt>
                <c:pt idx="727">
                  <c:v>0</c:v>
                </c:pt>
                <c:pt idx="728">
                  <c:v>61846011</c:v>
                </c:pt>
                <c:pt idx="729">
                  <c:v>911521608</c:v>
                </c:pt>
                <c:pt idx="730">
                  <c:v>0</c:v>
                </c:pt>
                <c:pt idx="731">
                  <c:v>64018732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1626767</c:v>
                </c:pt>
                <c:pt idx="743">
                  <c:v>340659</c:v>
                </c:pt>
                <c:pt idx="744">
                  <c:v>340659</c:v>
                </c:pt>
                <c:pt idx="745">
                  <c:v>340659</c:v>
                </c:pt>
                <c:pt idx="746">
                  <c:v>340659</c:v>
                </c:pt>
                <c:pt idx="747">
                  <c:v>0</c:v>
                </c:pt>
                <c:pt idx="748">
                  <c:v>7105242</c:v>
                </c:pt>
                <c:pt idx="749">
                  <c:v>9192491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00990464"/>
        <c:axId val="1300984480"/>
      </c:barChart>
      <c:catAx>
        <c:axId val="1300990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@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984480"/>
        <c:crosses val="autoZero"/>
        <c:auto val="1"/>
        <c:lblAlgn val="ctr"/>
        <c:lblOffset val="100"/>
        <c:tickMarkSkip val="1"/>
        <c:noMultiLvlLbl val="0"/>
      </c:catAx>
      <c:valAx>
        <c:axId val="130098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99046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Obras</a:t>
            </a:r>
            <a:r>
              <a:rPr lang="en-US" baseline="0"/>
              <a:t> por Año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dinamicas'!$B$805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dinamicas'!$A$806:$A$810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(en blanco)</c:v>
                </c:pt>
              </c:strCache>
            </c:strRef>
          </c:cat>
          <c:val>
            <c:numRef>
              <c:f>'Tablas dinamicas'!$B$806:$B$810</c:f>
              <c:numCache>
                <c:formatCode>General</c:formatCode>
                <c:ptCount val="4"/>
                <c:pt idx="0">
                  <c:v>220</c:v>
                </c:pt>
                <c:pt idx="1">
                  <c:v>1020</c:v>
                </c:pt>
                <c:pt idx="2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72522416"/>
        <c:axId val="1472550160"/>
      </c:barChart>
      <c:catAx>
        <c:axId val="147252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550160"/>
        <c:crosses val="autoZero"/>
        <c:auto val="1"/>
        <c:lblAlgn val="ctr"/>
        <c:lblOffset val="100"/>
        <c:noMultiLvlLbl val="0"/>
      </c:catAx>
      <c:valAx>
        <c:axId val="147255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5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Obras Por</a:t>
            </a:r>
            <a:r>
              <a:rPr lang="en-US" baseline="0"/>
              <a:t> Sitio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dinamicas'!$B$815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dinamicas'!$A$816:$A$836</c:f>
              <c:strCache>
                <c:ptCount val="20"/>
                <c:pt idx="0">
                  <c:v>Cauca</c:v>
                </c:pt>
                <c:pt idx="1">
                  <c:v>Caqueta</c:v>
                </c:pt>
                <c:pt idx="2">
                  <c:v>Putumayo</c:v>
                </c:pt>
                <c:pt idx="3">
                  <c:v>Pasto</c:v>
                </c:pt>
                <c:pt idx="4">
                  <c:v>Cali</c:v>
                </c:pt>
                <c:pt idx="5">
                  <c:v>Ibague</c:v>
                </c:pt>
                <c:pt idx="6">
                  <c:v>Huila</c:v>
                </c:pt>
                <c:pt idx="7">
                  <c:v>Tolima</c:v>
                </c:pt>
                <c:pt idx="8">
                  <c:v>Popayan</c:v>
                </c:pt>
                <c:pt idx="9">
                  <c:v>Valle del Cauca</c:v>
                </c:pt>
                <c:pt idx="10">
                  <c:v>Palmira</c:v>
                </c:pt>
                <c:pt idx="11">
                  <c:v>Nariño</c:v>
                </c:pt>
                <c:pt idx="12">
                  <c:v>Jamundi</c:v>
                </c:pt>
                <c:pt idx="13">
                  <c:v>Tulua</c:v>
                </c:pt>
                <c:pt idx="14">
                  <c:v>Neiva</c:v>
                </c:pt>
                <c:pt idx="15">
                  <c:v>Florencia</c:v>
                </c:pt>
                <c:pt idx="16">
                  <c:v>Buenaventura</c:v>
                </c:pt>
                <c:pt idx="17">
                  <c:v>Mocoa</c:v>
                </c:pt>
                <c:pt idx="18">
                  <c:v>Buga</c:v>
                </c:pt>
                <c:pt idx="19">
                  <c:v>(en blanco)</c:v>
                </c:pt>
              </c:strCache>
            </c:strRef>
          </c:cat>
          <c:val>
            <c:numRef>
              <c:f>'Tablas dinamicas'!$B$816:$B$836</c:f>
              <c:numCache>
                <c:formatCode>General</c:formatCode>
                <c:ptCount val="20"/>
                <c:pt idx="0">
                  <c:v>215</c:v>
                </c:pt>
                <c:pt idx="1">
                  <c:v>244</c:v>
                </c:pt>
                <c:pt idx="2">
                  <c:v>195</c:v>
                </c:pt>
                <c:pt idx="3">
                  <c:v>46</c:v>
                </c:pt>
                <c:pt idx="4">
                  <c:v>134</c:v>
                </c:pt>
                <c:pt idx="5">
                  <c:v>40</c:v>
                </c:pt>
                <c:pt idx="6">
                  <c:v>89</c:v>
                </c:pt>
                <c:pt idx="7">
                  <c:v>98</c:v>
                </c:pt>
                <c:pt idx="8">
                  <c:v>37</c:v>
                </c:pt>
                <c:pt idx="9">
                  <c:v>91</c:v>
                </c:pt>
                <c:pt idx="10">
                  <c:v>5</c:v>
                </c:pt>
                <c:pt idx="11">
                  <c:v>111</c:v>
                </c:pt>
                <c:pt idx="12">
                  <c:v>17</c:v>
                </c:pt>
                <c:pt idx="13">
                  <c:v>11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00987200"/>
        <c:axId val="1300988832"/>
      </c:barChart>
      <c:catAx>
        <c:axId val="130098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988832"/>
        <c:crosses val="autoZero"/>
        <c:auto val="1"/>
        <c:lblAlgn val="ctr"/>
        <c:lblOffset val="100"/>
        <c:noMultiLvlLbl val="0"/>
      </c:catAx>
      <c:valAx>
        <c:axId val="130098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9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Relacion OTs-ODH.xlsx]Tablas dinamicas!Tabla 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Obra por ingeniero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dinamicas'!$B$870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'Tablas dinamicas'!$A$871:$A$883</c:f>
              <c:strCache>
                <c:ptCount val="12"/>
                <c:pt idx="0">
                  <c:v>Andres Felipe Gonzalez Cardona</c:v>
                </c:pt>
                <c:pt idx="1">
                  <c:v>Carlos Alberto Trujillo</c:v>
                </c:pt>
                <c:pt idx="2">
                  <c:v>Derian Mauricio Nieto</c:v>
                </c:pt>
                <c:pt idx="3">
                  <c:v>German Dario Mancipe</c:v>
                </c:pt>
                <c:pt idx="4">
                  <c:v>German David Diez</c:v>
                </c:pt>
                <c:pt idx="5">
                  <c:v>Jaime Ariel Rodriguez Guzman</c:v>
                </c:pt>
                <c:pt idx="6">
                  <c:v>Juan Carlos Gonzalez</c:v>
                </c:pt>
                <c:pt idx="7">
                  <c:v>Karen Gutierrez Taborda</c:v>
                </c:pt>
                <c:pt idx="8">
                  <c:v>Luis Armando Murcia Martinez</c:v>
                </c:pt>
                <c:pt idx="9">
                  <c:v>Luis Ediel Torres</c:v>
                </c:pt>
                <c:pt idx="10">
                  <c:v>Rafael Angel Garcia</c:v>
                </c:pt>
                <c:pt idx="11">
                  <c:v>(en blanco)</c:v>
                </c:pt>
              </c:strCache>
            </c:strRef>
          </c:cat>
          <c:val>
            <c:numRef>
              <c:f>'Tablas dinamicas'!$B$871:$B$883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455</c:v>
                </c:pt>
                <c:pt idx="4">
                  <c:v>321</c:v>
                </c:pt>
                <c:pt idx="5">
                  <c:v>1</c:v>
                </c:pt>
                <c:pt idx="6">
                  <c:v>200</c:v>
                </c:pt>
                <c:pt idx="7">
                  <c:v>1</c:v>
                </c:pt>
                <c:pt idx="8">
                  <c:v>1</c:v>
                </c:pt>
                <c:pt idx="9">
                  <c:v>294</c:v>
                </c:pt>
                <c:pt idx="10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9570556928153"/>
          <c:y val="0.11869790341110886"/>
          <c:w val="0.2853156723781593"/>
          <c:h val="0.88130209658889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000" spc="-1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1/relationships/webextension" Target="../webextensions/webextension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microsoft.com/office/2011/relationships/webextension" Target="../webextensions/webextension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9</xdr:row>
      <xdr:rowOff>14287</xdr:rowOff>
    </xdr:from>
    <xdr:to>
      <xdr:col>15</xdr:col>
      <xdr:colOff>35718</xdr:colOff>
      <xdr:row>29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803</xdr:row>
      <xdr:rowOff>14287</xdr:rowOff>
    </xdr:from>
    <xdr:to>
      <xdr:col>5</xdr:col>
      <xdr:colOff>495300</xdr:colOff>
      <xdr:row>811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814</xdr:row>
      <xdr:rowOff>63103</xdr:rowOff>
    </xdr:from>
    <xdr:to>
      <xdr:col>6</xdr:col>
      <xdr:colOff>607219</xdr:colOff>
      <xdr:row>828</xdr:row>
      <xdr:rowOff>139303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976313</xdr:colOff>
      <xdr:row>869</xdr:row>
      <xdr:rowOff>158353</xdr:rowOff>
    </xdr:from>
    <xdr:to>
      <xdr:col>7</xdr:col>
      <xdr:colOff>178594</xdr:colOff>
      <xdr:row>884</xdr:row>
      <xdr:rowOff>44053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597694</xdr:colOff>
      <xdr:row>2</xdr:row>
      <xdr:rowOff>19050</xdr:rowOff>
    </xdr:from>
    <xdr:to>
      <xdr:col>7</xdr:col>
      <xdr:colOff>711994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it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400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216694</xdr:colOff>
      <xdr:row>4</xdr:row>
      <xdr:rowOff>150019</xdr:rowOff>
    </xdr:from>
    <xdr:to>
      <xdr:col>8</xdr:col>
      <xdr:colOff>330994</xdr:colOff>
      <xdr:row>18</xdr:row>
      <xdr:rowOff>7144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91201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692944</xdr:colOff>
      <xdr:row>7</xdr:row>
      <xdr:rowOff>19050</xdr:rowOff>
    </xdr:from>
    <xdr:to>
      <xdr:col>8</xdr:col>
      <xdr:colOff>807244</xdr:colOff>
      <xdr:row>20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1352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311944</xdr:colOff>
      <xdr:row>9</xdr:row>
      <xdr:rowOff>114300</xdr:rowOff>
    </xdr:from>
    <xdr:to>
      <xdr:col>9</xdr:col>
      <xdr:colOff>426244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Depatr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tr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1828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788194</xdr:colOff>
      <xdr:row>12</xdr:row>
      <xdr:rowOff>19050</xdr:rowOff>
    </xdr:from>
    <xdr:to>
      <xdr:col>10</xdr:col>
      <xdr:colOff>45244</xdr:colOff>
      <xdr:row>25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Encarg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2305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95250</xdr:colOff>
      <xdr:row>840</xdr:row>
      <xdr:rowOff>154780</xdr:rowOff>
    </xdr:from>
    <xdr:to>
      <xdr:col>5</xdr:col>
      <xdr:colOff>178593</xdr:colOff>
      <xdr:row>858</xdr:row>
      <xdr:rowOff>184545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1" name="Aplicación 20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21" name="Aplicación 2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4764</xdr:colOff>
      <xdr:row>0</xdr:row>
      <xdr:rowOff>190499</xdr:rowOff>
    </xdr:from>
    <xdr:to>
      <xdr:col>24</xdr:col>
      <xdr:colOff>742949</xdr:colOff>
      <xdr:row>40</xdr:row>
      <xdr:rowOff>9524</xdr:rowOff>
    </xdr:to>
    <xdr:grpSp>
      <xdr:nvGrpSpPr>
        <xdr:cNvPr id="5" name="Grupo 4"/>
        <xdr:cNvGrpSpPr/>
      </xdr:nvGrpSpPr>
      <xdr:grpSpPr>
        <a:xfrm>
          <a:off x="766764" y="190499"/>
          <a:ext cx="18264185" cy="7439025"/>
          <a:chOff x="766765" y="190500"/>
          <a:chExt cx="11410950" cy="3800478"/>
        </a:xfr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50000">
              <a:schemeClr val="tx1">
                <a:lumMod val="50000"/>
                <a:lumOff val="50000"/>
              </a:schemeClr>
            </a:gs>
            <a:gs pos="100000">
              <a:schemeClr val="bg1">
                <a:lumMod val="85000"/>
              </a:schemeClr>
            </a:gs>
          </a:gsLst>
          <a:lin ang="5400000" scaled="1"/>
          <a:tileRect/>
        </a:gradFill>
      </xdr:grpSpPr>
      <xdr:sp macro="" textlink="">
        <xdr:nvSpPr>
          <xdr:cNvPr id="2" name="Redondear rectángulo de esquina del mismo lado 1"/>
          <xdr:cNvSpPr/>
        </xdr:nvSpPr>
        <xdr:spPr>
          <a:xfrm rot="16200000">
            <a:off x="-602455" y="1564483"/>
            <a:ext cx="3795715" cy="1057275"/>
          </a:xfrm>
          <a:prstGeom prst="round2Same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" name="Redondear rectángulo de esquina del mismo lado 2"/>
          <xdr:cNvSpPr/>
        </xdr:nvSpPr>
        <xdr:spPr>
          <a:xfrm rot="5400000">
            <a:off x="9751220" y="1564483"/>
            <a:ext cx="3795715" cy="1057275"/>
          </a:xfrm>
          <a:prstGeom prst="round2Same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Rectángulo 3"/>
          <xdr:cNvSpPr/>
        </xdr:nvSpPr>
        <xdr:spPr>
          <a:xfrm>
            <a:off x="1828800" y="190500"/>
            <a:ext cx="9305925" cy="3800475"/>
          </a:xfrm>
          <a:prstGeom prst="rect">
            <a:avLst/>
          </a:prstGeom>
          <a:grp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10</xdr:col>
      <xdr:colOff>261939</xdr:colOff>
      <xdr:row>5</xdr:row>
      <xdr:rowOff>177800</xdr:rowOff>
    </xdr:from>
    <xdr:to>
      <xdr:col>20</xdr:col>
      <xdr:colOff>500063</xdr:colOff>
      <xdr:row>23</xdr:row>
      <xdr:rowOff>87314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204789</xdr:colOff>
      <xdr:row>25</xdr:row>
      <xdr:rowOff>16665</xdr:rowOff>
    </xdr:from>
    <xdr:to>
      <xdr:col>15</xdr:col>
      <xdr:colOff>404812</xdr:colOff>
      <xdr:row>38</xdr:row>
      <xdr:rowOff>166687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38102</xdr:colOff>
      <xdr:row>25</xdr:row>
      <xdr:rowOff>28574</xdr:rowOff>
    </xdr:from>
    <xdr:to>
      <xdr:col>9</xdr:col>
      <xdr:colOff>690562</xdr:colOff>
      <xdr:row>38</xdr:row>
      <xdr:rowOff>95250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195264</xdr:colOff>
      <xdr:row>24</xdr:row>
      <xdr:rowOff>71436</xdr:rowOff>
    </xdr:from>
    <xdr:to>
      <xdr:col>22</xdr:col>
      <xdr:colOff>195264</xdr:colOff>
      <xdr:row>38</xdr:row>
      <xdr:rowOff>147636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269875</xdr:colOff>
      <xdr:row>32</xdr:row>
      <xdr:rowOff>111125</xdr:rowOff>
    </xdr:from>
    <xdr:to>
      <xdr:col>3</xdr:col>
      <xdr:colOff>381000</xdr:colOff>
      <xdr:row>38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Siti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875" y="6207125"/>
              <a:ext cx="16351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301625</xdr:colOff>
      <xdr:row>19</xdr:row>
      <xdr:rowOff>127001</xdr:rowOff>
    </xdr:from>
    <xdr:to>
      <xdr:col>3</xdr:col>
      <xdr:colOff>381000</xdr:colOff>
      <xdr:row>25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5" y="3746501"/>
              <a:ext cx="1603375" cy="107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285750</xdr:colOff>
      <xdr:row>26</xdr:row>
      <xdr:rowOff>1</xdr:rowOff>
    </xdr:from>
    <xdr:to>
      <xdr:col>3</xdr:col>
      <xdr:colOff>381000</xdr:colOff>
      <xdr:row>31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Añ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4953001"/>
              <a:ext cx="1619250" cy="111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333375</xdr:colOff>
      <xdr:row>3</xdr:row>
      <xdr:rowOff>142875</xdr:rowOff>
    </xdr:from>
    <xdr:to>
      <xdr:col>3</xdr:col>
      <xdr:colOff>412750</xdr:colOff>
      <xdr:row>18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Depatramen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tr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" y="714375"/>
              <a:ext cx="1603375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10</xdr:col>
      <xdr:colOff>142565</xdr:colOff>
      <xdr:row>0</xdr:row>
      <xdr:rowOff>94748</xdr:rowOff>
    </xdr:from>
    <xdr:ext cx="7668254" cy="937629"/>
    <xdr:sp macro="" textlink="">
      <xdr:nvSpPr>
        <xdr:cNvPr id="35" name="Rectángulo 34"/>
        <xdr:cNvSpPr/>
      </xdr:nvSpPr>
      <xdr:spPr>
        <a:xfrm>
          <a:off x="7762565" y="94748"/>
          <a:ext cx="76682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DashBoard</a:t>
          </a:r>
          <a:r>
            <a:rPr lang="es-ES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Proyectos ODH</a:t>
          </a:r>
          <a:endParaRPr lang="es-E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4</xdr:col>
      <xdr:colOff>369889</xdr:colOff>
      <xdr:row>3</xdr:row>
      <xdr:rowOff>63499</xdr:rowOff>
    </xdr:from>
    <xdr:to>
      <xdr:col>8</xdr:col>
      <xdr:colOff>750888</xdr:colOff>
      <xdr:row>21</xdr:row>
      <xdr:rowOff>93264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0" name="Aplicación 39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40" name="Aplicación 3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.T's%20CW%202403115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DH%20Localidades%20700%20A&#241;o%201%20250309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DH%20Localidades%20700%20A&#241;o%20%20250309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DH%20Localidades%20700%20A&#241;o%203%202503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OrdenCW24031155"/>
    </sheetNames>
    <sheetDataSet>
      <sheetData sheetId="0">
        <row r="1">
          <cell r="C1" t="str">
            <v>Elemento</v>
          </cell>
          <cell r="D1" t="str">
            <v>Tipo</v>
          </cell>
          <cell r="E1" t="str">
            <v>Valor</v>
          </cell>
        </row>
        <row r="2">
          <cell r="B2" t="str">
            <v>SurOccidente</v>
          </cell>
          <cell r="C2" t="str">
            <v>CAU.La Aguada</v>
          </cell>
          <cell r="D2" t="str">
            <v>Adecuaciones - Contrucción Red Electrica Plan Espectro</v>
          </cell>
          <cell r="E2">
            <v>36440710</v>
          </cell>
          <cell r="F2" t="str">
            <v>Rafael Angel Garcia</v>
          </cell>
          <cell r="G2">
            <v>44615</v>
          </cell>
          <cell r="H2" t="str">
            <v>CICSA</v>
          </cell>
          <cell r="I2" t="str">
            <v>NA</v>
          </cell>
          <cell r="K2" t="str">
            <v>NA</v>
          </cell>
          <cell r="L2" t="str">
            <v>Adecuaciones</v>
          </cell>
          <cell r="M2" t="str">
            <v>Torre Autosoportada - Cuadrada Seccion Variable Tipo Repetidor</v>
          </cell>
          <cell r="N2" t="str">
            <v>45.0</v>
          </cell>
          <cell r="O2">
            <v>44615</v>
          </cell>
          <cell r="P2" t="str">
            <v>50.0</v>
          </cell>
          <cell r="Q2">
            <v>44710</v>
          </cell>
          <cell r="R2" t="str">
            <v>NA</v>
          </cell>
          <cell r="S2" t="str">
            <v>NA</v>
          </cell>
          <cell r="T2" t="str">
            <v>ejecución obra electria</v>
          </cell>
          <cell r="U2" t="str">
            <v>CW2020 R3</v>
          </cell>
          <cell r="V2">
            <v>44615</v>
          </cell>
          <cell r="W2">
            <v>44615</v>
          </cell>
          <cell r="X2">
            <v>44615</v>
          </cell>
          <cell r="Y2">
            <v>44617</v>
          </cell>
          <cell r="Z2">
            <v>44624</v>
          </cell>
        </row>
        <row r="3">
          <cell r="B3" t="str">
            <v>SurOccidente</v>
          </cell>
          <cell r="C3" t="str">
            <v>CAQ.Maracaibo</v>
          </cell>
          <cell r="D3" t="str">
            <v>Adecuaciones - Contrucción Red Electrica Plan Espectro</v>
          </cell>
          <cell r="E3">
            <v>31544123</v>
          </cell>
          <cell r="F3" t="str">
            <v>Rafael Angel Garcia</v>
          </cell>
          <cell r="G3">
            <v>44615</v>
          </cell>
          <cell r="H3" t="str">
            <v>CICSA</v>
          </cell>
          <cell r="I3" t="str">
            <v>NA</v>
          </cell>
          <cell r="K3" t="str">
            <v>NA</v>
          </cell>
          <cell r="L3" t="str">
            <v>Adecuaciones</v>
          </cell>
          <cell r="M3" t="str">
            <v>Torre Autosoportada - Triangular Seccion Variable</v>
          </cell>
          <cell r="N3" t="str">
            <v>60.0</v>
          </cell>
          <cell r="O3">
            <v>44615</v>
          </cell>
          <cell r="P3" t="str">
            <v>60.0</v>
          </cell>
          <cell r="Q3">
            <v>44720</v>
          </cell>
          <cell r="R3" t="str">
            <v>NA</v>
          </cell>
          <cell r="S3" t="str">
            <v>NA</v>
          </cell>
          <cell r="T3" t="str">
            <v>Obra eléctrica 100%</v>
          </cell>
          <cell r="U3" t="str">
            <v>CW2020 R3</v>
          </cell>
          <cell r="V3">
            <v>44615</v>
          </cell>
          <cell r="W3">
            <v>44615</v>
          </cell>
          <cell r="X3">
            <v>44615</v>
          </cell>
          <cell r="Y3">
            <v>44617</v>
          </cell>
          <cell r="Z3">
            <v>44624</v>
          </cell>
        </row>
        <row r="4">
          <cell r="B4" t="str">
            <v>SurOccidente</v>
          </cell>
          <cell r="C4" t="str">
            <v>PUT.Los Andes</v>
          </cell>
          <cell r="D4" t="str">
            <v>Localidades 700 - Obra Civil 100%</v>
          </cell>
          <cell r="E4">
            <v>300000000</v>
          </cell>
          <cell r="F4" t="str">
            <v>Juan Carlos Gonzalez</v>
          </cell>
          <cell r="G4">
            <v>44614</v>
          </cell>
          <cell r="H4" t="str">
            <v>CICSA</v>
          </cell>
          <cell r="I4" t="str">
            <v>RF-PE-23895,</v>
          </cell>
          <cell r="K4" t="str">
            <v>Obligaciones de hacer</v>
          </cell>
          <cell r="L4" t="str">
            <v>Localidades 700</v>
          </cell>
          <cell r="M4" t="str">
            <v>Torre Autosoportada - Triangular Seccion Variable</v>
          </cell>
          <cell r="N4" t="str">
            <v>60.0</v>
          </cell>
          <cell r="O4">
            <v>44627</v>
          </cell>
          <cell r="P4" t="str">
            <v>90.0</v>
          </cell>
          <cell r="Q4">
            <v>44762</v>
          </cell>
          <cell r="R4" t="str">
            <v>NA</v>
          </cell>
          <cell r="S4" t="str">
            <v>NA</v>
          </cell>
          <cell r="T4" t="str">
            <v>Pendiente estudio de suelos</v>
          </cell>
          <cell r="U4" t="str">
            <v>CW2020 R3</v>
          </cell>
        </row>
        <row r="5">
          <cell r="B5" t="str">
            <v>SurOccidente</v>
          </cell>
          <cell r="C5" t="str">
            <v>PUT.Los Andes</v>
          </cell>
          <cell r="D5" t="str">
            <v>Localidades 700 - Cimentación Torre</v>
          </cell>
          <cell r="E5">
            <v>100000000</v>
          </cell>
          <cell r="F5" t="str">
            <v>Juan Carlos Gonzalez</v>
          </cell>
          <cell r="G5">
            <v>44614</v>
          </cell>
          <cell r="H5" t="str">
            <v>CICSA</v>
          </cell>
          <cell r="I5" t="str">
            <v>RF-PE-23895,</v>
          </cell>
          <cell r="K5" t="str">
            <v>Obligaciones de hacer</v>
          </cell>
          <cell r="L5" t="str">
            <v>Localidades 700</v>
          </cell>
          <cell r="M5" t="str">
            <v>Torre Autosoportada - Triangular Seccion Variable</v>
          </cell>
          <cell r="N5" t="str">
            <v>60.0</v>
          </cell>
          <cell r="O5">
            <v>44627</v>
          </cell>
          <cell r="P5" t="str">
            <v>90.0</v>
          </cell>
          <cell r="Q5">
            <v>44762</v>
          </cell>
          <cell r="R5" t="str">
            <v>NA</v>
          </cell>
          <cell r="S5" t="str">
            <v>NA</v>
          </cell>
          <cell r="T5" t="str">
            <v>Pendiente estudio de suelos</v>
          </cell>
          <cell r="U5" t="str">
            <v>CW2020 R3</v>
          </cell>
        </row>
        <row r="6">
          <cell r="B6" t="str">
            <v>SurOccidente</v>
          </cell>
          <cell r="C6" t="str">
            <v>PUT.Los Andes</v>
          </cell>
          <cell r="D6" t="str">
            <v>Localidades 700 - Suministro e Instalación Torre</v>
          </cell>
          <cell r="E6">
            <v>200000000</v>
          </cell>
          <cell r="F6" t="str">
            <v>Juan Carlos Gonzalez</v>
          </cell>
          <cell r="G6">
            <v>44614</v>
          </cell>
          <cell r="H6" t="str">
            <v>CICSA</v>
          </cell>
          <cell r="I6" t="str">
            <v>RF-PE-23895,</v>
          </cell>
          <cell r="K6" t="str">
            <v>Obligaciones de hacer</v>
          </cell>
          <cell r="L6" t="str">
            <v>Localidades 700</v>
          </cell>
          <cell r="M6" t="str">
            <v>Torre Autosoportada - Triangular Seccion Variable</v>
          </cell>
          <cell r="N6" t="str">
            <v>60.0</v>
          </cell>
          <cell r="O6">
            <v>44627</v>
          </cell>
          <cell r="P6" t="str">
            <v>90.0</v>
          </cell>
          <cell r="Q6">
            <v>44762</v>
          </cell>
          <cell r="R6" t="str">
            <v>NA</v>
          </cell>
          <cell r="S6" t="str">
            <v>NA</v>
          </cell>
          <cell r="T6" t="str">
            <v>Pendiente estudio de suelos</v>
          </cell>
          <cell r="U6" t="str">
            <v>CW2020 R3</v>
          </cell>
        </row>
        <row r="7">
          <cell r="B7" t="str">
            <v>SurOccidente</v>
          </cell>
          <cell r="C7" t="str">
            <v>CAQ.Santiago de la Selva</v>
          </cell>
          <cell r="D7" t="str">
            <v>Adecuaciones - Contrucción Red Electrica Plan Espectro</v>
          </cell>
          <cell r="E7">
            <v>37832301</v>
          </cell>
          <cell r="F7" t="str">
            <v>Rafael Angel Garcia</v>
          </cell>
          <cell r="G7">
            <v>44613</v>
          </cell>
          <cell r="H7" t="str">
            <v>CICSA</v>
          </cell>
          <cell r="K7" t="str">
            <v>Obligaciones de hacer</v>
          </cell>
          <cell r="L7" t="str">
            <v>Localidades 700</v>
          </cell>
          <cell r="M7" t="str">
            <v>Torre Autosoportada - Triangular Seccion Variable</v>
          </cell>
          <cell r="N7" t="str">
            <v>80.0</v>
          </cell>
          <cell r="O7">
            <v>44424</v>
          </cell>
          <cell r="P7" t="str">
            <v>90.0</v>
          </cell>
          <cell r="Q7">
            <v>44559</v>
          </cell>
          <cell r="R7" t="str">
            <v>NA</v>
          </cell>
          <cell r="S7" t="str">
            <v>NA</v>
          </cell>
          <cell r="T7" t="str">
            <v>ejecucion obra civil</v>
          </cell>
          <cell r="U7" t="str">
            <v>CW2020 R3</v>
          </cell>
          <cell r="V7">
            <v>44614</v>
          </cell>
          <cell r="W7">
            <v>44614</v>
          </cell>
          <cell r="X7">
            <v>44614</v>
          </cell>
          <cell r="Y7">
            <v>44617</v>
          </cell>
          <cell r="Z7">
            <v>44624</v>
          </cell>
        </row>
        <row r="8">
          <cell r="B8" t="str">
            <v>SurOccidente</v>
          </cell>
          <cell r="C8" t="str">
            <v>PAS.El Rosario</v>
          </cell>
          <cell r="D8" t="str">
            <v>Plan de Expansión - Obra Eléctrica 100%</v>
          </cell>
          <cell r="E8">
            <v>40000000</v>
          </cell>
          <cell r="F8" t="str">
            <v>Juan Carlos Gonzalez</v>
          </cell>
          <cell r="G8">
            <v>44610</v>
          </cell>
          <cell r="H8" t="str">
            <v>INGEMEC</v>
          </cell>
          <cell r="I8" t="str">
            <v>RF-PE-18574,</v>
          </cell>
          <cell r="K8" t="str">
            <v>Calidad regional</v>
          </cell>
          <cell r="L8" t="str">
            <v>Plan de Expansión</v>
          </cell>
          <cell r="M8" t="str">
            <v>Monopolo - Mimetizado</v>
          </cell>
          <cell r="N8" t="str">
            <v>25.0</v>
          </cell>
          <cell r="O8">
            <v>44620</v>
          </cell>
          <cell r="P8" t="str">
            <v>50.0</v>
          </cell>
          <cell r="Q8">
            <v>44715</v>
          </cell>
          <cell r="R8" t="str">
            <v>SP</v>
          </cell>
          <cell r="S8" t="str">
            <v>hasta InSrv</v>
          </cell>
          <cell r="T8" t="str">
            <v>Pendiente estudio de suelos. Se requiere monopolo/poste de altura 25m para equipos y antenas al interior (no visibles)</v>
          </cell>
          <cell r="U8" t="str">
            <v>CW2020 R5</v>
          </cell>
        </row>
        <row r="9">
          <cell r="B9" t="str">
            <v>SurOccidente</v>
          </cell>
          <cell r="C9" t="str">
            <v>PAS.El Rosario</v>
          </cell>
          <cell r="D9" t="str">
            <v>Plan de Expansión - Cimentación Torre</v>
          </cell>
          <cell r="E9">
            <v>40000000</v>
          </cell>
          <cell r="F9" t="str">
            <v>Juan Carlos Gonzalez</v>
          </cell>
          <cell r="G9">
            <v>44610</v>
          </cell>
          <cell r="H9" t="str">
            <v>INGEMEC</v>
          </cell>
          <cell r="I9" t="str">
            <v>RF-PE-18574,</v>
          </cell>
          <cell r="K9" t="str">
            <v>Calidad regional</v>
          </cell>
          <cell r="L9" t="str">
            <v>Plan de Expansión</v>
          </cell>
          <cell r="M9" t="str">
            <v>Monopolo - Mimetizado</v>
          </cell>
          <cell r="N9" t="str">
            <v>25.0</v>
          </cell>
          <cell r="O9">
            <v>44620</v>
          </cell>
          <cell r="P9" t="str">
            <v>50.0</v>
          </cell>
          <cell r="Q9">
            <v>44715</v>
          </cell>
          <cell r="R9" t="str">
            <v>SP</v>
          </cell>
          <cell r="S9" t="str">
            <v>hasta InSrv</v>
          </cell>
          <cell r="T9" t="str">
            <v>Pendiente estudio de suelos. Se requiere monopolo/poste de altura 25m para equipos y antenas al interior (no visibles)</v>
          </cell>
          <cell r="U9" t="str">
            <v>CW2020 R5</v>
          </cell>
        </row>
        <row r="10">
          <cell r="B10" t="str">
            <v>SurOccidente</v>
          </cell>
          <cell r="C10" t="str">
            <v>PAS.El Rosario</v>
          </cell>
          <cell r="D10" t="str">
            <v>Plan de Expansión - Suministro e Instalación de Torre</v>
          </cell>
          <cell r="E10">
            <v>150000000</v>
          </cell>
          <cell r="F10" t="str">
            <v>Juan Carlos Gonzalez</v>
          </cell>
          <cell r="G10">
            <v>44610</v>
          </cell>
          <cell r="H10" t="str">
            <v>INGEMEC</v>
          </cell>
          <cell r="I10" t="str">
            <v>RF-PE-18574,</v>
          </cell>
          <cell r="K10" t="str">
            <v>Calidad regional</v>
          </cell>
          <cell r="L10" t="str">
            <v>Plan de Expansión</v>
          </cell>
          <cell r="M10" t="str">
            <v>Monopolo - Mimetizado</v>
          </cell>
          <cell r="N10" t="str">
            <v>25.0</v>
          </cell>
          <cell r="O10">
            <v>44620</v>
          </cell>
          <cell r="P10" t="str">
            <v>50.0</v>
          </cell>
          <cell r="Q10">
            <v>44715</v>
          </cell>
          <cell r="R10" t="str">
            <v>SP</v>
          </cell>
          <cell r="S10" t="str">
            <v>hasta InSrv</v>
          </cell>
          <cell r="T10" t="str">
            <v>Pendiente estudio de suelos. Se requiere monopolo/poste de altura 25m para equipos y antenas al interior (no visibles)</v>
          </cell>
          <cell r="U10" t="str">
            <v>CW2020 R5</v>
          </cell>
        </row>
        <row r="11">
          <cell r="B11" t="str">
            <v>SurOccidente</v>
          </cell>
          <cell r="C11" t="str">
            <v>CAL.Batallon Pichincha</v>
          </cell>
          <cell r="D11" t="str">
            <v>Plan de Expansión - Obra Civil 100%</v>
          </cell>
          <cell r="E11">
            <v>70000000</v>
          </cell>
          <cell r="F11" t="str">
            <v>Luis Ediel Torres</v>
          </cell>
          <cell r="G11">
            <v>44610</v>
          </cell>
          <cell r="H11" t="str">
            <v>CICSA</v>
          </cell>
          <cell r="K11" t="str">
            <v>Obligaciones de hacer</v>
          </cell>
          <cell r="L11" t="str">
            <v>Plan de Expansión</v>
          </cell>
          <cell r="M11" t="str">
            <v>Otro - Estructura Existente</v>
          </cell>
          <cell r="N11" t="str">
            <v>30.0</v>
          </cell>
          <cell r="O11">
            <v>44613</v>
          </cell>
          <cell r="P11" t="str">
            <v>30.0</v>
          </cell>
          <cell r="Q11">
            <v>44688</v>
          </cell>
          <cell r="R11" t="str">
            <v>C</v>
          </cell>
          <cell r="S11" t="str">
            <v>hasta InSrv</v>
          </cell>
          <cell r="T11" t="str">
            <v>se debe realizar evaluacion de la estructura</v>
          </cell>
          <cell r="U11" t="str">
            <v>CW2020 R3</v>
          </cell>
        </row>
        <row r="12">
          <cell r="B12" t="str">
            <v>SurOccidente</v>
          </cell>
          <cell r="C12" t="str">
            <v>IBG.Calle 15</v>
          </cell>
          <cell r="D12" t="str">
            <v>Adecuaciones - Obras Civiles Menores</v>
          </cell>
          <cell r="E12">
            <v>50000000</v>
          </cell>
          <cell r="F12" t="str">
            <v>Juan Carlos Gonzalez</v>
          </cell>
          <cell r="G12">
            <v>44609</v>
          </cell>
          <cell r="H12" t="str">
            <v>INTELEX</v>
          </cell>
          <cell r="I12" t="str">
            <v>CO-5-R3-IBG-ST-4759</v>
          </cell>
          <cell r="K12" t="str">
            <v>NA</v>
          </cell>
          <cell r="L12" t="str">
            <v>Adecuaciones</v>
          </cell>
          <cell r="M12" t="str">
            <v>Torre Riendada - Seccion Triangular</v>
          </cell>
          <cell r="N12" t="str">
            <v>5.0</v>
          </cell>
          <cell r="O12">
            <v>44445</v>
          </cell>
          <cell r="P12" t="str">
            <v>20.0</v>
          </cell>
          <cell r="Q12">
            <v>44510</v>
          </cell>
          <cell r="R12" t="str">
            <v>NA</v>
          </cell>
          <cell r="S12" t="str">
            <v>NA</v>
          </cell>
          <cell r="T12" t="str">
            <v>Se debe replantear la estación de forma que solo se ocupen los 40 m2 contratados.</v>
          </cell>
          <cell r="U12" t="str">
            <v>CW2020 R5</v>
          </cell>
        </row>
        <row r="13">
          <cell r="B13" t="str">
            <v>SurOccidente</v>
          </cell>
          <cell r="C13" t="str">
            <v>PAS.Jerusalen</v>
          </cell>
          <cell r="D13" t="str">
            <v>Plan de Expansión - Obra Eléctrica 100%</v>
          </cell>
          <cell r="E13">
            <v>50000000</v>
          </cell>
          <cell r="F13" t="str">
            <v>Juan Carlos Gonzalez</v>
          </cell>
          <cell r="G13">
            <v>44608</v>
          </cell>
          <cell r="H13" t="str">
            <v>CICSA</v>
          </cell>
          <cell r="I13" t="str">
            <v>RF-PE-10239,</v>
          </cell>
          <cell r="K13" t="str">
            <v>Calidad regional</v>
          </cell>
          <cell r="L13" t="str">
            <v>Plan de Expansión</v>
          </cell>
          <cell r="M13" t="str">
            <v>Terraza - Convencional con Mastiles Mimetizada</v>
          </cell>
          <cell r="N13" t="str">
            <v>6.0</v>
          </cell>
          <cell r="O13">
            <v>44620</v>
          </cell>
          <cell r="P13" t="str">
            <v>50.0</v>
          </cell>
          <cell r="Q13">
            <v>44715</v>
          </cell>
          <cell r="R13" t="str">
            <v>SP</v>
          </cell>
          <cell r="S13" t="str">
            <v>hasta InSrv</v>
          </cell>
          <cell r="T13" t="str">
            <v>Pendiente evaluacion estructural</v>
          </cell>
          <cell r="U13" t="str">
            <v>CW2020 R3</v>
          </cell>
        </row>
        <row r="14">
          <cell r="B14" t="str">
            <v>SurOccidente</v>
          </cell>
          <cell r="C14" t="str">
            <v>PAS.Jerusalen</v>
          </cell>
          <cell r="D14" t="str">
            <v>Plan de Expansión - Obra Eléctrica 100%</v>
          </cell>
          <cell r="E14">
            <v>50000000</v>
          </cell>
          <cell r="F14" t="str">
            <v>Juan Carlos Gonzalez</v>
          </cell>
          <cell r="G14">
            <v>44608</v>
          </cell>
          <cell r="H14" t="str">
            <v>CICSA</v>
          </cell>
          <cell r="I14" t="str">
            <v>RF-PE-10239,</v>
          </cell>
          <cell r="K14" t="str">
            <v>Calidad regional</v>
          </cell>
          <cell r="L14" t="str">
            <v>Plan de Expansión</v>
          </cell>
          <cell r="M14" t="str">
            <v>Terraza - Convencional con Mastiles Mimetizada</v>
          </cell>
          <cell r="N14" t="str">
            <v>6.0</v>
          </cell>
          <cell r="O14">
            <v>44620</v>
          </cell>
          <cell r="P14" t="str">
            <v>50.0</v>
          </cell>
          <cell r="Q14">
            <v>44715</v>
          </cell>
          <cell r="R14" t="str">
            <v>SP</v>
          </cell>
          <cell r="S14" t="str">
            <v>hasta InSrv</v>
          </cell>
          <cell r="T14" t="str">
            <v>Pendiente evaluacion estructural</v>
          </cell>
          <cell r="U14" t="str">
            <v>CW2020 R3</v>
          </cell>
        </row>
        <row r="15">
          <cell r="B15" t="str">
            <v>SurOccidente</v>
          </cell>
          <cell r="C15" t="str">
            <v>PAS.Jerusalen</v>
          </cell>
          <cell r="D15" t="str">
            <v>Plan de Expansión - Obra Civil 100%</v>
          </cell>
          <cell r="E15">
            <v>120000000</v>
          </cell>
          <cell r="F15" t="str">
            <v>Juan Carlos Gonzalez</v>
          </cell>
          <cell r="G15">
            <v>44608</v>
          </cell>
          <cell r="H15" t="str">
            <v>CICSA</v>
          </cell>
          <cell r="I15" t="str">
            <v>RF-PE-10239,</v>
          </cell>
          <cell r="K15" t="str">
            <v>Calidad regional</v>
          </cell>
          <cell r="L15" t="str">
            <v>Plan de Expansión</v>
          </cell>
          <cell r="M15" t="str">
            <v>Terraza - Convencional con Mastiles Mimetizada</v>
          </cell>
          <cell r="N15" t="str">
            <v>6.0</v>
          </cell>
          <cell r="O15">
            <v>44620</v>
          </cell>
          <cell r="P15" t="str">
            <v>50.0</v>
          </cell>
          <cell r="Q15">
            <v>44715</v>
          </cell>
          <cell r="R15" t="str">
            <v>SP</v>
          </cell>
          <cell r="S15" t="str">
            <v>hasta InSrv</v>
          </cell>
          <cell r="T15" t="str">
            <v>Pendiente evaluacion estructural</v>
          </cell>
          <cell r="U15" t="str">
            <v>CW2020 R3</v>
          </cell>
        </row>
        <row r="16">
          <cell r="B16" t="str">
            <v>SurOccidente</v>
          </cell>
          <cell r="C16" t="str">
            <v>CAL.Ingenio</v>
          </cell>
          <cell r="D16" t="str">
            <v>Adecuaciones - SDS BCC y CCM</v>
          </cell>
          <cell r="E16">
            <v>120000000</v>
          </cell>
          <cell r="F16" t="str">
            <v>Andres Felipe Gonzalez Cardona</v>
          </cell>
          <cell r="G16">
            <v>44608</v>
          </cell>
          <cell r="H16" t="str">
            <v>ACJ</v>
          </cell>
          <cell r="K16" t="str">
            <v>Empresas y negocios</v>
          </cell>
          <cell r="L16" t="str">
            <v>Adecuaciones</v>
          </cell>
          <cell r="M16" t="str">
            <v>Otro - Estructura Existente</v>
          </cell>
          <cell r="N16" t="str">
            <v>0.0</v>
          </cell>
          <cell r="O16">
            <v>44609</v>
          </cell>
          <cell r="P16" t="str">
            <v>45.0</v>
          </cell>
          <cell r="Q16">
            <v>44699</v>
          </cell>
          <cell r="R16" t="str">
            <v>NA</v>
          </cell>
          <cell r="S16" t="str">
            <v>NA</v>
          </cell>
          <cell r="T16" t="str">
            <v>Suministro e instalacion acometida PDB</v>
          </cell>
          <cell r="U16" t="str">
            <v>CW2020 R2</v>
          </cell>
        </row>
        <row r="17">
          <cell r="B17" t="str">
            <v>SurOccidente</v>
          </cell>
          <cell r="C17" t="str">
            <v>HUI.Praga</v>
          </cell>
          <cell r="D17" t="str">
            <v>Ampliación 3G/LTE - Ampliación Obras Civiles</v>
          </cell>
          <cell r="E17">
            <v>5000000</v>
          </cell>
          <cell r="F17" t="str">
            <v>German David Diez</v>
          </cell>
          <cell r="G17">
            <v>44603</v>
          </cell>
          <cell r="H17" t="str">
            <v>CICSA</v>
          </cell>
          <cell r="I17" t="str">
            <v>RF-OVE-46831 lte700,RF-OVE-52414 lte2600,RF-AMP-38702 RFModule1900 LTE MIMO,RF-AMP-40985 rfmodule1900,RF-MOD-46792 dc box,RF-MOD-46793 airscale,</v>
          </cell>
          <cell r="K17" t="str">
            <v>NA</v>
          </cell>
          <cell r="L17" t="str">
            <v>Ampliación 3G/LTE</v>
          </cell>
          <cell r="M17" t="str">
            <v>Torre Autosoportada - Triangular Seccion Variable</v>
          </cell>
          <cell r="N17" t="str">
            <v>63.0</v>
          </cell>
          <cell r="O17">
            <v>44608</v>
          </cell>
          <cell r="P17" t="str">
            <v>21.0</v>
          </cell>
          <cell r="Q17">
            <v>44674</v>
          </cell>
          <cell r="R17" t="str">
            <v>NA</v>
          </cell>
          <cell r="S17" t="str">
            <v>NA</v>
          </cell>
          <cell r="U17" t="str">
            <v>CW2020 R3</v>
          </cell>
        </row>
        <row r="18">
          <cell r="B18" t="str">
            <v>SurOccidente</v>
          </cell>
          <cell r="C18" t="str">
            <v>CAU.Agua Blanca</v>
          </cell>
          <cell r="D18" t="str">
            <v>Localidades 700 - Obra Eléctrica 100%</v>
          </cell>
          <cell r="E18">
            <v>70000000</v>
          </cell>
          <cell r="F18" t="str">
            <v>German David Diez</v>
          </cell>
          <cell r="G18">
            <v>44603</v>
          </cell>
          <cell r="H18" t="str">
            <v>CICSA</v>
          </cell>
          <cell r="I18" t="str">
            <v>RF-PE-23487,</v>
          </cell>
          <cell r="K18" t="str">
            <v>Obligaciones de hacer</v>
          </cell>
          <cell r="L18" t="str">
            <v>Localidades 700</v>
          </cell>
          <cell r="M18" t="str">
            <v>Torre Autosoportada - Triangular Seccion Variable</v>
          </cell>
          <cell r="N18" t="str">
            <v>60.0</v>
          </cell>
          <cell r="O18">
            <v>44608</v>
          </cell>
          <cell r="P18" t="str">
            <v>90.0</v>
          </cell>
          <cell r="Q18">
            <v>44743</v>
          </cell>
          <cell r="R18" t="str">
            <v>NA</v>
          </cell>
          <cell r="S18" t="str">
            <v>NA</v>
          </cell>
          <cell r="U18" t="str">
            <v>CW2020 R3</v>
          </cell>
        </row>
        <row r="19">
          <cell r="B19" t="str">
            <v>SurOccidente</v>
          </cell>
          <cell r="C19" t="str">
            <v>CAU.Agua Blanca</v>
          </cell>
          <cell r="D19" t="str">
            <v>Localidades 700 - Suministro e Instalación Torre</v>
          </cell>
          <cell r="E19">
            <v>170000000</v>
          </cell>
          <cell r="F19" t="str">
            <v>German David Diez</v>
          </cell>
          <cell r="G19">
            <v>44603</v>
          </cell>
          <cell r="H19" t="str">
            <v>CICSA</v>
          </cell>
          <cell r="I19" t="str">
            <v>RF-PE-23487,</v>
          </cell>
          <cell r="K19" t="str">
            <v>Obligaciones de hacer</v>
          </cell>
          <cell r="L19" t="str">
            <v>Localidades 700</v>
          </cell>
          <cell r="M19" t="str">
            <v>Torre Autosoportada - Triangular Seccion Variable</v>
          </cell>
          <cell r="N19" t="str">
            <v>60.0</v>
          </cell>
          <cell r="O19">
            <v>44608</v>
          </cell>
          <cell r="P19" t="str">
            <v>90.0</v>
          </cell>
          <cell r="Q19">
            <v>44743</v>
          </cell>
          <cell r="R19" t="str">
            <v>NA</v>
          </cell>
          <cell r="S19" t="str">
            <v>NA</v>
          </cell>
          <cell r="U19" t="str">
            <v>CW2020 R3</v>
          </cell>
        </row>
        <row r="20">
          <cell r="B20" t="str">
            <v>SurOccidente</v>
          </cell>
          <cell r="C20" t="str">
            <v>CAU.Agua Blanca</v>
          </cell>
          <cell r="D20" t="str">
            <v>Localidades 700 - Cimentación Torre</v>
          </cell>
          <cell r="E20">
            <v>48000000</v>
          </cell>
          <cell r="F20" t="str">
            <v>German David Diez</v>
          </cell>
          <cell r="G20">
            <v>44603</v>
          </cell>
          <cell r="H20" t="str">
            <v>CICSA</v>
          </cell>
          <cell r="I20" t="str">
            <v>RF-PE-23487,</v>
          </cell>
          <cell r="K20" t="str">
            <v>Obligaciones de hacer</v>
          </cell>
          <cell r="L20" t="str">
            <v>Localidades 700</v>
          </cell>
          <cell r="M20" t="str">
            <v>Torre Autosoportada - Triangular Seccion Variable</v>
          </cell>
          <cell r="N20" t="str">
            <v>60.0</v>
          </cell>
          <cell r="O20">
            <v>44608</v>
          </cell>
          <cell r="P20" t="str">
            <v>90.0</v>
          </cell>
          <cell r="Q20">
            <v>44743</v>
          </cell>
          <cell r="R20" t="str">
            <v>NA</v>
          </cell>
          <cell r="S20" t="str">
            <v>NA</v>
          </cell>
          <cell r="U20" t="str">
            <v>CW2020 R3</v>
          </cell>
        </row>
        <row r="21">
          <cell r="B21" t="str">
            <v>SurOccidente</v>
          </cell>
          <cell r="C21" t="str">
            <v>CAU.Agua Blanca</v>
          </cell>
          <cell r="D21" t="str">
            <v>Localidades 700 - Obra Civil 100%</v>
          </cell>
          <cell r="E21">
            <v>140000000</v>
          </cell>
          <cell r="F21" t="str">
            <v>German David Diez</v>
          </cell>
          <cell r="G21">
            <v>44603</v>
          </cell>
          <cell r="H21" t="str">
            <v>CICSA</v>
          </cell>
          <cell r="I21" t="str">
            <v>RF-PE-23487,</v>
          </cell>
          <cell r="K21" t="str">
            <v>Obligaciones de hacer</v>
          </cell>
          <cell r="L21" t="str">
            <v>Localidades 700</v>
          </cell>
          <cell r="M21" t="str">
            <v>Torre Autosoportada - Triangular Seccion Variable</v>
          </cell>
          <cell r="N21" t="str">
            <v>60.0</v>
          </cell>
          <cell r="O21">
            <v>44608</v>
          </cell>
          <cell r="P21" t="str">
            <v>90.0</v>
          </cell>
          <cell r="Q21">
            <v>44743</v>
          </cell>
          <cell r="R21" t="str">
            <v>NA</v>
          </cell>
          <cell r="S21" t="str">
            <v>NA</v>
          </cell>
          <cell r="U21" t="str">
            <v>CW2020 R3</v>
          </cell>
        </row>
        <row r="22">
          <cell r="B22" t="str">
            <v>SurOccidente</v>
          </cell>
          <cell r="C22" t="str">
            <v>CAU.Aures</v>
          </cell>
          <cell r="D22" t="str">
            <v>Localidades 700 - Obra Eléctrica 100%</v>
          </cell>
          <cell r="E22">
            <v>70000000</v>
          </cell>
          <cell r="F22" t="str">
            <v>German David Diez</v>
          </cell>
          <cell r="G22">
            <v>44603</v>
          </cell>
          <cell r="H22" t="str">
            <v>CICSA</v>
          </cell>
          <cell r="I22" t="str">
            <v>RF-PE-23489,</v>
          </cell>
          <cell r="K22" t="str">
            <v>Obligaciones de hacer</v>
          </cell>
          <cell r="L22" t="str">
            <v>Localidades 700</v>
          </cell>
          <cell r="M22" t="str">
            <v>Celda Portatil - Triangular</v>
          </cell>
          <cell r="N22" t="str">
            <v>45.0</v>
          </cell>
          <cell r="O22">
            <v>44607</v>
          </cell>
          <cell r="P22" t="str">
            <v>90.0</v>
          </cell>
          <cell r="Q22">
            <v>44742</v>
          </cell>
          <cell r="R22" t="str">
            <v>NA</v>
          </cell>
          <cell r="S22" t="str">
            <v>NA</v>
          </cell>
          <cell r="U22" t="str">
            <v>CW2020 R3</v>
          </cell>
        </row>
        <row r="23">
          <cell r="B23" t="str">
            <v>SurOccidente</v>
          </cell>
          <cell r="C23" t="str">
            <v>CAU.Aures</v>
          </cell>
          <cell r="D23" t="str">
            <v>Localidades 700 - Obra Civil 100%</v>
          </cell>
          <cell r="E23">
            <v>320000000</v>
          </cell>
          <cell r="F23" t="str">
            <v>German David Diez</v>
          </cell>
          <cell r="G23">
            <v>44603</v>
          </cell>
          <cell r="H23" t="str">
            <v>CICSA</v>
          </cell>
          <cell r="I23" t="str">
            <v>RF-PE-23489,</v>
          </cell>
          <cell r="K23" t="str">
            <v>Obligaciones de hacer</v>
          </cell>
          <cell r="L23" t="str">
            <v>Localidades 700</v>
          </cell>
          <cell r="M23" t="str">
            <v>Celda Portatil - Triangular</v>
          </cell>
          <cell r="N23" t="str">
            <v>45.0</v>
          </cell>
          <cell r="O23">
            <v>44607</v>
          </cell>
          <cell r="P23" t="str">
            <v>90.0</v>
          </cell>
          <cell r="Q23">
            <v>44742</v>
          </cell>
          <cell r="R23" t="str">
            <v>NA</v>
          </cell>
          <cell r="S23" t="str">
            <v>NA</v>
          </cell>
          <cell r="U23" t="str">
            <v>CW2020 R3</v>
          </cell>
        </row>
        <row r="24">
          <cell r="B24" t="str">
            <v>SurOccidente</v>
          </cell>
          <cell r="C24" t="str">
            <v>TOL.Playa Hawai</v>
          </cell>
          <cell r="D24" t="str">
            <v>Plan de Expansión - Obra Civil 100%</v>
          </cell>
          <cell r="E24">
            <v>93712823</v>
          </cell>
          <cell r="F24" t="str">
            <v>Luis Ediel Torres</v>
          </cell>
          <cell r="G24">
            <v>44603</v>
          </cell>
          <cell r="H24" t="str">
            <v>CICSA</v>
          </cell>
          <cell r="K24" t="str">
            <v>Obligaciones de hacer</v>
          </cell>
          <cell r="L24" t="str">
            <v>Plan de Expansión</v>
          </cell>
          <cell r="M24" t="str">
            <v>Movil - Tipo Telval</v>
          </cell>
          <cell r="N24" t="str">
            <v>35.0</v>
          </cell>
          <cell r="O24">
            <v>44603</v>
          </cell>
          <cell r="P24" t="str">
            <v>20.0</v>
          </cell>
          <cell r="Q24">
            <v>44668</v>
          </cell>
          <cell r="R24" t="str">
            <v>N</v>
          </cell>
          <cell r="S24" t="str">
            <v>hasta Licencias</v>
          </cell>
          <cell r="T24" t="str">
            <v>instalacion movil y trasporte desde la ciudad de pereira a ibague</v>
          </cell>
          <cell r="U24" t="str">
            <v>CW2020 R3</v>
          </cell>
          <cell r="V24">
            <v>44620</v>
          </cell>
          <cell r="W24">
            <v>44620</v>
          </cell>
          <cell r="X24">
            <v>44620</v>
          </cell>
          <cell r="Y24">
            <v>44620</v>
          </cell>
          <cell r="Z24">
            <v>44624</v>
          </cell>
        </row>
        <row r="25">
          <cell r="B25" t="str">
            <v>SurOccidente</v>
          </cell>
          <cell r="C25" t="str">
            <v>PUT.Villa Garzon-5</v>
          </cell>
          <cell r="D25" t="str">
            <v>Adecuaciones - Contrucción Red Electrica Plan Expansión</v>
          </cell>
          <cell r="E25">
            <v>25000000</v>
          </cell>
          <cell r="F25" t="str">
            <v>Rafael Angel Garcia</v>
          </cell>
          <cell r="G25">
            <v>44603</v>
          </cell>
          <cell r="H25" t="str">
            <v>CICSA</v>
          </cell>
          <cell r="I25" t="str">
            <v>NA</v>
          </cell>
          <cell r="K25" t="str">
            <v>NA</v>
          </cell>
          <cell r="L25" t="str">
            <v>Adecuaciones</v>
          </cell>
          <cell r="M25" t="str">
            <v>Monopolo - Convencional</v>
          </cell>
          <cell r="N25" t="str">
            <v>30.0</v>
          </cell>
          <cell r="O25">
            <v>44603</v>
          </cell>
          <cell r="P25" t="str">
            <v>30.0</v>
          </cell>
          <cell r="Q25">
            <v>44678</v>
          </cell>
          <cell r="R25" t="str">
            <v>NA</v>
          </cell>
          <cell r="S25" t="str">
            <v>NA</v>
          </cell>
          <cell r="T25" t="str">
            <v>Construcción y legalización del proyecto eléctrico ante la electrificadora.</v>
          </cell>
          <cell r="U25" t="str">
            <v>CW2020 R3</v>
          </cell>
        </row>
        <row r="26">
          <cell r="B26" t="str">
            <v>SurOccidente</v>
          </cell>
          <cell r="C26" t="str">
            <v>CAQ.Campo Alegre-2</v>
          </cell>
          <cell r="D26" t="str">
            <v>Adecuaciones - Obras Civiles Menores</v>
          </cell>
          <cell r="E26">
            <v>7000000</v>
          </cell>
          <cell r="F26" t="str">
            <v>German David Diez</v>
          </cell>
          <cell r="G26">
            <v>44603</v>
          </cell>
          <cell r="H26" t="str">
            <v>CICSA</v>
          </cell>
          <cell r="I26" t="str">
            <v>RF-PE-23394,</v>
          </cell>
          <cell r="K26" t="str">
            <v>NA</v>
          </cell>
          <cell r="L26" t="str">
            <v>Adecuaciones</v>
          </cell>
          <cell r="M26" t="str">
            <v>Celda Portatil - Triangular</v>
          </cell>
          <cell r="N26" t="str">
            <v>45.0</v>
          </cell>
          <cell r="O26">
            <v>44606</v>
          </cell>
          <cell r="P26" t="str">
            <v>21.0</v>
          </cell>
          <cell r="Q26">
            <v>44672</v>
          </cell>
          <cell r="R26" t="str">
            <v>NA</v>
          </cell>
          <cell r="S26" t="str">
            <v>NA</v>
          </cell>
          <cell r="U26" t="str">
            <v>CW2020 R3</v>
          </cell>
        </row>
        <row r="27">
          <cell r="B27" t="str">
            <v>SurOccidente</v>
          </cell>
          <cell r="C27" t="str">
            <v>HUI.Aleluyas</v>
          </cell>
          <cell r="D27" t="str">
            <v>Localidades 700 - Obra Eléctrica 100%</v>
          </cell>
          <cell r="E27">
            <v>70000000</v>
          </cell>
          <cell r="F27" t="str">
            <v>German David Diez</v>
          </cell>
          <cell r="G27">
            <v>44602</v>
          </cell>
          <cell r="H27" t="str">
            <v>CICSA</v>
          </cell>
          <cell r="I27" t="str">
            <v>RF-PE-23796,</v>
          </cell>
          <cell r="K27" t="str">
            <v>Obligaciones de hacer</v>
          </cell>
          <cell r="L27" t="str">
            <v>Localidades 700</v>
          </cell>
          <cell r="M27" t="str">
            <v>Torre Autosoportada - Cuadrada Seccion Constante 1.5m x 1.5m</v>
          </cell>
          <cell r="N27" t="str">
            <v>45.0</v>
          </cell>
          <cell r="O27">
            <v>44606</v>
          </cell>
          <cell r="P27" t="str">
            <v>90.0</v>
          </cell>
          <cell r="Q27">
            <v>44741</v>
          </cell>
          <cell r="R27" t="str">
            <v>NA</v>
          </cell>
          <cell r="S27" t="str">
            <v>NA</v>
          </cell>
          <cell r="U27" t="str">
            <v>CW2020 R3</v>
          </cell>
        </row>
        <row r="28">
          <cell r="B28" t="str">
            <v>SurOccidente</v>
          </cell>
          <cell r="C28" t="str">
            <v>HUI.Aleluyas</v>
          </cell>
          <cell r="D28" t="str">
            <v>Localidades 700 - Suministro e Instalación Torre</v>
          </cell>
          <cell r="E28">
            <v>160000000</v>
          </cell>
          <cell r="F28" t="str">
            <v>German David Diez</v>
          </cell>
          <cell r="G28">
            <v>44602</v>
          </cell>
          <cell r="H28" t="str">
            <v>CICSA</v>
          </cell>
          <cell r="I28" t="str">
            <v>RF-PE-23796,</v>
          </cell>
          <cell r="K28" t="str">
            <v>Obligaciones de hacer</v>
          </cell>
          <cell r="L28" t="str">
            <v>Localidades 700</v>
          </cell>
          <cell r="M28" t="str">
            <v>Torre Autosoportada - Cuadrada Seccion Constante 1.5m x 1.5m</v>
          </cell>
          <cell r="N28" t="str">
            <v>45.0</v>
          </cell>
          <cell r="O28">
            <v>44606</v>
          </cell>
          <cell r="P28" t="str">
            <v>90.0</v>
          </cell>
          <cell r="Q28">
            <v>44741</v>
          </cell>
          <cell r="R28" t="str">
            <v>NA</v>
          </cell>
          <cell r="S28" t="str">
            <v>NA</v>
          </cell>
          <cell r="U28" t="str">
            <v>CW2020 R3</v>
          </cell>
        </row>
        <row r="29">
          <cell r="B29" t="str">
            <v>SurOccidente</v>
          </cell>
          <cell r="C29" t="str">
            <v>HUI.Aleluyas</v>
          </cell>
          <cell r="D29" t="str">
            <v>Localidades 700 - Cimentación Torre</v>
          </cell>
          <cell r="E29">
            <v>48000000</v>
          </cell>
          <cell r="F29" t="str">
            <v>German David Diez</v>
          </cell>
          <cell r="G29">
            <v>44602</v>
          </cell>
          <cell r="H29" t="str">
            <v>CICSA</v>
          </cell>
          <cell r="I29" t="str">
            <v>RF-PE-23796,</v>
          </cell>
          <cell r="K29" t="str">
            <v>Obligaciones de hacer</v>
          </cell>
          <cell r="L29" t="str">
            <v>Localidades 700</v>
          </cell>
          <cell r="M29" t="str">
            <v>Torre Autosoportada - Cuadrada Seccion Constante 1.5m x 1.5m</v>
          </cell>
          <cell r="N29" t="str">
            <v>45.0</v>
          </cell>
          <cell r="O29">
            <v>44606</v>
          </cell>
          <cell r="P29" t="str">
            <v>90.0</v>
          </cell>
          <cell r="Q29">
            <v>44741</v>
          </cell>
          <cell r="R29" t="str">
            <v>NA</v>
          </cell>
          <cell r="S29" t="str">
            <v>NA</v>
          </cell>
          <cell r="U29" t="str">
            <v>CW2020 R3</v>
          </cell>
        </row>
        <row r="30">
          <cell r="B30" t="str">
            <v>SurOccidente</v>
          </cell>
          <cell r="C30" t="str">
            <v>HUI.Aleluyas</v>
          </cell>
          <cell r="D30" t="str">
            <v>Localidades 700 - Obra Civil 100%</v>
          </cell>
          <cell r="E30">
            <v>140000000</v>
          </cell>
          <cell r="F30" t="str">
            <v>German David Diez</v>
          </cell>
          <cell r="G30">
            <v>44602</v>
          </cell>
          <cell r="H30" t="str">
            <v>CICSA</v>
          </cell>
          <cell r="I30" t="str">
            <v>RF-PE-23796,</v>
          </cell>
          <cell r="K30" t="str">
            <v>Obligaciones de hacer</v>
          </cell>
          <cell r="L30" t="str">
            <v>Localidades 700</v>
          </cell>
          <cell r="M30" t="str">
            <v>Torre Autosoportada - Cuadrada Seccion Constante 1.5m x 1.5m</v>
          </cell>
          <cell r="N30" t="str">
            <v>45.0</v>
          </cell>
          <cell r="O30">
            <v>44606</v>
          </cell>
          <cell r="P30" t="str">
            <v>90.0</v>
          </cell>
          <cell r="Q30">
            <v>44741</v>
          </cell>
          <cell r="R30" t="str">
            <v>NA</v>
          </cell>
          <cell r="S30" t="str">
            <v>NA</v>
          </cell>
          <cell r="U30" t="str">
            <v>CW2020 R3</v>
          </cell>
        </row>
        <row r="31">
          <cell r="B31" t="str">
            <v>SurOccidente</v>
          </cell>
          <cell r="C31" t="str">
            <v>POP.Matamoros</v>
          </cell>
          <cell r="D31" t="str">
            <v>Adecuaciones - Obras Civiles Menores</v>
          </cell>
          <cell r="E31">
            <v>50000000</v>
          </cell>
          <cell r="F31" t="str">
            <v>Luis Ediel Torres</v>
          </cell>
          <cell r="G31">
            <v>44602</v>
          </cell>
          <cell r="H31" t="str">
            <v>INGEMEC</v>
          </cell>
          <cell r="K31" t="str">
            <v>Evento masivo</v>
          </cell>
          <cell r="L31" t="str">
            <v>Adecuaciones</v>
          </cell>
          <cell r="M31" t="str">
            <v>Movil - Mini Movil</v>
          </cell>
          <cell r="N31" t="str">
            <v>22.0</v>
          </cell>
          <cell r="O31">
            <v>44606</v>
          </cell>
          <cell r="P31" t="str">
            <v>30.0</v>
          </cell>
          <cell r="Q31">
            <v>44681</v>
          </cell>
          <cell r="R31" t="str">
            <v>NA</v>
          </cell>
          <cell r="S31" t="str">
            <v>NA</v>
          </cell>
          <cell r="T31" t="str">
            <v>adecuacion movil con elementos de celda portatil existete par a contruir movil autosoportada</v>
          </cell>
          <cell r="U31" t="str">
            <v>CW2020 R5</v>
          </cell>
        </row>
        <row r="32">
          <cell r="B32" t="str">
            <v>SurOccidente</v>
          </cell>
          <cell r="C32" t="str">
            <v>VAL.Yumbo-2</v>
          </cell>
          <cell r="D32" t="str">
            <v>Ampliación 3G/LTE - Ampliación Obras Civiles</v>
          </cell>
          <cell r="E32">
            <v>7000000</v>
          </cell>
          <cell r="F32" t="str">
            <v>German David Diez</v>
          </cell>
          <cell r="G32">
            <v>44602</v>
          </cell>
          <cell r="H32" t="str">
            <v>CICSA</v>
          </cell>
          <cell r="I32" t="str">
            <v>RF-OVE-52205 lte700,RF-AMP-38034 RFModule1900 LTE MIMO,RF-AMP-40669 rfmodule850,RF-AMP-40671 umts850,RF-MOD-46334 ampliacion lte mimo,</v>
          </cell>
          <cell r="K32" t="str">
            <v>NA</v>
          </cell>
          <cell r="L32" t="str">
            <v>Ampliación 3G/LTE</v>
          </cell>
          <cell r="M32" t="str">
            <v>Torre Autosoportada - Cuadrada Seccion Constante 1.5m x 1.5m</v>
          </cell>
          <cell r="N32" t="str">
            <v>42.0</v>
          </cell>
          <cell r="O32">
            <v>44606</v>
          </cell>
          <cell r="P32" t="str">
            <v>21.0</v>
          </cell>
          <cell r="Q32">
            <v>44672</v>
          </cell>
          <cell r="R32" t="str">
            <v>NA</v>
          </cell>
          <cell r="S32" t="str">
            <v>NA</v>
          </cell>
          <cell r="U32" t="str">
            <v>CW2020 R3</v>
          </cell>
        </row>
        <row r="33">
          <cell r="B33" t="str">
            <v>SurOccidente</v>
          </cell>
          <cell r="C33" t="str">
            <v>CAU.Toribio</v>
          </cell>
          <cell r="D33" t="str">
            <v>Ampliación 3G/LTE - Ampliación Obras Civiles</v>
          </cell>
          <cell r="E33">
            <v>1000000</v>
          </cell>
          <cell r="F33" t="str">
            <v>German David Diez</v>
          </cell>
          <cell r="G33">
            <v>44601</v>
          </cell>
          <cell r="H33" t="str">
            <v>CICSA</v>
          </cell>
          <cell r="I33" t="str">
            <v>RF-OVE-45233 lte2600,RF-OVE-51021 lte700,RF-AMP-34842 RFModule1900 LTE MIMO,RF-AMP-36110 adecuacion sistema radiante,RF-MOD-44220 airscale,RF-MOD-44221 dc box,</v>
          </cell>
          <cell r="K33" t="str">
            <v>NA</v>
          </cell>
          <cell r="L33" t="str">
            <v>Ampliación 3G/LTE</v>
          </cell>
          <cell r="M33" t="str">
            <v>Torre Autosoportada - Triangular Seccion Variable</v>
          </cell>
          <cell r="N33" t="str">
            <v>80.0</v>
          </cell>
          <cell r="O33">
            <v>44604</v>
          </cell>
          <cell r="P33" t="str">
            <v>21.0</v>
          </cell>
          <cell r="Q33">
            <v>44670</v>
          </cell>
          <cell r="R33" t="str">
            <v>NA</v>
          </cell>
          <cell r="S33" t="str">
            <v>NA</v>
          </cell>
          <cell r="U33" t="str">
            <v>CW2020 R3</v>
          </cell>
        </row>
        <row r="34">
          <cell r="B34" t="str">
            <v>SurOccidente</v>
          </cell>
          <cell r="C34" t="str">
            <v>CAU.Hormiguero</v>
          </cell>
          <cell r="D34" t="str">
            <v>Ampliación 3G/LTE - Ampliación Obras Civiles</v>
          </cell>
          <cell r="E34">
            <v>9113467</v>
          </cell>
          <cell r="F34" t="str">
            <v>German David Diez</v>
          </cell>
          <cell r="G34">
            <v>44601</v>
          </cell>
          <cell r="H34" t="str">
            <v>CICSA</v>
          </cell>
          <cell r="I34" t="str">
            <v>RF-OVE-33281 LTE2600,</v>
          </cell>
          <cell r="K34" t="str">
            <v>NA</v>
          </cell>
          <cell r="L34" t="str">
            <v>Ampliación 3G/LTE</v>
          </cell>
          <cell r="M34" t="str">
            <v>Torre Autosoportada - Triangular Seccion Variable</v>
          </cell>
          <cell r="N34" t="str">
            <v>74.0</v>
          </cell>
          <cell r="O34">
            <v>44604</v>
          </cell>
          <cell r="P34" t="str">
            <v>21.0</v>
          </cell>
          <cell r="Q34">
            <v>44670</v>
          </cell>
          <cell r="R34" t="str">
            <v>NA</v>
          </cell>
          <cell r="S34" t="str">
            <v>NA</v>
          </cell>
          <cell r="U34" t="str">
            <v>CW2020 R3</v>
          </cell>
          <cell r="V34">
            <v>44644</v>
          </cell>
          <cell r="W34">
            <v>44644</v>
          </cell>
          <cell r="X34">
            <v>44644</v>
          </cell>
        </row>
        <row r="35">
          <cell r="B35" t="str">
            <v>SurOccidente</v>
          </cell>
          <cell r="C35" t="str">
            <v>CAL.Ingenio</v>
          </cell>
          <cell r="D35" t="str">
            <v>Adecuaciones - SDS BCC y CCM</v>
          </cell>
          <cell r="E35">
            <v>10000000</v>
          </cell>
          <cell r="F35" t="str">
            <v>Andres Felipe Gonzalez Cardona</v>
          </cell>
          <cell r="G35">
            <v>44601</v>
          </cell>
          <cell r="H35" t="str">
            <v>CICSA</v>
          </cell>
          <cell r="I35" t="str">
            <v>RF-AMP-28040 lte2600,</v>
          </cell>
          <cell r="K35" t="str">
            <v>NA</v>
          </cell>
          <cell r="L35" t="str">
            <v>Adecuaciones</v>
          </cell>
          <cell r="M35" t="str">
            <v>Otro - Otra</v>
          </cell>
          <cell r="N35" t="str">
            <v>50.0</v>
          </cell>
          <cell r="O35">
            <v>44606</v>
          </cell>
          <cell r="P35" t="str">
            <v>40.0</v>
          </cell>
          <cell r="Q35">
            <v>44691</v>
          </cell>
          <cell r="R35" t="str">
            <v>NA</v>
          </cell>
          <cell r="S35" t="str">
            <v>NA</v>
          </cell>
          <cell r="T35" t="str">
            <v>PROYECTO VIRTUALIZACION</v>
          </cell>
          <cell r="U35" t="str">
            <v>CW2020 R3</v>
          </cell>
        </row>
        <row r="36">
          <cell r="B36" t="str">
            <v>SurOccidente</v>
          </cell>
          <cell r="C36" t="str">
            <v>PAS.Terminal</v>
          </cell>
          <cell r="D36" t="str">
            <v>Ampliación 3G/LTE - Ampliación Obras Civiles</v>
          </cell>
          <cell r="E36">
            <v>6000000</v>
          </cell>
          <cell r="F36" t="str">
            <v>German David Diez</v>
          </cell>
          <cell r="G36">
            <v>44601</v>
          </cell>
          <cell r="H36" t="str">
            <v>CICSA</v>
          </cell>
          <cell r="I36" t="str">
            <v>RF-AMP-39924 rfmodule850,RF-MOD-46009 ampliacion lte mimo,RF-MOD-46010 modernizacion sran,</v>
          </cell>
          <cell r="K36" t="str">
            <v>NA</v>
          </cell>
          <cell r="L36" t="str">
            <v>Ampliación 3G/LTE</v>
          </cell>
          <cell r="M36" t="str">
            <v>Terraza - Convencional con Mastil Autosoportado</v>
          </cell>
          <cell r="N36" t="str">
            <v>4.0</v>
          </cell>
          <cell r="O36">
            <v>44604</v>
          </cell>
          <cell r="P36" t="str">
            <v>21.0</v>
          </cell>
          <cell r="Q36">
            <v>44670</v>
          </cell>
          <cell r="R36" t="str">
            <v>NA</v>
          </cell>
          <cell r="S36" t="str">
            <v>NA</v>
          </cell>
          <cell r="U36" t="str">
            <v>CW2020 R3</v>
          </cell>
        </row>
        <row r="37">
          <cell r="B37" t="str">
            <v>SurOccidente</v>
          </cell>
          <cell r="C37" t="str">
            <v>HUI.Isnos-2</v>
          </cell>
          <cell r="D37" t="str">
            <v>Ampliación 3G/LTE - Ampliación Obras Civiles</v>
          </cell>
          <cell r="E37">
            <v>7000000</v>
          </cell>
          <cell r="F37" t="str">
            <v>German David Diez</v>
          </cell>
          <cell r="G37">
            <v>44601</v>
          </cell>
          <cell r="H37" t="str">
            <v>CICSA</v>
          </cell>
          <cell r="I37" t="str">
            <v>RF-OVE-52121 lte700,RF-AMP-37924 RFModule1900 LTE MIMO,RF-AMP-40122 rfmodule850,RF-MOD-46172 modernizacion sran,RF-MOD-46173 ampliacion lte mimo,</v>
          </cell>
          <cell r="K37" t="str">
            <v>NA</v>
          </cell>
          <cell r="L37" t="str">
            <v>Ampliación 3G/LTE</v>
          </cell>
          <cell r="M37" t="str">
            <v>Torre Autosoportada - Triangular Seccion Variable</v>
          </cell>
          <cell r="N37" t="str">
            <v>60.0</v>
          </cell>
          <cell r="O37">
            <v>44604</v>
          </cell>
          <cell r="P37" t="str">
            <v>21.0</v>
          </cell>
          <cell r="Q37">
            <v>44670</v>
          </cell>
          <cell r="R37" t="str">
            <v>NA</v>
          </cell>
          <cell r="S37" t="str">
            <v>NA</v>
          </cell>
          <cell r="U37" t="str">
            <v>CW2020 R3</v>
          </cell>
        </row>
        <row r="38">
          <cell r="B38" t="str">
            <v>SurOccidente</v>
          </cell>
          <cell r="C38" t="str">
            <v>HUI.Isnos</v>
          </cell>
          <cell r="D38" t="str">
            <v>Ampliación 3G/LTE - Ampliación Obras Civiles</v>
          </cell>
          <cell r="E38">
            <v>9000000</v>
          </cell>
          <cell r="F38" t="str">
            <v>German David Diez</v>
          </cell>
          <cell r="G38">
            <v>44600</v>
          </cell>
          <cell r="H38" t="str">
            <v>CICSA</v>
          </cell>
          <cell r="I38" t="str">
            <v>RF-AMP-34897 RFModule1900 LTE MIMO,</v>
          </cell>
          <cell r="K38" t="str">
            <v>NA</v>
          </cell>
          <cell r="L38" t="str">
            <v>Ampliación 3G/LTE</v>
          </cell>
          <cell r="M38" t="str">
            <v>Torre Autosoportada - Triangular Seccion Variable</v>
          </cell>
          <cell r="N38" t="str">
            <v>60.0</v>
          </cell>
          <cell r="O38">
            <v>44603</v>
          </cell>
          <cell r="P38" t="str">
            <v>21.0</v>
          </cell>
          <cell r="Q38">
            <v>44669</v>
          </cell>
          <cell r="R38" t="str">
            <v>NA</v>
          </cell>
          <cell r="S38" t="str">
            <v>NA</v>
          </cell>
          <cell r="U38" t="str">
            <v>CW2020 R3</v>
          </cell>
        </row>
        <row r="39">
          <cell r="B39" t="str">
            <v>SurOccidente</v>
          </cell>
          <cell r="C39" t="str">
            <v>PAL.Estacion</v>
          </cell>
          <cell r="D39" t="str">
            <v>Ampliación 3G/LTE - Ampliación Obras Civiles</v>
          </cell>
          <cell r="E39">
            <v>7000000</v>
          </cell>
          <cell r="F39" t="str">
            <v>German David Diez</v>
          </cell>
          <cell r="G39">
            <v>44600</v>
          </cell>
          <cell r="H39" t="str">
            <v>CICSA</v>
          </cell>
          <cell r="I39" t="str">
            <v>RF-AMP-40553 rfmodule850,RF-MOD-46294 ampliacion lte mimo,</v>
          </cell>
          <cell r="K39" t="str">
            <v>NA</v>
          </cell>
          <cell r="L39" t="str">
            <v>Ampliación 3G/LTE</v>
          </cell>
          <cell r="M39" t="str">
            <v>Terraza - Convencional con Mastil Autosoportado</v>
          </cell>
          <cell r="N39" t="str">
            <v>2.0</v>
          </cell>
          <cell r="O39">
            <v>44603</v>
          </cell>
          <cell r="P39" t="str">
            <v>21.0</v>
          </cell>
          <cell r="Q39">
            <v>44669</v>
          </cell>
          <cell r="R39" t="str">
            <v>NA</v>
          </cell>
          <cell r="S39" t="str">
            <v>NA</v>
          </cell>
          <cell r="U39" t="str">
            <v>CW2020 R3</v>
          </cell>
        </row>
        <row r="40">
          <cell r="B40" t="str">
            <v>SurOccidente</v>
          </cell>
          <cell r="C40" t="str">
            <v>CAU.IND Mayaguez Hormiguero</v>
          </cell>
          <cell r="D40" t="str">
            <v>Soluciones Dedicadas Corporativas - Obra Civil 100%</v>
          </cell>
          <cell r="E40">
            <v>50000000</v>
          </cell>
          <cell r="F40" t="str">
            <v>German David Diez</v>
          </cell>
          <cell r="G40">
            <v>44600</v>
          </cell>
          <cell r="H40" t="str">
            <v>CICSA</v>
          </cell>
          <cell r="I40" t="str">
            <v>PRJ-04775</v>
          </cell>
          <cell r="K40" t="str">
            <v>NA</v>
          </cell>
          <cell r="L40" t="str">
            <v>Soluciones Dedicadas Corporativas</v>
          </cell>
          <cell r="M40" t="str">
            <v>Poste - Concreto</v>
          </cell>
          <cell r="N40" t="str">
            <v>12.0</v>
          </cell>
          <cell r="O40">
            <v>44603</v>
          </cell>
          <cell r="P40" t="str">
            <v>30.0</v>
          </cell>
          <cell r="Q40">
            <v>44678</v>
          </cell>
          <cell r="R40" t="str">
            <v>NA</v>
          </cell>
          <cell r="S40" t="str">
            <v>NA</v>
          </cell>
          <cell r="U40" t="str">
            <v>CW2020 R3</v>
          </cell>
        </row>
        <row r="41">
          <cell r="B41" t="str">
            <v>SurOccidente</v>
          </cell>
          <cell r="C41" t="str">
            <v>CAU.SAN MARTIN SPC</v>
          </cell>
          <cell r="D41" t="str">
            <v>Localidades 700 - Obra Civil 100%</v>
          </cell>
          <cell r="E41">
            <v>300000000</v>
          </cell>
          <cell r="F41" t="str">
            <v>German David Diez</v>
          </cell>
          <cell r="G41">
            <v>44599</v>
          </cell>
          <cell r="H41" t="str">
            <v>ING. DEL HUILA</v>
          </cell>
          <cell r="K41" t="str">
            <v>NA</v>
          </cell>
          <cell r="L41" t="str">
            <v>Localidades 700</v>
          </cell>
          <cell r="M41" t="str">
            <v>Celda Portatil - Triangular</v>
          </cell>
          <cell r="N41" t="str">
            <v>45.0</v>
          </cell>
          <cell r="O41">
            <v>44596</v>
          </cell>
          <cell r="P41" t="str">
            <v>90.0</v>
          </cell>
          <cell r="Q41">
            <v>44731</v>
          </cell>
          <cell r="R41" t="str">
            <v>NA</v>
          </cell>
          <cell r="S41" t="str">
            <v>NA</v>
          </cell>
          <cell r="U41" t="str">
            <v>CW2020 R3</v>
          </cell>
        </row>
        <row r="42">
          <cell r="B42" t="str">
            <v>SurOccidente</v>
          </cell>
          <cell r="C42" t="str">
            <v>CAQ.La Primavera</v>
          </cell>
          <cell r="D42" t="str">
            <v>Adecuaciones - Obras Civiles Menores</v>
          </cell>
          <cell r="E42">
            <v>16000000</v>
          </cell>
          <cell r="F42" t="str">
            <v>German Dario Mancipe</v>
          </cell>
          <cell r="G42">
            <v>44596</v>
          </cell>
          <cell r="H42" t="str">
            <v>CICSA</v>
          </cell>
          <cell r="K42" t="str">
            <v>Calidad regional</v>
          </cell>
          <cell r="L42" t="str">
            <v>Adecuaciones</v>
          </cell>
          <cell r="M42" t="str">
            <v>Torre Autosoportada - Triangular Seccion Variable</v>
          </cell>
          <cell r="N42" t="str">
            <v>100.0</v>
          </cell>
          <cell r="O42">
            <v>44596</v>
          </cell>
          <cell r="P42" t="str">
            <v>12.0</v>
          </cell>
          <cell r="Q42">
            <v>44653</v>
          </cell>
          <cell r="R42" t="str">
            <v>NA</v>
          </cell>
          <cell r="S42" t="str">
            <v>NA</v>
          </cell>
          <cell r="T42" t="str">
            <v>Transporte e instalación gabinete de Microondas</v>
          </cell>
          <cell r="U42" t="str">
            <v>CW2020 R3</v>
          </cell>
        </row>
        <row r="43">
          <cell r="B43" t="str">
            <v>SurOccidente</v>
          </cell>
          <cell r="C43" t="str">
            <v>CAL.RB Makro</v>
          </cell>
          <cell r="D43" t="str">
            <v>Adecuaciones - Contrucción Red Electrica Plan Expansión</v>
          </cell>
          <cell r="E43">
            <v>25000000</v>
          </cell>
          <cell r="F43" t="str">
            <v>Rafael Angel Garcia</v>
          </cell>
          <cell r="G43">
            <v>44595</v>
          </cell>
          <cell r="H43" t="str">
            <v>CICSA</v>
          </cell>
          <cell r="I43" t="str">
            <v>NA</v>
          </cell>
          <cell r="K43" t="str">
            <v>NA</v>
          </cell>
          <cell r="L43" t="str">
            <v>Adecuaciones</v>
          </cell>
          <cell r="M43" t="str">
            <v>Terraza - Kit Mastil</v>
          </cell>
          <cell r="N43" t="str">
            <v>30.0</v>
          </cell>
          <cell r="O43">
            <v>44596</v>
          </cell>
          <cell r="P43" t="str">
            <v>50.0</v>
          </cell>
          <cell r="Q43">
            <v>44691</v>
          </cell>
          <cell r="R43" t="str">
            <v>NA</v>
          </cell>
          <cell r="S43" t="str">
            <v>NA</v>
          </cell>
          <cell r="T43" t="str">
            <v>Tramite eléctrico ante electrificadora para independizar cuenta de energía</v>
          </cell>
          <cell r="U43" t="str">
            <v>CW2020 R3</v>
          </cell>
        </row>
        <row r="44">
          <cell r="B44" t="str">
            <v>SurOccidente</v>
          </cell>
          <cell r="C44" t="str">
            <v>CAU.San Martin</v>
          </cell>
          <cell r="D44" t="str">
            <v>Localidades 700 - Obra Eléctrica 100%</v>
          </cell>
          <cell r="E44">
            <v>70000000</v>
          </cell>
          <cell r="F44" t="str">
            <v>German David Diez</v>
          </cell>
          <cell r="G44">
            <v>44593</v>
          </cell>
          <cell r="H44" t="str">
            <v>ING. DEL HUILA</v>
          </cell>
          <cell r="I44" t="str">
            <v>RF-PE-24447,</v>
          </cell>
          <cell r="K44" t="str">
            <v>Obligaciones de hacer</v>
          </cell>
          <cell r="L44" t="str">
            <v>Localidades 700</v>
          </cell>
          <cell r="M44" t="str">
            <v>Celda Portatil - Triangular</v>
          </cell>
          <cell r="N44" t="str">
            <v>45.0</v>
          </cell>
          <cell r="O44">
            <v>44596</v>
          </cell>
          <cell r="P44" t="str">
            <v>90.0</v>
          </cell>
          <cell r="Q44">
            <v>44731</v>
          </cell>
          <cell r="R44" t="str">
            <v>NA</v>
          </cell>
          <cell r="S44" t="str">
            <v>NA</v>
          </cell>
          <cell r="U44" t="str">
            <v>CW2020 R3</v>
          </cell>
        </row>
        <row r="45">
          <cell r="B45" t="str">
            <v>SurOccidente</v>
          </cell>
          <cell r="C45" t="str">
            <v>CAU.San Martin</v>
          </cell>
          <cell r="D45" t="str">
            <v>Localidades 700 - Suministro e Instalación Torre</v>
          </cell>
          <cell r="E45">
            <v>100000000</v>
          </cell>
          <cell r="F45" t="str">
            <v>German David Diez</v>
          </cell>
          <cell r="G45">
            <v>44593</v>
          </cell>
          <cell r="H45" t="str">
            <v>ING. DEL HUILA</v>
          </cell>
          <cell r="I45" t="str">
            <v>RF-PE-24447,</v>
          </cell>
          <cell r="K45" t="str">
            <v>Obligaciones de hacer</v>
          </cell>
          <cell r="L45" t="str">
            <v>Localidades 700</v>
          </cell>
          <cell r="M45" t="str">
            <v>Celda Portatil - Triangular</v>
          </cell>
          <cell r="N45" t="str">
            <v>45.0</v>
          </cell>
          <cell r="O45">
            <v>44596</v>
          </cell>
          <cell r="P45" t="str">
            <v>90.0</v>
          </cell>
          <cell r="Q45">
            <v>44731</v>
          </cell>
          <cell r="R45" t="str">
            <v>NA</v>
          </cell>
          <cell r="S45" t="str">
            <v>NA</v>
          </cell>
          <cell r="U45" t="str">
            <v>CW2020 R3</v>
          </cell>
        </row>
        <row r="46">
          <cell r="B46" t="str">
            <v>SurOccidente</v>
          </cell>
          <cell r="C46" t="str">
            <v>CAU.San Martin</v>
          </cell>
          <cell r="D46" t="str">
            <v>Localidades 700 - Cimentación Torre</v>
          </cell>
          <cell r="E46">
            <v>60000000</v>
          </cell>
          <cell r="F46" t="str">
            <v>German David Diez</v>
          </cell>
          <cell r="G46">
            <v>44593</v>
          </cell>
          <cell r="H46" t="str">
            <v>ING. DEL HUILA</v>
          </cell>
          <cell r="I46" t="str">
            <v>RF-PE-24447,</v>
          </cell>
          <cell r="K46" t="str">
            <v>Obligaciones de hacer</v>
          </cell>
          <cell r="L46" t="str">
            <v>Localidades 700</v>
          </cell>
          <cell r="M46" t="str">
            <v>Celda Portatil - Triangular</v>
          </cell>
          <cell r="N46" t="str">
            <v>45.0</v>
          </cell>
          <cell r="O46">
            <v>44596</v>
          </cell>
          <cell r="P46" t="str">
            <v>90.0</v>
          </cell>
          <cell r="Q46">
            <v>44731</v>
          </cell>
          <cell r="R46" t="str">
            <v>NA</v>
          </cell>
          <cell r="S46" t="str">
            <v>NA</v>
          </cell>
          <cell r="U46" t="str">
            <v>CW2020 R3</v>
          </cell>
        </row>
        <row r="47">
          <cell r="B47" t="str">
            <v>SurOccidente</v>
          </cell>
          <cell r="C47" t="str">
            <v>CAU.San Martin</v>
          </cell>
          <cell r="D47" t="str">
            <v>Localidades 700 - Obra Civil 100%</v>
          </cell>
          <cell r="E47">
            <v>541371500</v>
          </cell>
          <cell r="F47" t="str">
            <v>German David Diez</v>
          </cell>
          <cell r="G47">
            <v>44593</v>
          </cell>
          <cell r="H47" t="str">
            <v>ING. DEL HUILA</v>
          </cell>
          <cell r="I47" t="str">
            <v>RF-PE-24447,</v>
          </cell>
          <cell r="J47">
            <v>20216111</v>
          </cell>
          <cell r="K47" t="str">
            <v>Obligaciones de hacer</v>
          </cell>
          <cell r="L47" t="str">
            <v>Localidades 700</v>
          </cell>
          <cell r="M47" t="str">
            <v>Celda Portatil - Triangular</v>
          </cell>
          <cell r="N47" t="str">
            <v>45.0</v>
          </cell>
          <cell r="O47">
            <v>44596</v>
          </cell>
          <cell r="P47" t="str">
            <v>90.0</v>
          </cell>
          <cell r="Q47">
            <v>44731</v>
          </cell>
          <cell r="R47" t="str">
            <v>NA</v>
          </cell>
          <cell r="S47" t="str">
            <v>NA</v>
          </cell>
          <cell r="U47" t="str">
            <v>CW2020 R3</v>
          </cell>
        </row>
        <row r="48">
          <cell r="B48" t="str">
            <v>SurOccidente</v>
          </cell>
          <cell r="C48" t="str">
            <v>PAS.Buesaquillo</v>
          </cell>
          <cell r="D48" t="str">
            <v>Plan de Expansión - Obra Eléctrica 100%</v>
          </cell>
          <cell r="E48">
            <v>30000000</v>
          </cell>
          <cell r="F48" t="str">
            <v>Luis Ediel Torres</v>
          </cell>
          <cell r="G48">
            <v>44592</v>
          </cell>
          <cell r="H48" t="str">
            <v>HB SADELEC</v>
          </cell>
          <cell r="K48" t="str">
            <v>Obligaciones de hacer</v>
          </cell>
          <cell r="L48" t="str">
            <v>Plan de Expansión</v>
          </cell>
          <cell r="M48" t="str">
            <v>Monopolo - Convencional</v>
          </cell>
          <cell r="N48" t="str">
            <v>40.0</v>
          </cell>
          <cell r="O48">
            <v>44607</v>
          </cell>
          <cell r="P48" t="str">
            <v>70.0</v>
          </cell>
          <cell r="Q48">
            <v>44722</v>
          </cell>
          <cell r="R48" t="str">
            <v>OC</v>
          </cell>
          <cell r="S48" t="str">
            <v>hasta InSrv</v>
          </cell>
          <cell r="T48" t="str">
            <v>obras civiles monopolo</v>
          </cell>
          <cell r="U48" t="str">
            <v>CW2020 R3</v>
          </cell>
        </row>
        <row r="49">
          <cell r="B49" t="str">
            <v>SurOccidente</v>
          </cell>
          <cell r="C49" t="str">
            <v>PAS.Buesaquillo</v>
          </cell>
          <cell r="D49" t="str">
            <v>Plan de Expansión - Suministro e Instalación de Torre</v>
          </cell>
          <cell r="E49">
            <v>120000000</v>
          </cell>
          <cell r="F49" t="str">
            <v>Luis Ediel Torres</v>
          </cell>
          <cell r="G49">
            <v>44592</v>
          </cell>
          <cell r="H49" t="str">
            <v>HB SADELEC</v>
          </cell>
          <cell r="K49" t="str">
            <v>Obligaciones de hacer</v>
          </cell>
          <cell r="L49" t="str">
            <v>Plan de Expansión</v>
          </cell>
          <cell r="M49" t="str">
            <v>Monopolo - Convencional</v>
          </cell>
          <cell r="N49" t="str">
            <v>40.0</v>
          </cell>
          <cell r="O49">
            <v>44607</v>
          </cell>
          <cell r="P49" t="str">
            <v>70.0</v>
          </cell>
          <cell r="Q49">
            <v>44722</v>
          </cell>
          <cell r="R49" t="str">
            <v>OC</v>
          </cell>
          <cell r="S49" t="str">
            <v>hasta InSrv</v>
          </cell>
          <cell r="T49" t="str">
            <v>obras civiles monopolo</v>
          </cell>
          <cell r="U49" t="str">
            <v>CW2020 R3</v>
          </cell>
        </row>
        <row r="50">
          <cell r="B50" t="str">
            <v>SurOccidente</v>
          </cell>
          <cell r="C50" t="str">
            <v>PAS.Buesaquillo</v>
          </cell>
          <cell r="D50" t="str">
            <v>Plan de Expansión - Cimentación Torre</v>
          </cell>
          <cell r="E50">
            <v>80000000</v>
          </cell>
          <cell r="F50" t="str">
            <v>Luis Ediel Torres</v>
          </cell>
          <cell r="G50">
            <v>44592</v>
          </cell>
          <cell r="H50" t="str">
            <v>HB SADELEC</v>
          </cell>
          <cell r="K50" t="str">
            <v>Obligaciones de hacer</v>
          </cell>
          <cell r="L50" t="str">
            <v>Plan de Expansión</v>
          </cell>
          <cell r="M50" t="str">
            <v>Monopolo - Convencional</v>
          </cell>
          <cell r="N50" t="str">
            <v>40.0</v>
          </cell>
          <cell r="O50">
            <v>44607</v>
          </cell>
          <cell r="P50" t="str">
            <v>70.0</v>
          </cell>
          <cell r="Q50">
            <v>44722</v>
          </cell>
          <cell r="R50" t="str">
            <v>OC</v>
          </cell>
          <cell r="S50" t="str">
            <v>hasta InSrv</v>
          </cell>
          <cell r="T50" t="str">
            <v>obras civiles monopolo</v>
          </cell>
          <cell r="U50" t="str">
            <v>CW2020 R3</v>
          </cell>
        </row>
        <row r="51">
          <cell r="B51" t="str">
            <v>SurOccidente</v>
          </cell>
          <cell r="C51" t="str">
            <v>PAS.Buesaquillo</v>
          </cell>
          <cell r="D51" t="str">
            <v>Plan de Expansión - Obra Civil 100%</v>
          </cell>
          <cell r="E51">
            <v>80000000</v>
          </cell>
          <cell r="F51" t="str">
            <v>Luis Ediel Torres</v>
          </cell>
          <cell r="G51">
            <v>44592</v>
          </cell>
          <cell r="H51" t="str">
            <v>HB SADELEC</v>
          </cell>
          <cell r="K51" t="str">
            <v>Obligaciones de hacer</v>
          </cell>
          <cell r="L51" t="str">
            <v>Plan de Expansión</v>
          </cell>
          <cell r="M51" t="str">
            <v>Monopolo - Convencional</v>
          </cell>
          <cell r="N51" t="str">
            <v>40.0</v>
          </cell>
          <cell r="O51">
            <v>44607</v>
          </cell>
          <cell r="P51" t="str">
            <v>70.0</v>
          </cell>
          <cell r="Q51">
            <v>44722</v>
          </cell>
          <cell r="R51" t="str">
            <v>OC</v>
          </cell>
          <cell r="S51" t="str">
            <v>hasta InSrv</v>
          </cell>
          <cell r="T51" t="str">
            <v>obras civiles monopolo</v>
          </cell>
          <cell r="U51" t="str">
            <v>CW2020 R3</v>
          </cell>
        </row>
        <row r="52">
          <cell r="B52" t="str">
            <v>SurOccidente</v>
          </cell>
          <cell r="C52" t="str">
            <v>CAQ.Camicaya</v>
          </cell>
          <cell r="D52" t="str">
            <v>Localidades 700 - Obra Eléctrica 100%</v>
          </cell>
          <cell r="E52">
            <v>40000000</v>
          </cell>
          <cell r="F52" t="str">
            <v>Luis Ediel Torres</v>
          </cell>
          <cell r="G52">
            <v>44592</v>
          </cell>
          <cell r="H52" t="str">
            <v>CICSA</v>
          </cell>
          <cell r="K52" t="str">
            <v>Obligaciones de hacer</v>
          </cell>
          <cell r="L52" t="str">
            <v>Localidades 700</v>
          </cell>
          <cell r="M52" t="str">
            <v>Torre Autosoportada - Triangular Seccion Variable</v>
          </cell>
          <cell r="N52" t="str">
            <v>80.0</v>
          </cell>
          <cell r="O52">
            <v>44585</v>
          </cell>
          <cell r="P52" t="str">
            <v>100.0</v>
          </cell>
          <cell r="Q52">
            <v>44730</v>
          </cell>
          <cell r="R52" t="str">
            <v>NA</v>
          </cell>
          <cell r="S52" t="str">
            <v>NA</v>
          </cell>
          <cell r="T52" t="str">
            <v>obra civil torre de 80mt</v>
          </cell>
          <cell r="U52" t="str">
            <v>CW2020 R3</v>
          </cell>
        </row>
        <row r="53">
          <cell r="B53" t="str">
            <v>SurOccidente</v>
          </cell>
          <cell r="C53" t="str">
            <v>CAQ.Camicaya</v>
          </cell>
          <cell r="D53" t="str">
            <v>Localidades 700 - Suministro e Instalación Torre</v>
          </cell>
          <cell r="E53">
            <v>200000000</v>
          </cell>
          <cell r="F53" t="str">
            <v>Luis Ediel Torres</v>
          </cell>
          <cell r="G53">
            <v>44592</v>
          </cell>
          <cell r="H53" t="str">
            <v>CICSA</v>
          </cell>
          <cell r="K53" t="str">
            <v>Obligaciones de hacer</v>
          </cell>
          <cell r="L53" t="str">
            <v>Localidades 700</v>
          </cell>
          <cell r="M53" t="str">
            <v>Torre Autosoportada - Triangular Seccion Variable</v>
          </cell>
          <cell r="N53" t="str">
            <v>80.0</v>
          </cell>
          <cell r="O53">
            <v>44585</v>
          </cell>
          <cell r="P53" t="str">
            <v>100.0</v>
          </cell>
          <cell r="Q53">
            <v>44730</v>
          </cell>
          <cell r="R53" t="str">
            <v>NA</v>
          </cell>
          <cell r="S53" t="str">
            <v>NA</v>
          </cell>
          <cell r="T53" t="str">
            <v>obra civil torre de 80mt</v>
          </cell>
          <cell r="U53" t="str">
            <v>CW2020 R3</v>
          </cell>
        </row>
        <row r="54">
          <cell r="B54" t="str">
            <v>SurOccidente</v>
          </cell>
          <cell r="C54" t="str">
            <v>CAQ.Camicaya</v>
          </cell>
          <cell r="D54" t="str">
            <v>Localidades 700 - Cimentación Torre</v>
          </cell>
          <cell r="E54">
            <v>100000000</v>
          </cell>
          <cell r="F54" t="str">
            <v>Luis Ediel Torres</v>
          </cell>
          <cell r="G54">
            <v>44592</v>
          </cell>
          <cell r="H54" t="str">
            <v>CICSA</v>
          </cell>
          <cell r="K54" t="str">
            <v>Obligaciones de hacer</v>
          </cell>
          <cell r="L54" t="str">
            <v>Localidades 700</v>
          </cell>
          <cell r="M54" t="str">
            <v>Torre Autosoportada - Triangular Seccion Variable</v>
          </cell>
          <cell r="N54" t="str">
            <v>80.0</v>
          </cell>
          <cell r="O54">
            <v>44585</v>
          </cell>
          <cell r="P54" t="str">
            <v>100.0</v>
          </cell>
          <cell r="Q54">
            <v>44730</v>
          </cell>
          <cell r="R54" t="str">
            <v>NA</v>
          </cell>
          <cell r="S54" t="str">
            <v>NA</v>
          </cell>
          <cell r="T54" t="str">
            <v>obra civil torre de 80mt</v>
          </cell>
          <cell r="U54" t="str">
            <v>CW2020 R3</v>
          </cell>
        </row>
        <row r="55">
          <cell r="B55" t="str">
            <v>SurOccidente</v>
          </cell>
          <cell r="C55" t="str">
            <v>CAU.Miraflores Caloto</v>
          </cell>
          <cell r="D55" t="str">
            <v>Localidades 700 - Obra Eléctrica 100%</v>
          </cell>
          <cell r="E55">
            <v>70000000</v>
          </cell>
          <cell r="F55" t="str">
            <v>German David Diez</v>
          </cell>
          <cell r="G55">
            <v>44592</v>
          </cell>
          <cell r="H55" t="str">
            <v>CICSA</v>
          </cell>
          <cell r="I55" t="str">
            <v>RF-PE-24433,</v>
          </cell>
          <cell r="K55" t="str">
            <v>Obligaciones de hacer</v>
          </cell>
          <cell r="L55" t="str">
            <v>Localidades 700</v>
          </cell>
          <cell r="M55" t="str">
            <v>Celda Portatil - Triangular</v>
          </cell>
          <cell r="N55" t="str">
            <v>45.0</v>
          </cell>
          <cell r="O55">
            <v>44595</v>
          </cell>
          <cell r="P55" t="str">
            <v>90.0</v>
          </cell>
          <cell r="Q55">
            <v>44730</v>
          </cell>
          <cell r="R55" t="str">
            <v>NA</v>
          </cell>
          <cell r="S55" t="str">
            <v>NA</v>
          </cell>
          <cell r="U55" t="str">
            <v>CW2020 R3</v>
          </cell>
        </row>
        <row r="56">
          <cell r="B56" t="str">
            <v>SurOccidente</v>
          </cell>
          <cell r="C56" t="str">
            <v>CAU.Miraflores Caloto</v>
          </cell>
          <cell r="D56" t="str">
            <v>Localidades 700 - Obra Civil 100%</v>
          </cell>
          <cell r="E56">
            <v>300000000</v>
          </cell>
          <cell r="F56" t="str">
            <v>German David Diez</v>
          </cell>
          <cell r="G56">
            <v>44592</v>
          </cell>
          <cell r="H56" t="str">
            <v>CICSA</v>
          </cell>
          <cell r="I56" t="str">
            <v>RF-PE-24433,</v>
          </cell>
          <cell r="K56" t="str">
            <v>Obligaciones de hacer</v>
          </cell>
          <cell r="L56" t="str">
            <v>Localidades 700</v>
          </cell>
          <cell r="M56" t="str">
            <v>Celda Portatil - Triangular</v>
          </cell>
          <cell r="N56" t="str">
            <v>45.0</v>
          </cell>
          <cell r="O56">
            <v>44595</v>
          </cell>
          <cell r="P56" t="str">
            <v>90.0</v>
          </cell>
          <cell r="Q56">
            <v>44730</v>
          </cell>
          <cell r="R56" t="str">
            <v>NA</v>
          </cell>
          <cell r="S56" t="str">
            <v>NA</v>
          </cell>
          <cell r="U56" t="str">
            <v>CW2020 R3</v>
          </cell>
        </row>
        <row r="57">
          <cell r="B57" t="str">
            <v>SurOccidente</v>
          </cell>
          <cell r="C57" t="str">
            <v>VAL.Mayaguez</v>
          </cell>
          <cell r="D57" t="str">
            <v>Ampliación Localidades 700 - Ampliación Obras Civiles</v>
          </cell>
          <cell r="E57">
            <v>10000000</v>
          </cell>
          <cell r="F57" t="str">
            <v>German Dario Mancipe</v>
          </cell>
          <cell r="G57">
            <v>44589</v>
          </cell>
          <cell r="H57" t="str">
            <v>CICSA</v>
          </cell>
          <cell r="I57" t="str">
            <v>RF-OVE-40494 LTE1900,</v>
          </cell>
          <cell r="K57" t="str">
            <v>Calidad regional</v>
          </cell>
          <cell r="L57" t="str">
            <v>Ampliación Localidades 700</v>
          </cell>
          <cell r="M57" t="str">
            <v>Torre Autosoportada - Triangular Seccion Variable</v>
          </cell>
          <cell r="N57" t="str">
            <v>40.0</v>
          </cell>
          <cell r="O57">
            <v>44590</v>
          </cell>
          <cell r="P57" t="str">
            <v>12.0</v>
          </cell>
          <cell r="Q57">
            <v>44647</v>
          </cell>
          <cell r="R57" t="str">
            <v>NA</v>
          </cell>
          <cell r="S57" t="str">
            <v>NA</v>
          </cell>
          <cell r="T57" t="str">
            <v>El TSS se valida par la instalación de 3 platinas de tierras, 3 soportes tipo bandera de 3 m. 55 m. de guaya y el desmonte de de soportes.</v>
          </cell>
          <cell r="U57" t="str">
            <v>CW2020 R3</v>
          </cell>
        </row>
        <row r="58">
          <cell r="B58" t="str">
            <v>SurOccidente</v>
          </cell>
          <cell r="C58" t="str">
            <v>VAL.El Aguila</v>
          </cell>
          <cell r="D58" t="str">
            <v>Ampliación Localidades 700 - Ampliación Obras Civiles</v>
          </cell>
          <cell r="E58">
            <v>14372557</v>
          </cell>
          <cell r="F58" t="str">
            <v>German Dario Mancipe</v>
          </cell>
          <cell r="G58">
            <v>44589</v>
          </cell>
          <cell r="H58" t="str">
            <v>CICSA</v>
          </cell>
          <cell r="I58" t="str">
            <v>RF-OVE-52688 lte700,</v>
          </cell>
          <cell r="K58" t="str">
            <v>Calidad regional</v>
          </cell>
          <cell r="L58" t="str">
            <v>Ampliación Localidades 700</v>
          </cell>
          <cell r="M58" t="str">
            <v>Torre Autosoportada - Triangular Seccion Variable</v>
          </cell>
          <cell r="N58" t="str">
            <v>80.0</v>
          </cell>
          <cell r="O58">
            <v>44590</v>
          </cell>
          <cell r="P58" t="str">
            <v>12.0</v>
          </cell>
          <cell r="Q58">
            <v>44647</v>
          </cell>
          <cell r="R58" t="str">
            <v>NA</v>
          </cell>
          <cell r="S58" t="str">
            <v>NA</v>
          </cell>
          <cell r="T58" t="str">
            <v>El TSS se valida para la instalación de rieles omega, escalerilla porta cables 7 platinas de tierras, 2 soportes de diversidad, 1 soporte tipo bandera de 3m. 1 soporte tipo bandera de 1.5 m. y el desmonte de soportaría.</v>
          </cell>
          <cell r="U58" t="str">
            <v>CW2020 R3</v>
          </cell>
          <cell r="V58">
            <v>44618</v>
          </cell>
          <cell r="W58">
            <v>44618</v>
          </cell>
          <cell r="X58">
            <v>44618</v>
          </cell>
          <cell r="Y58">
            <v>44620</v>
          </cell>
          <cell r="Z58">
            <v>44624</v>
          </cell>
        </row>
        <row r="59">
          <cell r="B59" t="str">
            <v>SurOccidente</v>
          </cell>
          <cell r="C59" t="str">
            <v>TOL.Anzoategui</v>
          </cell>
          <cell r="D59" t="str">
            <v>Ampliación Localidades 700 - Ampliación Obras Civiles</v>
          </cell>
          <cell r="E59">
            <v>12000000</v>
          </cell>
          <cell r="F59" t="str">
            <v>German Dario Mancipe</v>
          </cell>
          <cell r="G59">
            <v>44589</v>
          </cell>
          <cell r="H59" t="str">
            <v>CICSA</v>
          </cell>
          <cell r="I59" t="str">
            <v>RF-OVE-52744 lte700,</v>
          </cell>
          <cell r="K59" t="str">
            <v>Calidad regional</v>
          </cell>
          <cell r="L59" t="str">
            <v>Ampliación Localidades 700</v>
          </cell>
          <cell r="M59" t="str">
            <v>Torre Autosoportada - Triangular Seccion Variable</v>
          </cell>
          <cell r="N59" t="str">
            <v>80.0</v>
          </cell>
          <cell r="O59">
            <v>44590</v>
          </cell>
          <cell r="P59" t="str">
            <v>12.0</v>
          </cell>
          <cell r="Q59">
            <v>44647</v>
          </cell>
          <cell r="R59" t="str">
            <v>NA</v>
          </cell>
          <cell r="S59" t="str">
            <v>NA</v>
          </cell>
          <cell r="T59" t="str">
            <v>El TSS se valida para la instalación de 4 platinas de tierras, escalerilla porta cables, rieles omega, 1 soporte tipo bandera de 1,5m. Y 2 soportes tipo H</v>
          </cell>
          <cell r="U59" t="str">
            <v>CW2020 R3</v>
          </cell>
        </row>
        <row r="60">
          <cell r="B60" t="str">
            <v>SurOccidente</v>
          </cell>
          <cell r="C60" t="str">
            <v>NAR.Aponte</v>
          </cell>
          <cell r="D60" t="str">
            <v>Ampliación Localidades 700 - Ampliación Obras Civiles</v>
          </cell>
          <cell r="E60">
            <v>15000000</v>
          </cell>
          <cell r="F60" t="str">
            <v>German Dario Mancipe</v>
          </cell>
          <cell r="G60">
            <v>44589</v>
          </cell>
          <cell r="H60" t="str">
            <v>CICSA</v>
          </cell>
          <cell r="I60" t="str">
            <v>RF-OVE-52632 lte700,</v>
          </cell>
          <cell r="K60" t="str">
            <v>Calidad regional</v>
          </cell>
          <cell r="L60" t="str">
            <v>Ampliación Localidades 700</v>
          </cell>
          <cell r="M60" t="str">
            <v>Torre Autosoportada - Triangular Seccion Variable</v>
          </cell>
          <cell r="N60" t="str">
            <v>70.0</v>
          </cell>
          <cell r="O60">
            <v>44590</v>
          </cell>
          <cell r="P60" t="str">
            <v>12.0</v>
          </cell>
          <cell r="Q60">
            <v>44647</v>
          </cell>
          <cell r="R60" t="str">
            <v>NA</v>
          </cell>
          <cell r="S60" t="str">
            <v>NA</v>
          </cell>
          <cell r="T60" t="str">
            <v>El TSS se valida para la instalación de Rieles omega, 5 platinas de tierras, Escalerilla porta cables, 3 soportes tipo H y 1 soporte tipo bandera de 1.5 m., 1 desmonte de soporte y 80 m. de guaya en RACK central de la torre.</v>
          </cell>
          <cell r="U60" t="str">
            <v>CW2020 R3</v>
          </cell>
        </row>
        <row r="61">
          <cell r="B61" t="str">
            <v>SurOccidente</v>
          </cell>
          <cell r="C61" t="str">
            <v>JAM.Circunvalar</v>
          </cell>
          <cell r="D61" t="str">
            <v>Ampliación Localidades 700 - Ampliación Obras Civiles</v>
          </cell>
          <cell r="E61">
            <v>8383267</v>
          </cell>
          <cell r="F61" t="str">
            <v>German Dario Mancipe</v>
          </cell>
          <cell r="G61">
            <v>44589</v>
          </cell>
          <cell r="H61" t="str">
            <v>CICSA</v>
          </cell>
          <cell r="I61" t="str">
            <v>RF-AMP-40590 rfmodule850,</v>
          </cell>
          <cell r="K61" t="str">
            <v>Calidad regional</v>
          </cell>
          <cell r="L61" t="str">
            <v>Ampliación Localidades 700</v>
          </cell>
          <cell r="M61" t="str">
            <v>Torre Autosoportada - Triangular Seccion Variable</v>
          </cell>
          <cell r="N61" t="str">
            <v>30.0</v>
          </cell>
          <cell r="O61">
            <v>44590</v>
          </cell>
          <cell r="P61" t="str">
            <v>12.0</v>
          </cell>
          <cell r="Q61">
            <v>44647</v>
          </cell>
          <cell r="R61" t="str">
            <v>NA</v>
          </cell>
          <cell r="S61" t="str">
            <v>NA</v>
          </cell>
          <cell r="T61" t="str">
            <v>El TSS se valida para la instalacion de 3 plarinas de tierras, rieles omega, escalerilla porta cables y 2 soporte tipo bandera</v>
          </cell>
          <cell r="U61" t="str">
            <v>CW2020 R3</v>
          </cell>
          <cell r="V61">
            <v>44618</v>
          </cell>
          <cell r="W61">
            <v>44618</v>
          </cell>
          <cell r="X61">
            <v>44618</v>
          </cell>
          <cell r="Y61">
            <v>44620</v>
          </cell>
          <cell r="Z61">
            <v>44624</v>
          </cell>
        </row>
        <row r="62">
          <cell r="B62" t="str">
            <v>SurOccidente</v>
          </cell>
          <cell r="C62" t="str">
            <v>HUI.Isnos-2</v>
          </cell>
          <cell r="D62" t="str">
            <v>Ampliación Localidades 700 - Ampliación Obras Civiles</v>
          </cell>
          <cell r="E62">
            <v>12144730</v>
          </cell>
          <cell r="F62" t="str">
            <v>German Dario Mancipe</v>
          </cell>
          <cell r="G62">
            <v>44589</v>
          </cell>
          <cell r="H62" t="str">
            <v>CICSA</v>
          </cell>
          <cell r="I62" t="str">
            <v>RF-MOD-46173 ampliacion lte mimo,</v>
          </cell>
          <cell r="K62" t="str">
            <v>Calidad regional</v>
          </cell>
          <cell r="L62" t="str">
            <v>Ampliación Localidades 700</v>
          </cell>
          <cell r="M62" t="str">
            <v>Torre Autosoportada - Triangular Seccion Variable</v>
          </cell>
          <cell r="N62" t="str">
            <v>60.0</v>
          </cell>
          <cell r="O62">
            <v>44590</v>
          </cell>
          <cell r="P62" t="str">
            <v>12.0</v>
          </cell>
          <cell r="Q62">
            <v>44647</v>
          </cell>
          <cell r="R62" t="str">
            <v>NA</v>
          </cell>
          <cell r="S62" t="str">
            <v>NA</v>
          </cell>
          <cell r="T62" t="str">
            <v>El TSS se valida para la instalacion de 4 platinas y 2 soportes de diversidad y 2 soportes tipo bandera de 1,5 m.</v>
          </cell>
          <cell r="U62" t="str">
            <v>CW2020 R3</v>
          </cell>
          <cell r="V62">
            <v>44644</v>
          </cell>
          <cell r="W62">
            <v>44644</v>
          </cell>
          <cell r="X62">
            <v>44644</v>
          </cell>
        </row>
        <row r="63">
          <cell r="B63" t="str">
            <v>SurOccidente</v>
          </cell>
          <cell r="C63" t="str">
            <v>CAQ.El Carbon</v>
          </cell>
          <cell r="D63" t="str">
            <v>Ampliación Localidades 700 - Ampliación Obras Civiles</v>
          </cell>
          <cell r="E63">
            <v>4736446</v>
          </cell>
          <cell r="F63" t="str">
            <v>German Dario Mancipe</v>
          </cell>
          <cell r="G63">
            <v>44589</v>
          </cell>
          <cell r="H63" t="str">
            <v>CICSA</v>
          </cell>
          <cell r="I63" t="str">
            <v>RF-AMP-37505 lte700,</v>
          </cell>
          <cell r="K63" t="str">
            <v>Calidad regional</v>
          </cell>
          <cell r="L63" t="str">
            <v>Ampliación Localidades 700</v>
          </cell>
          <cell r="M63" t="str">
            <v>Torre Autosoportada - Triangular Seccion Variable</v>
          </cell>
          <cell r="N63" t="str">
            <v>80.0</v>
          </cell>
          <cell r="O63">
            <v>44590</v>
          </cell>
          <cell r="P63" t="str">
            <v>12.0</v>
          </cell>
          <cell r="Q63">
            <v>44647</v>
          </cell>
          <cell r="R63" t="str">
            <v>NA</v>
          </cell>
          <cell r="S63" t="str">
            <v>NA</v>
          </cell>
          <cell r="T63" t="str">
            <v>El TSS se valida para la instalación de de 1 platina de tierras y 1 soporte tipo h</v>
          </cell>
          <cell r="U63" t="str">
            <v>CW2020 R3</v>
          </cell>
          <cell r="V63">
            <v>44609</v>
          </cell>
          <cell r="W63">
            <v>44609</v>
          </cell>
          <cell r="X63">
            <v>44609</v>
          </cell>
          <cell r="Y63">
            <v>44610</v>
          </cell>
          <cell r="Z63">
            <v>44624</v>
          </cell>
        </row>
        <row r="64">
          <cell r="B64" t="str">
            <v>SurOccidente</v>
          </cell>
          <cell r="C64" t="str">
            <v>CAU.La Palma</v>
          </cell>
          <cell r="D64" t="str">
            <v>Localidades 700 - Obra Eléctrica 100%</v>
          </cell>
          <cell r="E64">
            <v>70000000</v>
          </cell>
          <cell r="F64" t="str">
            <v>German David Diez</v>
          </cell>
          <cell r="G64">
            <v>44589</v>
          </cell>
          <cell r="H64" t="str">
            <v>CICSA</v>
          </cell>
          <cell r="I64" t="str">
            <v>RF-PE-23520,</v>
          </cell>
          <cell r="K64" t="str">
            <v>Obligaciones de hacer</v>
          </cell>
          <cell r="L64" t="str">
            <v>Localidades 700</v>
          </cell>
          <cell r="M64" t="str">
            <v>Celda Portatil - Triangular</v>
          </cell>
          <cell r="N64" t="str">
            <v>45.0</v>
          </cell>
          <cell r="O64">
            <v>44592</v>
          </cell>
          <cell r="P64" t="str">
            <v>90.0</v>
          </cell>
          <cell r="Q64">
            <v>44727</v>
          </cell>
          <cell r="R64" t="str">
            <v>NA</v>
          </cell>
          <cell r="S64" t="str">
            <v>NA</v>
          </cell>
          <cell r="U64" t="str">
            <v>CW2020 R3</v>
          </cell>
        </row>
        <row r="65">
          <cell r="B65" t="str">
            <v>SurOccidente</v>
          </cell>
          <cell r="C65" t="str">
            <v>CAU.La Palma</v>
          </cell>
          <cell r="D65" t="str">
            <v>Localidades 700 - Obra Civil 100%</v>
          </cell>
          <cell r="E65">
            <v>517559646</v>
          </cell>
          <cell r="F65" t="str">
            <v>German David Diez</v>
          </cell>
          <cell r="G65">
            <v>44589</v>
          </cell>
          <cell r="H65" t="str">
            <v>CICSA</v>
          </cell>
          <cell r="I65" t="str">
            <v>RF-PE-23520,</v>
          </cell>
          <cell r="J65">
            <v>20216082</v>
          </cell>
          <cell r="K65" t="str">
            <v>Obligaciones de hacer</v>
          </cell>
          <cell r="L65" t="str">
            <v>Localidades 700</v>
          </cell>
          <cell r="M65" t="str">
            <v>Celda Portatil - Triangular</v>
          </cell>
          <cell r="N65" t="str">
            <v>45.0</v>
          </cell>
          <cell r="O65">
            <v>44592</v>
          </cell>
          <cell r="P65" t="str">
            <v>90.0</v>
          </cell>
          <cell r="Q65">
            <v>44727</v>
          </cell>
          <cell r="R65" t="str">
            <v>NA</v>
          </cell>
          <cell r="S65" t="str">
            <v>NA</v>
          </cell>
          <cell r="U65" t="str">
            <v>CW2020 R3</v>
          </cell>
        </row>
        <row r="66">
          <cell r="B66" t="str">
            <v>SurOccidente</v>
          </cell>
          <cell r="C66" t="str">
            <v>CAU.Asencio</v>
          </cell>
          <cell r="D66" t="str">
            <v>Localidades 700 - Obra Eléctrica 100%</v>
          </cell>
          <cell r="E66">
            <v>70000000</v>
          </cell>
          <cell r="F66" t="str">
            <v>German David Diez</v>
          </cell>
          <cell r="G66">
            <v>44589</v>
          </cell>
          <cell r="H66" t="str">
            <v>HB SADELEC</v>
          </cell>
          <cell r="I66" t="str">
            <v>RF-PE-23488,</v>
          </cell>
          <cell r="K66" t="str">
            <v>Obligaciones de hacer</v>
          </cell>
          <cell r="L66" t="str">
            <v>Localidades 700</v>
          </cell>
          <cell r="M66" t="str">
            <v>Torre Autosoportada - Cuadrada Seccion Constante 1.5m x 1.5m</v>
          </cell>
          <cell r="N66" t="str">
            <v>45.0</v>
          </cell>
          <cell r="O66">
            <v>44585</v>
          </cell>
          <cell r="P66" t="str">
            <v>90.0</v>
          </cell>
          <cell r="Q66">
            <v>44720</v>
          </cell>
          <cell r="R66" t="str">
            <v>NA</v>
          </cell>
          <cell r="S66" t="str">
            <v>NA</v>
          </cell>
          <cell r="U66" t="str">
            <v>CW2020 R3</v>
          </cell>
        </row>
        <row r="67">
          <cell r="B67" t="str">
            <v>SurOccidente</v>
          </cell>
          <cell r="C67" t="str">
            <v>CAU.Asencio</v>
          </cell>
          <cell r="D67" t="str">
            <v>Localidades 700 - Suministro e Instalación Torre</v>
          </cell>
          <cell r="E67">
            <v>100000000</v>
          </cell>
          <cell r="F67" t="str">
            <v>German David Diez</v>
          </cell>
          <cell r="G67">
            <v>44589</v>
          </cell>
          <cell r="H67" t="str">
            <v>HB SADELEC</v>
          </cell>
          <cell r="I67" t="str">
            <v>RF-PE-23488,</v>
          </cell>
          <cell r="K67" t="str">
            <v>Obligaciones de hacer</v>
          </cell>
          <cell r="L67" t="str">
            <v>Localidades 700</v>
          </cell>
          <cell r="M67" t="str">
            <v>Torre Autosoportada - Cuadrada Seccion Constante 1.5m x 1.5m</v>
          </cell>
          <cell r="N67" t="str">
            <v>45.0</v>
          </cell>
          <cell r="O67">
            <v>44585</v>
          </cell>
          <cell r="P67" t="str">
            <v>90.0</v>
          </cell>
          <cell r="Q67">
            <v>44720</v>
          </cell>
          <cell r="R67" t="str">
            <v>NA</v>
          </cell>
          <cell r="S67" t="str">
            <v>NA</v>
          </cell>
          <cell r="U67" t="str">
            <v>CW2020 R3</v>
          </cell>
        </row>
        <row r="68">
          <cell r="B68" t="str">
            <v>SurOccidente</v>
          </cell>
          <cell r="C68" t="str">
            <v>CAL.Makro Sur</v>
          </cell>
          <cell r="D68" t="str">
            <v>Adecuaciones - Obras Eléctricas Menores</v>
          </cell>
          <cell r="E68">
            <v>25000000</v>
          </cell>
          <cell r="F68" t="str">
            <v>Rafael Angel Garcia</v>
          </cell>
          <cell r="G68">
            <v>44589</v>
          </cell>
          <cell r="H68" t="str">
            <v>CICSA</v>
          </cell>
          <cell r="I68" t="str">
            <v>NA</v>
          </cell>
          <cell r="K68" t="str">
            <v>NA</v>
          </cell>
          <cell r="L68" t="str">
            <v>Adecuaciones</v>
          </cell>
          <cell r="M68" t="str">
            <v>Terraza - Kit Mastil</v>
          </cell>
          <cell r="N68" t="str">
            <v>30.0</v>
          </cell>
          <cell r="O68">
            <v>44592</v>
          </cell>
          <cell r="P68" t="str">
            <v>50.0</v>
          </cell>
          <cell r="Q68">
            <v>44687</v>
          </cell>
          <cell r="R68" t="str">
            <v>NA</v>
          </cell>
          <cell r="S68" t="str">
            <v>NA</v>
          </cell>
          <cell r="T68" t="str">
            <v>Ejecución Obra eléctrica para independización de cuenta de energía.</v>
          </cell>
          <cell r="U68" t="str">
            <v>CW2020 R3</v>
          </cell>
        </row>
        <row r="69">
          <cell r="B69" t="str">
            <v>SurOccidente</v>
          </cell>
          <cell r="C69" t="str">
            <v>TOL.Cabildo</v>
          </cell>
          <cell r="D69" t="str">
            <v>Adecuaciones - Obras Civiles Menores</v>
          </cell>
          <cell r="E69">
            <v>2000000</v>
          </cell>
          <cell r="F69" t="str">
            <v>German David Diez</v>
          </cell>
          <cell r="G69">
            <v>44589</v>
          </cell>
          <cell r="H69" t="str">
            <v>CICSA</v>
          </cell>
          <cell r="I69" t="str">
            <v>RF-PE-23972,</v>
          </cell>
          <cell r="K69" t="str">
            <v>NA</v>
          </cell>
          <cell r="L69" t="str">
            <v>Adecuaciones</v>
          </cell>
          <cell r="M69" t="str">
            <v>Celda Portatil - Triangular</v>
          </cell>
          <cell r="N69" t="str">
            <v>45.0</v>
          </cell>
          <cell r="O69">
            <v>44588</v>
          </cell>
          <cell r="P69" t="str">
            <v>7.0</v>
          </cell>
          <cell r="Q69">
            <v>44640</v>
          </cell>
          <cell r="R69" t="str">
            <v>NA</v>
          </cell>
          <cell r="S69" t="str">
            <v>NA</v>
          </cell>
          <cell r="U69" t="str">
            <v>CW2020 R3</v>
          </cell>
        </row>
        <row r="70">
          <cell r="B70" t="str">
            <v>SurOccidente</v>
          </cell>
          <cell r="C70" t="str">
            <v>VAL.RB Yumbo-8</v>
          </cell>
          <cell r="D70" t="str">
            <v>Adecuaciones - Obras Civiles Menores</v>
          </cell>
          <cell r="E70">
            <v>93921088</v>
          </cell>
          <cell r="F70" t="str">
            <v>Luis Ediel Torres</v>
          </cell>
          <cell r="G70">
            <v>44588</v>
          </cell>
          <cell r="H70" t="str">
            <v>CICSA</v>
          </cell>
          <cell r="K70" t="str">
            <v>Obligaciones de hacer</v>
          </cell>
          <cell r="L70" t="str">
            <v>Adecuaciones</v>
          </cell>
          <cell r="M70" t="str">
            <v>Movil - Tipo Telval</v>
          </cell>
          <cell r="N70" t="str">
            <v>35.0</v>
          </cell>
          <cell r="O70">
            <v>44588</v>
          </cell>
          <cell r="P70" t="str">
            <v>15.0</v>
          </cell>
          <cell r="Q70">
            <v>44648</v>
          </cell>
          <cell r="R70" t="str">
            <v>NA</v>
          </cell>
          <cell r="S70" t="str">
            <v>NA</v>
          </cell>
          <cell r="T70" t="str">
            <v>transporte e instalacion</v>
          </cell>
          <cell r="U70" t="str">
            <v>CW2020 R3</v>
          </cell>
          <cell r="V70">
            <v>44620</v>
          </cell>
          <cell r="W70">
            <v>44620</v>
          </cell>
          <cell r="X70">
            <v>44620</v>
          </cell>
          <cell r="Y70">
            <v>44620</v>
          </cell>
          <cell r="Z70">
            <v>44624</v>
          </cell>
        </row>
        <row r="71">
          <cell r="B71" t="str">
            <v>SurOccidente</v>
          </cell>
          <cell r="C71" t="str">
            <v>VAL.Villa Carmelo</v>
          </cell>
          <cell r="D71" t="str">
            <v>Plan Espectro - Búsqueda de Sitios</v>
          </cell>
          <cell r="E71">
            <v>1069815</v>
          </cell>
          <cell r="F71" t="str">
            <v>Juan Carlos Gonzalez</v>
          </cell>
          <cell r="G71">
            <v>44587</v>
          </cell>
          <cell r="H71" t="str">
            <v>HB SADELEC</v>
          </cell>
          <cell r="I71" t="str">
            <v>RF-PE-3610,</v>
          </cell>
          <cell r="K71" t="str">
            <v>NA</v>
          </cell>
          <cell r="L71" t="str">
            <v>Plan Espectro</v>
          </cell>
          <cell r="M71" t="str">
            <v>Otro - Otra</v>
          </cell>
          <cell r="N71" t="str">
            <v>0.0</v>
          </cell>
          <cell r="O71">
            <v>44592</v>
          </cell>
          <cell r="P71" t="str">
            <v>7.0</v>
          </cell>
          <cell r="Q71">
            <v>44644</v>
          </cell>
          <cell r="R71" t="str">
            <v>PI</v>
          </cell>
          <cell r="S71" t="str">
            <v>hasta Licencias</v>
          </cell>
          <cell r="T71" t="str">
            <v>Solñicitud acompañamiento de ing. civil para busqueda de sitio</v>
          </cell>
          <cell r="U71" t="str">
            <v>CW2020 R3</v>
          </cell>
          <cell r="V71">
            <v>44636</v>
          </cell>
          <cell r="W71">
            <v>44636</v>
          </cell>
          <cell r="X71">
            <v>44636</v>
          </cell>
        </row>
        <row r="72">
          <cell r="B72" t="str">
            <v>SurOccidente</v>
          </cell>
          <cell r="C72" t="str">
            <v>CAQ.Mono Alta</v>
          </cell>
          <cell r="D72" t="str">
            <v>Adecuaciones - Obras Civiles Menores</v>
          </cell>
          <cell r="E72">
            <v>2672930</v>
          </cell>
          <cell r="F72" t="str">
            <v>German David Diez</v>
          </cell>
          <cell r="G72">
            <v>44585</v>
          </cell>
          <cell r="H72" t="str">
            <v>HB SADELEC</v>
          </cell>
          <cell r="I72" t="str">
            <v>RF-PE-23448,</v>
          </cell>
          <cell r="K72" t="str">
            <v>NA</v>
          </cell>
          <cell r="L72" t="str">
            <v>Adecuaciones</v>
          </cell>
          <cell r="M72" t="str">
            <v>Celda Portatil - Triangular</v>
          </cell>
          <cell r="N72" t="str">
            <v>45.0</v>
          </cell>
          <cell r="O72">
            <v>44588</v>
          </cell>
          <cell r="P72" t="str">
            <v>7.0</v>
          </cell>
          <cell r="Q72">
            <v>44640</v>
          </cell>
          <cell r="R72" t="str">
            <v>NA</v>
          </cell>
          <cell r="S72" t="str">
            <v>NA</v>
          </cell>
          <cell r="U72" t="str">
            <v>CW2020 R3</v>
          </cell>
          <cell r="V72">
            <v>44609</v>
          </cell>
          <cell r="W72">
            <v>44609</v>
          </cell>
          <cell r="X72">
            <v>44609</v>
          </cell>
          <cell r="Y72">
            <v>44610</v>
          </cell>
          <cell r="Z72">
            <v>44624</v>
          </cell>
        </row>
        <row r="73">
          <cell r="B73" t="str">
            <v>SurOccidente</v>
          </cell>
          <cell r="C73" t="str">
            <v>CAU.Asencio</v>
          </cell>
          <cell r="D73" t="str">
            <v>Localidades 700 - Cimentación Torre</v>
          </cell>
          <cell r="E73">
            <v>60000000</v>
          </cell>
          <cell r="F73" t="str">
            <v>German David Diez</v>
          </cell>
          <cell r="G73">
            <v>44582</v>
          </cell>
          <cell r="H73" t="str">
            <v>HB SADELEC</v>
          </cell>
          <cell r="I73" t="str">
            <v>RF-PE-23488,</v>
          </cell>
          <cell r="K73" t="str">
            <v>Obligaciones de hacer</v>
          </cell>
          <cell r="L73" t="str">
            <v>Localidades 700</v>
          </cell>
          <cell r="M73" t="str">
            <v>Torre Autosoportada - Cuadrada Seccion Constante 1.5m x 1.5m</v>
          </cell>
          <cell r="N73" t="str">
            <v>45.0</v>
          </cell>
          <cell r="O73">
            <v>44585</v>
          </cell>
          <cell r="P73" t="str">
            <v>90.0</v>
          </cell>
          <cell r="Q73">
            <v>44720</v>
          </cell>
          <cell r="R73" t="str">
            <v>NA</v>
          </cell>
          <cell r="S73" t="str">
            <v>NA</v>
          </cell>
          <cell r="U73" t="str">
            <v>CW2020 R3</v>
          </cell>
        </row>
        <row r="74">
          <cell r="B74" t="str">
            <v>SurOccidente</v>
          </cell>
          <cell r="C74" t="str">
            <v>CAU.Asencio</v>
          </cell>
          <cell r="D74" t="str">
            <v>Localidades 700 - Obra Civil 100%</v>
          </cell>
          <cell r="E74">
            <v>482959270</v>
          </cell>
          <cell r="F74" t="str">
            <v>German David Diez</v>
          </cell>
          <cell r="G74">
            <v>44582</v>
          </cell>
          <cell r="H74" t="str">
            <v>HB SADELEC</v>
          </cell>
          <cell r="I74" t="str">
            <v>RF-PE-23488,</v>
          </cell>
          <cell r="J74">
            <v>20216014</v>
          </cell>
          <cell r="K74" t="str">
            <v>Obligaciones de hacer</v>
          </cell>
          <cell r="L74" t="str">
            <v>Localidades 700</v>
          </cell>
          <cell r="M74" t="str">
            <v>Torre Autosoportada - Cuadrada Seccion Constante 1.5m x 1.5m</v>
          </cell>
          <cell r="N74" t="str">
            <v>45.0</v>
          </cell>
          <cell r="O74">
            <v>44585</v>
          </cell>
          <cell r="P74" t="str">
            <v>90.0</v>
          </cell>
          <cell r="Q74">
            <v>44720</v>
          </cell>
          <cell r="R74" t="str">
            <v>NA</v>
          </cell>
          <cell r="S74" t="str">
            <v>NA</v>
          </cell>
          <cell r="U74" t="str">
            <v>CW2020 R3</v>
          </cell>
        </row>
        <row r="75">
          <cell r="B75" t="str">
            <v>SurOccidente</v>
          </cell>
          <cell r="C75" t="str">
            <v>VAL.San Marcos</v>
          </cell>
          <cell r="D75" t="str">
            <v>Ampliación 3G/LTE - Ampliación Obras Civiles</v>
          </cell>
          <cell r="E75">
            <v>5405015</v>
          </cell>
          <cell r="F75" t="str">
            <v>German Dario Mancipe</v>
          </cell>
          <cell r="G75">
            <v>44582</v>
          </cell>
          <cell r="H75" t="str">
            <v>HB SADELEC</v>
          </cell>
          <cell r="I75" t="str">
            <v>RF-OVE-52266 lte2600,</v>
          </cell>
          <cell r="K75" t="str">
            <v>Calidad regional</v>
          </cell>
          <cell r="L75" t="str">
            <v>Ampliación 3G/LTE</v>
          </cell>
          <cell r="M75" t="str">
            <v>Torre Autosoportada - Triangular Seccion Variable</v>
          </cell>
          <cell r="N75" t="str">
            <v>50.0</v>
          </cell>
          <cell r="O75">
            <v>44582</v>
          </cell>
          <cell r="P75" t="str">
            <v>15.0</v>
          </cell>
          <cell r="Q75">
            <v>44642</v>
          </cell>
          <cell r="R75" t="str">
            <v>NA</v>
          </cell>
          <cell r="S75" t="str">
            <v>NA</v>
          </cell>
          <cell r="T75" t="str">
            <v>Adecuación SPT</v>
          </cell>
          <cell r="U75" t="str">
            <v>CW2020 R3</v>
          </cell>
          <cell r="V75">
            <v>44608</v>
          </cell>
          <cell r="W75">
            <v>44608</v>
          </cell>
          <cell r="X75">
            <v>44608</v>
          </cell>
          <cell r="Y75">
            <v>44610</v>
          </cell>
          <cell r="Z75">
            <v>44624</v>
          </cell>
        </row>
        <row r="76">
          <cell r="B76" t="str">
            <v>SurOccidente</v>
          </cell>
          <cell r="C76" t="str">
            <v>TUL.Marandua</v>
          </cell>
          <cell r="D76" t="str">
            <v>Ampliación Localidades 700 - Ampliación Obras Civiles</v>
          </cell>
          <cell r="E76">
            <v>1974834</v>
          </cell>
          <cell r="F76" t="str">
            <v>German Dario Mancipe</v>
          </cell>
          <cell r="G76">
            <v>44582</v>
          </cell>
          <cell r="H76" t="str">
            <v>HB SADELEC</v>
          </cell>
          <cell r="I76" t="str">
            <v>RF-AMP-32233 RFModule2600 LTE MIMO,</v>
          </cell>
          <cell r="K76" t="str">
            <v>Calidad regional</v>
          </cell>
          <cell r="L76" t="str">
            <v>Ampliación Localidades 700</v>
          </cell>
          <cell r="M76" t="str">
            <v>Torre Autosoportada - Triangular Seccion Variable</v>
          </cell>
          <cell r="N76" t="str">
            <v>34.0</v>
          </cell>
          <cell r="O76">
            <v>44582</v>
          </cell>
          <cell r="P76" t="str">
            <v>10.0</v>
          </cell>
          <cell r="Q76">
            <v>44637</v>
          </cell>
          <cell r="R76" t="str">
            <v>NA</v>
          </cell>
          <cell r="S76" t="str">
            <v>NA</v>
          </cell>
          <cell r="T76" t="str">
            <v>El TSS se valida para la instalación de rieles omega, escalerilla porta cables y 2 platinas de tierras.</v>
          </cell>
          <cell r="U76" t="str">
            <v>CW2020 R3</v>
          </cell>
          <cell r="V76">
            <v>44608</v>
          </cell>
          <cell r="W76">
            <v>44608</v>
          </cell>
          <cell r="X76">
            <v>44608</v>
          </cell>
          <cell r="Y76">
            <v>44610</v>
          </cell>
          <cell r="Z76">
            <v>44624</v>
          </cell>
        </row>
        <row r="77">
          <cell r="B77" t="str">
            <v>SurOccidente</v>
          </cell>
          <cell r="C77" t="str">
            <v>PUT.Sibundoy-2</v>
          </cell>
          <cell r="D77" t="str">
            <v>Ampliación 3G/LTE - Ampliación Obras Civiles</v>
          </cell>
          <cell r="E77">
            <v>2601812</v>
          </cell>
          <cell r="F77" t="str">
            <v>German Dario Mancipe</v>
          </cell>
          <cell r="G77">
            <v>44582</v>
          </cell>
          <cell r="H77" t="str">
            <v>HB SADELEC</v>
          </cell>
          <cell r="I77" t="str">
            <v>RF-AMP-34844 RFModule1900 LTE MIMO,</v>
          </cell>
          <cell r="K77" t="str">
            <v>Calidad regional</v>
          </cell>
          <cell r="L77" t="str">
            <v>Ampliación 3G/LTE</v>
          </cell>
          <cell r="M77" t="str">
            <v>Torre Autosoportada - Triangular Seccion Variable</v>
          </cell>
          <cell r="N77" t="str">
            <v>60.0</v>
          </cell>
          <cell r="O77">
            <v>44582</v>
          </cell>
          <cell r="P77" t="str">
            <v>15.0</v>
          </cell>
          <cell r="Q77">
            <v>44642</v>
          </cell>
          <cell r="R77" t="str">
            <v>NA</v>
          </cell>
          <cell r="S77" t="str">
            <v>NA</v>
          </cell>
          <cell r="T77" t="str">
            <v>Adecuación línea de vida</v>
          </cell>
          <cell r="U77" t="str">
            <v>CW2020 R3</v>
          </cell>
          <cell r="V77">
            <v>44615</v>
          </cell>
          <cell r="W77">
            <v>44615</v>
          </cell>
          <cell r="X77">
            <v>44615</v>
          </cell>
          <cell r="Y77">
            <v>44617</v>
          </cell>
          <cell r="Z77">
            <v>44624</v>
          </cell>
        </row>
        <row r="78">
          <cell r="B78" t="str">
            <v>SurOccidente</v>
          </cell>
          <cell r="C78" t="str">
            <v>NEI.Gaitana-2</v>
          </cell>
          <cell r="D78" t="str">
            <v>Ampliación 3G/LTE - Ampliación Obras Civiles</v>
          </cell>
          <cell r="E78">
            <v>1862092</v>
          </cell>
          <cell r="F78" t="str">
            <v>German Dario Mancipe</v>
          </cell>
          <cell r="G78">
            <v>44582</v>
          </cell>
          <cell r="H78" t="str">
            <v>HB SADELEC</v>
          </cell>
          <cell r="I78" t="str">
            <v>RF-AMP-35683 adecuacion sistema radiante,</v>
          </cell>
          <cell r="K78" t="str">
            <v>Calidad regional</v>
          </cell>
          <cell r="L78" t="str">
            <v>Ampliación 3G/LTE</v>
          </cell>
          <cell r="M78" t="str">
            <v>Torre Autosoportada - Triangular Seccion Variable</v>
          </cell>
          <cell r="N78" t="str">
            <v>24.0</v>
          </cell>
          <cell r="O78">
            <v>44582</v>
          </cell>
          <cell r="P78" t="str">
            <v>15.0</v>
          </cell>
          <cell r="Q78">
            <v>44642</v>
          </cell>
          <cell r="R78" t="str">
            <v>NA</v>
          </cell>
          <cell r="S78" t="str">
            <v>NA</v>
          </cell>
          <cell r="T78" t="str">
            <v>Adecuación SPT</v>
          </cell>
          <cell r="U78" t="str">
            <v>CW2020 R3</v>
          </cell>
          <cell r="V78">
            <v>44610</v>
          </cell>
          <cell r="W78">
            <v>44610</v>
          </cell>
          <cell r="X78">
            <v>44610</v>
          </cell>
          <cell r="Y78">
            <v>44617</v>
          </cell>
          <cell r="Z78">
            <v>44624</v>
          </cell>
        </row>
        <row r="79">
          <cell r="B79" t="str">
            <v>SurOccidente</v>
          </cell>
          <cell r="C79" t="str">
            <v>HUI.Praga</v>
          </cell>
          <cell r="D79" t="str">
            <v>Ampliación Localidades 700 - Ampliación Obras Civiles</v>
          </cell>
          <cell r="E79">
            <v>10000000</v>
          </cell>
          <cell r="F79" t="str">
            <v>German Dario Mancipe</v>
          </cell>
          <cell r="G79">
            <v>44582</v>
          </cell>
          <cell r="H79" t="str">
            <v>HB SADELEC</v>
          </cell>
          <cell r="I79" t="str">
            <v>RF-OVE-52414 lte2600,</v>
          </cell>
          <cell r="K79" t="str">
            <v>Calidad regional</v>
          </cell>
          <cell r="L79" t="str">
            <v>Ampliación Localidades 700</v>
          </cell>
          <cell r="M79" t="str">
            <v>Torre Autosoportada - Triangular Seccion Variable</v>
          </cell>
          <cell r="N79" t="str">
            <v>60.0</v>
          </cell>
          <cell r="O79">
            <v>44582</v>
          </cell>
          <cell r="P79" t="str">
            <v>12.0</v>
          </cell>
          <cell r="Q79">
            <v>44639</v>
          </cell>
          <cell r="R79" t="str">
            <v>NA</v>
          </cell>
          <cell r="S79" t="str">
            <v>NA</v>
          </cell>
          <cell r="T79" t="str">
            <v>El TSS se valida para la instalación de 2 platinas y 2 soportes de diversidad.</v>
          </cell>
          <cell r="U79" t="str">
            <v>CW2020 R3</v>
          </cell>
        </row>
        <row r="80">
          <cell r="B80" t="str">
            <v>SurOccidente</v>
          </cell>
          <cell r="C80" t="str">
            <v>FLO.Villa Monica</v>
          </cell>
          <cell r="D80" t="str">
            <v>Ampliación Localidades 700 - Ampliación Obras Civiles</v>
          </cell>
          <cell r="E80">
            <v>6571605</v>
          </cell>
          <cell r="F80" t="str">
            <v>German Dario Mancipe</v>
          </cell>
          <cell r="G80">
            <v>44582</v>
          </cell>
          <cell r="H80" t="str">
            <v>HB SADELEC</v>
          </cell>
          <cell r="I80" t="str">
            <v>RF-OVE-51059 lte700,</v>
          </cell>
          <cell r="K80" t="str">
            <v>Calidad regional</v>
          </cell>
          <cell r="L80" t="str">
            <v>Ampliación Localidades 700</v>
          </cell>
          <cell r="M80" t="str">
            <v>Torre Autosoportada - Triangular Seccion Variable</v>
          </cell>
          <cell r="N80" t="str">
            <v>30.0</v>
          </cell>
          <cell r="O80">
            <v>44582</v>
          </cell>
          <cell r="P80" t="str">
            <v>10.0</v>
          </cell>
          <cell r="Q80">
            <v>44637</v>
          </cell>
          <cell r="R80" t="str">
            <v>NA</v>
          </cell>
          <cell r="S80" t="str">
            <v>NA</v>
          </cell>
          <cell r="T80" t="str">
            <v>El TSS se valida para la instalación de 2 platinas de tierra, 1 soporte de tipo H con mástil central de 4' y 1 soporte tipo bandera de 1.5m.</v>
          </cell>
          <cell r="U80" t="str">
            <v>CW2020 R3</v>
          </cell>
          <cell r="V80">
            <v>44644</v>
          </cell>
          <cell r="W80">
            <v>44644</v>
          </cell>
          <cell r="X80">
            <v>44644</v>
          </cell>
        </row>
        <row r="81">
          <cell r="B81" t="str">
            <v>SurOccidente</v>
          </cell>
          <cell r="C81" t="str">
            <v>TOL.Guamo-2</v>
          </cell>
          <cell r="D81" t="str">
            <v>Ampliación Localidades 700 - Ampliación Obras Civiles</v>
          </cell>
          <cell r="E81">
            <v>14589825</v>
          </cell>
          <cell r="F81" t="str">
            <v>German Dario Mancipe</v>
          </cell>
          <cell r="G81">
            <v>44582</v>
          </cell>
          <cell r="H81" t="str">
            <v>HB SADELEC</v>
          </cell>
          <cell r="I81" t="str">
            <v>RF-OVE-51155 lte700,</v>
          </cell>
          <cell r="K81" t="str">
            <v>Calidad regional</v>
          </cell>
          <cell r="L81" t="str">
            <v>Ampliación Localidades 700</v>
          </cell>
          <cell r="M81" t="str">
            <v>Torre Autosoportada - Triangular Seccion Variable</v>
          </cell>
          <cell r="N81" t="str">
            <v>45.0</v>
          </cell>
          <cell r="O81">
            <v>44582</v>
          </cell>
          <cell r="P81" t="str">
            <v>12.0</v>
          </cell>
          <cell r="Q81">
            <v>44639</v>
          </cell>
          <cell r="R81" t="str">
            <v>NA</v>
          </cell>
          <cell r="S81" t="str">
            <v>NA</v>
          </cell>
          <cell r="T81" t="str">
            <v>El TSS se valida para la instalación de rieles omega, escalerilla porta cables, 7 platinas de tierras, 3 soportes tipo H y 3 soportes tipo bandera de 1.5m. para equipos de RF</v>
          </cell>
          <cell r="U81" t="str">
            <v>CW2020 R3</v>
          </cell>
          <cell r="V81">
            <v>44608</v>
          </cell>
          <cell r="W81">
            <v>44608</v>
          </cell>
          <cell r="X81">
            <v>44608</v>
          </cell>
          <cell r="Y81">
            <v>44610</v>
          </cell>
          <cell r="Z81">
            <v>44624</v>
          </cell>
        </row>
        <row r="82">
          <cell r="B82" t="str">
            <v>SurOccidente</v>
          </cell>
          <cell r="C82" t="str">
            <v>TOL.CENOP</v>
          </cell>
          <cell r="D82" t="str">
            <v>Ampliación Localidades 700 - Ampliación Obras Civiles</v>
          </cell>
          <cell r="E82">
            <v>2618541</v>
          </cell>
          <cell r="F82" t="str">
            <v>German Dario Mancipe</v>
          </cell>
          <cell r="G82">
            <v>44582</v>
          </cell>
          <cell r="H82" t="str">
            <v>HB SADELEC</v>
          </cell>
          <cell r="I82" t="str">
            <v>RF-OVE-49558 LTE700,</v>
          </cell>
          <cell r="K82" t="str">
            <v>Calidad regional</v>
          </cell>
          <cell r="L82" t="str">
            <v>Ampliación Localidades 700</v>
          </cell>
          <cell r="M82" t="str">
            <v>Otro - Otra</v>
          </cell>
          <cell r="N82" t="str">
            <v>25.0</v>
          </cell>
          <cell r="O82">
            <v>44582</v>
          </cell>
          <cell r="P82" t="str">
            <v>12.0</v>
          </cell>
          <cell r="Q82">
            <v>44639</v>
          </cell>
          <cell r="R82" t="str">
            <v>NA</v>
          </cell>
          <cell r="S82" t="str">
            <v>NA</v>
          </cell>
          <cell r="T82" t="str">
            <v>El TSS se valida para la instalación de rieles omega, platinas de tierra y un soporte para equipos de RF</v>
          </cell>
          <cell r="U82" t="str">
            <v>CW2020 R3</v>
          </cell>
          <cell r="V82">
            <v>44608</v>
          </cell>
          <cell r="W82">
            <v>44608</v>
          </cell>
          <cell r="X82">
            <v>44608</v>
          </cell>
          <cell r="Y82">
            <v>44610</v>
          </cell>
          <cell r="Z82">
            <v>44624</v>
          </cell>
        </row>
        <row r="83">
          <cell r="B83" t="str">
            <v>SurOccidente</v>
          </cell>
          <cell r="C83" t="str">
            <v>NAR.Tumaco-7</v>
          </cell>
          <cell r="D83" t="str">
            <v>Ampliación Localidades 700 - Ampliación Obras Civiles</v>
          </cell>
          <cell r="E83">
            <v>8199087</v>
          </cell>
          <cell r="F83" t="str">
            <v>German Dario Mancipe</v>
          </cell>
          <cell r="G83">
            <v>44582</v>
          </cell>
          <cell r="H83" t="str">
            <v>HB SADELEC</v>
          </cell>
          <cell r="I83" t="str">
            <v>RF-AMP-32521 RFModule1900 LTE MIMO,</v>
          </cell>
          <cell r="K83" t="str">
            <v>Calidad regional</v>
          </cell>
          <cell r="L83" t="str">
            <v>Ampliación Localidades 700</v>
          </cell>
          <cell r="M83" t="str">
            <v>Torre Autosoportada - Triangular Seccion Variable</v>
          </cell>
          <cell r="N83" t="str">
            <v>40.0</v>
          </cell>
          <cell r="O83">
            <v>44582</v>
          </cell>
          <cell r="P83" t="str">
            <v>12.0</v>
          </cell>
          <cell r="Q83">
            <v>44639</v>
          </cell>
          <cell r="R83" t="str">
            <v>NA</v>
          </cell>
          <cell r="S83" t="str">
            <v>NA</v>
          </cell>
          <cell r="T83" t="str">
            <v>El TSS se valida para la instalación de2 soportes tipo H y 2 platinas de tierras.</v>
          </cell>
          <cell r="U83" t="str">
            <v>CW2020 R3</v>
          </cell>
          <cell r="V83">
            <v>44617</v>
          </cell>
          <cell r="W83">
            <v>44617</v>
          </cell>
          <cell r="X83">
            <v>44617</v>
          </cell>
          <cell r="Y83">
            <v>44620</v>
          </cell>
          <cell r="Z83">
            <v>44624</v>
          </cell>
        </row>
        <row r="84">
          <cell r="B84" t="str">
            <v>SurOccidente</v>
          </cell>
          <cell r="C84" t="str">
            <v>NAR.Tambo</v>
          </cell>
          <cell r="D84" t="str">
            <v>Ampliación Localidades 700 - Ampliación Obras Civiles</v>
          </cell>
          <cell r="E84">
            <v>13930113</v>
          </cell>
          <cell r="F84" t="str">
            <v>German Dario Mancipe</v>
          </cell>
          <cell r="G84">
            <v>44582</v>
          </cell>
          <cell r="H84" t="str">
            <v>HB SADELEC</v>
          </cell>
          <cell r="I84" t="str">
            <v>RF-OVE-52692 lte700,</v>
          </cell>
          <cell r="K84" t="str">
            <v>Calidad regional</v>
          </cell>
          <cell r="L84" t="str">
            <v>Ampliación Localidades 700</v>
          </cell>
          <cell r="M84" t="str">
            <v>Torre Autosoportada - Triangular Seccion Variable</v>
          </cell>
          <cell r="N84" t="str">
            <v>80.0</v>
          </cell>
          <cell r="O84">
            <v>44582</v>
          </cell>
          <cell r="P84" t="str">
            <v>12.0</v>
          </cell>
          <cell r="Q84">
            <v>44639</v>
          </cell>
          <cell r="R84" t="str">
            <v>NA</v>
          </cell>
          <cell r="S84" t="str">
            <v>NA</v>
          </cell>
          <cell r="T84" t="str">
            <v>El TSS se valida para la instalación de rieles omega, 4 platinas de tierras, escalerilla porta cables, 3 soportes tipo H y 90 m. de guaya en rack central de la torre.</v>
          </cell>
          <cell r="U84" t="str">
            <v>CW2020 R3</v>
          </cell>
          <cell r="V84">
            <v>44644</v>
          </cell>
          <cell r="W84">
            <v>44644</v>
          </cell>
          <cell r="X84">
            <v>44644</v>
          </cell>
        </row>
        <row r="85">
          <cell r="B85" t="str">
            <v>SurOccidente</v>
          </cell>
          <cell r="C85" t="str">
            <v>HUI.Suaza</v>
          </cell>
          <cell r="D85" t="str">
            <v>Ampliación Localidades 700 - Ampliación Obras Civiles</v>
          </cell>
          <cell r="E85">
            <v>5111612</v>
          </cell>
          <cell r="F85" t="str">
            <v>German Dario Mancipe</v>
          </cell>
          <cell r="G85">
            <v>44582</v>
          </cell>
          <cell r="H85" t="str">
            <v>HB SADELEC</v>
          </cell>
          <cell r="I85" t="str">
            <v>RF-OVE-52123 lte700,</v>
          </cell>
          <cell r="K85" t="str">
            <v>Calidad regional</v>
          </cell>
          <cell r="L85" t="str">
            <v>Ampliación Localidades 700</v>
          </cell>
          <cell r="M85" t="str">
            <v>Torre Autosoportada - Triangular Seccion Variable</v>
          </cell>
          <cell r="N85" t="str">
            <v>40.0</v>
          </cell>
          <cell r="O85">
            <v>44583</v>
          </cell>
          <cell r="P85" t="str">
            <v>10.0</v>
          </cell>
          <cell r="Q85">
            <v>44638</v>
          </cell>
          <cell r="R85" t="str">
            <v>NA</v>
          </cell>
          <cell r="S85" t="str">
            <v>NA</v>
          </cell>
          <cell r="T85" t="str">
            <v>El TSS se valida para la instalación de rieles omega, escalerilla porta cables, 8 platinas de tierras, 2 soportes tipo bandera de 1.5 para equipos de RF, poda y 50 m. de guaya en RACK central de la torre.</v>
          </cell>
          <cell r="U85" t="str">
            <v>CW2020 R3</v>
          </cell>
          <cell r="V85">
            <v>44608</v>
          </cell>
          <cell r="W85">
            <v>44608</v>
          </cell>
          <cell r="X85">
            <v>44608</v>
          </cell>
          <cell r="Y85">
            <v>44610</v>
          </cell>
          <cell r="Z85">
            <v>44624</v>
          </cell>
        </row>
        <row r="86">
          <cell r="B86" t="str">
            <v>SurOccidente</v>
          </cell>
          <cell r="C86" t="str">
            <v>CAL.Villa Nueva</v>
          </cell>
          <cell r="D86" t="str">
            <v>Ampliación Localidades 700 - Ampliación Obras Civiles</v>
          </cell>
          <cell r="E86">
            <v>756765</v>
          </cell>
          <cell r="F86" t="str">
            <v>German Dario Mancipe</v>
          </cell>
          <cell r="G86">
            <v>44582</v>
          </cell>
          <cell r="H86" t="str">
            <v>HB SADELEC</v>
          </cell>
          <cell r="I86" t="str">
            <v>RF-AMP-33710 RFModule1900 LTE MIMO,</v>
          </cell>
          <cell r="K86" t="str">
            <v>Calidad regional</v>
          </cell>
          <cell r="L86" t="str">
            <v>Ampliación Localidades 700</v>
          </cell>
          <cell r="M86" t="str">
            <v>Torre Autosoportada - Triangular Seccion Variable</v>
          </cell>
          <cell r="N86" t="str">
            <v>37.0</v>
          </cell>
          <cell r="O86">
            <v>44583</v>
          </cell>
          <cell r="P86" t="str">
            <v>8.0</v>
          </cell>
          <cell r="Q86">
            <v>44636</v>
          </cell>
          <cell r="R86" t="str">
            <v>NA</v>
          </cell>
          <cell r="S86" t="str">
            <v>NA</v>
          </cell>
          <cell r="T86" t="str">
            <v>El TSS se valida para la instalación de 1 platina de tierras.</v>
          </cell>
          <cell r="U86" t="str">
            <v>CW2020 R3</v>
          </cell>
          <cell r="V86">
            <v>44608</v>
          </cell>
          <cell r="W86">
            <v>44608</v>
          </cell>
          <cell r="X86">
            <v>44608</v>
          </cell>
          <cell r="Y86">
            <v>44610</v>
          </cell>
          <cell r="Z86">
            <v>44624</v>
          </cell>
        </row>
        <row r="87">
          <cell r="B87" t="str">
            <v>SurOccidente</v>
          </cell>
          <cell r="C87" t="str">
            <v>CAU.Brisas Patia</v>
          </cell>
          <cell r="D87" t="str">
            <v>Localidades 700 - Obra Eléctrica 100%</v>
          </cell>
          <cell r="E87">
            <v>60000000</v>
          </cell>
          <cell r="F87" t="str">
            <v>Juan Carlos Gonzalez</v>
          </cell>
          <cell r="G87">
            <v>44581</v>
          </cell>
          <cell r="H87" t="str">
            <v>CICSA</v>
          </cell>
          <cell r="I87" t="str">
            <v>RF-PE-24638,</v>
          </cell>
          <cell r="K87" t="str">
            <v>Obligaciones de hacer</v>
          </cell>
          <cell r="L87" t="str">
            <v>Localidades 700</v>
          </cell>
          <cell r="M87" t="str">
            <v>Torre Autosoportada - Triangular Seccion Variable</v>
          </cell>
          <cell r="N87" t="str">
            <v>60.0</v>
          </cell>
          <cell r="O87">
            <v>44592</v>
          </cell>
          <cell r="P87" t="str">
            <v>90.0</v>
          </cell>
          <cell r="Q87">
            <v>44727</v>
          </cell>
          <cell r="R87" t="str">
            <v>NA</v>
          </cell>
          <cell r="S87" t="str">
            <v>NA</v>
          </cell>
          <cell r="T87" t="str">
            <v>Para este sitio se ha asignado la torre que se fabricó para el sitio *PUT.Damasco Caicedo*</v>
          </cell>
          <cell r="U87" t="str">
            <v>CW2020 R3</v>
          </cell>
        </row>
        <row r="88">
          <cell r="B88" t="str">
            <v>SurOccidente</v>
          </cell>
          <cell r="C88" t="str">
            <v>CAU.Brisas Patia</v>
          </cell>
          <cell r="D88" t="str">
            <v>Localidades 700 - Obra Civil 100%</v>
          </cell>
          <cell r="E88">
            <v>250000000</v>
          </cell>
          <cell r="F88" t="str">
            <v>Juan Carlos Gonzalez</v>
          </cell>
          <cell r="G88">
            <v>44581</v>
          </cell>
          <cell r="H88" t="str">
            <v>CICSA</v>
          </cell>
          <cell r="I88" t="str">
            <v>RF-PE-24638,</v>
          </cell>
          <cell r="K88" t="str">
            <v>Obligaciones de hacer</v>
          </cell>
          <cell r="L88" t="str">
            <v>Localidades 700</v>
          </cell>
          <cell r="M88" t="str">
            <v>Torre Autosoportada - Triangular Seccion Variable</v>
          </cell>
          <cell r="N88" t="str">
            <v>60.0</v>
          </cell>
          <cell r="O88">
            <v>44592</v>
          </cell>
          <cell r="P88" t="str">
            <v>90.0</v>
          </cell>
          <cell r="Q88">
            <v>44727</v>
          </cell>
          <cell r="R88" t="str">
            <v>NA</v>
          </cell>
          <cell r="S88" t="str">
            <v>NA</v>
          </cell>
          <cell r="T88" t="str">
            <v>Para este sitio se ha asignado la torre que se fabricó para el sitio *PUT.Damasco Caicedo*</v>
          </cell>
          <cell r="U88" t="str">
            <v>CW2020 R3</v>
          </cell>
        </row>
        <row r="89">
          <cell r="B89" t="str">
            <v>SurOccidente</v>
          </cell>
          <cell r="C89" t="str">
            <v>CAU.Brisas Patia</v>
          </cell>
          <cell r="D89" t="str">
            <v>Localidades 700 - Cimentación Torre</v>
          </cell>
          <cell r="E89">
            <v>80000000</v>
          </cell>
          <cell r="F89" t="str">
            <v>Juan Carlos Gonzalez</v>
          </cell>
          <cell r="G89">
            <v>44581</v>
          </cell>
          <cell r="H89" t="str">
            <v>CICSA</v>
          </cell>
          <cell r="I89" t="str">
            <v>RF-PE-24638,</v>
          </cell>
          <cell r="K89" t="str">
            <v>Obligaciones de hacer</v>
          </cell>
          <cell r="L89" t="str">
            <v>Localidades 700</v>
          </cell>
          <cell r="M89" t="str">
            <v>Torre Autosoportada - Triangular Seccion Variable</v>
          </cell>
          <cell r="N89" t="str">
            <v>60.0</v>
          </cell>
          <cell r="O89">
            <v>44592</v>
          </cell>
          <cell r="P89" t="str">
            <v>90.0</v>
          </cell>
          <cell r="Q89">
            <v>44727</v>
          </cell>
          <cell r="R89" t="str">
            <v>NA</v>
          </cell>
          <cell r="S89" t="str">
            <v>NA</v>
          </cell>
          <cell r="T89" t="str">
            <v>Para este sitio se ha asignado la torre que se fabricó para el sitio *PUT.Damasco Caicedo*</v>
          </cell>
          <cell r="U89" t="str">
            <v>CW2020 R3</v>
          </cell>
        </row>
        <row r="90">
          <cell r="B90" t="str">
            <v>SurOccidente</v>
          </cell>
          <cell r="C90" t="str">
            <v>CAU.Brisas Patia</v>
          </cell>
          <cell r="D90" t="str">
            <v>Localidades 700 - Suministro e Instalación Torre</v>
          </cell>
          <cell r="E90">
            <v>185000000</v>
          </cell>
          <cell r="F90" t="str">
            <v>Juan Carlos Gonzalez</v>
          </cell>
          <cell r="G90">
            <v>44581</v>
          </cell>
          <cell r="H90" t="str">
            <v>CICSA</v>
          </cell>
          <cell r="I90" t="str">
            <v>RF-PE-24638,</v>
          </cell>
          <cell r="K90" t="str">
            <v>Obligaciones de hacer</v>
          </cell>
          <cell r="L90" t="str">
            <v>Localidades 700</v>
          </cell>
          <cell r="M90" t="str">
            <v>Torre Autosoportada - Triangular Seccion Variable</v>
          </cell>
          <cell r="N90" t="str">
            <v>60.0</v>
          </cell>
          <cell r="O90">
            <v>44592</v>
          </cell>
          <cell r="P90" t="str">
            <v>90.0</v>
          </cell>
          <cell r="Q90">
            <v>44727</v>
          </cell>
          <cell r="R90" t="str">
            <v>NA</v>
          </cell>
          <cell r="S90" t="str">
            <v>NA</v>
          </cell>
          <cell r="T90" t="str">
            <v>Para este sitio se ha asignado la torre que se fabricó para el sitio *PUT.Damasco Caicedo*</v>
          </cell>
          <cell r="U90" t="str">
            <v>CW2020 R3</v>
          </cell>
        </row>
        <row r="91">
          <cell r="B91" t="str">
            <v>SurOccidente</v>
          </cell>
          <cell r="C91" t="str">
            <v>NAR.Vuelta Larga</v>
          </cell>
          <cell r="D91" t="str">
            <v>Adecuaciones - Obras Civiles Menores</v>
          </cell>
          <cell r="E91">
            <v>15000000</v>
          </cell>
          <cell r="F91" t="str">
            <v>Juan Carlos Gonzalez</v>
          </cell>
          <cell r="G91">
            <v>44580</v>
          </cell>
          <cell r="H91" t="str">
            <v>CICSA</v>
          </cell>
          <cell r="I91" t="str">
            <v>RF-PE-24227,</v>
          </cell>
          <cell r="K91" t="str">
            <v>Obligaciones de hacer</v>
          </cell>
          <cell r="L91" t="str">
            <v>Adecuaciones</v>
          </cell>
          <cell r="M91" t="str">
            <v>Torre Autosoportada - Triangular Seccion Variable</v>
          </cell>
          <cell r="N91" t="str">
            <v>60.0</v>
          </cell>
          <cell r="O91">
            <v>44580</v>
          </cell>
          <cell r="P91" t="str">
            <v>30.0</v>
          </cell>
          <cell r="Q91">
            <v>44655</v>
          </cell>
          <cell r="R91" t="str">
            <v>NA</v>
          </cell>
          <cell r="S91" t="str">
            <v>NA</v>
          </cell>
          <cell r="T91" t="str">
            <v>Reinicio de obras en NAR.Vuelta Larga. DE acuerdo con seguridad ya se encuentran tropas en la zona por lo que es posible el ingreso seguro</v>
          </cell>
          <cell r="U91" t="str">
            <v>CW2020 R3</v>
          </cell>
        </row>
        <row r="92">
          <cell r="B92" t="str">
            <v>SurOccidente</v>
          </cell>
          <cell r="C92" t="str">
            <v>TOL.Playa Hawai</v>
          </cell>
          <cell r="D92" t="str">
            <v>Plan de Expansión - Búsqueda de Sitios</v>
          </cell>
          <cell r="E92">
            <v>6108192</v>
          </cell>
          <cell r="F92" t="str">
            <v>Juan Carlos Gonzalez</v>
          </cell>
          <cell r="G92">
            <v>44574</v>
          </cell>
          <cell r="H92" t="str">
            <v>CICSA</v>
          </cell>
          <cell r="I92" t="str">
            <v>RF-PE-24810,</v>
          </cell>
          <cell r="K92" t="str">
            <v>NA</v>
          </cell>
          <cell r="L92" t="str">
            <v>Plan de Expansión</v>
          </cell>
          <cell r="M92" t="str">
            <v>Otro - Otra</v>
          </cell>
          <cell r="N92" t="str">
            <v>0.0</v>
          </cell>
          <cell r="O92">
            <v>44578</v>
          </cell>
          <cell r="P92" t="str">
            <v>3.0</v>
          </cell>
          <cell r="Q92">
            <v>44626</v>
          </cell>
          <cell r="R92" t="str">
            <v>B</v>
          </cell>
          <cell r="S92" t="str">
            <v>hasta Licencias</v>
          </cell>
          <cell r="T92" t="str">
            <v>Se requiere realizar búsqueda de sitio. La búsqueda está programada para el lunes 17 de enero a las 9 a.m. Comunicarse con el ingeniero Oscar Ramos 3202117396</v>
          </cell>
          <cell r="U92" t="str">
            <v>CW2020 R3</v>
          </cell>
          <cell r="V92">
            <v>44620</v>
          </cell>
          <cell r="W92">
            <v>44620</v>
          </cell>
          <cell r="X92">
            <v>44620</v>
          </cell>
          <cell r="Y92">
            <v>44620</v>
          </cell>
          <cell r="Z92">
            <v>44624</v>
          </cell>
        </row>
        <row r="93">
          <cell r="B93" t="str">
            <v>SurOccidente</v>
          </cell>
          <cell r="C93" t="str">
            <v>CAQ.Camicaya</v>
          </cell>
          <cell r="D93" t="str">
            <v>Localidades 700 - Obra Civil 100%</v>
          </cell>
          <cell r="E93">
            <v>300000000</v>
          </cell>
          <cell r="F93" t="str">
            <v>Luis Ediel Torres</v>
          </cell>
          <cell r="G93">
            <v>44572</v>
          </cell>
          <cell r="H93" t="str">
            <v>CICSA</v>
          </cell>
          <cell r="K93" t="str">
            <v>Obligaciones de hacer</v>
          </cell>
          <cell r="L93" t="str">
            <v>Localidades 700</v>
          </cell>
          <cell r="M93" t="str">
            <v>Torre Autosoportada - Triangular Seccion Variable</v>
          </cell>
          <cell r="N93" t="str">
            <v>80.0</v>
          </cell>
          <cell r="O93">
            <v>44585</v>
          </cell>
          <cell r="P93" t="str">
            <v>100.0</v>
          </cell>
          <cell r="Q93">
            <v>44730</v>
          </cell>
          <cell r="R93" t="str">
            <v>NA</v>
          </cell>
          <cell r="S93" t="str">
            <v>NA</v>
          </cell>
          <cell r="T93" t="str">
            <v>obra civil torre de 80mt</v>
          </cell>
          <cell r="U93" t="str">
            <v>CW2020 R3</v>
          </cell>
        </row>
        <row r="94">
          <cell r="B94" t="str">
            <v>SurOccidente</v>
          </cell>
          <cell r="C94" t="str">
            <v>CAU.Timbio</v>
          </cell>
          <cell r="D94" t="str">
            <v>Ampliación Localidades 700 - Ampliación Obras Civiles</v>
          </cell>
          <cell r="E94">
            <v>12000000</v>
          </cell>
          <cell r="F94" t="str">
            <v>German Dario Mancipe</v>
          </cell>
          <cell r="G94">
            <v>44568</v>
          </cell>
          <cell r="H94" t="str">
            <v>CICSA</v>
          </cell>
          <cell r="I94" t="str">
            <v>RF-OVE-52657 lte700,</v>
          </cell>
          <cell r="K94" t="str">
            <v>Calidad regional</v>
          </cell>
          <cell r="L94" t="str">
            <v>Ampliación Localidades 700</v>
          </cell>
          <cell r="M94" t="str">
            <v>Torre Autosoportada - Triangular Seccion Variable</v>
          </cell>
          <cell r="N94" t="str">
            <v>60.0</v>
          </cell>
          <cell r="O94">
            <v>44569</v>
          </cell>
          <cell r="P94" t="str">
            <v>15.0</v>
          </cell>
          <cell r="Q94">
            <v>44629</v>
          </cell>
          <cell r="R94" t="str">
            <v>NA</v>
          </cell>
          <cell r="S94" t="str">
            <v>NA</v>
          </cell>
          <cell r="T94" t="str">
            <v>El TSS se valida para la instalación de rieles omega, 5 platinas de tierra, 50 m. de guaya en rack central de la torre, 3 soportes H , 1 soporte tipo bandera de 1.5 para equipos de RF y 1 soporte tipo bandera de 3m. para antenas de RF</v>
          </cell>
          <cell r="U94" t="str">
            <v>CW2020 R3</v>
          </cell>
        </row>
        <row r="95">
          <cell r="B95" t="str">
            <v>SurOccidente</v>
          </cell>
          <cell r="C95" t="str">
            <v>CAL.Petecuy</v>
          </cell>
          <cell r="D95" t="str">
            <v>Ampliación Localidades 700 - Ampliación Obras Civiles</v>
          </cell>
          <cell r="E95">
            <v>823797</v>
          </cell>
          <cell r="F95" t="str">
            <v>German Dario Mancipe</v>
          </cell>
          <cell r="G95">
            <v>44568</v>
          </cell>
          <cell r="H95" t="str">
            <v>CICSA</v>
          </cell>
          <cell r="I95" t="str">
            <v>RF-OVE-49957 lte700,</v>
          </cell>
          <cell r="K95" t="str">
            <v>Calidad regional</v>
          </cell>
          <cell r="L95" t="str">
            <v>Ampliación Localidades 700</v>
          </cell>
          <cell r="M95" t="str">
            <v>Torre Autosoportada - Triangular Seccion Variable</v>
          </cell>
          <cell r="N95" t="str">
            <v>36.0</v>
          </cell>
          <cell r="O95">
            <v>44569</v>
          </cell>
          <cell r="P95" t="str">
            <v>15.0</v>
          </cell>
          <cell r="Q95">
            <v>44629</v>
          </cell>
          <cell r="R95" t="str">
            <v>NA</v>
          </cell>
          <cell r="S95" t="str">
            <v>NA</v>
          </cell>
          <cell r="T95" t="str">
            <v>El TSS se valida para la instalación de 2 soportes tipo bandera de 1.5 m. y 2 platinas de tierras</v>
          </cell>
          <cell r="U95" t="str">
            <v>CW2020 R3</v>
          </cell>
          <cell r="V95">
            <v>44589</v>
          </cell>
          <cell r="W95">
            <v>44589</v>
          </cell>
          <cell r="X95">
            <v>44589</v>
          </cell>
          <cell r="Y95">
            <v>44592</v>
          </cell>
          <cell r="Z95">
            <v>44596</v>
          </cell>
        </row>
        <row r="96">
          <cell r="B96" t="str">
            <v>SurOccidente</v>
          </cell>
          <cell r="C96" t="str">
            <v>IBG.Arkacentro</v>
          </cell>
          <cell r="D96" t="str">
            <v>Ampliación Localidades 700 - Ampliación Obras Civiles</v>
          </cell>
          <cell r="E96">
            <v>8036032</v>
          </cell>
          <cell r="F96" t="str">
            <v>German Dario Mancipe</v>
          </cell>
          <cell r="G96">
            <v>44566</v>
          </cell>
          <cell r="H96" t="str">
            <v>CICSA</v>
          </cell>
          <cell r="I96" t="str">
            <v>RF-OVE-51060 lte700,</v>
          </cell>
          <cell r="K96" t="str">
            <v>Calidad regional</v>
          </cell>
          <cell r="L96" t="str">
            <v>Ampliación Localidades 700</v>
          </cell>
          <cell r="M96" t="str">
            <v>Torre Autosoportada - Triangular Seccion Variable</v>
          </cell>
          <cell r="N96" t="str">
            <v>45.0</v>
          </cell>
          <cell r="O96">
            <v>44567</v>
          </cell>
          <cell r="P96" t="str">
            <v>12.0</v>
          </cell>
          <cell r="Q96">
            <v>44624</v>
          </cell>
          <cell r="R96" t="str">
            <v>NA</v>
          </cell>
          <cell r="S96" t="str">
            <v>NA</v>
          </cell>
          <cell r="T96" t="str">
            <v>El tss se valida para la instalación de 5 platinas de tierras, 1 soporte tipo bandera de 3 m. 1 soporte H, 1 soporte tipo bandera de 1,5m. Para equipos de RF y 45 m. de guaya en rack vertical de la torre.</v>
          </cell>
          <cell r="U96" t="str">
            <v>CW2020 R3</v>
          </cell>
          <cell r="V96">
            <v>44592</v>
          </cell>
          <cell r="W96">
            <v>44592</v>
          </cell>
          <cell r="X96">
            <v>44592</v>
          </cell>
          <cell r="Y96">
            <v>44592</v>
          </cell>
          <cell r="Z96">
            <v>44596</v>
          </cell>
        </row>
        <row r="97">
          <cell r="B97" t="str">
            <v>SurOccidente</v>
          </cell>
          <cell r="C97" t="str">
            <v>FLO.Galerias</v>
          </cell>
          <cell r="D97" t="str">
            <v>Ampliación Localidades 700 - Ampliación Obras Civiles</v>
          </cell>
          <cell r="E97">
            <v>7988349</v>
          </cell>
          <cell r="F97" t="str">
            <v>German Dario Mancipe</v>
          </cell>
          <cell r="G97">
            <v>44565</v>
          </cell>
          <cell r="H97" t="str">
            <v>CICSA</v>
          </cell>
          <cell r="I97" t="str">
            <v>RF-OVE-52119 lte700,</v>
          </cell>
          <cell r="K97" t="str">
            <v>Calidad regional</v>
          </cell>
          <cell r="L97" t="str">
            <v>Ampliación Localidades 700</v>
          </cell>
          <cell r="M97" t="str">
            <v>Torre Autosoportada - Triangular Seccion Variable</v>
          </cell>
          <cell r="N97" t="str">
            <v>36.0</v>
          </cell>
          <cell r="O97">
            <v>44566</v>
          </cell>
          <cell r="P97" t="str">
            <v>12.0</v>
          </cell>
          <cell r="Q97">
            <v>44623</v>
          </cell>
          <cell r="R97" t="str">
            <v>NA</v>
          </cell>
          <cell r="S97" t="str">
            <v>NA</v>
          </cell>
          <cell r="T97" t="str">
            <v>El TSS se valida para la instalación de rieles omega. escalerilla porta cables, 2 platinas de tierras, 1 soporte tipo H, 45m. de guaya y la reubicación de 3 soportes</v>
          </cell>
          <cell r="U97" t="str">
            <v>CW2020 R3</v>
          </cell>
          <cell r="V97">
            <v>44592</v>
          </cell>
          <cell r="W97">
            <v>44592</v>
          </cell>
          <cell r="X97">
            <v>44592</v>
          </cell>
          <cell r="Y97">
            <v>44592</v>
          </cell>
          <cell r="Z97">
            <v>44596</v>
          </cell>
        </row>
        <row r="98">
          <cell r="B98" t="str">
            <v>SurOccidente</v>
          </cell>
          <cell r="C98" t="str">
            <v>CAU.Media Naranja</v>
          </cell>
          <cell r="D98" t="str">
            <v>Adecuaciones - Obras Civiles Menores</v>
          </cell>
          <cell r="E98">
            <v>7033085</v>
          </cell>
          <cell r="F98" t="str">
            <v>Derian Mauricio Nieto</v>
          </cell>
          <cell r="G98">
            <v>44559</v>
          </cell>
          <cell r="H98" t="str">
            <v>CICSA</v>
          </cell>
          <cell r="K98" t="str">
            <v>NA</v>
          </cell>
          <cell r="L98" t="str">
            <v>Adecuaciones</v>
          </cell>
          <cell r="M98" t="str">
            <v>Otro - Estructura Existente</v>
          </cell>
          <cell r="N98" t="str">
            <v>60.0</v>
          </cell>
          <cell r="O98">
            <v>44565</v>
          </cell>
          <cell r="P98" t="str">
            <v>21.0</v>
          </cell>
          <cell r="Q98">
            <v>44631</v>
          </cell>
          <cell r="R98" t="str">
            <v>NA</v>
          </cell>
          <cell r="S98" t="str">
            <v>NA</v>
          </cell>
          <cell r="U98" t="str">
            <v>CW2020 R3</v>
          </cell>
          <cell r="V98">
            <v>44620</v>
          </cell>
          <cell r="W98">
            <v>44620</v>
          </cell>
          <cell r="X98">
            <v>44620</v>
          </cell>
          <cell r="Y98">
            <v>44620</v>
          </cell>
          <cell r="Z98">
            <v>44624</v>
          </cell>
        </row>
        <row r="99">
          <cell r="B99" t="str">
            <v>SurOccidente</v>
          </cell>
          <cell r="C99" t="str">
            <v>CAU.Bubuey</v>
          </cell>
          <cell r="D99" t="str">
            <v>Localidades 700 - Suministro e Instalación Torre</v>
          </cell>
          <cell r="E99">
            <v>220000000</v>
          </cell>
          <cell r="F99" t="str">
            <v>German David Diez</v>
          </cell>
          <cell r="G99">
            <v>44559</v>
          </cell>
          <cell r="H99" t="str">
            <v>CICSA</v>
          </cell>
          <cell r="I99" t="str">
            <v>RF-PE-24690,</v>
          </cell>
          <cell r="K99" t="str">
            <v>Obligaciones de hacer</v>
          </cell>
          <cell r="L99" t="str">
            <v>Localidades 700</v>
          </cell>
          <cell r="M99" t="str">
            <v>Torre Autosoportada - Triangular Seccion Variable</v>
          </cell>
          <cell r="N99" t="str">
            <v>100.0</v>
          </cell>
          <cell r="O99">
            <v>44565</v>
          </cell>
          <cell r="P99" t="str">
            <v>90.0</v>
          </cell>
          <cell r="Q99">
            <v>44700</v>
          </cell>
          <cell r="R99" t="str">
            <v>NA</v>
          </cell>
          <cell r="S99" t="str">
            <v>NA</v>
          </cell>
          <cell r="U99" t="str">
            <v>CW2020 R3</v>
          </cell>
        </row>
        <row r="100">
          <cell r="B100" t="str">
            <v>SurOccidente</v>
          </cell>
          <cell r="C100" t="str">
            <v>CAU.Bubuey</v>
          </cell>
          <cell r="D100" t="str">
            <v>Localidades 700 - Cimentación Torre</v>
          </cell>
          <cell r="E100">
            <v>60000000</v>
          </cell>
          <cell r="F100" t="str">
            <v>German David Diez</v>
          </cell>
          <cell r="G100">
            <v>44559</v>
          </cell>
          <cell r="H100" t="str">
            <v>CICSA</v>
          </cell>
          <cell r="I100" t="str">
            <v>RF-PE-24690,</v>
          </cell>
          <cell r="K100" t="str">
            <v>Obligaciones de hacer</v>
          </cell>
          <cell r="L100" t="str">
            <v>Localidades 700</v>
          </cell>
          <cell r="M100" t="str">
            <v>Torre Autosoportada - Triangular Seccion Variable</v>
          </cell>
          <cell r="N100" t="str">
            <v>100.0</v>
          </cell>
          <cell r="O100">
            <v>44565</v>
          </cell>
          <cell r="P100" t="str">
            <v>90.0</v>
          </cell>
          <cell r="Q100">
            <v>44700</v>
          </cell>
          <cell r="R100" t="str">
            <v>NA</v>
          </cell>
          <cell r="S100" t="str">
            <v>NA</v>
          </cell>
          <cell r="U100" t="str">
            <v>CW2020 R3</v>
          </cell>
        </row>
        <row r="101">
          <cell r="B101" t="str">
            <v>SurOccidente</v>
          </cell>
          <cell r="C101" t="str">
            <v>CAU.Bubuey</v>
          </cell>
          <cell r="D101" t="str">
            <v>Localidades 700 - Obra Civil 100%</v>
          </cell>
          <cell r="E101">
            <v>100000000</v>
          </cell>
          <cell r="F101" t="str">
            <v>German David Diez</v>
          </cell>
          <cell r="G101">
            <v>44559</v>
          </cell>
          <cell r="H101" t="str">
            <v>CICSA</v>
          </cell>
          <cell r="I101" t="str">
            <v>RF-PE-24690,</v>
          </cell>
          <cell r="K101" t="str">
            <v>Obligaciones de hacer</v>
          </cell>
          <cell r="L101" t="str">
            <v>Localidades 700</v>
          </cell>
          <cell r="M101" t="str">
            <v>Torre Autosoportada - Triangular Seccion Variable</v>
          </cell>
          <cell r="N101" t="str">
            <v>100.0</v>
          </cell>
          <cell r="O101">
            <v>44565</v>
          </cell>
          <cell r="P101" t="str">
            <v>90.0</v>
          </cell>
          <cell r="Q101">
            <v>44700</v>
          </cell>
          <cell r="R101" t="str">
            <v>NA</v>
          </cell>
          <cell r="S101" t="str">
            <v>NA</v>
          </cell>
          <cell r="U101" t="str">
            <v>CW2020 R3</v>
          </cell>
        </row>
        <row r="102">
          <cell r="B102" t="str">
            <v>SurOccidente</v>
          </cell>
          <cell r="C102" t="str">
            <v>CAU.Bubuey</v>
          </cell>
          <cell r="D102" t="str">
            <v>Localidades 700 - Obra Eléctrica 100%</v>
          </cell>
          <cell r="E102">
            <v>300000000</v>
          </cell>
          <cell r="F102" t="str">
            <v>German David Diez</v>
          </cell>
          <cell r="G102">
            <v>44559</v>
          </cell>
          <cell r="H102" t="str">
            <v>CICSA</v>
          </cell>
          <cell r="I102" t="str">
            <v>RF-PE-24690,</v>
          </cell>
          <cell r="K102" t="str">
            <v>Obligaciones de hacer</v>
          </cell>
          <cell r="L102" t="str">
            <v>Localidades 700</v>
          </cell>
          <cell r="M102" t="str">
            <v>Torre Autosoportada - Triangular Seccion Variable</v>
          </cell>
          <cell r="N102" t="str">
            <v>100.0</v>
          </cell>
          <cell r="O102">
            <v>44565</v>
          </cell>
          <cell r="P102" t="str">
            <v>90.0</v>
          </cell>
          <cell r="Q102">
            <v>44700</v>
          </cell>
          <cell r="R102" t="str">
            <v>NA</v>
          </cell>
          <cell r="S102" t="str">
            <v>NA</v>
          </cell>
          <cell r="U102" t="str">
            <v>CW2020 R3</v>
          </cell>
        </row>
        <row r="103">
          <cell r="B103" t="str">
            <v>SurOccidente</v>
          </cell>
          <cell r="C103" t="str">
            <v>TOL.Carmen-2</v>
          </cell>
          <cell r="D103" t="str">
            <v>Ampliación 3G/LTE - Ampliación Obras Civiles</v>
          </cell>
          <cell r="E103">
            <v>4631425</v>
          </cell>
          <cell r="F103" t="str">
            <v>German David Diez</v>
          </cell>
          <cell r="G103">
            <v>44559</v>
          </cell>
          <cell r="H103" t="str">
            <v>CICSA</v>
          </cell>
          <cell r="I103" t="str">
            <v>RF-AMP-40002 rfmodule850,RF-MOD-46080 ampliacion lte mimo,</v>
          </cell>
          <cell r="K103" t="str">
            <v>NA</v>
          </cell>
          <cell r="L103" t="str">
            <v>Ampliación 3G/LTE</v>
          </cell>
          <cell r="M103" t="str">
            <v>Otro - Estructura Existente</v>
          </cell>
          <cell r="N103" t="str">
            <v>30.0</v>
          </cell>
          <cell r="O103">
            <v>44565</v>
          </cell>
          <cell r="P103" t="str">
            <v>21.0</v>
          </cell>
          <cell r="Q103">
            <v>44631</v>
          </cell>
          <cell r="R103" t="str">
            <v>NA</v>
          </cell>
          <cell r="S103" t="str">
            <v>NA</v>
          </cell>
          <cell r="U103" t="str">
            <v>CW2020 R3</v>
          </cell>
          <cell r="V103">
            <v>44609</v>
          </cell>
          <cell r="W103">
            <v>44609</v>
          </cell>
          <cell r="X103">
            <v>44609</v>
          </cell>
          <cell r="Y103">
            <v>44610</v>
          </cell>
          <cell r="Z103">
            <v>44624</v>
          </cell>
        </row>
        <row r="104">
          <cell r="B104" t="str">
            <v>SurOccidente</v>
          </cell>
          <cell r="C104" t="str">
            <v>HUI.Nataga</v>
          </cell>
          <cell r="D104" t="str">
            <v>Ampliación 3G/LTE - Ampliación Obras Civiles</v>
          </cell>
          <cell r="E104">
            <v>11176641</v>
          </cell>
          <cell r="F104" t="str">
            <v>German David Diez</v>
          </cell>
          <cell r="G104">
            <v>44559</v>
          </cell>
          <cell r="H104" t="str">
            <v>CICSA</v>
          </cell>
          <cell r="K104" t="str">
            <v>NA</v>
          </cell>
          <cell r="L104" t="str">
            <v>Ampliación 3G/LTE</v>
          </cell>
          <cell r="M104" t="str">
            <v>Otro - Estructura Existente</v>
          </cell>
          <cell r="N104" t="str">
            <v>60.0</v>
          </cell>
          <cell r="O104">
            <v>44565</v>
          </cell>
          <cell r="P104" t="str">
            <v>21.0</v>
          </cell>
          <cell r="Q104">
            <v>44631</v>
          </cell>
          <cell r="R104" t="str">
            <v>NA</v>
          </cell>
          <cell r="S104" t="str">
            <v>NA</v>
          </cell>
          <cell r="U104" t="str">
            <v>CW2020 R3</v>
          </cell>
          <cell r="V104">
            <v>44609</v>
          </cell>
          <cell r="W104">
            <v>44609</v>
          </cell>
          <cell r="X104">
            <v>44609</v>
          </cell>
          <cell r="Y104">
            <v>44610</v>
          </cell>
          <cell r="Z104">
            <v>44624</v>
          </cell>
        </row>
        <row r="105">
          <cell r="B105" t="str">
            <v>SurOccidente</v>
          </cell>
          <cell r="C105" t="str">
            <v>VAL.Llanito</v>
          </cell>
          <cell r="D105" t="str">
            <v>Ampliación 3G/LTE - Ampliación Obras Civiles</v>
          </cell>
          <cell r="E105">
            <v>5619482</v>
          </cell>
          <cell r="F105" t="str">
            <v>German David Diez</v>
          </cell>
          <cell r="G105">
            <v>44559</v>
          </cell>
          <cell r="H105" t="str">
            <v>CICSA</v>
          </cell>
          <cell r="I105" t="str">
            <v>RF-OVE-51252 lte2600,RF-MOD-45934 ampliacion lte mimo,</v>
          </cell>
          <cell r="K105" t="str">
            <v>NA</v>
          </cell>
          <cell r="L105" t="str">
            <v>Ampliación 3G/LTE</v>
          </cell>
          <cell r="M105" t="str">
            <v>Otro - Estructura Existente</v>
          </cell>
          <cell r="N105" t="str">
            <v>62.0</v>
          </cell>
          <cell r="O105">
            <v>44565</v>
          </cell>
          <cell r="P105" t="str">
            <v>21.0</v>
          </cell>
          <cell r="Q105">
            <v>44631</v>
          </cell>
          <cell r="R105" t="str">
            <v>NA</v>
          </cell>
          <cell r="S105" t="str">
            <v>NA</v>
          </cell>
          <cell r="U105" t="str">
            <v>CW2020 R3</v>
          </cell>
          <cell r="V105">
            <v>44618</v>
          </cell>
          <cell r="W105">
            <v>44618</v>
          </cell>
          <cell r="X105">
            <v>44618</v>
          </cell>
          <cell r="Y105">
            <v>44620</v>
          </cell>
          <cell r="Z105">
            <v>44624</v>
          </cell>
        </row>
        <row r="106">
          <cell r="B106" t="str">
            <v>SurOccidente</v>
          </cell>
          <cell r="C106" t="str">
            <v>POP.Barrio Chino</v>
          </cell>
          <cell r="D106" t="str">
            <v>Ampliación 3G/LTE - Ampliación Obras Civiles</v>
          </cell>
          <cell r="E106">
            <v>9000000</v>
          </cell>
          <cell r="F106" t="str">
            <v>German David Diez</v>
          </cell>
          <cell r="G106">
            <v>44559</v>
          </cell>
          <cell r="H106" t="str">
            <v>CICSA</v>
          </cell>
          <cell r="I106" t="str">
            <v>RF-AMP-39989 rfmodule850,</v>
          </cell>
          <cell r="K106" t="str">
            <v>NA</v>
          </cell>
          <cell r="L106" t="str">
            <v>Ampliación 3G/LTE</v>
          </cell>
          <cell r="M106" t="str">
            <v>Otro - Estructura Existente</v>
          </cell>
          <cell r="N106" t="str">
            <v>32.0</v>
          </cell>
          <cell r="O106">
            <v>44565</v>
          </cell>
          <cell r="P106" t="str">
            <v>21.0</v>
          </cell>
          <cell r="Q106">
            <v>44631</v>
          </cell>
          <cell r="R106" t="str">
            <v>NA</v>
          </cell>
          <cell r="S106" t="str">
            <v>NA</v>
          </cell>
          <cell r="U106" t="str">
            <v>CW2020 R3</v>
          </cell>
        </row>
        <row r="107">
          <cell r="B107" t="str">
            <v>SurOccidente</v>
          </cell>
          <cell r="C107" t="str">
            <v>PUT.Rb Pto Guzman</v>
          </cell>
          <cell r="D107" t="str">
            <v>Ampliación 3G/LTE - Ampliación Obras Civiles</v>
          </cell>
          <cell r="E107">
            <v>12000000</v>
          </cell>
          <cell r="F107" t="str">
            <v>German David Diez</v>
          </cell>
          <cell r="G107">
            <v>44559</v>
          </cell>
          <cell r="H107" t="str">
            <v>CICSA</v>
          </cell>
          <cell r="I107" t="str">
            <v>RF-AMP-40001 rfmodule850,RF-MOD-46076 ampliacion lte mimo,RF-MOD-46077 modernizacion sran,RF-MOD-46078 dc box,</v>
          </cell>
          <cell r="K107" t="str">
            <v>NA</v>
          </cell>
          <cell r="L107" t="str">
            <v>Ampliación 3G/LTE</v>
          </cell>
          <cell r="M107" t="str">
            <v>Otro - Estructura Existente</v>
          </cell>
          <cell r="N107" t="str">
            <v>70.0</v>
          </cell>
          <cell r="O107">
            <v>44564</v>
          </cell>
          <cell r="P107" t="str">
            <v>21.0</v>
          </cell>
          <cell r="Q107">
            <v>44630</v>
          </cell>
          <cell r="R107" t="str">
            <v>NA</v>
          </cell>
          <cell r="S107" t="str">
            <v>NA</v>
          </cell>
          <cell r="U107" t="str">
            <v>CW2020 R3</v>
          </cell>
        </row>
        <row r="108">
          <cell r="B108" t="str">
            <v>SurOccidente</v>
          </cell>
          <cell r="C108" t="str">
            <v>TOL.Doima</v>
          </cell>
          <cell r="D108" t="str">
            <v>Ampliación 3G/LTE - Ampliación Obras Civiles</v>
          </cell>
          <cell r="E108">
            <v>12566077</v>
          </cell>
          <cell r="F108" t="str">
            <v>German David Diez</v>
          </cell>
          <cell r="G108">
            <v>44557</v>
          </cell>
          <cell r="H108" t="str">
            <v>CICSA</v>
          </cell>
          <cell r="I108" t="str">
            <v>RF-OVE-52602 lte2600,RF-AMP-38580 RFModule1900 LTE MIMO,RF-MOD-45937 airscale,RF-MOD-45938 dc box,</v>
          </cell>
          <cell r="K108" t="str">
            <v>NA</v>
          </cell>
          <cell r="L108" t="str">
            <v>Ampliación 3G/LTE</v>
          </cell>
          <cell r="M108" t="str">
            <v>Otro - Estructura Existente</v>
          </cell>
          <cell r="N108" t="str">
            <v>80.0</v>
          </cell>
          <cell r="O108">
            <v>44560</v>
          </cell>
          <cell r="P108" t="str">
            <v>21.0</v>
          </cell>
          <cell r="Q108">
            <v>44626</v>
          </cell>
          <cell r="R108" t="str">
            <v>NA</v>
          </cell>
          <cell r="S108" t="str">
            <v>NA</v>
          </cell>
          <cell r="U108" t="str">
            <v>CW2020 R3</v>
          </cell>
          <cell r="V108">
            <v>44619</v>
          </cell>
          <cell r="W108">
            <v>44619</v>
          </cell>
          <cell r="X108">
            <v>44619</v>
          </cell>
          <cell r="Y108">
            <v>44620</v>
          </cell>
          <cell r="Z108">
            <v>44624</v>
          </cell>
        </row>
        <row r="109">
          <cell r="B109" t="str">
            <v>SurOccidente</v>
          </cell>
          <cell r="C109" t="str">
            <v>TOL.Lerida</v>
          </cell>
          <cell r="D109" t="str">
            <v>Ampliación 3G/LTE - Ampliación Obras Civiles</v>
          </cell>
          <cell r="E109">
            <v>12000000</v>
          </cell>
          <cell r="F109" t="str">
            <v>German David Diez</v>
          </cell>
          <cell r="G109">
            <v>44557</v>
          </cell>
          <cell r="H109" t="str">
            <v>CICSA</v>
          </cell>
          <cell r="I109" t="str">
            <v>RF-OVE-51261 lte700,RF-AMP-38236 RFModule1900 LTE MIMO,RF-AMP-39751 rfmodule850,RF-MOD-45839 ampliacion lte mimo,</v>
          </cell>
          <cell r="K109" t="str">
            <v>NA</v>
          </cell>
          <cell r="L109" t="str">
            <v>Ampliación 3G/LTE</v>
          </cell>
          <cell r="M109" t="str">
            <v>Otro - Estructura Existente</v>
          </cell>
          <cell r="N109" t="str">
            <v>70.0</v>
          </cell>
          <cell r="O109">
            <v>44560</v>
          </cell>
          <cell r="P109" t="str">
            <v>21.0</v>
          </cell>
          <cell r="Q109">
            <v>44626</v>
          </cell>
          <cell r="R109" t="str">
            <v>NA</v>
          </cell>
          <cell r="S109" t="str">
            <v>NA</v>
          </cell>
          <cell r="U109" t="str">
            <v>CW2020 R3</v>
          </cell>
        </row>
        <row r="110">
          <cell r="B110" t="str">
            <v>SurOccidente</v>
          </cell>
          <cell r="C110" t="str">
            <v>PAS.Tamasagra</v>
          </cell>
          <cell r="D110" t="str">
            <v>Ampliación 3G/LTE - Ampliación Obras Civiles</v>
          </cell>
          <cell r="E110">
            <v>12000000</v>
          </cell>
          <cell r="F110" t="str">
            <v>German David Diez</v>
          </cell>
          <cell r="G110">
            <v>44557</v>
          </cell>
          <cell r="H110" t="str">
            <v>CICSA</v>
          </cell>
          <cell r="I110" t="str">
            <v>RF-AMP-35404 rfmodule850,RF-MOD-43616 ampliacion lte mimo,RF-MOD-43617 modernizacion sran,</v>
          </cell>
          <cell r="K110" t="str">
            <v>NA</v>
          </cell>
          <cell r="L110" t="str">
            <v>Ampliación 3G/LTE</v>
          </cell>
          <cell r="M110" t="str">
            <v>Otro - Estructura Existente</v>
          </cell>
          <cell r="N110" t="str">
            <v>100.0</v>
          </cell>
          <cell r="O110">
            <v>44560</v>
          </cell>
          <cell r="P110" t="str">
            <v>21.0</v>
          </cell>
          <cell r="Q110">
            <v>44626</v>
          </cell>
          <cell r="R110" t="str">
            <v>NA</v>
          </cell>
          <cell r="S110" t="str">
            <v>NA</v>
          </cell>
          <cell r="U110" t="str">
            <v>CW2020 R3</v>
          </cell>
        </row>
        <row r="111">
          <cell r="B111" t="str">
            <v>SurOccidente</v>
          </cell>
          <cell r="C111" t="str">
            <v>NAR.Remolinos</v>
          </cell>
          <cell r="D111" t="str">
            <v>Ampliación 3G/LTE - Ampliación Obras Civiles</v>
          </cell>
          <cell r="E111">
            <v>12920965</v>
          </cell>
          <cell r="F111" t="str">
            <v>German David Diez</v>
          </cell>
          <cell r="G111">
            <v>44557</v>
          </cell>
          <cell r="H111" t="str">
            <v>CICSA</v>
          </cell>
          <cell r="I111" t="str">
            <v>RF-OVE-51192 lte700,RF-AMP-38659 RFModule1900 LTE MIMO,RF-AMP-39948 rfmodule850,RF-MOD-46038 ampliacion lte mimo,</v>
          </cell>
          <cell r="K111" t="str">
            <v>NA</v>
          </cell>
          <cell r="L111" t="str">
            <v>Ampliación 3G/LTE</v>
          </cell>
          <cell r="M111" t="str">
            <v>Otro - Estructura Existente</v>
          </cell>
          <cell r="N111" t="str">
            <v>100.0</v>
          </cell>
          <cell r="O111">
            <v>44560</v>
          </cell>
          <cell r="P111" t="str">
            <v>21.0</v>
          </cell>
          <cell r="Q111">
            <v>44626</v>
          </cell>
          <cell r="R111" t="str">
            <v>NA</v>
          </cell>
          <cell r="S111" t="str">
            <v>NA</v>
          </cell>
          <cell r="U111" t="str">
            <v>CW2020 R3</v>
          </cell>
          <cell r="V111">
            <v>44618</v>
          </cell>
          <cell r="W111">
            <v>44618</v>
          </cell>
          <cell r="X111">
            <v>44618</v>
          </cell>
          <cell r="Y111">
            <v>44620</v>
          </cell>
          <cell r="Z111">
            <v>44624</v>
          </cell>
        </row>
        <row r="112">
          <cell r="B112" t="str">
            <v>SurOccidente</v>
          </cell>
          <cell r="C112" t="str">
            <v>HUI.Potrerillos</v>
          </cell>
          <cell r="D112" t="str">
            <v>Ampliación 3G/LTE - Ampliación Obras Civiles</v>
          </cell>
          <cell r="E112">
            <v>5548321</v>
          </cell>
          <cell r="F112" t="str">
            <v>German David Diez</v>
          </cell>
          <cell r="G112">
            <v>44554</v>
          </cell>
          <cell r="H112" t="str">
            <v>CICSA</v>
          </cell>
          <cell r="K112" t="str">
            <v>NA</v>
          </cell>
          <cell r="L112" t="str">
            <v>Ampliación 3G/LTE</v>
          </cell>
          <cell r="M112" t="str">
            <v>Otro - Estructura Existente</v>
          </cell>
          <cell r="N112" t="str">
            <v>45.0</v>
          </cell>
          <cell r="O112">
            <v>44557</v>
          </cell>
          <cell r="P112" t="str">
            <v>21.0</v>
          </cell>
          <cell r="Q112">
            <v>44623</v>
          </cell>
          <cell r="R112" t="str">
            <v>NA</v>
          </cell>
          <cell r="S112" t="str">
            <v>NA</v>
          </cell>
          <cell r="U112" t="str">
            <v>CW2020 R3</v>
          </cell>
          <cell r="V112">
            <v>44609</v>
          </cell>
          <cell r="W112">
            <v>44609</v>
          </cell>
          <cell r="X112">
            <v>44609</v>
          </cell>
          <cell r="Y112">
            <v>44610</v>
          </cell>
          <cell r="Z112">
            <v>44624</v>
          </cell>
        </row>
        <row r="113">
          <cell r="B113" t="str">
            <v>SurOccidente</v>
          </cell>
          <cell r="C113" t="str">
            <v>IBG.Pijao</v>
          </cell>
          <cell r="D113" t="str">
            <v>Ampliación 3G/LTE - Ampliación Obras Civiles</v>
          </cell>
          <cell r="E113">
            <v>2000000</v>
          </cell>
          <cell r="F113" t="str">
            <v>German David Diez</v>
          </cell>
          <cell r="G113">
            <v>44554</v>
          </cell>
          <cell r="H113" t="str">
            <v>CICSA</v>
          </cell>
          <cell r="I113" t="str">
            <v>RF-AMP-31968 RFModule2600 LTE MIMO,RF-AMP-39950 rfmodule850,RF-MOD-43473 modernizacion sran,</v>
          </cell>
          <cell r="K113" t="str">
            <v>NA</v>
          </cell>
          <cell r="L113" t="str">
            <v>Ampliación 3G/LTE</v>
          </cell>
          <cell r="M113" t="str">
            <v>Otro - Estructura Existente</v>
          </cell>
          <cell r="N113" t="str">
            <v>45.0</v>
          </cell>
          <cell r="O113">
            <v>44557</v>
          </cell>
          <cell r="P113" t="str">
            <v>21.0</v>
          </cell>
          <cell r="Q113">
            <v>44623</v>
          </cell>
          <cell r="R113" t="str">
            <v>NA</v>
          </cell>
          <cell r="S113" t="str">
            <v>NA</v>
          </cell>
          <cell r="U113" t="str">
            <v>CW2020 R3</v>
          </cell>
        </row>
        <row r="114">
          <cell r="B114" t="str">
            <v>SurOccidente</v>
          </cell>
          <cell r="C114" t="str">
            <v>NAR.Union</v>
          </cell>
          <cell r="D114" t="str">
            <v>Ampliación 3G/LTE - Ampliación Obras Civiles</v>
          </cell>
          <cell r="E114">
            <v>20000000</v>
          </cell>
          <cell r="F114" t="str">
            <v>German David Diez</v>
          </cell>
          <cell r="G114">
            <v>44554</v>
          </cell>
          <cell r="H114" t="str">
            <v>CICSA</v>
          </cell>
          <cell r="I114" t="str">
            <v>RF-OVE-51204 lte700,RF-AMP-34940 RFModule1900 LTE MIMO,RF-AMP-37428 rfmodule850,</v>
          </cell>
          <cell r="K114" t="str">
            <v>NA</v>
          </cell>
          <cell r="L114" t="str">
            <v>Ampliación 3G/LTE</v>
          </cell>
          <cell r="M114" t="str">
            <v>Otro - Estructura Existente</v>
          </cell>
          <cell r="N114" t="str">
            <v>60.0</v>
          </cell>
          <cell r="O114">
            <v>44557</v>
          </cell>
          <cell r="P114" t="str">
            <v>21.0</v>
          </cell>
          <cell r="Q114">
            <v>44623</v>
          </cell>
          <cell r="R114" t="str">
            <v>NA</v>
          </cell>
          <cell r="S114" t="str">
            <v>NA</v>
          </cell>
          <cell r="U114" t="str">
            <v>CW2020 R3</v>
          </cell>
        </row>
        <row r="115">
          <cell r="B115" t="str">
            <v>SurOccidente</v>
          </cell>
          <cell r="C115" t="str">
            <v>PAL.Bosque</v>
          </cell>
          <cell r="D115" t="str">
            <v>Adecuaciones - Obras Civiles Menores</v>
          </cell>
          <cell r="E115">
            <v>1259570</v>
          </cell>
          <cell r="F115" t="str">
            <v>German David Diez</v>
          </cell>
          <cell r="G115">
            <v>44553</v>
          </cell>
          <cell r="H115" t="str">
            <v>CICSA</v>
          </cell>
          <cell r="K115" t="str">
            <v>NA</v>
          </cell>
          <cell r="L115" t="str">
            <v>Adecuaciones</v>
          </cell>
          <cell r="M115" t="str">
            <v>Otro - Otra</v>
          </cell>
          <cell r="N115" t="str">
            <v>0.0</v>
          </cell>
          <cell r="O115">
            <v>44557</v>
          </cell>
          <cell r="P115" t="str">
            <v>7.0</v>
          </cell>
          <cell r="Q115">
            <v>44609</v>
          </cell>
          <cell r="R115" t="str">
            <v>NA</v>
          </cell>
          <cell r="S115" t="str">
            <v>NA</v>
          </cell>
          <cell r="U115" t="str">
            <v>CW2020 R3</v>
          </cell>
          <cell r="V115">
            <v>44589</v>
          </cell>
          <cell r="W115">
            <v>44589</v>
          </cell>
          <cell r="X115">
            <v>44589</v>
          </cell>
          <cell r="Y115">
            <v>44592</v>
          </cell>
          <cell r="Z115">
            <v>44596</v>
          </cell>
        </row>
        <row r="116">
          <cell r="B116" t="str">
            <v>SurOccidente</v>
          </cell>
          <cell r="C116" t="str">
            <v>IBG.Mandarino</v>
          </cell>
          <cell r="D116" t="str">
            <v>Ampliación 3G/LTE - Ampliación Obras Civiles</v>
          </cell>
          <cell r="E116">
            <v>2000000</v>
          </cell>
          <cell r="F116" t="str">
            <v>Derian Mauricio Nieto</v>
          </cell>
          <cell r="G116">
            <v>44553</v>
          </cell>
          <cell r="H116" t="str">
            <v>CICSA</v>
          </cell>
          <cell r="I116" t="str">
            <v>RF-OVE-52735 lte700,RF-AMP-37935 RFModule1900 LTE MIMO,RF-AMP-39867 rfmodule850,RF-MOD-45942 ampliacion lte mimo,</v>
          </cell>
          <cell r="K116" t="str">
            <v>NA</v>
          </cell>
          <cell r="L116" t="str">
            <v>Ampliación 3G/LTE</v>
          </cell>
          <cell r="M116" t="str">
            <v>Terraza - Convencional con Mastil Autosoportado</v>
          </cell>
          <cell r="N116" t="str">
            <v>6.0</v>
          </cell>
          <cell r="O116">
            <v>44557</v>
          </cell>
          <cell r="P116" t="str">
            <v>21.0</v>
          </cell>
          <cell r="Q116">
            <v>44623</v>
          </cell>
          <cell r="R116" t="str">
            <v>NA</v>
          </cell>
          <cell r="S116" t="str">
            <v>NA</v>
          </cell>
          <cell r="U116" t="str">
            <v>CW2020 R3</v>
          </cell>
        </row>
        <row r="117">
          <cell r="B117" t="str">
            <v>SurOccidente</v>
          </cell>
          <cell r="C117" t="str">
            <v>POP.Moscopan</v>
          </cell>
          <cell r="D117" t="str">
            <v>Ampliación 3G/LTE - Ampliación Obras Civiles</v>
          </cell>
          <cell r="E117">
            <v>2000000</v>
          </cell>
          <cell r="F117" t="str">
            <v>German David Diez</v>
          </cell>
          <cell r="G117">
            <v>44552</v>
          </cell>
          <cell r="H117" t="str">
            <v>CICSA</v>
          </cell>
          <cell r="I117" t="str">
            <v>RF-AMP-39613 rfmodule850,RF-MOD-45723 ampliacion lte mimo,</v>
          </cell>
          <cell r="K117" t="str">
            <v>NA</v>
          </cell>
          <cell r="L117" t="str">
            <v>Ampliación 3G/LTE</v>
          </cell>
          <cell r="M117" t="str">
            <v>Otro - Estructura Existente</v>
          </cell>
          <cell r="N117" t="str">
            <v>30.0</v>
          </cell>
          <cell r="O117">
            <v>44557</v>
          </cell>
          <cell r="P117" t="str">
            <v>21.0</v>
          </cell>
          <cell r="Q117">
            <v>44623</v>
          </cell>
          <cell r="R117" t="str">
            <v>NA</v>
          </cell>
          <cell r="S117" t="str">
            <v>NA</v>
          </cell>
          <cell r="U117" t="str">
            <v>CW2020 R3</v>
          </cell>
        </row>
        <row r="118">
          <cell r="B118" t="str">
            <v>SurOccidente</v>
          </cell>
          <cell r="C118" t="str">
            <v>HUI.Villa Losada</v>
          </cell>
          <cell r="D118" t="str">
            <v>Ampliación 3G/LTE - Ampliación Obras Civiles</v>
          </cell>
          <cell r="E118">
            <v>8959857</v>
          </cell>
          <cell r="F118" t="str">
            <v>German David Diez</v>
          </cell>
          <cell r="G118">
            <v>44552</v>
          </cell>
          <cell r="H118" t="str">
            <v>CICSA</v>
          </cell>
          <cell r="I118" t="str">
            <v>RF-OVE-30637 850,RF-OVE-31559 1900,RF-MOD-32806 airscale,</v>
          </cell>
          <cell r="K118" t="str">
            <v>NA</v>
          </cell>
          <cell r="L118" t="str">
            <v>Ampliación 3G/LTE</v>
          </cell>
          <cell r="M118" t="str">
            <v>Otro - Estructura Existente</v>
          </cell>
          <cell r="N118" t="str">
            <v>70.0</v>
          </cell>
          <cell r="O118">
            <v>44556</v>
          </cell>
          <cell r="P118" t="str">
            <v>21.0</v>
          </cell>
          <cell r="Q118">
            <v>44622</v>
          </cell>
          <cell r="R118" t="str">
            <v>NA</v>
          </cell>
          <cell r="S118" t="str">
            <v>NA</v>
          </cell>
          <cell r="U118" t="str">
            <v>CW2020 R3</v>
          </cell>
          <cell r="V118">
            <v>44610</v>
          </cell>
          <cell r="W118">
            <v>44610</v>
          </cell>
          <cell r="X118">
            <v>44610</v>
          </cell>
          <cell r="Y118">
            <v>44617</v>
          </cell>
          <cell r="Z118">
            <v>44624</v>
          </cell>
        </row>
        <row r="119">
          <cell r="B119" t="str">
            <v>SurOccidente</v>
          </cell>
          <cell r="C119" t="str">
            <v>CAL.Banderas</v>
          </cell>
          <cell r="D119" t="str">
            <v>Ampliación 3G/LTE - Ampliación Obras Civiles</v>
          </cell>
          <cell r="E119">
            <v>2000000</v>
          </cell>
          <cell r="F119" t="str">
            <v>German David Diez</v>
          </cell>
          <cell r="G119">
            <v>44551</v>
          </cell>
          <cell r="H119" t="str">
            <v>CICSA</v>
          </cell>
          <cell r="I119" t="str">
            <v>RF-AMP-39921 rfmodule850,RF-MOD-46005 airscale,RF-MOD-46006 modernizacion sran,RF-MOD-46007 ampliacion lte mimo,</v>
          </cell>
          <cell r="K119" t="str">
            <v>NA</v>
          </cell>
          <cell r="L119" t="str">
            <v>Ampliación 3G/LTE</v>
          </cell>
          <cell r="M119" t="str">
            <v>Otro - Otra</v>
          </cell>
          <cell r="N119" t="str">
            <v>0.0</v>
          </cell>
          <cell r="O119">
            <v>44554</v>
          </cell>
          <cell r="P119" t="str">
            <v>21.0</v>
          </cell>
          <cell r="Q119">
            <v>44620</v>
          </cell>
          <cell r="R119" t="str">
            <v>NA</v>
          </cell>
          <cell r="S119" t="str">
            <v>NA</v>
          </cell>
          <cell r="U119" t="str">
            <v>CW2020 R3</v>
          </cell>
        </row>
        <row r="120">
          <cell r="B120" t="str">
            <v>SurOccidente</v>
          </cell>
          <cell r="C120" t="str">
            <v>CAU.Concepcion</v>
          </cell>
          <cell r="D120" t="str">
            <v>Ampliación 3G/LTE - Ampliación Obras Civiles</v>
          </cell>
          <cell r="E120">
            <v>4560953</v>
          </cell>
          <cell r="F120" t="str">
            <v>German David Diez</v>
          </cell>
          <cell r="G120">
            <v>44551</v>
          </cell>
          <cell r="H120" t="str">
            <v>CICSA</v>
          </cell>
          <cell r="I120" t="str">
            <v>RF-OVE-40108 850,RF-MOD-28184 airscale,</v>
          </cell>
          <cell r="K120" t="str">
            <v>NA</v>
          </cell>
          <cell r="L120" t="str">
            <v>Ampliación 3G/LTE</v>
          </cell>
          <cell r="M120" t="str">
            <v>Otro - Estructura Existente</v>
          </cell>
          <cell r="N120" t="str">
            <v>0.0</v>
          </cell>
          <cell r="O120">
            <v>44554</v>
          </cell>
          <cell r="P120" t="str">
            <v>21.0</v>
          </cell>
          <cell r="Q120">
            <v>44620</v>
          </cell>
          <cell r="R120" t="str">
            <v>NA</v>
          </cell>
          <cell r="S120" t="str">
            <v>NA</v>
          </cell>
          <cell r="U120" t="str">
            <v>CW2020 R3</v>
          </cell>
          <cell r="V120">
            <v>44589</v>
          </cell>
          <cell r="W120">
            <v>44589</v>
          </cell>
          <cell r="X120">
            <v>44589</v>
          </cell>
          <cell r="Y120">
            <v>44592</v>
          </cell>
          <cell r="Z120">
            <v>44596</v>
          </cell>
        </row>
        <row r="121">
          <cell r="B121" t="str">
            <v>SurOccidente</v>
          </cell>
          <cell r="C121" t="str">
            <v>CAU.Sto Domingo</v>
          </cell>
          <cell r="D121" t="str">
            <v>Localidades 700 - Suministro e Instalación Torre</v>
          </cell>
          <cell r="E121">
            <v>253972256</v>
          </cell>
          <cell r="F121" t="str">
            <v>German David Diez</v>
          </cell>
          <cell r="G121">
            <v>44551</v>
          </cell>
          <cell r="H121" t="str">
            <v>CICSA</v>
          </cell>
          <cell r="I121" t="str">
            <v>RF-PE-23549,</v>
          </cell>
          <cell r="J121">
            <v>20215796</v>
          </cell>
          <cell r="K121" t="str">
            <v>NA</v>
          </cell>
          <cell r="L121" t="str">
            <v>Localidades 700</v>
          </cell>
          <cell r="M121" t="str">
            <v>Torre Autosoportada - Triangular Seccion Variable</v>
          </cell>
          <cell r="N121" t="str">
            <v>70.0</v>
          </cell>
          <cell r="O121">
            <v>44554</v>
          </cell>
          <cell r="P121" t="str">
            <v>90.0</v>
          </cell>
          <cell r="Q121">
            <v>44689</v>
          </cell>
          <cell r="R121" t="str">
            <v>NA</v>
          </cell>
          <cell r="S121" t="str">
            <v>NA</v>
          </cell>
          <cell r="U121" t="str">
            <v>CW2020 R3</v>
          </cell>
        </row>
        <row r="122">
          <cell r="B122" t="str">
            <v>SurOccidente</v>
          </cell>
          <cell r="C122" t="str">
            <v>CAU.Sto Domingo</v>
          </cell>
          <cell r="D122" t="str">
            <v>Localidades 700 - Cimentación Torre</v>
          </cell>
          <cell r="E122">
            <v>40000000</v>
          </cell>
          <cell r="F122" t="str">
            <v>German David Diez</v>
          </cell>
          <cell r="G122">
            <v>44551</v>
          </cell>
          <cell r="H122" t="str">
            <v>CICSA</v>
          </cell>
          <cell r="I122" t="str">
            <v>RF-PE-23549,</v>
          </cell>
          <cell r="K122" t="str">
            <v>NA</v>
          </cell>
          <cell r="L122" t="str">
            <v>Localidades 700</v>
          </cell>
          <cell r="M122" t="str">
            <v>Torre Autosoportada - Triangular Seccion Variable</v>
          </cell>
          <cell r="N122" t="str">
            <v>70.0</v>
          </cell>
          <cell r="O122">
            <v>44554</v>
          </cell>
          <cell r="P122" t="str">
            <v>90.0</v>
          </cell>
          <cell r="Q122">
            <v>44689</v>
          </cell>
          <cell r="R122" t="str">
            <v>NA</v>
          </cell>
          <cell r="S122" t="str">
            <v>NA</v>
          </cell>
          <cell r="U122" t="str">
            <v>CW2020 R3</v>
          </cell>
        </row>
        <row r="123">
          <cell r="B123" t="str">
            <v>SurOccidente</v>
          </cell>
          <cell r="C123" t="str">
            <v>CAU.Sto Domingo</v>
          </cell>
          <cell r="D123" t="str">
            <v>Localidades 700 - Obra Eléctrica 100%</v>
          </cell>
          <cell r="E123">
            <v>70000000</v>
          </cell>
          <cell r="F123" t="str">
            <v>German David Diez</v>
          </cell>
          <cell r="G123">
            <v>44551</v>
          </cell>
          <cell r="H123" t="str">
            <v>CICSA</v>
          </cell>
          <cell r="I123" t="str">
            <v>RF-PE-23549,</v>
          </cell>
          <cell r="K123" t="str">
            <v>NA</v>
          </cell>
          <cell r="L123" t="str">
            <v>Localidades 700</v>
          </cell>
          <cell r="M123" t="str">
            <v>Torre Autosoportada - Triangular Seccion Variable</v>
          </cell>
          <cell r="N123" t="str">
            <v>70.0</v>
          </cell>
          <cell r="O123">
            <v>44554</v>
          </cell>
          <cell r="P123" t="str">
            <v>90.0</v>
          </cell>
          <cell r="Q123">
            <v>44689</v>
          </cell>
          <cell r="R123" t="str">
            <v>NA</v>
          </cell>
          <cell r="S123" t="str">
            <v>NA</v>
          </cell>
          <cell r="U123" t="str">
            <v>CW2020 R3</v>
          </cell>
        </row>
        <row r="124">
          <cell r="B124" t="str">
            <v>SurOccidente</v>
          </cell>
          <cell r="C124" t="str">
            <v>CAU.Sto Domingo</v>
          </cell>
          <cell r="D124" t="str">
            <v>Localidades 700 - Obra Civil 100%</v>
          </cell>
          <cell r="E124">
            <v>582979628</v>
          </cell>
          <cell r="F124" t="str">
            <v>German David Diez</v>
          </cell>
          <cell r="G124">
            <v>44551</v>
          </cell>
          <cell r="H124" t="str">
            <v>CICSA</v>
          </cell>
          <cell r="I124" t="str">
            <v>RF-PE-23549,</v>
          </cell>
          <cell r="J124">
            <v>20215788</v>
          </cell>
          <cell r="K124" t="str">
            <v>NA</v>
          </cell>
          <cell r="L124" t="str">
            <v>Localidades 700</v>
          </cell>
          <cell r="M124" t="str">
            <v>Torre Autosoportada - Triangular Seccion Variable</v>
          </cell>
          <cell r="N124" t="str">
            <v>70.0</v>
          </cell>
          <cell r="O124">
            <v>44554</v>
          </cell>
          <cell r="P124" t="str">
            <v>90.0</v>
          </cell>
          <cell r="Q124">
            <v>44689</v>
          </cell>
          <cell r="R124" t="str">
            <v>NA</v>
          </cell>
          <cell r="S124" t="str">
            <v>NA</v>
          </cell>
          <cell r="U124" t="str">
            <v>CW2020 R3</v>
          </cell>
        </row>
        <row r="125">
          <cell r="B125" t="str">
            <v>SurOccidente</v>
          </cell>
          <cell r="C125" t="str">
            <v>IBG.Matallana</v>
          </cell>
          <cell r="D125" t="str">
            <v>Ampliación 3G/LTE - Ampliación Obras Civiles</v>
          </cell>
          <cell r="E125">
            <v>3000000</v>
          </cell>
          <cell r="F125" t="str">
            <v>German David Diez</v>
          </cell>
          <cell r="G125">
            <v>44550</v>
          </cell>
          <cell r="H125" t="str">
            <v>CICSA</v>
          </cell>
          <cell r="K125" t="str">
            <v>NA</v>
          </cell>
          <cell r="L125" t="str">
            <v>Ampliación 3G/LTE</v>
          </cell>
          <cell r="M125" t="str">
            <v>Terraza - Convencional con Mastil Autosoportado</v>
          </cell>
          <cell r="N125" t="str">
            <v>4.0</v>
          </cell>
          <cell r="O125">
            <v>44553</v>
          </cell>
          <cell r="P125" t="str">
            <v>21.0</v>
          </cell>
          <cell r="Q125">
            <v>44619</v>
          </cell>
          <cell r="R125" t="str">
            <v>NA</v>
          </cell>
          <cell r="S125" t="str">
            <v>NA</v>
          </cell>
          <cell r="U125" t="str">
            <v>CW2020 R3</v>
          </cell>
        </row>
        <row r="126">
          <cell r="B126" t="str">
            <v>SurOccidente</v>
          </cell>
          <cell r="C126" t="str">
            <v>FLO. SDS MALVINAS</v>
          </cell>
          <cell r="D126" t="str">
            <v>Adecuaciones - SDS BCC y CCM</v>
          </cell>
          <cell r="E126">
            <v>15000000</v>
          </cell>
          <cell r="F126" t="str">
            <v>Karen Gutierrez Taborda</v>
          </cell>
          <cell r="G126">
            <v>44550</v>
          </cell>
          <cell r="H126" t="str">
            <v>ACJ</v>
          </cell>
          <cell r="I126" t="str">
            <v>na</v>
          </cell>
          <cell r="K126" t="str">
            <v>NA</v>
          </cell>
          <cell r="L126" t="str">
            <v>Adecuaciones</v>
          </cell>
          <cell r="M126" t="str">
            <v>Otro - Otra</v>
          </cell>
          <cell r="N126" t="str">
            <v>0.0</v>
          </cell>
          <cell r="O126">
            <v>44551</v>
          </cell>
          <cell r="P126" t="str">
            <v>60.0</v>
          </cell>
          <cell r="Q126">
            <v>44656</v>
          </cell>
          <cell r="R126" t="str">
            <v>NA</v>
          </cell>
          <cell r="S126" t="str">
            <v>NA</v>
          </cell>
          <cell r="T126" t="str">
            <v>Adecuaciones eléctricas y civiles para conexión de PDU a power.</v>
          </cell>
          <cell r="U126" t="str">
            <v>CW2020 R5</v>
          </cell>
        </row>
        <row r="127">
          <cell r="B127" t="str">
            <v>SurOccidente</v>
          </cell>
          <cell r="C127" t="str">
            <v>NAR.Tuquerres</v>
          </cell>
          <cell r="D127" t="str">
            <v>Ampliación 3G/LTE - Ampliación Obras Civiles</v>
          </cell>
          <cell r="E127">
            <v>7999201</v>
          </cell>
          <cell r="F127" t="str">
            <v>German David Diez</v>
          </cell>
          <cell r="G127">
            <v>44550</v>
          </cell>
          <cell r="H127" t="str">
            <v>CICSA</v>
          </cell>
          <cell r="I127" t="str">
            <v>RF-MOD-45959 ampliacion lte mimo,RF-MOD-45960 ampliacion 2600 lte mimo,</v>
          </cell>
          <cell r="K127" t="str">
            <v>NA</v>
          </cell>
          <cell r="L127" t="str">
            <v>Ampliación 3G/LTE</v>
          </cell>
          <cell r="M127" t="str">
            <v>Otro - Estructura Existente</v>
          </cell>
          <cell r="N127" t="str">
            <v>60.0</v>
          </cell>
          <cell r="O127">
            <v>44553</v>
          </cell>
          <cell r="P127" t="str">
            <v>21.0</v>
          </cell>
          <cell r="Q127">
            <v>44619</v>
          </cell>
          <cell r="R127" t="str">
            <v>NA</v>
          </cell>
          <cell r="S127" t="str">
            <v>NA</v>
          </cell>
          <cell r="U127" t="str">
            <v>CW2020 R3</v>
          </cell>
          <cell r="V127">
            <v>44589</v>
          </cell>
          <cell r="W127">
            <v>44589</v>
          </cell>
          <cell r="X127">
            <v>44589</v>
          </cell>
          <cell r="Y127">
            <v>44592</v>
          </cell>
          <cell r="Z127">
            <v>44596</v>
          </cell>
        </row>
        <row r="128">
          <cell r="B128" t="str">
            <v>SurOccidente</v>
          </cell>
          <cell r="C128" t="str">
            <v>NAR.Linares</v>
          </cell>
          <cell r="D128" t="str">
            <v>Ampliación Localidades 700 - Ampliación Obras Civiles</v>
          </cell>
          <cell r="E128">
            <v>6141117</v>
          </cell>
          <cell r="F128" t="str">
            <v>Luis Ediel Torres</v>
          </cell>
          <cell r="G128">
            <v>44547</v>
          </cell>
          <cell r="H128" t="str">
            <v>CICSA</v>
          </cell>
          <cell r="I128" t="str">
            <v>RF-AMP-39872 rfmodule850,RF-MOD-45945 ampliacion lte mimo,RF-MOD-45947 ampliacion 2600 lte mimo,</v>
          </cell>
          <cell r="K128" t="str">
            <v>Obligaciones de hacer</v>
          </cell>
          <cell r="L128" t="str">
            <v>Ampliación Localidades 700</v>
          </cell>
          <cell r="M128" t="str">
            <v>Otro - Otra</v>
          </cell>
          <cell r="N128" t="str">
            <v>60.0</v>
          </cell>
          <cell r="O128">
            <v>44551</v>
          </cell>
          <cell r="P128" t="str">
            <v>45.0</v>
          </cell>
          <cell r="Q128">
            <v>44641</v>
          </cell>
          <cell r="R128" t="str">
            <v>NA</v>
          </cell>
          <cell r="S128" t="str">
            <v>NA</v>
          </cell>
          <cell r="T128" t="str">
            <v>2 mastiles en h mas barraje</v>
          </cell>
          <cell r="U128" t="str">
            <v>CW2020 R3</v>
          </cell>
          <cell r="V128">
            <v>44609</v>
          </cell>
          <cell r="W128">
            <v>44609</v>
          </cell>
          <cell r="X128">
            <v>44609</v>
          </cell>
          <cell r="Y128">
            <v>44610</v>
          </cell>
          <cell r="Z128">
            <v>44624</v>
          </cell>
        </row>
        <row r="129">
          <cell r="B129" t="str">
            <v>SurOccidente</v>
          </cell>
          <cell r="C129" t="str">
            <v>TOL.Herrera</v>
          </cell>
          <cell r="D129" t="str">
            <v>Ampliación Localidades 700 - Ampliación Obras Civiles</v>
          </cell>
          <cell r="E129">
            <v>7531473</v>
          </cell>
          <cell r="F129" t="str">
            <v>Luis Ediel Torres</v>
          </cell>
          <cell r="G129">
            <v>44547</v>
          </cell>
          <cell r="H129" t="str">
            <v>CICSA</v>
          </cell>
          <cell r="I129" t="str">
            <v>RF-OVE-52603 lte2600,RF-AMP-34955 RFModule1900 LTE MIMO,</v>
          </cell>
          <cell r="K129" t="str">
            <v>Obligaciones de hacer</v>
          </cell>
          <cell r="L129" t="str">
            <v>Ampliación Localidades 700</v>
          </cell>
          <cell r="M129" t="str">
            <v>Otro - Otra</v>
          </cell>
          <cell r="N129" t="str">
            <v>60.0</v>
          </cell>
          <cell r="O129">
            <v>44550</v>
          </cell>
          <cell r="P129" t="str">
            <v>45.0</v>
          </cell>
          <cell r="Q129">
            <v>44640</v>
          </cell>
          <cell r="R129" t="str">
            <v>NA</v>
          </cell>
          <cell r="S129" t="str">
            <v>NA</v>
          </cell>
          <cell r="T129" t="str">
            <v>isntalacion 2 mastiles h mas platinas</v>
          </cell>
          <cell r="U129" t="str">
            <v>CW2020 R3</v>
          </cell>
          <cell r="V129">
            <v>44610</v>
          </cell>
          <cell r="W129">
            <v>44610</v>
          </cell>
          <cell r="X129">
            <v>44610</v>
          </cell>
          <cell r="Y129">
            <v>44617</v>
          </cell>
          <cell r="Z129">
            <v>44624</v>
          </cell>
        </row>
        <row r="130">
          <cell r="B130" t="str">
            <v>SurOccidente</v>
          </cell>
          <cell r="C130" t="str">
            <v>TOL.Rovira</v>
          </cell>
          <cell r="D130" t="str">
            <v>Ampliación Localidades 700 - Ampliación Obras Civiles</v>
          </cell>
          <cell r="E130">
            <v>4463520</v>
          </cell>
          <cell r="F130" t="str">
            <v>Luis Ediel Torres</v>
          </cell>
          <cell r="G130">
            <v>44547</v>
          </cell>
          <cell r="H130" t="str">
            <v>CICSA</v>
          </cell>
          <cell r="I130" t="str">
            <v>RF-OVE-52634 lte2600,RF-AMP-34976 RFModule1900 LTE MIMO,</v>
          </cell>
          <cell r="K130" t="str">
            <v>Obligaciones de hacer</v>
          </cell>
          <cell r="L130" t="str">
            <v>Ampliación Localidades 700</v>
          </cell>
          <cell r="M130" t="str">
            <v>Otro - Otra</v>
          </cell>
          <cell r="N130" t="str">
            <v>60.0</v>
          </cell>
          <cell r="O130">
            <v>44550</v>
          </cell>
          <cell r="P130" t="str">
            <v>20.0</v>
          </cell>
          <cell r="Q130">
            <v>44615</v>
          </cell>
          <cell r="R130" t="str">
            <v>NA</v>
          </cell>
          <cell r="S130" t="str">
            <v>NA</v>
          </cell>
          <cell r="T130" t="str">
            <v>instalacion mastil tipo h</v>
          </cell>
          <cell r="U130" t="str">
            <v>CW2020 R3</v>
          </cell>
          <cell r="V130">
            <v>44610</v>
          </cell>
          <cell r="W130">
            <v>44610</v>
          </cell>
          <cell r="X130">
            <v>44610</v>
          </cell>
          <cell r="Y130">
            <v>44617</v>
          </cell>
          <cell r="Z130">
            <v>44624</v>
          </cell>
        </row>
        <row r="131">
          <cell r="B131" t="str">
            <v>SurOccidente</v>
          </cell>
          <cell r="C131" t="str">
            <v>CAU.Sucre</v>
          </cell>
          <cell r="D131" t="str">
            <v>Ampliación Localidades 700 - Ampliación Obras Civiles</v>
          </cell>
          <cell r="E131">
            <v>6551908</v>
          </cell>
          <cell r="F131" t="str">
            <v>Luis Ediel Torres</v>
          </cell>
          <cell r="G131">
            <v>44547</v>
          </cell>
          <cell r="H131" t="str">
            <v>CICSA</v>
          </cell>
          <cell r="I131" t="str">
            <v>RF-OVE-33771 LTE2600,RF-AMP-34947 RFModule1900 LTE MIMO,</v>
          </cell>
          <cell r="K131" t="str">
            <v>Obligaciones de hacer</v>
          </cell>
          <cell r="L131" t="str">
            <v>Ampliación Localidades 700</v>
          </cell>
          <cell r="M131" t="str">
            <v>Otro - Otra</v>
          </cell>
          <cell r="N131" t="str">
            <v>35.0</v>
          </cell>
          <cell r="O131">
            <v>44550</v>
          </cell>
          <cell r="P131" t="str">
            <v>20.0</v>
          </cell>
          <cell r="Q131">
            <v>44615</v>
          </cell>
          <cell r="R131" t="str">
            <v>NA</v>
          </cell>
          <cell r="S131" t="str">
            <v>NA</v>
          </cell>
          <cell r="T131" t="str">
            <v>intalcion mastil h y barraje</v>
          </cell>
          <cell r="U131" t="str">
            <v>CW2020 R3</v>
          </cell>
          <cell r="V131">
            <v>44592</v>
          </cell>
          <cell r="W131">
            <v>44592</v>
          </cell>
          <cell r="X131">
            <v>44592</v>
          </cell>
          <cell r="Y131">
            <v>44592</v>
          </cell>
          <cell r="Z131">
            <v>44596</v>
          </cell>
        </row>
        <row r="132">
          <cell r="B132" t="str">
            <v>SurOccidente</v>
          </cell>
          <cell r="C132" t="str">
            <v>TOL.Aurora</v>
          </cell>
          <cell r="D132" t="str">
            <v>Ampliación Localidades 700 - Ampliación Obras Civiles</v>
          </cell>
          <cell r="E132">
            <v>10000000</v>
          </cell>
          <cell r="F132" t="str">
            <v>Luis Ediel Torres</v>
          </cell>
          <cell r="G132">
            <v>44545</v>
          </cell>
          <cell r="H132" t="str">
            <v>CICSA</v>
          </cell>
          <cell r="I132" t="str">
            <v>RF-OVE-51726 lte700,RF-AMP-34895 RFModule1900 LTE MIMO,RF-AMP-37100 rfmodule850,RF-MOD-44692 modernizacion sran,</v>
          </cell>
          <cell r="K132" t="str">
            <v>Obligaciones de hacer</v>
          </cell>
          <cell r="L132" t="str">
            <v>Ampliación Localidades 700</v>
          </cell>
          <cell r="M132" t="str">
            <v>Otro - Otra</v>
          </cell>
          <cell r="N132" t="str">
            <v>60.0</v>
          </cell>
          <cell r="O132">
            <v>44550</v>
          </cell>
          <cell r="P132" t="str">
            <v>45.0</v>
          </cell>
          <cell r="Q132">
            <v>44640</v>
          </cell>
          <cell r="R132" t="str">
            <v>NA</v>
          </cell>
          <cell r="S132" t="str">
            <v>NA</v>
          </cell>
          <cell r="T132" t="str">
            <v>instalacion de 4 mastiles universales</v>
          </cell>
          <cell r="U132" t="str">
            <v>CW2020 R3</v>
          </cell>
        </row>
        <row r="133">
          <cell r="B133" t="str">
            <v>SurOccidente</v>
          </cell>
          <cell r="C133" t="str">
            <v>HUI.Matanza</v>
          </cell>
          <cell r="D133" t="str">
            <v>Ampliación Localidades 700 - Ampliación Obras Civiles</v>
          </cell>
          <cell r="E133">
            <v>10000000</v>
          </cell>
          <cell r="F133" t="str">
            <v>Luis Ediel Torres</v>
          </cell>
          <cell r="G133">
            <v>44545</v>
          </cell>
          <cell r="H133" t="str">
            <v>CICSA</v>
          </cell>
          <cell r="K133" t="str">
            <v>Obligaciones de hacer</v>
          </cell>
          <cell r="L133" t="str">
            <v>Ampliación Localidades 700</v>
          </cell>
          <cell r="M133" t="str">
            <v>Otro - Otra</v>
          </cell>
          <cell r="N133" t="str">
            <v>60.0</v>
          </cell>
          <cell r="O133">
            <v>44550</v>
          </cell>
          <cell r="P133" t="str">
            <v>45.0</v>
          </cell>
          <cell r="Q133">
            <v>44640</v>
          </cell>
          <cell r="R133" t="str">
            <v>NA</v>
          </cell>
          <cell r="S133" t="str">
            <v>NA</v>
          </cell>
          <cell r="T133" t="str">
            <v>instalacion de un mastil tipo bandera y dos en h mas busbar</v>
          </cell>
          <cell r="U133" t="str">
            <v>CW2020 R3</v>
          </cell>
        </row>
        <row r="134">
          <cell r="B134" t="str">
            <v>SurOccidente</v>
          </cell>
          <cell r="C134" t="str">
            <v>BNV.Naval</v>
          </cell>
          <cell r="D134" t="str">
            <v>Ampliación 3G/LTE - Ampliación Obras Civiles</v>
          </cell>
          <cell r="E134">
            <v>8000000</v>
          </cell>
          <cell r="F134" t="str">
            <v>German David Diez</v>
          </cell>
          <cell r="G134">
            <v>44545</v>
          </cell>
          <cell r="H134" t="str">
            <v>CICSA</v>
          </cell>
          <cell r="I134" t="str">
            <v>RF-AMP-39786 rfmodule850,RF-MOD-45891 ampliacion lte mimo,RF-MOD-45892 modernizacion sran,</v>
          </cell>
          <cell r="K134" t="str">
            <v>NA</v>
          </cell>
          <cell r="L134" t="str">
            <v>Ampliación 3G/LTE</v>
          </cell>
          <cell r="M134" t="str">
            <v>Torre Autosoportada - Cuadrada Seccion Constante 1.5m x 1.5m</v>
          </cell>
          <cell r="N134" t="str">
            <v>35.0</v>
          </cell>
          <cell r="O134">
            <v>44546</v>
          </cell>
          <cell r="P134" t="str">
            <v>21.0</v>
          </cell>
          <cell r="Q134">
            <v>44612</v>
          </cell>
          <cell r="R134" t="str">
            <v>NA</v>
          </cell>
          <cell r="S134" t="str">
            <v>NA</v>
          </cell>
          <cell r="U134" t="str">
            <v>CW2020 R3</v>
          </cell>
        </row>
        <row r="135">
          <cell r="B135" t="str">
            <v>SurOccidente</v>
          </cell>
          <cell r="C135" t="str">
            <v>CAL.Sameco</v>
          </cell>
          <cell r="D135" t="str">
            <v>Adecuaciones - Obras Civiles Menores</v>
          </cell>
          <cell r="E135">
            <v>9728765</v>
          </cell>
          <cell r="F135" t="str">
            <v>German David Diez</v>
          </cell>
          <cell r="G135">
            <v>44545</v>
          </cell>
          <cell r="H135" t="str">
            <v>INAMSILCO</v>
          </cell>
          <cell r="I135" t="str">
            <v>RF-AMP-27710 rfmodule850,RF-MOD-39110 modernizacion sran,RF-MOD-39111 ampliacion lte mimo,</v>
          </cell>
          <cell r="K135" t="str">
            <v>NA</v>
          </cell>
          <cell r="L135" t="str">
            <v>Adecuaciones</v>
          </cell>
          <cell r="M135" t="str">
            <v>Torre Autosoportada - Cuadrada Seccion Constante 1.5m x 1.5m</v>
          </cell>
          <cell r="N135" t="str">
            <v>45.0</v>
          </cell>
          <cell r="O135">
            <v>44546</v>
          </cell>
          <cell r="P135" t="str">
            <v>7.0</v>
          </cell>
          <cell r="Q135">
            <v>44598</v>
          </cell>
          <cell r="R135" t="str">
            <v>NA</v>
          </cell>
          <cell r="S135" t="str">
            <v>NA</v>
          </cell>
          <cell r="U135" t="str">
            <v>CW2020 R2</v>
          </cell>
          <cell r="V135">
            <v>44545</v>
          </cell>
          <cell r="W135">
            <v>44545</v>
          </cell>
          <cell r="X135">
            <v>44545</v>
          </cell>
          <cell r="Y135">
            <v>44546</v>
          </cell>
          <cell r="Z135">
            <v>44567</v>
          </cell>
        </row>
        <row r="136">
          <cell r="B136" t="str">
            <v>SurOccidente</v>
          </cell>
          <cell r="C136" t="str">
            <v>NAR.Ipiales-1</v>
          </cell>
          <cell r="D136" t="str">
            <v>Adecuaciones - Obras Civiles Menores</v>
          </cell>
          <cell r="E136">
            <v>15000000</v>
          </cell>
          <cell r="F136" t="str">
            <v>Juan Carlos Gonzalez</v>
          </cell>
          <cell r="G136">
            <v>44544</v>
          </cell>
          <cell r="H136" t="str">
            <v>CICSA</v>
          </cell>
          <cell r="I136" t="str">
            <v>CO-5-R3-NAR-ST-12697</v>
          </cell>
          <cell r="J136">
            <v>20215725</v>
          </cell>
          <cell r="K136" t="str">
            <v>NA</v>
          </cell>
          <cell r="L136" t="str">
            <v>Adecuaciones</v>
          </cell>
          <cell r="M136" t="str">
            <v>Otro - Otra</v>
          </cell>
          <cell r="N136" t="str">
            <v>0.0</v>
          </cell>
          <cell r="O136">
            <v>44557</v>
          </cell>
          <cell r="P136" t="str">
            <v>30.0</v>
          </cell>
          <cell r="Q136">
            <v>44632</v>
          </cell>
          <cell r="R136" t="str">
            <v>NA</v>
          </cell>
          <cell r="S136" t="str">
            <v>NA</v>
          </cell>
          <cell r="T136" t="str">
            <v>Construcción de cubierta para equipos.</v>
          </cell>
          <cell r="U136" t="str">
            <v>CW2020 R3</v>
          </cell>
        </row>
        <row r="137">
          <cell r="B137" t="str">
            <v>SurOccidente</v>
          </cell>
          <cell r="C137" t="str">
            <v>PUT.V Nuevo Progreso</v>
          </cell>
          <cell r="D137" t="str">
            <v>Localidades 700 - Obra Civil 100%</v>
          </cell>
          <cell r="E137">
            <v>950000000</v>
          </cell>
          <cell r="F137" t="str">
            <v>Juan Carlos Gonzalez</v>
          </cell>
          <cell r="G137">
            <v>44544</v>
          </cell>
          <cell r="H137" t="str">
            <v>CICSA</v>
          </cell>
          <cell r="I137" t="str">
            <v>RF-PE-23906,</v>
          </cell>
          <cell r="J137">
            <v>20215724</v>
          </cell>
          <cell r="K137" t="str">
            <v>Obligaciones de hacer</v>
          </cell>
          <cell r="L137" t="str">
            <v>Localidades 700</v>
          </cell>
          <cell r="M137" t="str">
            <v>Torre Autosoportada - Triangular Seccion Variable</v>
          </cell>
          <cell r="N137" t="str">
            <v>80.0</v>
          </cell>
          <cell r="O137">
            <v>44557</v>
          </cell>
          <cell r="P137" t="str">
            <v>90.0</v>
          </cell>
          <cell r="Q137">
            <v>44692</v>
          </cell>
          <cell r="R137" t="str">
            <v>NA</v>
          </cell>
          <cell r="S137" t="str">
            <v>NA</v>
          </cell>
          <cell r="T137" t="str">
            <v>TAT 80 m. Pendiente estudio de suelos</v>
          </cell>
          <cell r="U137" t="str">
            <v>CW2020 R3</v>
          </cell>
        </row>
        <row r="138">
          <cell r="B138" t="str">
            <v>SurOccidente</v>
          </cell>
          <cell r="C138" t="str">
            <v>PUT.V Nuevo Progreso</v>
          </cell>
          <cell r="D138" t="str">
            <v>Localidades 700 - Cimentación Torre</v>
          </cell>
          <cell r="E138">
            <v>160000000</v>
          </cell>
          <cell r="F138" t="str">
            <v>Juan Carlos Gonzalez</v>
          </cell>
          <cell r="G138">
            <v>44544</v>
          </cell>
          <cell r="H138" t="str">
            <v>CICSA</v>
          </cell>
          <cell r="I138" t="str">
            <v>RF-PE-23906,</v>
          </cell>
          <cell r="K138" t="str">
            <v>Obligaciones de hacer</v>
          </cell>
          <cell r="L138" t="str">
            <v>Localidades 700</v>
          </cell>
          <cell r="M138" t="str">
            <v>Torre Autosoportada - Triangular Seccion Variable</v>
          </cell>
          <cell r="N138" t="str">
            <v>80.0</v>
          </cell>
          <cell r="O138">
            <v>44557</v>
          </cell>
          <cell r="P138" t="str">
            <v>90.0</v>
          </cell>
          <cell r="Q138">
            <v>44692</v>
          </cell>
          <cell r="R138" t="str">
            <v>NA</v>
          </cell>
          <cell r="S138" t="str">
            <v>NA</v>
          </cell>
          <cell r="T138" t="str">
            <v>TAT 80 m. Pendiente estudio de suelos</v>
          </cell>
          <cell r="U138" t="str">
            <v>CW2020 R3</v>
          </cell>
        </row>
        <row r="139">
          <cell r="B139" t="str">
            <v>SurOccidente</v>
          </cell>
          <cell r="C139" t="str">
            <v>PUT.V Nuevo Progreso</v>
          </cell>
          <cell r="D139" t="str">
            <v>Localidades 700 - Suministro e Instalación Torre</v>
          </cell>
          <cell r="E139">
            <v>200000000</v>
          </cell>
          <cell r="F139" t="str">
            <v>Juan Carlos Gonzalez</v>
          </cell>
          <cell r="G139">
            <v>44544</v>
          </cell>
          <cell r="H139" t="str">
            <v>CICSA</v>
          </cell>
          <cell r="I139" t="str">
            <v>RF-PE-23906,</v>
          </cell>
          <cell r="K139" t="str">
            <v>Obligaciones de hacer</v>
          </cell>
          <cell r="L139" t="str">
            <v>Localidades 700</v>
          </cell>
          <cell r="M139" t="str">
            <v>Torre Autosoportada - Triangular Seccion Variable</v>
          </cell>
          <cell r="N139" t="str">
            <v>80.0</v>
          </cell>
          <cell r="O139">
            <v>44557</v>
          </cell>
          <cell r="P139" t="str">
            <v>90.0</v>
          </cell>
          <cell r="Q139">
            <v>44692</v>
          </cell>
          <cell r="R139" t="str">
            <v>NA</v>
          </cell>
          <cell r="S139" t="str">
            <v>NA</v>
          </cell>
          <cell r="T139" t="str">
            <v>TAT 80 m. Pendiente estudio de suelos</v>
          </cell>
          <cell r="U139" t="str">
            <v>CW2020 R3</v>
          </cell>
        </row>
        <row r="140">
          <cell r="B140" t="str">
            <v>SurOccidente</v>
          </cell>
          <cell r="C140" t="str">
            <v>TOL.Potosi</v>
          </cell>
          <cell r="D140" t="str">
            <v>Adecuaciones - Obras Eléctricas Menores</v>
          </cell>
          <cell r="E140">
            <v>3000000</v>
          </cell>
          <cell r="F140" t="str">
            <v>Derian Mauricio Nieto</v>
          </cell>
          <cell r="G140">
            <v>44543</v>
          </cell>
          <cell r="H140" t="str">
            <v>CICSA</v>
          </cell>
          <cell r="K140" t="str">
            <v>NA</v>
          </cell>
          <cell r="L140" t="str">
            <v>Adecuaciones</v>
          </cell>
          <cell r="M140" t="str">
            <v>Otro - Otra</v>
          </cell>
          <cell r="N140" t="str">
            <v>0.0</v>
          </cell>
          <cell r="O140">
            <v>44543</v>
          </cell>
          <cell r="P140" t="str">
            <v>60.0</v>
          </cell>
          <cell r="Q140">
            <v>44648</v>
          </cell>
          <cell r="R140" t="str">
            <v>NA</v>
          </cell>
          <cell r="S140" t="str">
            <v>NA</v>
          </cell>
          <cell r="U140" t="str">
            <v>CW2020 R3</v>
          </cell>
        </row>
        <row r="141">
          <cell r="B141" t="str">
            <v>SurOccidente</v>
          </cell>
          <cell r="C141" t="str">
            <v>POP.Campanario</v>
          </cell>
          <cell r="D141" t="str">
            <v>Ampliación Localidades 700 - Ampliación Obras Civiles</v>
          </cell>
          <cell r="E141">
            <v>12000000</v>
          </cell>
          <cell r="F141" t="str">
            <v>German Dario Mancipe</v>
          </cell>
          <cell r="G141">
            <v>44539</v>
          </cell>
          <cell r="H141" t="str">
            <v>CICSA</v>
          </cell>
          <cell r="I141" t="str">
            <v>RF-OVE-51029 lte700,</v>
          </cell>
          <cell r="K141" t="str">
            <v>Calidad regional</v>
          </cell>
          <cell r="L141" t="str">
            <v>Ampliación Localidades 700</v>
          </cell>
          <cell r="M141" t="str">
            <v>Terraza - Convencional con Mastil Adosado</v>
          </cell>
          <cell r="N141" t="str">
            <v>17.0</v>
          </cell>
          <cell r="O141">
            <v>44540</v>
          </cell>
          <cell r="P141" t="str">
            <v>12.0</v>
          </cell>
          <cell r="Q141">
            <v>44597</v>
          </cell>
          <cell r="R141" t="str">
            <v>NA</v>
          </cell>
          <cell r="S141" t="str">
            <v>NA</v>
          </cell>
          <cell r="T141" t="str">
            <v>instalación de soportes</v>
          </cell>
          <cell r="U141" t="str">
            <v>CW2020 R3</v>
          </cell>
        </row>
        <row r="142">
          <cell r="B142" t="str">
            <v>SurOccidente</v>
          </cell>
          <cell r="C142" t="str">
            <v>CAU.El Plateado</v>
          </cell>
          <cell r="D142" t="str">
            <v>Ampliación 3G/LTE - Ampliación Obras Civiles</v>
          </cell>
          <cell r="E142">
            <v>9013411</v>
          </cell>
          <cell r="F142" t="str">
            <v>Luis Ediel Torres</v>
          </cell>
          <cell r="G142">
            <v>44537</v>
          </cell>
          <cell r="H142" t="str">
            <v>ING. DEL HUILA</v>
          </cell>
          <cell r="K142" t="str">
            <v>Obligaciones de hacer</v>
          </cell>
          <cell r="L142" t="str">
            <v>Ampliación 3G/LTE</v>
          </cell>
          <cell r="M142" t="str">
            <v>Otro - Otra</v>
          </cell>
          <cell r="N142" t="str">
            <v>60.0</v>
          </cell>
          <cell r="O142">
            <v>44538</v>
          </cell>
          <cell r="P142" t="str">
            <v>30.0</v>
          </cell>
          <cell r="Q142">
            <v>44613</v>
          </cell>
          <cell r="R142" t="str">
            <v>NA</v>
          </cell>
          <cell r="S142" t="str">
            <v>NA</v>
          </cell>
          <cell r="T142" t="str">
            <v>ADECUACIONES INICIALES ADECUACION SITIO</v>
          </cell>
          <cell r="U142" t="str">
            <v>CW2020 R3</v>
          </cell>
          <cell r="V142">
            <v>44537</v>
          </cell>
          <cell r="W142">
            <v>44537</v>
          </cell>
          <cell r="X142">
            <v>44537</v>
          </cell>
          <cell r="Y142">
            <v>44546</v>
          </cell>
          <cell r="Z142">
            <v>44567</v>
          </cell>
        </row>
        <row r="143">
          <cell r="B143" t="str">
            <v>SurOccidente</v>
          </cell>
          <cell r="C143" t="str">
            <v>VAL. DES Providencia</v>
          </cell>
          <cell r="D143" t="str">
            <v>Desmontes - Estructuras Metalmecanicas</v>
          </cell>
          <cell r="E143">
            <v>12360579</v>
          </cell>
          <cell r="F143" t="str">
            <v>Luis Ediel Torres</v>
          </cell>
          <cell r="G143">
            <v>44537</v>
          </cell>
          <cell r="H143" t="str">
            <v>CICSA</v>
          </cell>
          <cell r="K143" t="str">
            <v>Obligaciones de hacer</v>
          </cell>
          <cell r="L143" t="str">
            <v>Desmontes</v>
          </cell>
          <cell r="M143" t="str">
            <v>Otro - Otra</v>
          </cell>
          <cell r="N143" t="str">
            <v>35.0</v>
          </cell>
          <cell r="O143">
            <v>44537</v>
          </cell>
          <cell r="P143" t="str">
            <v>20.0</v>
          </cell>
          <cell r="Q143">
            <v>44602</v>
          </cell>
          <cell r="R143" t="str">
            <v>NA</v>
          </cell>
          <cell r="S143" t="str">
            <v>NA</v>
          </cell>
          <cell r="T143" t="str">
            <v>TRASNPORTE MOVIL A SITIO DE ACOPIO</v>
          </cell>
          <cell r="U143" t="str">
            <v>CW2020 R3</v>
          </cell>
          <cell r="V143">
            <v>44537</v>
          </cell>
          <cell r="W143">
            <v>44537</v>
          </cell>
          <cell r="X143">
            <v>44537</v>
          </cell>
          <cell r="Y143">
            <v>44546</v>
          </cell>
          <cell r="Z143">
            <v>44567</v>
          </cell>
        </row>
        <row r="144">
          <cell r="B144" t="str">
            <v>SurOccidente</v>
          </cell>
          <cell r="C144" t="str">
            <v>FLO.Ciudadela</v>
          </cell>
          <cell r="D144" t="str">
            <v>Ampliación Localidades 700 - Ampliación Obras Civiles</v>
          </cell>
          <cell r="E144">
            <v>9282303</v>
          </cell>
          <cell r="F144" t="str">
            <v>German Dario Mancipe</v>
          </cell>
          <cell r="G144">
            <v>44537</v>
          </cell>
          <cell r="H144" t="str">
            <v>CICSA</v>
          </cell>
          <cell r="I144" t="str">
            <v>RF-OVE-51048 lte700,</v>
          </cell>
          <cell r="K144" t="str">
            <v>Calidad regional</v>
          </cell>
          <cell r="L144" t="str">
            <v>Ampliación Localidades 700</v>
          </cell>
          <cell r="M144" t="str">
            <v>Torre Autosoportada - Cuadrada Seccion Constante 1.5m x 1.5m</v>
          </cell>
          <cell r="N144" t="str">
            <v>45.0</v>
          </cell>
          <cell r="O144">
            <v>44537</v>
          </cell>
          <cell r="P144" t="str">
            <v>15.0</v>
          </cell>
          <cell r="Q144">
            <v>44597</v>
          </cell>
          <cell r="R144" t="str">
            <v>NA</v>
          </cell>
          <cell r="S144" t="str">
            <v>NA</v>
          </cell>
          <cell r="T144" t="str">
            <v>El TSS se valida para la instalación de 6 platinas de tierras, 2 soportes tipo H y 2 soportes tipo bandera de 3 m.</v>
          </cell>
          <cell r="U144" t="str">
            <v>CW2020 R3</v>
          </cell>
          <cell r="V144">
            <v>44618</v>
          </cell>
          <cell r="W144">
            <v>44618</v>
          </cell>
          <cell r="X144">
            <v>44618</v>
          </cell>
          <cell r="Y144">
            <v>44620</v>
          </cell>
          <cell r="Z144">
            <v>44624</v>
          </cell>
        </row>
        <row r="145">
          <cell r="B145" t="str">
            <v>SurOccidente</v>
          </cell>
          <cell r="C145" t="str">
            <v>CAQ.Zabaleta</v>
          </cell>
          <cell r="D145" t="str">
            <v>Localidades 700 - Obra Eléctrica 100%</v>
          </cell>
          <cell r="E145">
            <v>30000000</v>
          </cell>
          <cell r="F145" t="str">
            <v>Luis Ediel Torres</v>
          </cell>
          <cell r="G145">
            <v>44537</v>
          </cell>
          <cell r="H145" t="str">
            <v>CICSA</v>
          </cell>
          <cell r="K145" t="str">
            <v>Obligaciones de hacer</v>
          </cell>
          <cell r="L145" t="str">
            <v>Localidades 700</v>
          </cell>
          <cell r="M145" t="str">
            <v>Torre Autosoportada - Triangular Seccion Variable</v>
          </cell>
          <cell r="N145" t="str">
            <v>60.0</v>
          </cell>
          <cell r="O145">
            <v>44557</v>
          </cell>
          <cell r="P145" t="str">
            <v>100.0</v>
          </cell>
          <cell r="Q145">
            <v>44702</v>
          </cell>
          <cell r="R145" t="str">
            <v>NA</v>
          </cell>
          <cell r="S145" t="str">
            <v>NA</v>
          </cell>
          <cell r="T145" t="str">
            <v>obra civil torre de 60mt</v>
          </cell>
          <cell r="U145" t="str">
            <v>CW2020 R3</v>
          </cell>
        </row>
        <row r="146">
          <cell r="B146" t="str">
            <v>SurOccidente</v>
          </cell>
          <cell r="C146" t="str">
            <v>CAQ.Pilones</v>
          </cell>
          <cell r="D146" t="str">
            <v>Localidades 700 - Obra Eléctrica 100%</v>
          </cell>
          <cell r="E146">
            <v>30000000</v>
          </cell>
          <cell r="F146" t="str">
            <v>Luis Ediel Torres</v>
          </cell>
          <cell r="G146">
            <v>44537</v>
          </cell>
          <cell r="H146" t="str">
            <v>CICSA</v>
          </cell>
          <cell r="K146" t="str">
            <v>Obligaciones de hacer</v>
          </cell>
          <cell r="L146" t="str">
            <v>Localidades 700</v>
          </cell>
          <cell r="M146" t="str">
            <v>Torre Autosoportada - Triangular Seccion Variable</v>
          </cell>
          <cell r="N146" t="str">
            <v>60.0</v>
          </cell>
          <cell r="O146">
            <v>44557</v>
          </cell>
          <cell r="P146" t="str">
            <v>100.0</v>
          </cell>
          <cell r="Q146">
            <v>44702</v>
          </cell>
          <cell r="R146" t="str">
            <v>NA</v>
          </cell>
          <cell r="S146" t="str">
            <v>NA</v>
          </cell>
          <cell r="T146" t="str">
            <v>obra civil torre de 60mt</v>
          </cell>
          <cell r="U146" t="str">
            <v>CW2020 R3</v>
          </cell>
        </row>
        <row r="147">
          <cell r="B147" t="str">
            <v>SurOccidente</v>
          </cell>
          <cell r="C147" t="str">
            <v>CAQ.Zabaleta</v>
          </cell>
          <cell r="D147" t="str">
            <v>Localidades 700 - Cimentación Torre</v>
          </cell>
          <cell r="E147">
            <v>100000000</v>
          </cell>
          <cell r="F147" t="str">
            <v>Luis Ediel Torres</v>
          </cell>
          <cell r="G147">
            <v>44537</v>
          </cell>
          <cell r="H147" t="str">
            <v>CICSA</v>
          </cell>
          <cell r="K147" t="str">
            <v>Obligaciones de hacer</v>
          </cell>
          <cell r="L147" t="str">
            <v>Localidades 700</v>
          </cell>
          <cell r="M147" t="str">
            <v>Torre Autosoportada - Triangular Seccion Variable</v>
          </cell>
          <cell r="N147" t="str">
            <v>60.0</v>
          </cell>
          <cell r="O147">
            <v>44557</v>
          </cell>
          <cell r="P147" t="str">
            <v>100.0</v>
          </cell>
          <cell r="Q147">
            <v>44702</v>
          </cell>
          <cell r="R147" t="str">
            <v>NA</v>
          </cell>
          <cell r="S147" t="str">
            <v>NA</v>
          </cell>
          <cell r="T147" t="str">
            <v>obra civil torre de 60mt</v>
          </cell>
          <cell r="U147" t="str">
            <v>CW2020 R3</v>
          </cell>
        </row>
        <row r="148">
          <cell r="B148" t="str">
            <v>SurOccidente</v>
          </cell>
          <cell r="C148" t="str">
            <v>CAQ.Zabaleta</v>
          </cell>
          <cell r="D148" t="str">
            <v>Localidades 700 - Suministro e Instalación Torre</v>
          </cell>
          <cell r="E148">
            <v>140000000</v>
          </cell>
          <cell r="F148" t="str">
            <v>Luis Ediel Torres</v>
          </cell>
          <cell r="G148">
            <v>44537</v>
          </cell>
          <cell r="H148" t="str">
            <v>CICSA</v>
          </cell>
          <cell r="K148" t="str">
            <v>Obligaciones de hacer</v>
          </cell>
          <cell r="L148" t="str">
            <v>Localidades 700</v>
          </cell>
          <cell r="M148" t="str">
            <v>Torre Autosoportada - Triangular Seccion Variable</v>
          </cell>
          <cell r="N148" t="str">
            <v>60.0</v>
          </cell>
          <cell r="O148">
            <v>44557</v>
          </cell>
          <cell r="P148" t="str">
            <v>100.0</v>
          </cell>
          <cell r="Q148">
            <v>44702</v>
          </cell>
          <cell r="R148" t="str">
            <v>NA</v>
          </cell>
          <cell r="S148" t="str">
            <v>NA</v>
          </cell>
          <cell r="T148" t="str">
            <v>obra civil torre de 60mt</v>
          </cell>
          <cell r="U148" t="str">
            <v>CW2020 R3</v>
          </cell>
        </row>
        <row r="149">
          <cell r="B149" t="str">
            <v>SurOccidente</v>
          </cell>
          <cell r="C149" t="str">
            <v>CAQ.Pilones</v>
          </cell>
          <cell r="D149" t="str">
            <v>Localidades 700 - Cimentación Torre</v>
          </cell>
          <cell r="E149">
            <v>100000000</v>
          </cell>
          <cell r="F149" t="str">
            <v>Luis Ediel Torres</v>
          </cell>
          <cell r="G149">
            <v>44537</v>
          </cell>
          <cell r="H149" t="str">
            <v>CICSA</v>
          </cell>
          <cell r="K149" t="str">
            <v>Obligaciones de hacer</v>
          </cell>
          <cell r="L149" t="str">
            <v>Localidades 700</v>
          </cell>
          <cell r="M149" t="str">
            <v>Torre Autosoportada - Triangular Seccion Variable</v>
          </cell>
          <cell r="N149" t="str">
            <v>60.0</v>
          </cell>
          <cell r="O149">
            <v>44557</v>
          </cell>
          <cell r="P149" t="str">
            <v>100.0</v>
          </cell>
          <cell r="Q149">
            <v>44702</v>
          </cell>
          <cell r="R149" t="str">
            <v>NA</v>
          </cell>
          <cell r="S149" t="str">
            <v>NA</v>
          </cell>
          <cell r="T149" t="str">
            <v>obra civil torre de 60mt</v>
          </cell>
          <cell r="U149" t="str">
            <v>CW2020 R3</v>
          </cell>
        </row>
        <row r="150">
          <cell r="B150" t="str">
            <v>SurOccidente</v>
          </cell>
          <cell r="C150" t="str">
            <v>CAQ.Pilones</v>
          </cell>
          <cell r="D150" t="str">
            <v>Localidades 700 - Suministro e Instalación Torre</v>
          </cell>
          <cell r="E150">
            <v>140000000</v>
          </cell>
          <cell r="F150" t="str">
            <v>Luis Ediel Torres</v>
          </cell>
          <cell r="G150">
            <v>44537</v>
          </cell>
          <cell r="H150" t="str">
            <v>CICSA</v>
          </cell>
          <cell r="K150" t="str">
            <v>Obligaciones de hacer</v>
          </cell>
          <cell r="L150" t="str">
            <v>Localidades 700</v>
          </cell>
          <cell r="M150" t="str">
            <v>Torre Autosoportada - Triangular Seccion Variable</v>
          </cell>
          <cell r="N150" t="str">
            <v>60.0</v>
          </cell>
          <cell r="O150">
            <v>44557</v>
          </cell>
          <cell r="P150" t="str">
            <v>100.0</v>
          </cell>
          <cell r="Q150">
            <v>44702</v>
          </cell>
          <cell r="R150" t="str">
            <v>NA</v>
          </cell>
          <cell r="S150" t="str">
            <v>NA</v>
          </cell>
          <cell r="T150" t="str">
            <v>obra civil torre de 60mt</v>
          </cell>
          <cell r="U150" t="str">
            <v>CW2020 R3</v>
          </cell>
        </row>
        <row r="151">
          <cell r="B151" t="str">
            <v>SurOccidente</v>
          </cell>
          <cell r="C151" t="str">
            <v>CAQ.Zabaleta</v>
          </cell>
          <cell r="D151" t="str">
            <v>Localidades 700 - Obra Civil 100%</v>
          </cell>
          <cell r="E151">
            <v>150000000</v>
          </cell>
          <cell r="F151" t="str">
            <v>Luis Ediel Torres</v>
          </cell>
          <cell r="G151">
            <v>44537</v>
          </cell>
          <cell r="H151" t="str">
            <v>CICSA</v>
          </cell>
          <cell r="K151" t="str">
            <v>Obligaciones de hacer</v>
          </cell>
          <cell r="L151" t="str">
            <v>Localidades 700</v>
          </cell>
          <cell r="M151" t="str">
            <v>Torre Autosoportada - Triangular Seccion Variable</v>
          </cell>
          <cell r="N151" t="str">
            <v>60.0</v>
          </cell>
          <cell r="O151">
            <v>44557</v>
          </cell>
          <cell r="P151" t="str">
            <v>100.0</v>
          </cell>
          <cell r="Q151">
            <v>44702</v>
          </cell>
          <cell r="R151" t="str">
            <v>NA</v>
          </cell>
          <cell r="S151" t="str">
            <v>NA</v>
          </cell>
          <cell r="T151" t="str">
            <v>obra civil torre de 60mt</v>
          </cell>
          <cell r="U151" t="str">
            <v>CW2020 R3</v>
          </cell>
        </row>
        <row r="152">
          <cell r="B152" t="str">
            <v>SurOccidente</v>
          </cell>
          <cell r="C152" t="str">
            <v>CAQ.Pilones</v>
          </cell>
          <cell r="D152" t="str">
            <v>Localidades 700 - Obra Civil 100%</v>
          </cell>
          <cell r="E152">
            <v>150000000</v>
          </cell>
          <cell r="F152" t="str">
            <v>Luis Ediel Torres</v>
          </cell>
          <cell r="G152">
            <v>44537</v>
          </cell>
          <cell r="H152" t="str">
            <v>CICSA</v>
          </cell>
          <cell r="K152" t="str">
            <v>Obligaciones de hacer</v>
          </cell>
          <cell r="L152" t="str">
            <v>Localidades 700</v>
          </cell>
          <cell r="M152" t="str">
            <v>Torre Autosoportada - Triangular Seccion Variable</v>
          </cell>
          <cell r="N152" t="str">
            <v>60.0</v>
          </cell>
          <cell r="O152">
            <v>44557</v>
          </cell>
          <cell r="P152" t="str">
            <v>100.0</v>
          </cell>
          <cell r="Q152">
            <v>44702</v>
          </cell>
          <cell r="R152" t="str">
            <v>NA</v>
          </cell>
          <cell r="S152" t="str">
            <v>NA</v>
          </cell>
          <cell r="T152" t="str">
            <v>obra civil torre de 60mt</v>
          </cell>
          <cell r="U152" t="str">
            <v>CW2020 R3</v>
          </cell>
        </row>
        <row r="153">
          <cell r="B153" t="str">
            <v>SurOccidente</v>
          </cell>
          <cell r="C153" t="str">
            <v>IBG.Cadiz</v>
          </cell>
          <cell r="D153" t="str">
            <v>Ampliación Localidades 700 - Ampliación Obras Civiles</v>
          </cell>
          <cell r="E153">
            <v>3966443</v>
          </cell>
          <cell r="F153" t="str">
            <v>German Dario Mancipe</v>
          </cell>
          <cell r="G153">
            <v>44536</v>
          </cell>
          <cell r="H153" t="str">
            <v>CICSA</v>
          </cell>
          <cell r="I153" t="str">
            <v>RF-OVE-52125 lte700,</v>
          </cell>
          <cell r="K153" t="str">
            <v>Calidad regional</v>
          </cell>
          <cell r="L153" t="str">
            <v>Ampliación Localidades 700</v>
          </cell>
          <cell r="M153" t="str">
            <v>Terraza - Convencional con Mastil Autosoportado</v>
          </cell>
          <cell r="N153" t="str">
            <v>25.0</v>
          </cell>
          <cell r="O153">
            <v>44536</v>
          </cell>
          <cell r="P153" t="str">
            <v>5.0</v>
          </cell>
          <cell r="Q153">
            <v>44586</v>
          </cell>
          <cell r="R153" t="str">
            <v>NA</v>
          </cell>
          <cell r="S153" t="str">
            <v>NA</v>
          </cell>
          <cell r="T153" t="str">
            <v>El TSS se valida para la instalación de rieles omega y el cambio de un soporte adosado a muro por mástil de 4 pulgadas</v>
          </cell>
          <cell r="U153" t="str">
            <v>CW2020 R3</v>
          </cell>
          <cell r="V153">
            <v>44644</v>
          </cell>
          <cell r="W153">
            <v>44644</v>
          </cell>
          <cell r="X153">
            <v>44644</v>
          </cell>
        </row>
        <row r="154">
          <cell r="B154" t="str">
            <v>SurOccidente</v>
          </cell>
          <cell r="C154" t="str">
            <v>NAR.Cruz San Fernando</v>
          </cell>
          <cell r="D154" t="str">
            <v>Plan de Expansión - Suministro e Instalación de Torre</v>
          </cell>
          <cell r="E154">
            <v>134616288</v>
          </cell>
          <cell r="F154" t="str">
            <v>Luis Ediel Torres</v>
          </cell>
          <cell r="G154">
            <v>44533</v>
          </cell>
          <cell r="H154" t="str">
            <v>CICSA</v>
          </cell>
          <cell r="J154">
            <v>20215618</v>
          </cell>
          <cell r="K154" t="str">
            <v>Obligaciones de hacer</v>
          </cell>
          <cell r="L154" t="str">
            <v>Plan de Expansión</v>
          </cell>
          <cell r="M154" t="str">
            <v>Monopolo - Mimetizado</v>
          </cell>
          <cell r="N154" t="str">
            <v>35.0</v>
          </cell>
          <cell r="O154">
            <v>44543</v>
          </cell>
          <cell r="P154" t="str">
            <v>70.0</v>
          </cell>
          <cell r="Q154">
            <v>44658</v>
          </cell>
          <cell r="R154" t="str">
            <v>C</v>
          </cell>
          <cell r="S154" t="str">
            <v>hasta InSrv</v>
          </cell>
          <cell r="T154" t="str">
            <v>obra civil monopolo</v>
          </cell>
          <cell r="U154" t="str">
            <v>CW2020 R3</v>
          </cell>
        </row>
        <row r="155">
          <cell r="B155" t="str">
            <v>SurOccidente</v>
          </cell>
          <cell r="C155" t="str">
            <v>NAR.Cruz San Fernando</v>
          </cell>
          <cell r="D155" t="str">
            <v>Plan de Expansión - Cimentación Torre</v>
          </cell>
          <cell r="E155">
            <v>100000000</v>
          </cell>
          <cell r="F155" t="str">
            <v>Luis Ediel Torres</v>
          </cell>
          <cell r="G155">
            <v>44533</v>
          </cell>
          <cell r="H155" t="str">
            <v>CICSA</v>
          </cell>
          <cell r="K155" t="str">
            <v>Obligaciones de hacer</v>
          </cell>
          <cell r="L155" t="str">
            <v>Plan de Expansión</v>
          </cell>
          <cell r="M155" t="str">
            <v>Monopolo - Mimetizado</v>
          </cell>
          <cell r="N155" t="str">
            <v>35.0</v>
          </cell>
          <cell r="O155">
            <v>44543</v>
          </cell>
          <cell r="P155" t="str">
            <v>70.0</v>
          </cell>
          <cell r="Q155">
            <v>44658</v>
          </cell>
          <cell r="R155" t="str">
            <v>C</v>
          </cell>
          <cell r="S155" t="str">
            <v>hasta InSrv</v>
          </cell>
          <cell r="T155" t="str">
            <v>obra civil monopolo</v>
          </cell>
          <cell r="U155" t="str">
            <v>CW2020 R3</v>
          </cell>
        </row>
        <row r="156">
          <cell r="B156" t="str">
            <v>SurOccidente</v>
          </cell>
          <cell r="C156" t="str">
            <v>POP.Autonoma ALT-5</v>
          </cell>
          <cell r="D156" t="str">
            <v>Adecuaciones - Obras Civiles Menores</v>
          </cell>
          <cell r="E156">
            <v>5000000</v>
          </cell>
          <cell r="F156" t="str">
            <v>Juan Carlos Gonzalez</v>
          </cell>
          <cell r="G156">
            <v>44533</v>
          </cell>
          <cell r="H156" t="str">
            <v>CICSA</v>
          </cell>
          <cell r="K156" t="str">
            <v>NA</v>
          </cell>
          <cell r="L156" t="str">
            <v>Adecuaciones</v>
          </cell>
          <cell r="M156" t="str">
            <v>Otro - Otra</v>
          </cell>
          <cell r="N156" t="str">
            <v>0.0</v>
          </cell>
          <cell r="O156">
            <v>44539</v>
          </cell>
          <cell r="P156" t="str">
            <v>30.0</v>
          </cell>
          <cell r="Q156">
            <v>44614</v>
          </cell>
          <cell r="R156" t="str">
            <v>NA</v>
          </cell>
          <cell r="S156" t="str">
            <v>NA</v>
          </cell>
          <cell r="T156" t="str">
            <v>Orden para realizar propuesta de mimetización en centro histórico de Popayán</v>
          </cell>
          <cell r="U156" t="str">
            <v>CW2020 R3</v>
          </cell>
        </row>
        <row r="157">
          <cell r="B157" t="str">
            <v>SurOccidente</v>
          </cell>
          <cell r="C157" t="str">
            <v>POP.Autonoma ALT-4</v>
          </cell>
          <cell r="D157" t="str">
            <v>Adecuaciones - Obras Civiles Menores</v>
          </cell>
          <cell r="E157">
            <v>5000000</v>
          </cell>
          <cell r="F157" t="str">
            <v>Juan Carlos Gonzalez</v>
          </cell>
          <cell r="G157">
            <v>44533</v>
          </cell>
          <cell r="H157" t="str">
            <v>CICSA</v>
          </cell>
          <cell r="I157" t="str">
            <v>CO-5-R3-POP-ST-22195</v>
          </cell>
          <cell r="K157" t="str">
            <v>NA</v>
          </cell>
          <cell r="L157" t="str">
            <v>Adecuaciones</v>
          </cell>
          <cell r="M157" t="str">
            <v>Otro - Otra</v>
          </cell>
          <cell r="N157" t="str">
            <v>0.0</v>
          </cell>
          <cell r="O157">
            <v>44539</v>
          </cell>
          <cell r="P157" t="str">
            <v>30.0</v>
          </cell>
          <cell r="Q157">
            <v>44614</v>
          </cell>
          <cell r="R157" t="str">
            <v>NA</v>
          </cell>
          <cell r="S157" t="str">
            <v>NA</v>
          </cell>
          <cell r="T157" t="str">
            <v>Orden para realizar propuesta de mimetización en centro histórico de Popayán</v>
          </cell>
          <cell r="U157" t="str">
            <v>CW2020 R3</v>
          </cell>
        </row>
        <row r="158">
          <cell r="B158" t="str">
            <v>SurOccidente</v>
          </cell>
          <cell r="C158" t="str">
            <v>POP.Autonoma ALT-2</v>
          </cell>
          <cell r="D158" t="str">
            <v>Adecuaciones - Obras Civiles Menores</v>
          </cell>
          <cell r="E158">
            <v>5000000</v>
          </cell>
          <cell r="F158" t="str">
            <v>Juan Carlos Gonzalez</v>
          </cell>
          <cell r="G158">
            <v>44533</v>
          </cell>
          <cell r="H158" t="str">
            <v>CICSA</v>
          </cell>
          <cell r="I158" t="str">
            <v>CO-5-R3-POP-ST-22193</v>
          </cell>
          <cell r="K158" t="str">
            <v>NA</v>
          </cell>
          <cell r="L158" t="str">
            <v>Adecuaciones</v>
          </cell>
          <cell r="M158" t="str">
            <v>Otro - Otra</v>
          </cell>
          <cell r="N158" t="str">
            <v>0.0</v>
          </cell>
          <cell r="O158">
            <v>44539</v>
          </cell>
          <cell r="P158" t="str">
            <v>30.0</v>
          </cell>
          <cell r="Q158">
            <v>44614</v>
          </cell>
          <cell r="R158" t="str">
            <v>NA</v>
          </cell>
          <cell r="S158" t="str">
            <v>NA</v>
          </cell>
          <cell r="T158" t="str">
            <v>Orden para realizar propuesta de mimetización en centro histórico de Popayán</v>
          </cell>
          <cell r="U158" t="str">
            <v>CW2020 R3</v>
          </cell>
        </row>
        <row r="159">
          <cell r="B159" t="str">
            <v>SurOccidente</v>
          </cell>
          <cell r="C159" t="str">
            <v>POP.Autonoma ALT-1</v>
          </cell>
          <cell r="D159" t="str">
            <v>Adecuaciones - Obras Civiles Menores</v>
          </cell>
          <cell r="E159">
            <v>5000000</v>
          </cell>
          <cell r="F159" t="str">
            <v>Juan Carlos Gonzalez</v>
          </cell>
          <cell r="G159">
            <v>44533</v>
          </cell>
          <cell r="H159" t="str">
            <v>CICSA</v>
          </cell>
          <cell r="I159" t="str">
            <v>CO-5-R3-POP-ST-22192</v>
          </cell>
          <cell r="K159" t="str">
            <v>NA</v>
          </cell>
          <cell r="L159" t="str">
            <v>Adecuaciones</v>
          </cell>
          <cell r="M159" t="str">
            <v>Otro - Otra</v>
          </cell>
          <cell r="N159" t="str">
            <v>0.0</v>
          </cell>
          <cell r="O159">
            <v>44539</v>
          </cell>
          <cell r="P159" t="str">
            <v>30.0</v>
          </cell>
          <cell r="Q159">
            <v>44614</v>
          </cell>
          <cell r="R159" t="str">
            <v>NA</v>
          </cell>
          <cell r="S159" t="str">
            <v>NA</v>
          </cell>
          <cell r="T159" t="str">
            <v>Orden para realizar propuesta de mimetización en centro histórico de Popayán</v>
          </cell>
          <cell r="U159" t="str">
            <v>CW2020 R3</v>
          </cell>
        </row>
        <row r="160">
          <cell r="B160" t="str">
            <v>SurOccidente</v>
          </cell>
          <cell r="C160" t="str">
            <v>HUI.Altamira</v>
          </cell>
          <cell r="D160" t="str">
            <v>Adecuaciones - Obras Civiles Menores</v>
          </cell>
          <cell r="E160">
            <v>8514150</v>
          </cell>
          <cell r="F160" t="str">
            <v>German Dario Mancipe</v>
          </cell>
          <cell r="G160">
            <v>44533</v>
          </cell>
          <cell r="H160" t="str">
            <v>CICSA</v>
          </cell>
          <cell r="K160" t="str">
            <v>Calidad regional</v>
          </cell>
          <cell r="L160" t="str">
            <v>Adecuaciones</v>
          </cell>
          <cell r="M160" t="str">
            <v>Torre Autosoportada - Triangular Seccion Variable</v>
          </cell>
          <cell r="N160" t="str">
            <v>60.0</v>
          </cell>
          <cell r="O160">
            <v>44533</v>
          </cell>
          <cell r="P160" t="str">
            <v>10.0</v>
          </cell>
          <cell r="Q160">
            <v>44588</v>
          </cell>
          <cell r="R160" t="str">
            <v>NA</v>
          </cell>
          <cell r="S160" t="str">
            <v>NA</v>
          </cell>
          <cell r="T160" t="str">
            <v>Transporte e instalación gabinete de Microondas</v>
          </cell>
          <cell r="U160" t="str">
            <v>CW2020 R3</v>
          </cell>
          <cell r="V160">
            <v>44609</v>
          </cell>
          <cell r="W160">
            <v>44609</v>
          </cell>
          <cell r="X160">
            <v>44609</v>
          </cell>
          <cell r="Y160">
            <v>44610</v>
          </cell>
          <cell r="Z160">
            <v>44624</v>
          </cell>
        </row>
        <row r="161">
          <cell r="B161" t="str">
            <v>SurOccidente</v>
          </cell>
          <cell r="C161" t="str">
            <v>POP.La Paz</v>
          </cell>
          <cell r="D161" t="str">
            <v>Adecuaciones - Obras Civiles Menores</v>
          </cell>
          <cell r="E161">
            <v>16000000</v>
          </cell>
          <cell r="F161" t="str">
            <v>German Dario Mancipe</v>
          </cell>
          <cell r="G161">
            <v>44533</v>
          </cell>
          <cell r="H161" t="str">
            <v>CICSA</v>
          </cell>
          <cell r="I161" t="str">
            <v>RF-AMP-38249 RFModule1900 LTE MIMO,</v>
          </cell>
          <cell r="K161" t="str">
            <v>Calidad regional</v>
          </cell>
          <cell r="L161" t="str">
            <v>Adecuaciones</v>
          </cell>
          <cell r="M161" t="str">
            <v>Torre Autosoportada - Triangular Seccion Variable</v>
          </cell>
          <cell r="N161" t="str">
            <v>60.0</v>
          </cell>
          <cell r="O161">
            <v>44533</v>
          </cell>
          <cell r="P161" t="str">
            <v>10.0</v>
          </cell>
          <cell r="Q161">
            <v>44588</v>
          </cell>
          <cell r="R161" t="str">
            <v>NA</v>
          </cell>
          <cell r="S161" t="str">
            <v>NA</v>
          </cell>
          <cell r="T161" t="str">
            <v>Transporte e instalación gabinete de Microondas</v>
          </cell>
          <cell r="U161" t="str">
            <v>CW2020 R3</v>
          </cell>
        </row>
        <row r="162">
          <cell r="B162" t="str">
            <v>SurOccidente</v>
          </cell>
          <cell r="C162" t="str">
            <v>VAL.Versalles</v>
          </cell>
          <cell r="D162" t="str">
            <v>Adecuaciones - Obras Civiles Menores</v>
          </cell>
          <cell r="E162">
            <v>8000000</v>
          </cell>
          <cell r="F162" t="str">
            <v>German Dario Mancipe</v>
          </cell>
          <cell r="G162">
            <v>44532</v>
          </cell>
          <cell r="H162" t="str">
            <v>CICSA</v>
          </cell>
          <cell r="I162" t="str">
            <v>RF-OVE-50987 lte700,</v>
          </cell>
          <cell r="K162" t="str">
            <v>Calidad regional</v>
          </cell>
          <cell r="L162" t="str">
            <v>Adecuaciones</v>
          </cell>
          <cell r="M162" t="str">
            <v>Torre Autosoportada - Triangular Seccion Variable</v>
          </cell>
          <cell r="N162" t="str">
            <v>60.0</v>
          </cell>
          <cell r="O162">
            <v>44533</v>
          </cell>
          <cell r="P162" t="str">
            <v>15.0</v>
          </cell>
          <cell r="Q162">
            <v>44593</v>
          </cell>
          <cell r="R162" t="str">
            <v>NA</v>
          </cell>
          <cell r="S162" t="str">
            <v>NA</v>
          </cell>
          <cell r="T162" t="str">
            <v>Refuerzo y suministro e instalación de 1 soporte de diversidad</v>
          </cell>
          <cell r="U162" t="str">
            <v>CW2020 R3</v>
          </cell>
        </row>
        <row r="163">
          <cell r="B163" t="str">
            <v>SurOccidente</v>
          </cell>
          <cell r="C163" t="str">
            <v>CAQ.Fragua</v>
          </cell>
          <cell r="D163" t="str">
            <v>Ampliación Localidades 700 - Ampliación Obras Civiles</v>
          </cell>
          <cell r="E163">
            <v>4831858</v>
          </cell>
          <cell r="F163" t="str">
            <v>German Dario Mancipe</v>
          </cell>
          <cell r="G163">
            <v>44532</v>
          </cell>
          <cell r="H163" t="str">
            <v>CICSA</v>
          </cell>
          <cell r="I163" t="str">
            <v>RF-OVE-52334 lte700,</v>
          </cell>
          <cell r="K163" t="str">
            <v>Calidad regional</v>
          </cell>
          <cell r="L163" t="str">
            <v>Ampliación Localidades 700</v>
          </cell>
          <cell r="M163" t="str">
            <v>Celda Portatil - Cuadrada</v>
          </cell>
          <cell r="N163" t="str">
            <v>45.0</v>
          </cell>
          <cell r="O163">
            <v>44533</v>
          </cell>
          <cell r="P163" t="str">
            <v>15.0</v>
          </cell>
          <cell r="Q163">
            <v>44593</v>
          </cell>
          <cell r="R163" t="str">
            <v>NA</v>
          </cell>
          <cell r="S163" t="str">
            <v>NA</v>
          </cell>
          <cell r="T163" t="str">
            <v>El TSS se valida para la instalación de 1 soporte tipo H y 1 platina de tierras</v>
          </cell>
          <cell r="U163" t="str">
            <v>CW2020 R3</v>
          </cell>
          <cell r="V163">
            <v>44589</v>
          </cell>
          <cell r="W163">
            <v>44589</v>
          </cell>
          <cell r="X163">
            <v>44589</v>
          </cell>
          <cell r="Y163">
            <v>44592</v>
          </cell>
          <cell r="Z163">
            <v>44596</v>
          </cell>
        </row>
        <row r="164">
          <cell r="B164" t="str">
            <v>SurOccidente</v>
          </cell>
          <cell r="C164" t="str">
            <v>PUT.Santana</v>
          </cell>
          <cell r="D164" t="str">
            <v>Ampliación Localidades 700 - Ampliación Obras Civiles</v>
          </cell>
          <cell r="E164">
            <v>8000000</v>
          </cell>
          <cell r="F164" t="str">
            <v>German Dario Mancipe</v>
          </cell>
          <cell r="G164">
            <v>44532</v>
          </cell>
          <cell r="H164" t="str">
            <v>CICSA</v>
          </cell>
          <cell r="I164" t="str">
            <v>RF-OVE-50980 lte700,</v>
          </cell>
          <cell r="K164" t="str">
            <v>Calidad regional</v>
          </cell>
          <cell r="L164" t="str">
            <v>Ampliación Localidades 700</v>
          </cell>
          <cell r="M164" t="str">
            <v>Torre Autosoportada - Triangular Seccion Variable</v>
          </cell>
          <cell r="N164" t="str">
            <v>70.0</v>
          </cell>
          <cell r="O164">
            <v>44533</v>
          </cell>
          <cell r="P164" t="str">
            <v>15.0</v>
          </cell>
          <cell r="Q164">
            <v>44593</v>
          </cell>
          <cell r="R164" t="str">
            <v>NA</v>
          </cell>
          <cell r="S164" t="str">
            <v>NA</v>
          </cell>
          <cell r="T164" t="str">
            <v>El TSS se valida para la instalación de rieles omega, escalerilla porta cables, 4 platinas de tierras, 1 soporte tipo bandera de 3 m. para antenas de RF, 1 soporte tipo bandera para equipos de RF de 1,5m. Y la reubicación y refuerzo de de 2 soportes de diversidad</v>
          </cell>
          <cell r="U164" t="str">
            <v>CW2020 R3</v>
          </cell>
        </row>
        <row r="165">
          <cell r="B165" t="str">
            <v>SurOccidente</v>
          </cell>
          <cell r="C165" t="str">
            <v>NAR.Tumaco-9</v>
          </cell>
          <cell r="D165" t="str">
            <v>Ampliación Localidades 700 - Ampliación Obras Civiles</v>
          </cell>
          <cell r="E165">
            <v>5000000</v>
          </cell>
          <cell r="F165" t="str">
            <v>German Dario Mancipe</v>
          </cell>
          <cell r="G165">
            <v>44532</v>
          </cell>
          <cell r="H165" t="str">
            <v>CICSA</v>
          </cell>
          <cell r="I165" t="str">
            <v>RF-OVE-49522 LTE700,</v>
          </cell>
          <cell r="K165" t="str">
            <v>Calidad regional</v>
          </cell>
          <cell r="L165" t="str">
            <v>Ampliación Localidades 700</v>
          </cell>
          <cell r="M165" t="str">
            <v>Torre Autosoportada - Triangular Seccion Variable</v>
          </cell>
          <cell r="N165" t="str">
            <v>37.0</v>
          </cell>
          <cell r="O165">
            <v>44533</v>
          </cell>
          <cell r="P165" t="str">
            <v>15.0</v>
          </cell>
          <cell r="Q165">
            <v>44593</v>
          </cell>
          <cell r="R165" t="str">
            <v>NA</v>
          </cell>
          <cell r="S165" t="str">
            <v>NA</v>
          </cell>
          <cell r="T165" t="str">
            <v>El TSS se valida para la instalación de 1 soporte tipo H, 1 platina de tierras y el desmonte de 1 soporte.</v>
          </cell>
          <cell r="U165" t="str">
            <v>CW2020 R3</v>
          </cell>
        </row>
        <row r="166">
          <cell r="B166" t="str">
            <v>SurOccidente</v>
          </cell>
          <cell r="C166" t="str">
            <v>IBG.Variante</v>
          </cell>
          <cell r="D166" t="str">
            <v>Ampliación Localidades 700 - Ampliación Obras Civiles</v>
          </cell>
          <cell r="E166">
            <v>2520073</v>
          </cell>
          <cell r="F166" t="str">
            <v>German Dario Mancipe</v>
          </cell>
          <cell r="G166">
            <v>44532</v>
          </cell>
          <cell r="H166" t="str">
            <v>CICSA</v>
          </cell>
          <cell r="I166" t="str">
            <v>RF-OVE-49536 LTE700,</v>
          </cell>
          <cell r="K166" t="str">
            <v>Calidad regional</v>
          </cell>
          <cell r="L166" t="str">
            <v>Ampliación Localidades 700</v>
          </cell>
          <cell r="M166" t="str">
            <v>Torre Autosoportada - Triangular Seccion Variable</v>
          </cell>
          <cell r="N166" t="str">
            <v>35.0</v>
          </cell>
          <cell r="O166">
            <v>44533</v>
          </cell>
          <cell r="P166" t="str">
            <v>15.0</v>
          </cell>
          <cell r="Q166">
            <v>44593</v>
          </cell>
          <cell r="R166" t="str">
            <v>NA</v>
          </cell>
          <cell r="S166" t="str">
            <v>NA</v>
          </cell>
          <cell r="T166" t="str">
            <v>El TSS se valida para la instalación de 55m. De guata en rack central de la torre</v>
          </cell>
          <cell r="U166" t="str">
            <v>CW2020 R3</v>
          </cell>
          <cell r="V166">
            <v>44609</v>
          </cell>
          <cell r="W166">
            <v>44609</v>
          </cell>
          <cell r="X166">
            <v>44609</v>
          </cell>
          <cell r="Y166">
            <v>44610</v>
          </cell>
          <cell r="Z166">
            <v>44624</v>
          </cell>
        </row>
        <row r="167">
          <cell r="B167" t="str">
            <v>SurOccidente</v>
          </cell>
          <cell r="C167" t="str">
            <v>IBG.Multicentro</v>
          </cell>
          <cell r="D167" t="str">
            <v>Ampliación Localidades 700 - Ampliación Obras Civiles</v>
          </cell>
          <cell r="E167">
            <v>12147458</v>
          </cell>
          <cell r="F167" t="str">
            <v>German Dario Mancipe</v>
          </cell>
          <cell r="G167">
            <v>44532</v>
          </cell>
          <cell r="H167" t="str">
            <v>CICSA</v>
          </cell>
          <cell r="I167" t="str">
            <v>RF-OVE-50186 lte700,</v>
          </cell>
          <cell r="K167" t="str">
            <v>Calidad regional</v>
          </cell>
          <cell r="L167" t="str">
            <v>Ampliación Localidades 700</v>
          </cell>
          <cell r="M167" t="str">
            <v>Terraza - Convencional con Mastil Autosoportado</v>
          </cell>
          <cell r="N167" t="str">
            <v>17.0</v>
          </cell>
          <cell r="O167">
            <v>44533</v>
          </cell>
          <cell r="P167" t="str">
            <v>15.0</v>
          </cell>
          <cell r="Q167">
            <v>44593</v>
          </cell>
          <cell r="R167" t="str">
            <v>NA</v>
          </cell>
          <cell r="S167" t="str">
            <v>NA</v>
          </cell>
          <cell r="T167" t="str">
            <v>El Tss se valida para la instalación de Rieles omega, 1 platina de tierras, escalerillas porta cables, 1 mástil de 5 m. 1 auto soportado de 5 m. 1 pool de 2m. y guaya de tierras.</v>
          </cell>
          <cell r="U167" t="str">
            <v>CW2020 R3</v>
          </cell>
          <cell r="V167">
            <v>44580</v>
          </cell>
          <cell r="W167">
            <v>44580</v>
          </cell>
          <cell r="X167">
            <v>44580</v>
          </cell>
          <cell r="Y167">
            <v>44589</v>
          </cell>
          <cell r="Z167">
            <v>44596</v>
          </cell>
        </row>
        <row r="168">
          <cell r="B168" t="str">
            <v>SurOccidente</v>
          </cell>
          <cell r="C168" t="str">
            <v>HUI.Campo Alegre</v>
          </cell>
          <cell r="D168" t="str">
            <v>Ampliación Localidades 700 - Ampliación Obras Civiles</v>
          </cell>
          <cell r="E168">
            <v>15556194</v>
          </cell>
          <cell r="F168" t="str">
            <v>German Dario Mancipe</v>
          </cell>
          <cell r="G168">
            <v>44532</v>
          </cell>
          <cell r="H168" t="str">
            <v>CICSA</v>
          </cell>
          <cell r="I168" t="str">
            <v>RF-OVE-50881 lte700,</v>
          </cell>
          <cell r="K168" t="str">
            <v>Calidad regional</v>
          </cell>
          <cell r="L168" t="str">
            <v>Ampliación Localidades 700</v>
          </cell>
          <cell r="M168" t="str">
            <v>Torre Autosoportada - Triangular Seccion Variable</v>
          </cell>
          <cell r="N168" t="str">
            <v>50.0</v>
          </cell>
          <cell r="O168">
            <v>44533</v>
          </cell>
          <cell r="P168" t="str">
            <v>15.0</v>
          </cell>
          <cell r="Q168">
            <v>44593</v>
          </cell>
          <cell r="R168" t="str">
            <v>NA</v>
          </cell>
          <cell r="S168" t="str">
            <v>NA</v>
          </cell>
          <cell r="T168" t="str">
            <v>El TSS se valida para la instalación de 2, escalerilla porta cables, 4 soportes tipo bandera de 3m. en plataforma para antenas de RF, 1 soporte de diversidad, 1 soporte tipo H 3 desmontes de soportes en plataforma, desmonte de estructura para antenas de MW y 55 m. de guaya en rack central de torre.</v>
          </cell>
          <cell r="U168" t="str">
            <v>CW2020 R3</v>
          </cell>
          <cell r="V168">
            <v>44580</v>
          </cell>
          <cell r="W168">
            <v>44580</v>
          </cell>
          <cell r="X168">
            <v>44580</v>
          </cell>
          <cell r="Y168">
            <v>44589</v>
          </cell>
          <cell r="Z168">
            <v>44596</v>
          </cell>
        </row>
        <row r="169">
          <cell r="B169" t="str">
            <v>SurOccidente</v>
          </cell>
          <cell r="C169" t="str">
            <v>BNV.Zona Franca-2</v>
          </cell>
          <cell r="D169" t="str">
            <v>Ampliación Localidades 700 - Ampliación Obras Civiles</v>
          </cell>
          <cell r="E169">
            <v>12000000</v>
          </cell>
          <cell r="F169" t="str">
            <v>German Dario Mancipe</v>
          </cell>
          <cell r="G169">
            <v>44532</v>
          </cell>
          <cell r="H169" t="str">
            <v>CICSA</v>
          </cell>
          <cell r="I169" t="str">
            <v>RF-OVE-49521 LTE700,</v>
          </cell>
          <cell r="K169" t="str">
            <v>Calidad regional</v>
          </cell>
          <cell r="L169" t="str">
            <v>Ampliación Localidades 700</v>
          </cell>
          <cell r="M169" t="str">
            <v>Torre Autosoportada - Triangular Seccion Variable</v>
          </cell>
          <cell r="N169" t="str">
            <v>29.0</v>
          </cell>
          <cell r="O169">
            <v>44533</v>
          </cell>
          <cell r="P169" t="str">
            <v>15.0</v>
          </cell>
          <cell r="Q169">
            <v>44593</v>
          </cell>
          <cell r="R169" t="str">
            <v>NA</v>
          </cell>
          <cell r="S169" t="str">
            <v>NA</v>
          </cell>
          <cell r="T169" t="str">
            <v>El TSS se valida para la instalación de rieles omega. cuatro platinas de tierra y tres soportes tipo H</v>
          </cell>
          <cell r="U169" t="str">
            <v>CW2020 R3</v>
          </cell>
        </row>
        <row r="170">
          <cell r="B170" t="str">
            <v>SurOccidente</v>
          </cell>
          <cell r="C170" t="str">
            <v>TOL.Purificacion</v>
          </cell>
          <cell r="D170" t="str">
            <v>Ampliación Localidades 700 - Ampliación Obras Civiles</v>
          </cell>
          <cell r="E170">
            <v>8000000</v>
          </cell>
          <cell r="F170" t="str">
            <v>German Dario Mancipe</v>
          </cell>
          <cell r="G170">
            <v>44532</v>
          </cell>
          <cell r="H170" t="str">
            <v>CICSA</v>
          </cell>
          <cell r="I170" t="str">
            <v>RF-OVE-51133 lte700,</v>
          </cell>
          <cell r="K170" t="str">
            <v>Calidad regional</v>
          </cell>
          <cell r="L170" t="str">
            <v>Ampliación Localidades 700</v>
          </cell>
          <cell r="M170" t="str">
            <v>Torre Autosoportada - Triangular Seccion Variable</v>
          </cell>
          <cell r="N170" t="str">
            <v>40.0</v>
          </cell>
          <cell r="O170">
            <v>44533</v>
          </cell>
          <cell r="P170" t="str">
            <v>15.0</v>
          </cell>
          <cell r="Q170">
            <v>44593</v>
          </cell>
          <cell r="R170" t="str">
            <v>NA</v>
          </cell>
          <cell r="S170" t="str">
            <v>NA</v>
          </cell>
          <cell r="T170" t="str">
            <v>El TSS se valida para la instalación de 4 platinas de tierras, 2 soportes tipo H, 1 soporte tipo bandera de 1.5 m. y 1 soporte tipo bandera de 3m.</v>
          </cell>
          <cell r="U170" t="str">
            <v>CW2020 R3</v>
          </cell>
        </row>
        <row r="171">
          <cell r="B171" t="str">
            <v>SurOccidente</v>
          </cell>
          <cell r="C171" t="str">
            <v>MOC.Mocoa-1</v>
          </cell>
          <cell r="D171" t="str">
            <v>Ampliación Localidades 700 - Ampliación Obras Civiles</v>
          </cell>
          <cell r="E171">
            <v>6415889</v>
          </cell>
          <cell r="F171" t="str">
            <v>German Dario Mancipe</v>
          </cell>
          <cell r="G171">
            <v>44532</v>
          </cell>
          <cell r="H171" t="str">
            <v>CICSA</v>
          </cell>
          <cell r="I171" t="str">
            <v>RF-OVE-50982 lte700,</v>
          </cell>
          <cell r="K171" t="str">
            <v>Calidad regional</v>
          </cell>
          <cell r="L171" t="str">
            <v>Ampliación Localidades 700</v>
          </cell>
          <cell r="M171" t="str">
            <v>Torre Autosoportada - Triangular Seccion Variable</v>
          </cell>
          <cell r="N171" t="str">
            <v>35.0</v>
          </cell>
          <cell r="O171">
            <v>44533</v>
          </cell>
          <cell r="P171" t="str">
            <v>15.0</v>
          </cell>
          <cell r="Q171">
            <v>44593</v>
          </cell>
          <cell r="R171" t="str">
            <v>NA</v>
          </cell>
          <cell r="S171" t="str">
            <v>NA</v>
          </cell>
          <cell r="T171" t="str">
            <v>El TSS se valida para la instalación de rieles omega. escalerilla porta cables, 2 platinas de tierras y 1 soporte tipo H</v>
          </cell>
          <cell r="U171" t="str">
            <v>CW2020 R3</v>
          </cell>
          <cell r="V171">
            <v>44617</v>
          </cell>
          <cell r="W171">
            <v>44617</v>
          </cell>
          <cell r="X171">
            <v>44617</v>
          </cell>
          <cell r="Y171">
            <v>44620</v>
          </cell>
          <cell r="Z171">
            <v>44624</v>
          </cell>
        </row>
        <row r="172">
          <cell r="B172" t="str">
            <v>SurOccidente</v>
          </cell>
          <cell r="C172" t="str">
            <v>NEI.San Pedro</v>
          </cell>
          <cell r="D172" t="str">
            <v>Ampliación Localidades 700 - Ampliación Obras Civiles</v>
          </cell>
          <cell r="E172">
            <v>10000000</v>
          </cell>
          <cell r="F172" t="str">
            <v>German Dario Mancipe</v>
          </cell>
          <cell r="G172">
            <v>44532</v>
          </cell>
          <cell r="H172" t="str">
            <v>CICSA</v>
          </cell>
          <cell r="I172" t="str">
            <v>RF-OVE-50996 lte700,</v>
          </cell>
          <cell r="K172" t="str">
            <v>Calidad regional</v>
          </cell>
          <cell r="L172" t="str">
            <v>Ampliación Localidades 700</v>
          </cell>
          <cell r="M172" t="str">
            <v>Torre Autosoportada - Triangular Seccion Variable</v>
          </cell>
          <cell r="N172" t="str">
            <v>30.0</v>
          </cell>
          <cell r="O172">
            <v>44533</v>
          </cell>
          <cell r="P172" t="str">
            <v>15.0</v>
          </cell>
          <cell r="Q172">
            <v>44593</v>
          </cell>
          <cell r="R172" t="str">
            <v>NA</v>
          </cell>
          <cell r="S172" t="str">
            <v>NA</v>
          </cell>
          <cell r="T172" t="str">
            <v>El TSS se valida para la instalación de rieles omega, 6 platina de tierras, escalerilla porta cables, 3 soportes tipo bandera de 1,5m. Para equipos de RF y desmonte de 2 soportes de diversidad</v>
          </cell>
          <cell r="U172" t="str">
            <v>CW2020 R3</v>
          </cell>
        </row>
        <row r="173">
          <cell r="B173" t="str">
            <v>SurOccidente</v>
          </cell>
          <cell r="C173" t="str">
            <v>NAR.Union-2</v>
          </cell>
          <cell r="D173" t="str">
            <v>Ampliación Localidades 700 - Ampliación Obras Civiles</v>
          </cell>
          <cell r="E173">
            <v>3614162</v>
          </cell>
          <cell r="F173" t="str">
            <v>German Dario Mancipe</v>
          </cell>
          <cell r="G173">
            <v>44532</v>
          </cell>
          <cell r="H173" t="str">
            <v>CICSA</v>
          </cell>
          <cell r="I173" t="str">
            <v>RF-OVE-50930 lte700,</v>
          </cell>
          <cell r="K173" t="str">
            <v>Calidad regional</v>
          </cell>
          <cell r="L173" t="str">
            <v>Ampliación Localidades 700</v>
          </cell>
          <cell r="M173" t="str">
            <v>Torre Autosoportada - Triangular Seccion Variable</v>
          </cell>
          <cell r="N173" t="str">
            <v>40.0</v>
          </cell>
          <cell r="O173">
            <v>44533</v>
          </cell>
          <cell r="P173" t="str">
            <v>15.0</v>
          </cell>
          <cell r="Q173">
            <v>44593</v>
          </cell>
          <cell r="R173" t="str">
            <v>NA</v>
          </cell>
          <cell r="S173" t="str">
            <v>NA</v>
          </cell>
          <cell r="T173" t="str">
            <v>El TSS se valida para la instalación de 1 soporte tipo bandera, 1 platina de tierras y la reubicación de 2 soportes tipo H</v>
          </cell>
          <cell r="U173" t="str">
            <v>CW2020 R3</v>
          </cell>
          <cell r="V173">
            <v>44644</v>
          </cell>
          <cell r="W173">
            <v>44644</v>
          </cell>
        </row>
        <row r="174">
          <cell r="B174" t="str">
            <v>SurOccidente</v>
          </cell>
          <cell r="C174" t="str">
            <v>PUT.Cocoya</v>
          </cell>
          <cell r="D174" t="str">
            <v>Adecuaciones - Obras Civiles Menores</v>
          </cell>
          <cell r="E174">
            <v>2124785</v>
          </cell>
          <cell r="F174" t="str">
            <v>Juan Carlos Gonzalez</v>
          </cell>
          <cell r="G174">
            <v>44532</v>
          </cell>
          <cell r="H174" t="str">
            <v>CICSA</v>
          </cell>
          <cell r="K174" t="str">
            <v>Obligaciones de hacer</v>
          </cell>
          <cell r="L174" t="str">
            <v>Localidades 700</v>
          </cell>
          <cell r="M174" t="str">
            <v>Celda Portatil - Triangular</v>
          </cell>
          <cell r="N174" t="str">
            <v>45.0</v>
          </cell>
          <cell r="O174">
            <v>44221</v>
          </cell>
          <cell r="P174" t="str">
            <v>45.0</v>
          </cell>
          <cell r="Q174">
            <v>44311</v>
          </cell>
          <cell r="R174" t="str">
            <v>NA</v>
          </cell>
          <cell r="S174" t="str">
            <v>NA</v>
          </cell>
          <cell r="T174" t="str">
            <v>obra civil cp 45</v>
          </cell>
          <cell r="U174" t="str">
            <v>CW2020 R3</v>
          </cell>
          <cell r="V174">
            <v>44592</v>
          </cell>
          <cell r="W174">
            <v>44592</v>
          </cell>
          <cell r="X174">
            <v>44592</v>
          </cell>
          <cell r="Y174">
            <v>44592</v>
          </cell>
          <cell r="Z174">
            <v>44596</v>
          </cell>
        </row>
        <row r="175">
          <cell r="B175" t="str">
            <v>SurOccidente</v>
          </cell>
          <cell r="C175" t="str">
            <v>NAR.Ipiales-8</v>
          </cell>
          <cell r="D175" t="str">
            <v>Plan de Expansión - Obra Eléctrica 100%</v>
          </cell>
          <cell r="E175">
            <v>30000000</v>
          </cell>
          <cell r="F175" t="str">
            <v>Luis Ediel Torres</v>
          </cell>
          <cell r="G175">
            <v>44532</v>
          </cell>
          <cell r="H175" t="str">
            <v>CICSA</v>
          </cell>
          <cell r="K175" t="str">
            <v>Obligaciones de hacer</v>
          </cell>
          <cell r="L175" t="str">
            <v>Plan de Expansión</v>
          </cell>
          <cell r="M175" t="str">
            <v>Monopolo - Mimetizado</v>
          </cell>
          <cell r="N175" t="str">
            <v>35.0</v>
          </cell>
          <cell r="O175">
            <v>44543</v>
          </cell>
          <cell r="P175" t="str">
            <v>70.0</v>
          </cell>
          <cell r="Q175">
            <v>44658</v>
          </cell>
          <cell r="R175" t="str">
            <v>C</v>
          </cell>
          <cell r="S175" t="str">
            <v>hasta InSrv</v>
          </cell>
          <cell r="T175" t="str">
            <v>obra civi monopolo de 35mt mimetizado</v>
          </cell>
          <cell r="U175" t="str">
            <v>CW2020 R3</v>
          </cell>
        </row>
        <row r="176">
          <cell r="B176" t="str">
            <v>SurOccidente</v>
          </cell>
          <cell r="C176" t="str">
            <v>NAR.Ipiales-8</v>
          </cell>
          <cell r="D176" t="str">
            <v>Plan de Expansión - Suministro e Instalación de Torre</v>
          </cell>
          <cell r="E176">
            <v>134616288</v>
          </cell>
          <cell r="F176" t="str">
            <v>Luis Ediel Torres</v>
          </cell>
          <cell r="G176">
            <v>44532</v>
          </cell>
          <cell r="H176" t="str">
            <v>CICSA</v>
          </cell>
          <cell r="J176">
            <v>20215576</v>
          </cell>
          <cell r="K176" t="str">
            <v>Obligaciones de hacer</v>
          </cell>
          <cell r="L176" t="str">
            <v>Plan de Expansión</v>
          </cell>
          <cell r="M176" t="str">
            <v>Monopolo - Mimetizado</v>
          </cell>
          <cell r="N176" t="str">
            <v>35.0</v>
          </cell>
          <cell r="O176">
            <v>44543</v>
          </cell>
          <cell r="P176" t="str">
            <v>70.0</v>
          </cell>
          <cell r="Q176">
            <v>44658</v>
          </cell>
          <cell r="R176" t="str">
            <v>C</v>
          </cell>
          <cell r="S176" t="str">
            <v>hasta InSrv</v>
          </cell>
          <cell r="T176" t="str">
            <v>obra civi monopolo de 35mt mimetizado</v>
          </cell>
          <cell r="U176" t="str">
            <v>CW2020 R3</v>
          </cell>
        </row>
        <row r="177">
          <cell r="B177" t="str">
            <v>SurOccidente</v>
          </cell>
          <cell r="C177" t="str">
            <v>NAR.Ipiales-8</v>
          </cell>
          <cell r="D177" t="str">
            <v>Plan de Expansión - Cimentación Torre</v>
          </cell>
          <cell r="E177">
            <v>60000000</v>
          </cell>
          <cell r="F177" t="str">
            <v>Luis Ediel Torres</v>
          </cell>
          <cell r="G177">
            <v>44532</v>
          </cell>
          <cell r="H177" t="str">
            <v>CICSA</v>
          </cell>
          <cell r="K177" t="str">
            <v>Obligaciones de hacer</v>
          </cell>
          <cell r="L177" t="str">
            <v>Plan de Expansión</v>
          </cell>
          <cell r="M177" t="str">
            <v>Monopolo - Mimetizado</v>
          </cell>
          <cell r="N177" t="str">
            <v>35.0</v>
          </cell>
          <cell r="O177">
            <v>44543</v>
          </cell>
          <cell r="P177" t="str">
            <v>70.0</v>
          </cell>
          <cell r="Q177">
            <v>44658</v>
          </cell>
          <cell r="R177" t="str">
            <v>C</v>
          </cell>
          <cell r="S177" t="str">
            <v>hasta InSrv</v>
          </cell>
          <cell r="T177" t="str">
            <v>obra civi monopolo de 35mt mimetizado</v>
          </cell>
          <cell r="U177" t="str">
            <v>CW2020 R3</v>
          </cell>
        </row>
        <row r="178">
          <cell r="B178" t="str">
            <v>SurOccidente</v>
          </cell>
          <cell r="C178" t="str">
            <v>NAR.Cruz San Fernando</v>
          </cell>
          <cell r="D178" t="str">
            <v>Plan de Expansión - Obra Civil 100%</v>
          </cell>
          <cell r="E178">
            <v>216000000</v>
          </cell>
          <cell r="F178" t="str">
            <v>Luis Ediel Torres</v>
          </cell>
          <cell r="G178">
            <v>44532</v>
          </cell>
          <cell r="H178" t="str">
            <v>CICSA</v>
          </cell>
          <cell r="J178">
            <v>20215574</v>
          </cell>
          <cell r="K178" t="str">
            <v>Obligaciones de hacer</v>
          </cell>
          <cell r="L178" t="str">
            <v>Plan de Expansión</v>
          </cell>
          <cell r="M178" t="str">
            <v>Monopolo - Mimetizado</v>
          </cell>
          <cell r="N178" t="str">
            <v>35.0</v>
          </cell>
          <cell r="O178">
            <v>44543</v>
          </cell>
          <cell r="P178" t="str">
            <v>70.0</v>
          </cell>
          <cell r="Q178">
            <v>44658</v>
          </cell>
          <cell r="R178" t="str">
            <v>C</v>
          </cell>
          <cell r="S178" t="str">
            <v>hasta InSrv</v>
          </cell>
          <cell r="T178" t="str">
            <v>obra civil monopolo</v>
          </cell>
          <cell r="U178" t="str">
            <v>CW2020 R3</v>
          </cell>
        </row>
        <row r="179">
          <cell r="B179" t="str">
            <v>SurOccidente</v>
          </cell>
          <cell r="C179" t="str">
            <v>NAR.Ipiales-8</v>
          </cell>
          <cell r="D179" t="str">
            <v>Plan de Expansión - Obra Civil 100%</v>
          </cell>
          <cell r="E179">
            <v>216000000</v>
          </cell>
          <cell r="F179" t="str">
            <v>Luis Ediel Torres</v>
          </cell>
          <cell r="G179">
            <v>44532</v>
          </cell>
          <cell r="H179" t="str">
            <v>CICSA</v>
          </cell>
          <cell r="J179">
            <v>20215573</v>
          </cell>
          <cell r="K179" t="str">
            <v>Obligaciones de hacer</v>
          </cell>
          <cell r="L179" t="str">
            <v>Plan de Expansión</v>
          </cell>
          <cell r="M179" t="str">
            <v>Monopolo - Mimetizado</v>
          </cell>
          <cell r="N179" t="str">
            <v>35.0</v>
          </cell>
          <cell r="O179">
            <v>44543</v>
          </cell>
          <cell r="P179" t="str">
            <v>70.0</v>
          </cell>
          <cell r="Q179">
            <v>44658</v>
          </cell>
          <cell r="R179" t="str">
            <v>C</v>
          </cell>
          <cell r="S179" t="str">
            <v>hasta InSrv</v>
          </cell>
          <cell r="T179" t="str">
            <v>obra civi monopolo de 35mt mimetizado</v>
          </cell>
          <cell r="U179" t="str">
            <v>CW2020 R3</v>
          </cell>
        </row>
        <row r="180">
          <cell r="B180" t="str">
            <v>SurOccidente</v>
          </cell>
          <cell r="C180" t="str">
            <v>CAU.SDS POPAYAN</v>
          </cell>
          <cell r="D180" t="str">
            <v>Adecuaciones - Obras Eléctricas Menores</v>
          </cell>
          <cell r="E180">
            <v>1202727</v>
          </cell>
          <cell r="F180" t="str">
            <v>Jaime Ariel Rodriguez Guzman</v>
          </cell>
          <cell r="G180">
            <v>44530</v>
          </cell>
          <cell r="H180" t="str">
            <v>INGEREDES</v>
          </cell>
          <cell r="I180" t="str">
            <v>N/A</v>
          </cell>
          <cell r="K180" t="str">
            <v>NA</v>
          </cell>
          <cell r="L180" t="str">
            <v>Adecuaciones</v>
          </cell>
          <cell r="M180" t="str">
            <v>Otro - Otra</v>
          </cell>
          <cell r="N180" t="str">
            <v>5.0</v>
          </cell>
          <cell r="O180">
            <v>44530</v>
          </cell>
          <cell r="P180" t="str">
            <v>20.0</v>
          </cell>
          <cell r="Q180">
            <v>44595</v>
          </cell>
          <cell r="R180" t="str">
            <v>NA</v>
          </cell>
          <cell r="S180" t="str">
            <v>NA</v>
          </cell>
          <cell r="T180" t="str">
            <v>REUBICACION ACOMETIDAS</v>
          </cell>
          <cell r="U180" t="str">
            <v>CW2020 R2</v>
          </cell>
          <cell r="V180">
            <v>44530</v>
          </cell>
          <cell r="W180">
            <v>44530</v>
          </cell>
          <cell r="X180">
            <v>44530</v>
          </cell>
          <cell r="Y180">
            <v>44530</v>
          </cell>
          <cell r="Z180">
            <v>44533</v>
          </cell>
        </row>
        <row r="181">
          <cell r="B181" t="str">
            <v>SurOccidente</v>
          </cell>
          <cell r="C181" t="str">
            <v>CAU.Huisito</v>
          </cell>
          <cell r="D181" t="str">
            <v>Localidades 700 - Obra Eléctrica 100%</v>
          </cell>
          <cell r="E181">
            <v>80000000</v>
          </cell>
          <cell r="F181" t="str">
            <v>Juan Carlos Gonzalez</v>
          </cell>
          <cell r="G181">
            <v>44529</v>
          </cell>
          <cell r="H181" t="str">
            <v>INGEMEC</v>
          </cell>
          <cell r="I181" t="str">
            <v>RF-PE-1663,</v>
          </cell>
          <cell r="K181" t="str">
            <v>Obligaciones de hacer</v>
          </cell>
          <cell r="L181" t="str">
            <v>Localidades 700</v>
          </cell>
          <cell r="M181" t="str">
            <v>Torre Autosoportada - Triangular Seccion Variable</v>
          </cell>
          <cell r="N181" t="str">
            <v>80.0</v>
          </cell>
          <cell r="O181">
            <v>44540</v>
          </cell>
          <cell r="P181" t="str">
            <v>90.0</v>
          </cell>
          <cell r="Q181">
            <v>44675</v>
          </cell>
          <cell r="R181" t="str">
            <v>NA</v>
          </cell>
          <cell r="S181" t="str">
            <v>NA</v>
          </cell>
          <cell r="T181" t="str">
            <v>TAT 80 m Pendiente estudio de suelos</v>
          </cell>
          <cell r="U181" t="str">
            <v>CW2020 R5</v>
          </cell>
        </row>
        <row r="182">
          <cell r="B182" t="str">
            <v>SurOccidente</v>
          </cell>
          <cell r="C182" t="str">
            <v>CAU.Huisito</v>
          </cell>
          <cell r="D182" t="str">
            <v>Localidades 700 - Obra Civil 100%</v>
          </cell>
          <cell r="E182">
            <v>1700000000</v>
          </cell>
          <cell r="F182" t="str">
            <v>Juan Carlos Gonzalez</v>
          </cell>
          <cell r="G182">
            <v>44529</v>
          </cell>
          <cell r="H182" t="str">
            <v>INGEMEC</v>
          </cell>
          <cell r="I182" t="str">
            <v>RF-PE-1663,</v>
          </cell>
          <cell r="J182">
            <v>20215537</v>
          </cell>
          <cell r="K182" t="str">
            <v>Obligaciones de hacer</v>
          </cell>
          <cell r="L182" t="str">
            <v>Localidades 700</v>
          </cell>
          <cell r="M182" t="str">
            <v>Torre Autosoportada - Triangular Seccion Variable</v>
          </cell>
          <cell r="N182" t="str">
            <v>80.0</v>
          </cell>
          <cell r="O182">
            <v>44540</v>
          </cell>
          <cell r="P182" t="str">
            <v>90.0</v>
          </cell>
          <cell r="Q182">
            <v>44675</v>
          </cell>
          <cell r="R182" t="str">
            <v>NA</v>
          </cell>
          <cell r="S182" t="str">
            <v>NA</v>
          </cell>
          <cell r="T182" t="str">
            <v>TAT 80 m Pendiente estudio de suelos</v>
          </cell>
          <cell r="U182" t="str">
            <v>CW2020 R5</v>
          </cell>
        </row>
        <row r="183">
          <cell r="B183" t="str">
            <v>SurOccidente</v>
          </cell>
          <cell r="C183" t="str">
            <v>CAU.Huisito</v>
          </cell>
          <cell r="D183" t="str">
            <v>Localidades 700 - Cimentación Torre</v>
          </cell>
          <cell r="E183">
            <v>100000000</v>
          </cell>
          <cell r="F183" t="str">
            <v>Juan Carlos Gonzalez</v>
          </cell>
          <cell r="G183">
            <v>44529</v>
          </cell>
          <cell r="H183" t="str">
            <v>INGEMEC</v>
          </cell>
          <cell r="I183" t="str">
            <v>RF-PE-1663,</v>
          </cell>
          <cell r="K183" t="str">
            <v>Obligaciones de hacer</v>
          </cell>
          <cell r="L183" t="str">
            <v>Localidades 700</v>
          </cell>
          <cell r="M183" t="str">
            <v>Torre Autosoportada - Triangular Seccion Variable</v>
          </cell>
          <cell r="N183" t="str">
            <v>80.0</v>
          </cell>
          <cell r="O183">
            <v>44540</v>
          </cell>
          <cell r="P183" t="str">
            <v>90.0</v>
          </cell>
          <cell r="Q183">
            <v>44675</v>
          </cell>
          <cell r="R183" t="str">
            <v>NA</v>
          </cell>
          <cell r="S183" t="str">
            <v>NA</v>
          </cell>
          <cell r="T183" t="str">
            <v>TAT 80 m Pendiente estudio de suelos</v>
          </cell>
          <cell r="U183" t="str">
            <v>CW2020 R5</v>
          </cell>
        </row>
        <row r="184">
          <cell r="B184" t="str">
            <v>SurOccidente</v>
          </cell>
          <cell r="C184" t="str">
            <v>CAU.Huisito</v>
          </cell>
          <cell r="D184" t="str">
            <v>Localidades 700 - Suministro e Instalación Torre</v>
          </cell>
          <cell r="E184">
            <v>215000000</v>
          </cell>
          <cell r="F184" t="str">
            <v>Juan Carlos Gonzalez</v>
          </cell>
          <cell r="G184">
            <v>44529</v>
          </cell>
          <cell r="H184" t="str">
            <v>INGEMEC</v>
          </cell>
          <cell r="I184" t="str">
            <v>RF-PE-1663,</v>
          </cell>
          <cell r="K184" t="str">
            <v>Obligaciones de hacer</v>
          </cell>
          <cell r="L184" t="str">
            <v>Localidades 700</v>
          </cell>
          <cell r="M184" t="str">
            <v>Torre Autosoportada - Triangular Seccion Variable</v>
          </cell>
          <cell r="N184" t="str">
            <v>80.0</v>
          </cell>
          <cell r="O184">
            <v>44540</v>
          </cell>
          <cell r="P184" t="str">
            <v>90.0</v>
          </cell>
          <cell r="Q184">
            <v>44675</v>
          </cell>
          <cell r="R184" t="str">
            <v>NA</v>
          </cell>
          <cell r="S184" t="str">
            <v>NA</v>
          </cell>
          <cell r="T184" t="str">
            <v>TAT 80 m Pendiente estudio de suelos</v>
          </cell>
          <cell r="U184" t="str">
            <v>CW2020 R5</v>
          </cell>
        </row>
        <row r="185">
          <cell r="B185" t="str">
            <v>SurOccidente</v>
          </cell>
          <cell r="C185" t="str">
            <v>CAU.Pizare</v>
          </cell>
          <cell r="D185" t="str">
            <v>Localidades 700 - Suministro e Instalación Torre</v>
          </cell>
          <cell r="E185">
            <v>220000000</v>
          </cell>
          <cell r="F185" t="str">
            <v>Luis Ediel Torres</v>
          </cell>
          <cell r="G185">
            <v>44526</v>
          </cell>
          <cell r="H185" t="str">
            <v>INGEMEC</v>
          </cell>
          <cell r="K185" t="str">
            <v>Obligaciones de hacer</v>
          </cell>
          <cell r="L185" t="str">
            <v>Localidades 700</v>
          </cell>
          <cell r="M185" t="str">
            <v>Torre Autosoportada - Triangular Seccion Variable</v>
          </cell>
          <cell r="N185" t="str">
            <v>80.0</v>
          </cell>
          <cell r="O185">
            <v>44543</v>
          </cell>
          <cell r="P185" t="str">
            <v>130.0</v>
          </cell>
          <cell r="Q185">
            <v>44718</v>
          </cell>
          <cell r="R185" t="str">
            <v>NA</v>
          </cell>
          <cell r="S185" t="str">
            <v>NA</v>
          </cell>
          <cell r="T185" t="str">
            <v>obra civil torre 80mt</v>
          </cell>
          <cell r="U185" t="str">
            <v>CW2020 R5</v>
          </cell>
        </row>
        <row r="186">
          <cell r="B186" t="str">
            <v>SurOccidente</v>
          </cell>
          <cell r="C186" t="str">
            <v>CAU.Pizare</v>
          </cell>
          <cell r="D186" t="str">
            <v>Localidades 700 - Obra Eléctrica 100%</v>
          </cell>
          <cell r="E186">
            <v>50000000</v>
          </cell>
          <cell r="F186" t="str">
            <v>Luis Ediel Torres</v>
          </cell>
          <cell r="G186">
            <v>44526</v>
          </cell>
          <cell r="H186" t="str">
            <v>INGEMEC</v>
          </cell>
          <cell r="K186" t="str">
            <v>Obligaciones de hacer</v>
          </cell>
          <cell r="L186" t="str">
            <v>Localidades 700</v>
          </cell>
          <cell r="M186" t="str">
            <v>Torre Autosoportada - Triangular Seccion Variable</v>
          </cell>
          <cell r="N186" t="str">
            <v>80.0</v>
          </cell>
          <cell r="O186">
            <v>44543</v>
          </cell>
          <cell r="P186" t="str">
            <v>130.0</v>
          </cell>
          <cell r="Q186">
            <v>44718</v>
          </cell>
          <cell r="R186" t="str">
            <v>NA</v>
          </cell>
          <cell r="S186" t="str">
            <v>NA</v>
          </cell>
          <cell r="T186" t="str">
            <v>obra civil torre 80mt</v>
          </cell>
          <cell r="U186" t="str">
            <v>CW2020 R5</v>
          </cell>
        </row>
        <row r="187">
          <cell r="B187" t="str">
            <v>SurOccidente</v>
          </cell>
          <cell r="C187" t="str">
            <v>CAU.Pizare</v>
          </cell>
          <cell r="D187" t="str">
            <v>Localidades 700 - Cimentación Torre</v>
          </cell>
          <cell r="E187">
            <v>120000000</v>
          </cell>
          <cell r="F187" t="str">
            <v>Luis Ediel Torres</v>
          </cell>
          <cell r="G187">
            <v>44526</v>
          </cell>
          <cell r="H187" t="str">
            <v>INGEMEC</v>
          </cell>
          <cell r="K187" t="str">
            <v>Obligaciones de hacer</v>
          </cell>
          <cell r="L187" t="str">
            <v>Localidades 700</v>
          </cell>
          <cell r="M187" t="str">
            <v>Torre Autosoportada - Triangular Seccion Variable</v>
          </cell>
          <cell r="N187" t="str">
            <v>80.0</v>
          </cell>
          <cell r="O187">
            <v>44543</v>
          </cell>
          <cell r="P187" t="str">
            <v>130.0</v>
          </cell>
          <cell r="Q187">
            <v>44718</v>
          </cell>
          <cell r="R187" t="str">
            <v>NA</v>
          </cell>
          <cell r="S187" t="str">
            <v>NA</v>
          </cell>
          <cell r="T187" t="str">
            <v>obra civil torre 80mt</v>
          </cell>
          <cell r="U187" t="str">
            <v>CW2020 R5</v>
          </cell>
        </row>
        <row r="188">
          <cell r="B188" t="str">
            <v>SurOccidente</v>
          </cell>
          <cell r="C188" t="str">
            <v>NAR.Ipiales-21</v>
          </cell>
          <cell r="D188" t="str">
            <v>Plan de Expansión - Suministro e Instalación de Torre</v>
          </cell>
          <cell r="E188">
            <v>140000000</v>
          </cell>
          <cell r="F188" t="str">
            <v>Luis Ediel Torres</v>
          </cell>
          <cell r="G188">
            <v>44526</v>
          </cell>
          <cell r="H188" t="str">
            <v>INGEMEC</v>
          </cell>
          <cell r="K188" t="str">
            <v>Obligaciones de hacer</v>
          </cell>
          <cell r="L188" t="str">
            <v>Plan de Expansión</v>
          </cell>
          <cell r="M188" t="str">
            <v>Monopolo - Mimetizado</v>
          </cell>
          <cell r="N188" t="str">
            <v>35.0</v>
          </cell>
          <cell r="O188">
            <v>44543</v>
          </cell>
          <cell r="P188" t="str">
            <v>65.0</v>
          </cell>
          <cell r="Q188">
            <v>44653</v>
          </cell>
          <cell r="R188" t="str">
            <v>C</v>
          </cell>
          <cell r="S188" t="str">
            <v>hasta InSrv</v>
          </cell>
          <cell r="T188" t="str">
            <v>monopolo mimetizado 35mt obra civil</v>
          </cell>
          <cell r="U188" t="str">
            <v>CW2020 R5</v>
          </cell>
        </row>
        <row r="189">
          <cell r="B189" t="str">
            <v>SurOccidente</v>
          </cell>
          <cell r="C189" t="str">
            <v>NAR.Ipiales-21</v>
          </cell>
          <cell r="D189" t="str">
            <v>Plan de Expansión - Obra Eléctrica 100%</v>
          </cell>
          <cell r="E189">
            <v>30000000</v>
          </cell>
          <cell r="F189" t="str">
            <v>Luis Ediel Torres</v>
          </cell>
          <cell r="G189">
            <v>44526</v>
          </cell>
          <cell r="H189" t="str">
            <v>INGEMEC</v>
          </cell>
          <cell r="K189" t="str">
            <v>Obligaciones de hacer</v>
          </cell>
          <cell r="L189" t="str">
            <v>Plan de Expansión</v>
          </cell>
          <cell r="M189" t="str">
            <v>Monopolo - Mimetizado</v>
          </cell>
          <cell r="N189" t="str">
            <v>35.0</v>
          </cell>
          <cell r="O189">
            <v>44543</v>
          </cell>
          <cell r="P189" t="str">
            <v>65.0</v>
          </cell>
          <cell r="Q189">
            <v>44653</v>
          </cell>
          <cell r="R189" t="str">
            <v>C</v>
          </cell>
          <cell r="S189" t="str">
            <v>hasta InSrv</v>
          </cell>
          <cell r="T189" t="str">
            <v>monopolo mimetizado 35mt obra civil</v>
          </cell>
          <cell r="U189" t="str">
            <v>CW2020 R5</v>
          </cell>
        </row>
        <row r="190">
          <cell r="B190" t="str">
            <v>SurOccidente</v>
          </cell>
          <cell r="C190" t="str">
            <v>NAR.Ipiales-21</v>
          </cell>
          <cell r="D190" t="str">
            <v>Plan de Expansión - Cimentación Torre</v>
          </cell>
          <cell r="E190">
            <v>80000000</v>
          </cell>
          <cell r="F190" t="str">
            <v>Luis Ediel Torres</v>
          </cell>
          <cell r="G190">
            <v>44526</v>
          </cell>
          <cell r="H190" t="str">
            <v>INGEMEC</v>
          </cell>
          <cell r="K190" t="str">
            <v>Obligaciones de hacer</v>
          </cell>
          <cell r="L190" t="str">
            <v>Plan de Expansión</v>
          </cell>
          <cell r="M190" t="str">
            <v>Monopolo - Mimetizado</v>
          </cell>
          <cell r="N190" t="str">
            <v>35.0</v>
          </cell>
          <cell r="O190">
            <v>44543</v>
          </cell>
          <cell r="P190" t="str">
            <v>65.0</v>
          </cell>
          <cell r="Q190">
            <v>44653</v>
          </cell>
          <cell r="R190" t="str">
            <v>C</v>
          </cell>
          <cell r="S190" t="str">
            <v>hasta InSrv</v>
          </cell>
          <cell r="T190" t="str">
            <v>monopolo mimetizado 35mt obra civil</v>
          </cell>
          <cell r="U190" t="str">
            <v>CW2020 R5</v>
          </cell>
        </row>
        <row r="191">
          <cell r="B191" t="str">
            <v>SurOccidente</v>
          </cell>
          <cell r="C191" t="str">
            <v>NAR.Ipiales-18</v>
          </cell>
          <cell r="D191" t="str">
            <v>Plan de Expansión - Suministro e Instalación de Torre</v>
          </cell>
          <cell r="E191">
            <v>140000000</v>
          </cell>
          <cell r="F191" t="str">
            <v>Luis Ediel Torres</v>
          </cell>
          <cell r="G191">
            <v>44526</v>
          </cell>
          <cell r="H191" t="str">
            <v>INGEMEC</v>
          </cell>
          <cell r="K191" t="str">
            <v>Obligaciones de hacer</v>
          </cell>
          <cell r="L191" t="str">
            <v>Plan de Expansión</v>
          </cell>
          <cell r="M191" t="str">
            <v>Monopolo - Mimetizado</v>
          </cell>
          <cell r="N191" t="str">
            <v>35.0</v>
          </cell>
          <cell r="O191">
            <v>44543</v>
          </cell>
          <cell r="P191" t="str">
            <v>65.0</v>
          </cell>
          <cell r="Q191">
            <v>44653</v>
          </cell>
          <cell r="R191" t="str">
            <v>C</v>
          </cell>
          <cell r="S191" t="str">
            <v>hasta InSrv</v>
          </cell>
          <cell r="T191" t="str">
            <v>obra civil monopolo de 35mt</v>
          </cell>
          <cell r="U191" t="str">
            <v>CW2020 R5</v>
          </cell>
        </row>
        <row r="192">
          <cell r="B192" t="str">
            <v>SurOccidente</v>
          </cell>
          <cell r="C192" t="str">
            <v>NAR.Ipiales-18</v>
          </cell>
          <cell r="D192" t="str">
            <v>Plan de Expansión - Obra Eléctrica 100%</v>
          </cell>
          <cell r="E192">
            <v>30000000</v>
          </cell>
          <cell r="F192" t="str">
            <v>Luis Ediel Torres</v>
          </cell>
          <cell r="G192">
            <v>44526</v>
          </cell>
          <cell r="H192" t="str">
            <v>INGEMEC</v>
          </cell>
          <cell r="K192" t="str">
            <v>Obligaciones de hacer</v>
          </cell>
          <cell r="L192" t="str">
            <v>Plan de Expansión</v>
          </cell>
          <cell r="M192" t="str">
            <v>Monopolo - Mimetizado</v>
          </cell>
          <cell r="N192" t="str">
            <v>35.0</v>
          </cell>
          <cell r="O192">
            <v>44543</v>
          </cell>
          <cell r="P192" t="str">
            <v>65.0</v>
          </cell>
          <cell r="Q192">
            <v>44653</v>
          </cell>
          <cell r="R192" t="str">
            <v>C</v>
          </cell>
          <cell r="S192" t="str">
            <v>hasta InSrv</v>
          </cell>
          <cell r="T192" t="str">
            <v>obra civil monopolo de 35mt</v>
          </cell>
          <cell r="U192" t="str">
            <v>CW2020 R5</v>
          </cell>
        </row>
        <row r="193">
          <cell r="B193" t="str">
            <v>SurOccidente</v>
          </cell>
          <cell r="C193" t="str">
            <v>NAR.Ipiales-18</v>
          </cell>
          <cell r="D193" t="str">
            <v>Plan de Expansión - Cimentación Torre</v>
          </cell>
          <cell r="E193">
            <v>60000000</v>
          </cell>
          <cell r="F193" t="str">
            <v>Luis Ediel Torres</v>
          </cell>
          <cell r="G193">
            <v>44526</v>
          </cell>
          <cell r="H193" t="str">
            <v>INGEMEC</v>
          </cell>
          <cell r="K193" t="str">
            <v>Obligaciones de hacer</v>
          </cell>
          <cell r="L193" t="str">
            <v>Plan de Expansión</v>
          </cell>
          <cell r="M193" t="str">
            <v>Monopolo - Mimetizado</v>
          </cell>
          <cell r="N193" t="str">
            <v>35.0</v>
          </cell>
          <cell r="O193">
            <v>44543</v>
          </cell>
          <cell r="P193" t="str">
            <v>65.0</v>
          </cell>
          <cell r="Q193">
            <v>44653</v>
          </cell>
          <cell r="R193" t="str">
            <v>C</v>
          </cell>
          <cell r="S193" t="str">
            <v>hasta InSrv</v>
          </cell>
          <cell r="T193" t="str">
            <v>obra civil monopolo de 35mt</v>
          </cell>
          <cell r="U193" t="str">
            <v>CW2020 R5</v>
          </cell>
        </row>
        <row r="194">
          <cell r="B194" t="str">
            <v>SurOccidente</v>
          </cell>
          <cell r="C194" t="str">
            <v>NAR.Ipiales-17</v>
          </cell>
          <cell r="D194" t="str">
            <v>Plan de Expansión - Suministro e Instalación de Torre</v>
          </cell>
          <cell r="E194">
            <v>228028816</v>
          </cell>
          <cell r="F194" t="str">
            <v>Luis Ediel Torres</v>
          </cell>
          <cell r="G194">
            <v>44526</v>
          </cell>
          <cell r="H194" t="str">
            <v>INGEMEC</v>
          </cell>
          <cell r="J194">
            <v>20215506</v>
          </cell>
          <cell r="K194" t="str">
            <v>Obligaciones de hacer</v>
          </cell>
          <cell r="L194" t="str">
            <v>Plan de Expansión</v>
          </cell>
          <cell r="M194" t="str">
            <v>Monopolo - Mimetizado</v>
          </cell>
          <cell r="N194" t="str">
            <v>25.0</v>
          </cell>
          <cell r="O194">
            <v>44543</v>
          </cell>
          <cell r="P194" t="str">
            <v>65.0</v>
          </cell>
          <cell r="Q194">
            <v>44653</v>
          </cell>
          <cell r="R194" t="str">
            <v>C</v>
          </cell>
          <cell r="S194" t="str">
            <v>hasta InSrv</v>
          </cell>
          <cell r="T194" t="str">
            <v>obra civil monopolo mimetizado 25mt</v>
          </cell>
          <cell r="U194" t="str">
            <v>CW2020 R5</v>
          </cell>
        </row>
        <row r="195">
          <cell r="B195" t="str">
            <v>SurOccidente</v>
          </cell>
          <cell r="C195" t="str">
            <v>NAR.Ipiales-17</v>
          </cell>
          <cell r="D195" t="str">
            <v>Plan de Expansión - Obra Eléctrica 100%</v>
          </cell>
          <cell r="E195">
            <v>30000000</v>
          </cell>
          <cell r="F195" t="str">
            <v>Luis Ediel Torres</v>
          </cell>
          <cell r="G195">
            <v>44526</v>
          </cell>
          <cell r="H195" t="str">
            <v>INGEMEC</v>
          </cell>
          <cell r="K195" t="str">
            <v>Obligaciones de hacer</v>
          </cell>
          <cell r="L195" t="str">
            <v>Plan de Expansión</v>
          </cell>
          <cell r="M195" t="str">
            <v>Monopolo - Mimetizado</v>
          </cell>
          <cell r="N195" t="str">
            <v>25.0</v>
          </cell>
          <cell r="O195">
            <v>44543</v>
          </cell>
          <cell r="P195" t="str">
            <v>65.0</v>
          </cell>
          <cell r="Q195">
            <v>44653</v>
          </cell>
          <cell r="R195" t="str">
            <v>C</v>
          </cell>
          <cell r="S195" t="str">
            <v>hasta InSrv</v>
          </cell>
          <cell r="T195" t="str">
            <v>obra civil monopolo mimetizado 25mt</v>
          </cell>
          <cell r="U195" t="str">
            <v>CW2020 R5</v>
          </cell>
        </row>
        <row r="196">
          <cell r="B196" t="str">
            <v>SurOccidente</v>
          </cell>
          <cell r="C196" t="str">
            <v>NAR.Ipiales-17</v>
          </cell>
          <cell r="D196" t="str">
            <v>Plan de Expansión - Cimentación Torre</v>
          </cell>
          <cell r="E196">
            <v>60000000</v>
          </cell>
          <cell r="F196" t="str">
            <v>Luis Ediel Torres</v>
          </cell>
          <cell r="G196">
            <v>44526</v>
          </cell>
          <cell r="H196" t="str">
            <v>INGEMEC</v>
          </cell>
          <cell r="K196" t="str">
            <v>Obligaciones de hacer</v>
          </cell>
          <cell r="L196" t="str">
            <v>Plan de Expansión</v>
          </cell>
          <cell r="M196" t="str">
            <v>Monopolo - Mimetizado</v>
          </cell>
          <cell r="N196" t="str">
            <v>25.0</v>
          </cell>
          <cell r="O196">
            <v>44543</v>
          </cell>
          <cell r="P196" t="str">
            <v>65.0</v>
          </cell>
          <cell r="Q196">
            <v>44653</v>
          </cell>
          <cell r="R196" t="str">
            <v>C</v>
          </cell>
          <cell r="S196" t="str">
            <v>hasta InSrv</v>
          </cell>
          <cell r="T196" t="str">
            <v>obra civil monopolo mimetizado 25mt</v>
          </cell>
          <cell r="U196" t="str">
            <v>CW2020 R5</v>
          </cell>
        </row>
        <row r="197">
          <cell r="B197" t="str">
            <v>SurOccidente</v>
          </cell>
          <cell r="C197" t="str">
            <v>CAU.Pizare</v>
          </cell>
          <cell r="D197" t="str">
            <v>Localidades 700 - Obra Civil 100%</v>
          </cell>
          <cell r="E197">
            <v>300000000</v>
          </cell>
          <cell r="F197" t="str">
            <v>Luis Ediel Torres</v>
          </cell>
          <cell r="G197">
            <v>44526</v>
          </cell>
          <cell r="H197" t="str">
            <v>INGEMEC</v>
          </cell>
          <cell r="K197" t="str">
            <v>Obligaciones de hacer</v>
          </cell>
          <cell r="L197" t="str">
            <v>Localidades 700</v>
          </cell>
          <cell r="M197" t="str">
            <v>Torre Autosoportada - Triangular Seccion Variable</v>
          </cell>
          <cell r="N197" t="str">
            <v>80.0</v>
          </cell>
          <cell r="O197">
            <v>44543</v>
          </cell>
          <cell r="P197" t="str">
            <v>130.0</v>
          </cell>
          <cell r="Q197">
            <v>44718</v>
          </cell>
          <cell r="R197" t="str">
            <v>NA</v>
          </cell>
          <cell r="S197" t="str">
            <v>NA</v>
          </cell>
          <cell r="T197" t="str">
            <v>obra civil torre 80mt</v>
          </cell>
          <cell r="U197" t="str">
            <v>CW2020 R5</v>
          </cell>
        </row>
        <row r="198">
          <cell r="B198" t="str">
            <v>SurOccidente</v>
          </cell>
          <cell r="C198" t="str">
            <v>NAR.Ipiales-21</v>
          </cell>
          <cell r="D198" t="str">
            <v>Plan de Expansión - Obra Civil 100%</v>
          </cell>
          <cell r="E198">
            <v>100000000</v>
          </cell>
          <cell r="F198" t="str">
            <v>Luis Ediel Torres</v>
          </cell>
          <cell r="G198">
            <v>44526</v>
          </cell>
          <cell r="H198" t="str">
            <v>INGEMEC</v>
          </cell>
          <cell r="K198" t="str">
            <v>Obligaciones de hacer</v>
          </cell>
          <cell r="L198" t="str">
            <v>Plan de Expansión</v>
          </cell>
          <cell r="M198" t="str">
            <v>Monopolo - Mimetizado</v>
          </cell>
          <cell r="N198" t="str">
            <v>35.0</v>
          </cell>
          <cell r="O198">
            <v>44543</v>
          </cell>
          <cell r="P198" t="str">
            <v>65.0</v>
          </cell>
          <cell r="Q198">
            <v>44653</v>
          </cell>
          <cell r="R198" t="str">
            <v>C</v>
          </cell>
          <cell r="S198" t="str">
            <v>hasta InSrv</v>
          </cell>
          <cell r="T198" t="str">
            <v>monopolo mimetizado 35mt obra civil</v>
          </cell>
          <cell r="U198" t="str">
            <v>CW2020 R5</v>
          </cell>
        </row>
        <row r="199">
          <cell r="B199" t="str">
            <v>SurOccidente</v>
          </cell>
          <cell r="C199" t="str">
            <v>NAR.Ipiales-18</v>
          </cell>
          <cell r="D199" t="str">
            <v>Plan de Expansión - Obra Civil 100%</v>
          </cell>
          <cell r="E199">
            <v>100000000</v>
          </cell>
          <cell r="F199" t="str">
            <v>Luis Ediel Torres</v>
          </cell>
          <cell r="G199">
            <v>44526</v>
          </cell>
          <cell r="H199" t="str">
            <v>INGEMEC</v>
          </cell>
          <cell r="K199" t="str">
            <v>Obligaciones de hacer</v>
          </cell>
          <cell r="L199" t="str">
            <v>Plan de Expansión</v>
          </cell>
          <cell r="M199" t="str">
            <v>Monopolo - Mimetizado</v>
          </cell>
          <cell r="N199" t="str">
            <v>35.0</v>
          </cell>
          <cell r="O199">
            <v>44543</v>
          </cell>
          <cell r="P199" t="str">
            <v>65.0</v>
          </cell>
          <cell r="Q199">
            <v>44653</v>
          </cell>
          <cell r="R199" t="str">
            <v>C</v>
          </cell>
          <cell r="S199" t="str">
            <v>hasta InSrv</v>
          </cell>
          <cell r="T199" t="str">
            <v>obra civil monopolo de 35mt</v>
          </cell>
          <cell r="U199" t="str">
            <v>CW2020 R5</v>
          </cell>
        </row>
        <row r="200">
          <cell r="B200" t="str">
            <v>SurOccidente</v>
          </cell>
          <cell r="C200" t="str">
            <v>NAR.Ipiales-17</v>
          </cell>
          <cell r="D200" t="str">
            <v>Plan de Expansión - Obra Civil 100%</v>
          </cell>
          <cell r="E200">
            <v>100000000</v>
          </cell>
          <cell r="F200" t="str">
            <v>Luis Ediel Torres</v>
          </cell>
          <cell r="G200">
            <v>44526</v>
          </cell>
          <cell r="H200" t="str">
            <v>INGEMEC</v>
          </cell>
          <cell r="K200" t="str">
            <v>Obligaciones de hacer</v>
          </cell>
          <cell r="L200" t="str">
            <v>Plan de Expansión</v>
          </cell>
          <cell r="M200" t="str">
            <v>Monopolo - Mimetizado</v>
          </cell>
          <cell r="N200" t="str">
            <v>25.0</v>
          </cell>
          <cell r="O200">
            <v>44543</v>
          </cell>
          <cell r="P200" t="str">
            <v>65.0</v>
          </cell>
          <cell r="Q200">
            <v>44653</v>
          </cell>
          <cell r="R200" t="str">
            <v>C</v>
          </cell>
          <cell r="S200" t="str">
            <v>hasta InSrv</v>
          </cell>
          <cell r="T200" t="str">
            <v>obra civil monopolo mimetizado 25mt</v>
          </cell>
          <cell r="U200" t="str">
            <v>CW2020 R5</v>
          </cell>
        </row>
        <row r="201">
          <cell r="B201" t="str">
            <v>SurOccidente</v>
          </cell>
          <cell r="C201" t="str">
            <v>NAR.Barbacoas</v>
          </cell>
          <cell r="D201" t="str">
            <v>Ampliación Localidades 700 - Ampliación Obras Civiles</v>
          </cell>
          <cell r="E201">
            <v>4223412</v>
          </cell>
          <cell r="F201" t="str">
            <v>German Dario Mancipe</v>
          </cell>
          <cell r="G201">
            <v>44526</v>
          </cell>
          <cell r="H201" t="str">
            <v>HB SADELEC</v>
          </cell>
          <cell r="I201" t="str">
            <v>RF-OVE-50211 lte700,</v>
          </cell>
          <cell r="K201" t="str">
            <v>Calidad regional</v>
          </cell>
          <cell r="L201" t="str">
            <v>Ampliación Localidades 700</v>
          </cell>
          <cell r="M201" t="str">
            <v>Torre Autosoportada - Triangular Seccion Variable</v>
          </cell>
          <cell r="N201" t="str">
            <v>100.0</v>
          </cell>
          <cell r="O201">
            <v>44526</v>
          </cell>
          <cell r="P201" t="str">
            <v>15.0</v>
          </cell>
          <cell r="Q201">
            <v>44586</v>
          </cell>
          <cell r="R201" t="str">
            <v>NA</v>
          </cell>
          <cell r="S201" t="str">
            <v>NA</v>
          </cell>
          <cell r="T201" t="str">
            <v>SE valida con cambios única y exclusivamente para la instalación de un soporte tipo H de ser requerido porque el TSS no dice la cantidad ni la longitud, el resto de actividades ya fueron ejecutadas para LTE2600 actividad RF-AMP-28064</v>
          </cell>
          <cell r="U201" t="str">
            <v>CW2020 R3</v>
          </cell>
          <cell r="V201">
            <v>44608</v>
          </cell>
          <cell r="W201">
            <v>44608</v>
          </cell>
          <cell r="X201">
            <v>44608</v>
          </cell>
          <cell r="Y201">
            <v>44610</v>
          </cell>
          <cell r="Z201">
            <v>44624</v>
          </cell>
        </row>
        <row r="202">
          <cell r="B202" t="str">
            <v>SurOccidente</v>
          </cell>
          <cell r="C202" t="str">
            <v>TOL.Chaparral-4</v>
          </cell>
          <cell r="D202" t="str">
            <v>Ampliación Localidades 700 - Ampliación Obras Civiles</v>
          </cell>
          <cell r="E202">
            <v>3275599</v>
          </cell>
          <cell r="F202" t="str">
            <v>German Dario Mancipe</v>
          </cell>
          <cell r="G202">
            <v>44526</v>
          </cell>
          <cell r="H202" t="str">
            <v>HB SADELEC</v>
          </cell>
          <cell r="I202" t="str">
            <v>RF-OVE-51106 lte700,</v>
          </cell>
          <cell r="K202" t="str">
            <v>Calidad regional</v>
          </cell>
          <cell r="L202" t="str">
            <v>Ampliación Localidades 700</v>
          </cell>
          <cell r="M202" t="str">
            <v>Torre Autosoportada - Triangular Seccion Variable</v>
          </cell>
          <cell r="N202" t="str">
            <v>42.0</v>
          </cell>
          <cell r="O202">
            <v>44526</v>
          </cell>
          <cell r="P202" t="str">
            <v>15.0</v>
          </cell>
          <cell r="Q202">
            <v>44586</v>
          </cell>
          <cell r="R202" t="str">
            <v>NA</v>
          </cell>
          <cell r="S202" t="str">
            <v>NA</v>
          </cell>
          <cell r="T202" t="str">
            <v>El TSS se valida para la instalación de rieles omega, escalerilla porta cables y 1 platina de tierras 50 m. de guaya en rack central de la torre</v>
          </cell>
          <cell r="U202" t="str">
            <v>CW2020 R3</v>
          </cell>
          <cell r="V202">
            <v>44580</v>
          </cell>
          <cell r="W202">
            <v>44580</v>
          </cell>
          <cell r="X202">
            <v>44580</v>
          </cell>
          <cell r="Y202">
            <v>44589</v>
          </cell>
          <cell r="Z202">
            <v>44596</v>
          </cell>
        </row>
        <row r="203">
          <cell r="B203" t="str">
            <v>SurOccidente</v>
          </cell>
          <cell r="C203" t="str">
            <v>PAS.RB Exito</v>
          </cell>
          <cell r="D203" t="str">
            <v>Ampliación Localidades 700 - Ampliación Obras Civiles</v>
          </cell>
          <cell r="E203">
            <v>1947766</v>
          </cell>
          <cell r="F203" t="str">
            <v>German Dario Mancipe</v>
          </cell>
          <cell r="G203">
            <v>44526</v>
          </cell>
          <cell r="H203" t="str">
            <v>HB SADELEC</v>
          </cell>
          <cell r="I203" t="str">
            <v>RF-OVE-51408 lte700,</v>
          </cell>
          <cell r="K203" t="str">
            <v>Calidad regional</v>
          </cell>
          <cell r="L203" t="str">
            <v>Ampliación Localidades 700</v>
          </cell>
          <cell r="M203" t="str">
            <v>Torre Autosoportada - Triangular Seccion Variable</v>
          </cell>
          <cell r="N203" t="str">
            <v>35.0</v>
          </cell>
          <cell r="O203">
            <v>44526</v>
          </cell>
          <cell r="P203" t="str">
            <v>15.0</v>
          </cell>
          <cell r="Q203">
            <v>44586</v>
          </cell>
          <cell r="R203" t="str">
            <v>NA</v>
          </cell>
          <cell r="S203" t="str">
            <v>NA</v>
          </cell>
          <cell r="T203" t="str">
            <v>El TSS se valida para la instalación de rieles omega, escalerillas porta cables y 1 platina de tierras.</v>
          </cell>
          <cell r="U203" t="str">
            <v>CW2020 R3</v>
          </cell>
          <cell r="V203">
            <v>44608</v>
          </cell>
          <cell r="W203">
            <v>44608</v>
          </cell>
          <cell r="X203">
            <v>44608</v>
          </cell>
          <cell r="Y203">
            <v>44610</v>
          </cell>
          <cell r="Z203">
            <v>44624</v>
          </cell>
        </row>
        <row r="204">
          <cell r="B204" t="str">
            <v>SurOccidente</v>
          </cell>
          <cell r="C204" t="str">
            <v>NEI.Gaitana-2</v>
          </cell>
          <cell r="D204" t="str">
            <v>Ampliación Localidades 700 - Ampliación Obras Civiles</v>
          </cell>
          <cell r="E204">
            <v>3775303</v>
          </cell>
          <cell r="F204" t="str">
            <v>German Dario Mancipe</v>
          </cell>
          <cell r="G204">
            <v>44526</v>
          </cell>
          <cell r="H204" t="str">
            <v>HB SADELEC</v>
          </cell>
          <cell r="I204" t="str">
            <v>RF-AMP-32478 RFModule1900 LTE MIMO,</v>
          </cell>
          <cell r="K204" t="str">
            <v>Calidad regional</v>
          </cell>
          <cell r="L204" t="str">
            <v>Ampliación Localidades 700</v>
          </cell>
          <cell r="M204" t="str">
            <v>Celda Portatil - Monopolo</v>
          </cell>
          <cell r="N204" t="str">
            <v>18.0</v>
          </cell>
          <cell r="O204">
            <v>44526</v>
          </cell>
          <cell r="P204" t="str">
            <v>15.0</v>
          </cell>
          <cell r="Q204">
            <v>44586</v>
          </cell>
          <cell r="R204" t="str">
            <v>NA</v>
          </cell>
          <cell r="S204" t="str">
            <v>NA</v>
          </cell>
          <cell r="T204" t="str">
            <v>El TSS se valida para la instalación de 2 platinas de tierras, 1 soporte tipo bandera de 1.5m. para equipos de RF, 1 soporte tipo bandera para antena de RF de 3m, desmonte de 4 soporte y la instalación 20 m. de guaya para las tierras del monopolo.</v>
          </cell>
          <cell r="U204" t="str">
            <v>CW2020 R3</v>
          </cell>
          <cell r="V204">
            <v>44539</v>
          </cell>
          <cell r="W204">
            <v>44580</v>
          </cell>
          <cell r="X204">
            <v>44580</v>
          </cell>
          <cell r="Y204">
            <v>44589</v>
          </cell>
          <cell r="Z204">
            <v>44596</v>
          </cell>
        </row>
        <row r="205">
          <cell r="B205" t="str">
            <v>SurOccidente</v>
          </cell>
          <cell r="C205" t="str">
            <v>NAR.Sandona</v>
          </cell>
          <cell r="D205" t="str">
            <v>Ampliación Localidades 700 - Ampliación Obras Civiles</v>
          </cell>
          <cell r="E205">
            <v>4778713</v>
          </cell>
          <cell r="F205" t="str">
            <v>German Dario Mancipe</v>
          </cell>
          <cell r="G205">
            <v>44526</v>
          </cell>
          <cell r="H205" t="str">
            <v>HB SADELEC</v>
          </cell>
          <cell r="I205" t="str">
            <v>RF-OVE-44897 lte2600,</v>
          </cell>
          <cell r="K205" t="str">
            <v>Calidad regional</v>
          </cell>
          <cell r="L205" t="str">
            <v>Ampliación Localidades 700</v>
          </cell>
          <cell r="M205" t="str">
            <v>Torre Autosoportada - Triangular Seccion Variable</v>
          </cell>
          <cell r="N205" t="str">
            <v>35.0</v>
          </cell>
          <cell r="O205">
            <v>44526</v>
          </cell>
          <cell r="P205" t="str">
            <v>15.0</v>
          </cell>
          <cell r="Q205">
            <v>44586</v>
          </cell>
          <cell r="R205" t="str">
            <v>NA</v>
          </cell>
          <cell r="S205" t="str">
            <v>NA</v>
          </cell>
          <cell r="T205" t="str">
            <v>El TSS se valida para la instalación de rieles omega, 1 platina de tierras y 1 soporte tipo H</v>
          </cell>
          <cell r="U205" t="str">
            <v>CW2020 R3</v>
          </cell>
          <cell r="V205">
            <v>44608</v>
          </cell>
          <cell r="W205">
            <v>44608</v>
          </cell>
        </row>
        <row r="206">
          <cell r="B206" t="str">
            <v>SurOccidente</v>
          </cell>
          <cell r="C206" t="str">
            <v>NAR.Ipiales-1</v>
          </cell>
          <cell r="D206" t="str">
            <v>Adecuaciones - Obras Eléctricas Menores</v>
          </cell>
          <cell r="E206">
            <v>5611112</v>
          </cell>
          <cell r="F206" t="str">
            <v>German Dario Mancipe</v>
          </cell>
          <cell r="G206">
            <v>44518</v>
          </cell>
          <cell r="H206" t="str">
            <v>HB SADELEC</v>
          </cell>
          <cell r="K206" t="str">
            <v>Calidad regional</v>
          </cell>
          <cell r="L206" t="str">
            <v>Adecuaciones</v>
          </cell>
          <cell r="M206" t="str">
            <v>Torre Autosoportada - Triangular Seccion Variable</v>
          </cell>
          <cell r="N206" t="str">
            <v>46.0</v>
          </cell>
          <cell r="O206">
            <v>44518</v>
          </cell>
          <cell r="P206" t="str">
            <v>5.0</v>
          </cell>
          <cell r="Q206">
            <v>44568</v>
          </cell>
          <cell r="R206" t="str">
            <v>NA</v>
          </cell>
          <cell r="S206" t="str">
            <v>NA</v>
          </cell>
          <cell r="T206" t="str">
            <v>Transporte, instalación y energización de gabinete de MW tipo intemperie destinado para fibra óptica</v>
          </cell>
          <cell r="U206" t="str">
            <v>CW2020 R3</v>
          </cell>
          <cell r="V206">
            <v>44539</v>
          </cell>
          <cell r="W206">
            <v>44539</v>
          </cell>
          <cell r="X206">
            <v>44539</v>
          </cell>
          <cell r="Y206">
            <v>44546</v>
          </cell>
          <cell r="Z206">
            <v>44567</v>
          </cell>
        </row>
        <row r="207">
          <cell r="B207" t="str">
            <v>SurOccidente</v>
          </cell>
          <cell r="C207" t="str">
            <v>VAL.Naranjal</v>
          </cell>
          <cell r="D207" t="str">
            <v>Ampliación Localidades 700 - Ampliación Obras Civiles</v>
          </cell>
          <cell r="E207">
            <v>4855174</v>
          </cell>
          <cell r="F207" t="str">
            <v>German Dario Mancipe</v>
          </cell>
          <cell r="G207">
            <v>44517</v>
          </cell>
          <cell r="H207" t="str">
            <v>CICSA</v>
          </cell>
          <cell r="I207" t="str">
            <v>RF-OVE-51250 lte700,</v>
          </cell>
          <cell r="K207" t="str">
            <v>Calidad regional</v>
          </cell>
          <cell r="L207" t="str">
            <v>Ampliación Localidades 700</v>
          </cell>
          <cell r="M207" t="str">
            <v>Torre Autosoportada - Triangular Seccion Variable</v>
          </cell>
          <cell r="N207" t="str">
            <v>80.0</v>
          </cell>
          <cell r="O207">
            <v>44518</v>
          </cell>
          <cell r="P207" t="str">
            <v>15.0</v>
          </cell>
          <cell r="Q207">
            <v>44578</v>
          </cell>
          <cell r="R207" t="str">
            <v>NA</v>
          </cell>
          <cell r="S207" t="str">
            <v>NA</v>
          </cell>
          <cell r="T207" t="str">
            <v>Refuerzo y nivelación soportes por sobre carga.</v>
          </cell>
          <cell r="U207" t="str">
            <v>CW2020 R3</v>
          </cell>
          <cell r="V207">
            <v>44589</v>
          </cell>
          <cell r="W207">
            <v>44589</v>
          </cell>
          <cell r="X207">
            <v>44589</v>
          </cell>
          <cell r="Y207">
            <v>44592</v>
          </cell>
          <cell r="Z207">
            <v>44596</v>
          </cell>
        </row>
        <row r="208">
          <cell r="B208" t="str">
            <v>SurOccidente</v>
          </cell>
          <cell r="C208" t="str">
            <v>POP.Americas</v>
          </cell>
          <cell r="D208" t="str">
            <v>Ampliación Localidades 700 - Ampliación Obras Civiles</v>
          </cell>
          <cell r="E208">
            <v>2787741</v>
          </cell>
          <cell r="F208" t="str">
            <v>German Dario Mancipe</v>
          </cell>
          <cell r="G208">
            <v>44517</v>
          </cell>
          <cell r="H208" t="str">
            <v>CICSA</v>
          </cell>
          <cell r="K208" t="str">
            <v>Calidad regional</v>
          </cell>
          <cell r="L208" t="str">
            <v>Ampliación Localidades 700</v>
          </cell>
          <cell r="M208" t="str">
            <v>Torre Autosoportada - Triangular Seccion Variable</v>
          </cell>
          <cell r="N208" t="str">
            <v>35.0</v>
          </cell>
          <cell r="O208">
            <v>44518</v>
          </cell>
          <cell r="P208" t="str">
            <v>15.0</v>
          </cell>
          <cell r="Q208">
            <v>44578</v>
          </cell>
          <cell r="R208" t="str">
            <v>NA</v>
          </cell>
          <cell r="S208" t="str">
            <v>NA</v>
          </cell>
          <cell r="T208" t="str">
            <v>Refuerzo y nivelación soportes por sobre carga.</v>
          </cell>
          <cell r="U208" t="str">
            <v>CW2020 R3</v>
          </cell>
          <cell r="V208">
            <v>44589</v>
          </cell>
          <cell r="W208">
            <v>44589</v>
          </cell>
          <cell r="X208">
            <v>44589</v>
          </cell>
          <cell r="Y208">
            <v>44592</v>
          </cell>
          <cell r="Z208">
            <v>44596</v>
          </cell>
        </row>
        <row r="209">
          <cell r="B209" t="str">
            <v>SurOccidente</v>
          </cell>
          <cell r="C209" t="str">
            <v>CAQ.Dos Quebradas</v>
          </cell>
          <cell r="D209" t="str">
            <v>Localidades 700 - Suministro e Instalación Torre</v>
          </cell>
          <cell r="E209">
            <v>244785542</v>
          </cell>
          <cell r="F209" t="str">
            <v>Luis Ediel Torres</v>
          </cell>
          <cell r="G209">
            <v>44517</v>
          </cell>
          <cell r="H209" t="str">
            <v>CICSA</v>
          </cell>
          <cell r="K209" t="str">
            <v>Obligaciones de hacer</v>
          </cell>
          <cell r="L209" t="str">
            <v>Localidades 700</v>
          </cell>
          <cell r="M209" t="str">
            <v>Celda Portatil - Triangular</v>
          </cell>
          <cell r="N209" t="str">
            <v>45.0</v>
          </cell>
          <cell r="O209">
            <v>44529</v>
          </cell>
          <cell r="P209" t="str">
            <v>80.0</v>
          </cell>
          <cell r="Q209">
            <v>44654</v>
          </cell>
          <cell r="R209" t="str">
            <v>NA</v>
          </cell>
          <cell r="S209" t="str">
            <v>NA</v>
          </cell>
          <cell r="T209" t="str">
            <v>obra civil torre de 45mt</v>
          </cell>
          <cell r="U209" t="str">
            <v>CW2020 R3</v>
          </cell>
          <cell r="V209">
            <v>44620</v>
          </cell>
          <cell r="W209">
            <v>44620</v>
          </cell>
          <cell r="X209">
            <v>44620</v>
          </cell>
          <cell r="Y209">
            <v>44620</v>
          </cell>
          <cell r="Z209">
            <v>44624</v>
          </cell>
        </row>
        <row r="210">
          <cell r="B210" t="str">
            <v>SurOccidente</v>
          </cell>
          <cell r="C210" t="str">
            <v>CAQ.Dos Quebradas</v>
          </cell>
          <cell r="D210" t="str">
            <v>Localidades 700 - Obra Civil 100%</v>
          </cell>
          <cell r="E210">
            <v>551424500</v>
          </cell>
          <cell r="F210" t="str">
            <v>Luis Ediel Torres</v>
          </cell>
          <cell r="G210">
            <v>44517</v>
          </cell>
          <cell r="H210" t="str">
            <v>CICSA</v>
          </cell>
          <cell r="J210">
            <v>20215398</v>
          </cell>
          <cell r="K210" t="str">
            <v>Obligaciones de hacer</v>
          </cell>
          <cell r="L210" t="str">
            <v>Localidades 700</v>
          </cell>
          <cell r="M210" t="str">
            <v>Celda Portatil - Triangular</v>
          </cell>
          <cell r="N210" t="str">
            <v>45.0</v>
          </cell>
          <cell r="O210">
            <v>44529</v>
          </cell>
          <cell r="P210" t="str">
            <v>80.0</v>
          </cell>
          <cell r="Q210">
            <v>44654</v>
          </cell>
          <cell r="R210" t="str">
            <v>NA</v>
          </cell>
          <cell r="S210" t="str">
            <v>NA</v>
          </cell>
          <cell r="T210" t="str">
            <v>obra civil torre de 45mt</v>
          </cell>
          <cell r="U210" t="str">
            <v>CW2020 R3</v>
          </cell>
        </row>
        <row r="211">
          <cell r="B211" t="str">
            <v>SurOccidente</v>
          </cell>
          <cell r="C211" t="str">
            <v>TOL.Melgar-4</v>
          </cell>
          <cell r="D211" t="str">
            <v>Ampliación Localidades 700 - Ampliación Obras Civiles</v>
          </cell>
          <cell r="E211">
            <v>1845865</v>
          </cell>
          <cell r="F211" t="str">
            <v>German Dario Mancipe</v>
          </cell>
          <cell r="G211">
            <v>44511</v>
          </cell>
          <cell r="H211" t="str">
            <v>CICSA</v>
          </cell>
          <cell r="I211" t="str">
            <v>RF-OVE-51126 lte700,</v>
          </cell>
          <cell r="K211" t="str">
            <v>Calidad regional</v>
          </cell>
          <cell r="L211" t="str">
            <v>Ampliación Localidades 700</v>
          </cell>
          <cell r="M211" t="str">
            <v>Torre Autosoportada - Cuadrada Seccion Constante 1.5m x 1.5m</v>
          </cell>
          <cell r="N211" t="str">
            <v>30.0</v>
          </cell>
          <cell r="O211">
            <v>44512</v>
          </cell>
          <cell r="P211" t="str">
            <v>15.0</v>
          </cell>
          <cell r="Q211">
            <v>44572</v>
          </cell>
          <cell r="R211" t="str">
            <v>NA</v>
          </cell>
          <cell r="S211" t="str">
            <v>NA</v>
          </cell>
          <cell r="T211" t="str">
            <v>El TSS se valida para la instalación de 1 platina de tierras, el cambio de los brazos de 1 soporte tipo bandera en plataforma y el desmonte de1 soporte en plataforma</v>
          </cell>
          <cell r="U211" t="str">
            <v>CW2020 R3</v>
          </cell>
          <cell r="V211">
            <v>44581</v>
          </cell>
          <cell r="W211">
            <v>44581</v>
          </cell>
          <cell r="X211">
            <v>44581</v>
          </cell>
          <cell r="Y211">
            <v>44589</v>
          </cell>
          <cell r="Z211">
            <v>44596</v>
          </cell>
        </row>
        <row r="212">
          <cell r="B212" t="str">
            <v>SurOccidente</v>
          </cell>
          <cell r="C212" t="str">
            <v>FLO.Centro-2</v>
          </cell>
          <cell r="D212" t="str">
            <v>Ampliación Localidades 700 - Ampliación Obras Civiles</v>
          </cell>
          <cell r="E212">
            <v>2271138</v>
          </cell>
          <cell r="F212" t="str">
            <v>German Dario Mancipe</v>
          </cell>
          <cell r="G212">
            <v>44511</v>
          </cell>
          <cell r="H212" t="str">
            <v>CICSA</v>
          </cell>
          <cell r="I212" t="str">
            <v>RF-AMP-32094 RFModule2600 LTE MIMO,</v>
          </cell>
          <cell r="K212" t="str">
            <v>Calidad regional</v>
          </cell>
          <cell r="L212" t="str">
            <v>Ampliación Localidades 700</v>
          </cell>
          <cell r="M212" t="str">
            <v>Terraza - Convencional con Torre</v>
          </cell>
          <cell r="N212" t="str">
            <v>30.0</v>
          </cell>
          <cell r="O212">
            <v>44512</v>
          </cell>
          <cell r="P212" t="str">
            <v>15.0</v>
          </cell>
          <cell r="Q212">
            <v>44572</v>
          </cell>
          <cell r="R212" t="str">
            <v>NA</v>
          </cell>
          <cell r="S212" t="str">
            <v>NA</v>
          </cell>
          <cell r="T212" t="str">
            <v>El TSS se valida para la instalación de Rieles omega, escalerilla porta cables y 1 platina de trieras.</v>
          </cell>
          <cell r="U212" t="str">
            <v>CW2020 R3</v>
          </cell>
          <cell r="V212">
            <v>44580</v>
          </cell>
          <cell r="W212">
            <v>44580</v>
          </cell>
          <cell r="X212">
            <v>44580</v>
          </cell>
          <cell r="Y212">
            <v>44589</v>
          </cell>
          <cell r="Z212">
            <v>44596</v>
          </cell>
        </row>
        <row r="213">
          <cell r="B213" t="str">
            <v>SurOccidente</v>
          </cell>
          <cell r="C213" t="str">
            <v>CAL.Pedro Claver</v>
          </cell>
          <cell r="D213" t="str">
            <v>Ampliación Localidades 700 - Ampliación Obras Civiles</v>
          </cell>
          <cell r="E213">
            <v>4102315</v>
          </cell>
          <cell r="F213" t="str">
            <v>German Dario Mancipe</v>
          </cell>
          <cell r="G213">
            <v>44511</v>
          </cell>
          <cell r="H213" t="str">
            <v>CICSA</v>
          </cell>
          <cell r="I213" t="str">
            <v>RF-OVE-49785 lte2600,</v>
          </cell>
          <cell r="K213" t="str">
            <v>Calidad regional</v>
          </cell>
          <cell r="L213" t="str">
            <v>Ampliación Localidades 700</v>
          </cell>
          <cell r="M213" t="str">
            <v>Terraza - Convencional con Mastil Autosoportado</v>
          </cell>
          <cell r="N213" t="str">
            <v>18.0</v>
          </cell>
          <cell r="O213">
            <v>44512</v>
          </cell>
          <cell r="P213" t="str">
            <v>15.0</v>
          </cell>
          <cell r="Q213">
            <v>44572</v>
          </cell>
          <cell r="R213" t="str">
            <v>NA</v>
          </cell>
          <cell r="S213" t="str">
            <v>NA</v>
          </cell>
          <cell r="T213" t="str">
            <v>Se valida para la instalación de 2 pool de 4 m y 2 platinas de tierras</v>
          </cell>
          <cell r="U213" t="str">
            <v>CW2020 R3</v>
          </cell>
          <cell r="V213">
            <v>44589</v>
          </cell>
          <cell r="W213">
            <v>44589</v>
          </cell>
          <cell r="X213">
            <v>44589</v>
          </cell>
          <cell r="Y213">
            <v>44589</v>
          </cell>
          <cell r="Z213">
            <v>44596</v>
          </cell>
        </row>
        <row r="214">
          <cell r="B214" t="str">
            <v>SurOccidente</v>
          </cell>
          <cell r="C214" t="str">
            <v>TOL.Represa Prado</v>
          </cell>
          <cell r="D214" t="str">
            <v>Adecuaciones - Obras Eléctricas Menores</v>
          </cell>
          <cell r="E214">
            <v>72000000</v>
          </cell>
          <cell r="F214" t="str">
            <v>Rafael Angel Garcia</v>
          </cell>
          <cell r="G214">
            <v>44510</v>
          </cell>
          <cell r="H214" t="str">
            <v>CICSA</v>
          </cell>
          <cell r="I214" t="str">
            <v>NA</v>
          </cell>
          <cell r="K214" t="str">
            <v>NA</v>
          </cell>
          <cell r="L214" t="str">
            <v>Adecuaciones</v>
          </cell>
          <cell r="M214" t="str">
            <v>Celda Portatil - Triangular</v>
          </cell>
          <cell r="N214" t="str">
            <v>60.0</v>
          </cell>
          <cell r="O214">
            <v>44516</v>
          </cell>
          <cell r="P214" t="str">
            <v>90.0</v>
          </cell>
          <cell r="Q214">
            <v>44651</v>
          </cell>
          <cell r="R214" t="str">
            <v>NA</v>
          </cell>
          <cell r="S214" t="str">
            <v>NA</v>
          </cell>
          <cell r="T214" t="str">
            <v>Ejecución y tramite de legalización proyecto eléctrico.</v>
          </cell>
          <cell r="U214" t="str">
            <v>CW2020 R3</v>
          </cell>
        </row>
        <row r="215">
          <cell r="B215" t="str">
            <v>SurOccidente</v>
          </cell>
          <cell r="C215" t="str">
            <v>TOL.La Sierra</v>
          </cell>
          <cell r="D215" t="str">
            <v>Adecuaciones - Obras Eléctricas Menores</v>
          </cell>
          <cell r="E215">
            <v>72000000</v>
          </cell>
          <cell r="F215" t="str">
            <v>Rafael Angel Garcia</v>
          </cell>
          <cell r="G215">
            <v>44510</v>
          </cell>
          <cell r="H215" t="str">
            <v>CICSA</v>
          </cell>
          <cell r="I215" t="str">
            <v>NA</v>
          </cell>
          <cell r="K215" t="str">
            <v>NA</v>
          </cell>
          <cell r="L215" t="str">
            <v>Adecuaciones</v>
          </cell>
          <cell r="M215" t="str">
            <v>Torre Riendada - Seccion Triangular</v>
          </cell>
          <cell r="N215" t="str">
            <v>60.0</v>
          </cell>
          <cell r="O215">
            <v>44516</v>
          </cell>
          <cell r="P215" t="str">
            <v>90.0</v>
          </cell>
          <cell r="Q215">
            <v>44651</v>
          </cell>
          <cell r="R215" t="str">
            <v>NA</v>
          </cell>
          <cell r="S215" t="str">
            <v>NA</v>
          </cell>
          <cell r="T215" t="str">
            <v>Ejecución y tramite de legalización proyecto eléctrico.</v>
          </cell>
          <cell r="U215" t="str">
            <v>CW2020 R3</v>
          </cell>
        </row>
        <row r="216">
          <cell r="B216" t="str">
            <v>SurOccidente</v>
          </cell>
          <cell r="C216" t="str">
            <v>TOL.Cajamarca-3</v>
          </cell>
          <cell r="D216" t="str">
            <v>Adecuaciones - Obras Eléctricas Menores</v>
          </cell>
          <cell r="E216">
            <v>70000000</v>
          </cell>
          <cell r="F216" t="str">
            <v>Rafael Angel Garcia</v>
          </cell>
          <cell r="G216">
            <v>44510</v>
          </cell>
          <cell r="H216" t="str">
            <v>CICSA</v>
          </cell>
          <cell r="I216" t="str">
            <v>NA</v>
          </cell>
          <cell r="K216" t="str">
            <v>NA</v>
          </cell>
          <cell r="L216" t="str">
            <v>Adecuaciones</v>
          </cell>
          <cell r="M216" t="str">
            <v>Monopolo - Convencional</v>
          </cell>
          <cell r="N216" t="str">
            <v>20.0</v>
          </cell>
          <cell r="O216">
            <v>44516</v>
          </cell>
          <cell r="P216" t="str">
            <v>90.0</v>
          </cell>
          <cell r="Q216">
            <v>44651</v>
          </cell>
          <cell r="R216" t="str">
            <v>NA</v>
          </cell>
          <cell r="S216" t="str">
            <v>NA</v>
          </cell>
          <cell r="T216" t="str">
            <v>Ejecución y tramite de legalización proyecto eléctrico.</v>
          </cell>
          <cell r="U216" t="str">
            <v>CW2020 R3</v>
          </cell>
        </row>
        <row r="217">
          <cell r="B217" t="str">
            <v>SurOccidente</v>
          </cell>
          <cell r="C217" t="str">
            <v>HUI.El Meson</v>
          </cell>
          <cell r="D217" t="str">
            <v>Adecuaciones - Obras Eléctricas Menores</v>
          </cell>
          <cell r="E217">
            <v>70000000</v>
          </cell>
          <cell r="F217" t="str">
            <v>Rafael Angel Garcia</v>
          </cell>
          <cell r="G217">
            <v>44510</v>
          </cell>
          <cell r="H217" t="str">
            <v>CICSA</v>
          </cell>
          <cell r="I217" t="str">
            <v>NA</v>
          </cell>
          <cell r="K217" t="str">
            <v>NA</v>
          </cell>
          <cell r="L217" t="str">
            <v>Adecuaciones</v>
          </cell>
          <cell r="M217" t="str">
            <v>Torre Autosoportada - Triangular Seccion Variable</v>
          </cell>
          <cell r="N217" t="str">
            <v>60.0</v>
          </cell>
          <cell r="O217">
            <v>44516</v>
          </cell>
          <cell r="P217" t="str">
            <v>90.0</v>
          </cell>
          <cell r="Q217">
            <v>44651</v>
          </cell>
          <cell r="R217" t="str">
            <v>NA</v>
          </cell>
          <cell r="S217" t="str">
            <v>NA</v>
          </cell>
          <cell r="T217" t="str">
            <v>Ejecución y tramite de legalización proyecto eléctrico.</v>
          </cell>
          <cell r="U217" t="str">
            <v>CW2020 R3</v>
          </cell>
        </row>
        <row r="218">
          <cell r="B218" t="str">
            <v>SurOccidente</v>
          </cell>
          <cell r="C218" t="str">
            <v>HUI.La Jagua</v>
          </cell>
          <cell r="D218" t="str">
            <v>Adecuaciones - Obras Civiles Menores</v>
          </cell>
          <cell r="E218">
            <v>70000000</v>
          </cell>
          <cell r="F218" t="str">
            <v>Rafael Angel Garcia</v>
          </cell>
          <cell r="G218">
            <v>44510</v>
          </cell>
          <cell r="H218" t="str">
            <v>CICSA</v>
          </cell>
          <cell r="I218" t="str">
            <v>NA</v>
          </cell>
          <cell r="K218" t="str">
            <v>NA</v>
          </cell>
          <cell r="L218" t="str">
            <v>Adecuaciones</v>
          </cell>
          <cell r="M218" t="str">
            <v>Torre Riendada - Seccion Triangular</v>
          </cell>
          <cell r="N218" t="str">
            <v>40.0</v>
          </cell>
          <cell r="O218">
            <v>44516</v>
          </cell>
          <cell r="P218" t="str">
            <v>90.0</v>
          </cell>
          <cell r="Q218">
            <v>44651</v>
          </cell>
          <cell r="R218" t="str">
            <v>NA</v>
          </cell>
          <cell r="S218" t="str">
            <v>NA</v>
          </cell>
          <cell r="T218" t="str">
            <v>Ejecución y tramite de legalización proyecto eléctrico.</v>
          </cell>
          <cell r="U218" t="str">
            <v>CW2020 R3</v>
          </cell>
        </row>
        <row r="219">
          <cell r="B219" t="str">
            <v>SurOccidente</v>
          </cell>
          <cell r="C219" t="str">
            <v>NAR.Rio Mejicano</v>
          </cell>
          <cell r="D219" t="str">
            <v>Adecuaciones - Obras Eléctricas Menores</v>
          </cell>
          <cell r="E219">
            <v>72000000</v>
          </cell>
          <cell r="F219" t="str">
            <v>Rafael Angel Garcia</v>
          </cell>
          <cell r="G219">
            <v>44510</v>
          </cell>
          <cell r="H219" t="str">
            <v>CICSA</v>
          </cell>
          <cell r="I219" t="str">
            <v>NA</v>
          </cell>
          <cell r="K219" t="str">
            <v>NA</v>
          </cell>
          <cell r="L219" t="str">
            <v>Adecuaciones</v>
          </cell>
          <cell r="M219" t="str">
            <v>Torre Autosoportada - Triangular Seccion Variable</v>
          </cell>
          <cell r="N219" t="str">
            <v>45.0</v>
          </cell>
          <cell r="O219">
            <v>44516</v>
          </cell>
          <cell r="P219" t="str">
            <v>90.0</v>
          </cell>
          <cell r="Q219">
            <v>44651</v>
          </cell>
          <cell r="R219" t="str">
            <v>NA</v>
          </cell>
          <cell r="S219" t="str">
            <v>NA</v>
          </cell>
          <cell r="T219" t="str">
            <v>Ejecución y tramite de legalización proyecto eléctrico.</v>
          </cell>
          <cell r="U219" t="str">
            <v>CW2020 R3</v>
          </cell>
        </row>
        <row r="220">
          <cell r="B220" t="str">
            <v>SurOccidente</v>
          </cell>
          <cell r="C220" t="str">
            <v>NAR.Via Aeropuerto Ipiales</v>
          </cell>
          <cell r="D220" t="str">
            <v>Adecuaciones - Obras Eléctricas Menores</v>
          </cell>
          <cell r="E220">
            <v>30000000</v>
          </cell>
          <cell r="F220" t="str">
            <v>Rafael Angel Garcia</v>
          </cell>
          <cell r="G220">
            <v>44510</v>
          </cell>
          <cell r="H220" t="str">
            <v>CICSA</v>
          </cell>
          <cell r="I220" t="str">
            <v>NA</v>
          </cell>
          <cell r="K220" t="str">
            <v>NA</v>
          </cell>
          <cell r="L220" t="str">
            <v>Adecuaciones</v>
          </cell>
          <cell r="M220" t="str">
            <v>Celda Portatil - Cuadrada</v>
          </cell>
          <cell r="N220" t="str">
            <v>25.0</v>
          </cell>
          <cell r="O220">
            <v>44516</v>
          </cell>
          <cell r="P220" t="str">
            <v>90.0</v>
          </cell>
          <cell r="Q220">
            <v>44651</v>
          </cell>
          <cell r="R220" t="str">
            <v>NA</v>
          </cell>
          <cell r="S220" t="str">
            <v>NA</v>
          </cell>
          <cell r="T220" t="str">
            <v>Ejecución y tramite de legalización proyecto eléctrico.</v>
          </cell>
          <cell r="U220" t="str">
            <v>CW2020 R3</v>
          </cell>
        </row>
        <row r="221">
          <cell r="B221" t="str">
            <v>SurOccidente</v>
          </cell>
          <cell r="C221" t="str">
            <v>CAQ.Puerto Londono</v>
          </cell>
          <cell r="D221" t="str">
            <v>Localidades 700 - Obra Eléctrica 100%</v>
          </cell>
          <cell r="E221">
            <v>60000000</v>
          </cell>
          <cell r="F221" t="str">
            <v>Juan Carlos Gonzalez</v>
          </cell>
          <cell r="G221">
            <v>44510</v>
          </cell>
          <cell r="H221" t="str">
            <v>CICSA</v>
          </cell>
          <cell r="I221" t="str">
            <v>RF-PE-24552,</v>
          </cell>
          <cell r="K221" t="str">
            <v>Obligaciones de hacer</v>
          </cell>
          <cell r="L221" t="str">
            <v>Localidades 700</v>
          </cell>
          <cell r="M221" t="str">
            <v>Celda Portatil - Triangular</v>
          </cell>
          <cell r="N221" t="str">
            <v>45.0</v>
          </cell>
          <cell r="O221">
            <v>44529</v>
          </cell>
          <cell r="P221" t="str">
            <v>75.0</v>
          </cell>
          <cell r="Q221">
            <v>44649</v>
          </cell>
          <cell r="R221" t="str">
            <v>NA</v>
          </cell>
          <cell r="S221" t="str">
            <v>NA</v>
          </cell>
          <cell r="T221" t="str">
            <v>Celda Portatil Torre 45m</v>
          </cell>
          <cell r="U221" t="str">
            <v>CW2020 R3</v>
          </cell>
        </row>
        <row r="222">
          <cell r="B222" t="str">
            <v>SurOccidente</v>
          </cell>
          <cell r="C222" t="str">
            <v>CAQ.Puerto Londono</v>
          </cell>
          <cell r="D222" t="str">
            <v>Localidades 700 - Obra Civil 100%</v>
          </cell>
          <cell r="E222">
            <v>309074500</v>
          </cell>
          <cell r="F222" t="str">
            <v>Juan Carlos Gonzalez</v>
          </cell>
          <cell r="G222">
            <v>44510</v>
          </cell>
          <cell r="H222" t="str">
            <v>CICSA</v>
          </cell>
          <cell r="I222" t="str">
            <v>RF-PE-24552,</v>
          </cell>
          <cell r="J222">
            <v>20215330</v>
          </cell>
          <cell r="K222" t="str">
            <v>Obligaciones de hacer</v>
          </cell>
          <cell r="L222" t="str">
            <v>Localidades 700</v>
          </cell>
          <cell r="M222" t="str">
            <v>Celda Portatil - Triangular</v>
          </cell>
          <cell r="N222" t="str">
            <v>45.0</v>
          </cell>
          <cell r="O222">
            <v>44529</v>
          </cell>
          <cell r="P222" t="str">
            <v>75.0</v>
          </cell>
          <cell r="Q222">
            <v>44649</v>
          </cell>
          <cell r="R222" t="str">
            <v>NA</v>
          </cell>
          <cell r="S222" t="str">
            <v>NA</v>
          </cell>
          <cell r="T222" t="str">
            <v>Celda Portatil Torre 45m</v>
          </cell>
          <cell r="U222" t="str">
            <v>CW2020 R3</v>
          </cell>
        </row>
        <row r="223">
          <cell r="B223" t="str">
            <v>SurOccidente</v>
          </cell>
          <cell r="C223" t="str">
            <v>CAU.Santa Rosa Patia</v>
          </cell>
          <cell r="D223" t="str">
            <v>Localidades 700 - Obra Eléctrica 100%</v>
          </cell>
          <cell r="E223">
            <v>70000000</v>
          </cell>
          <cell r="F223" t="str">
            <v>Juan Carlos Gonzalez</v>
          </cell>
          <cell r="G223">
            <v>44510</v>
          </cell>
          <cell r="H223" t="str">
            <v>CICSA</v>
          </cell>
          <cell r="I223" t="str">
            <v>RF-PE-23546,</v>
          </cell>
          <cell r="K223" t="str">
            <v>Obligaciones de hacer</v>
          </cell>
          <cell r="L223" t="str">
            <v>Localidades 700</v>
          </cell>
          <cell r="M223" t="str">
            <v>Celda Portatil - Triangular</v>
          </cell>
          <cell r="N223" t="str">
            <v>45.0</v>
          </cell>
          <cell r="O223">
            <v>44529</v>
          </cell>
          <cell r="P223" t="str">
            <v>75.0</v>
          </cell>
          <cell r="Q223">
            <v>44649</v>
          </cell>
          <cell r="R223" t="str">
            <v>NA</v>
          </cell>
          <cell r="S223" t="str">
            <v>NA</v>
          </cell>
          <cell r="T223" t="str">
            <v>Celda Portatil torre 45 m</v>
          </cell>
          <cell r="U223" t="str">
            <v>CW2020 R3</v>
          </cell>
        </row>
        <row r="224">
          <cell r="B224" t="str">
            <v>SurOccidente</v>
          </cell>
          <cell r="C224" t="str">
            <v>CAQ.Brisas de la Tunia</v>
          </cell>
          <cell r="D224" t="str">
            <v>Localidades 700 - Cimentación Torre</v>
          </cell>
          <cell r="E224">
            <v>150000000</v>
          </cell>
          <cell r="F224" t="str">
            <v>Juan Carlos Gonzalez</v>
          </cell>
          <cell r="G224">
            <v>44510</v>
          </cell>
          <cell r="H224" t="str">
            <v>HB SADELEC</v>
          </cell>
          <cell r="I224" t="str">
            <v>RF-PE-24695,</v>
          </cell>
          <cell r="K224" t="str">
            <v>Obligaciones de hacer</v>
          </cell>
          <cell r="L224" t="str">
            <v>Localidades 700</v>
          </cell>
          <cell r="M224" t="str">
            <v>Celda Portatil - Triangular</v>
          </cell>
          <cell r="N224" t="str">
            <v>45.0</v>
          </cell>
          <cell r="O224">
            <v>44529</v>
          </cell>
          <cell r="P224" t="str">
            <v>75.0</v>
          </cell>
          <cell r="Q224">
            <v>44649</v>
          </cell>
          <cell r="R224" t="str">
            <v>NA</v>
          </cell>
          <cell r="S224" t="str">
            <v>NA</v>
          </cell>
          <cell r="T224" t="str">
            <v>Celda Portatil Torre 45m</v>
          </cell>
          <cell r="U224" t="str">
            <v>CW2020 R3</v>
          </cell>
        </row>
        <row r="225">
          <cell r="B225" t="str">
            <v>SurOccidente</v>
          </cell>
          <cell r="C225" t="str">
            <v>CAQ.Brisas de la Tunia</v>
          </cell>
          <cell r="D225" t="str">
            <v>Localidades 700 - Obra Civil 100%</v>
          </cell>
          <cell r="E225">
            <v>234230000</v>
          </cell>
          <cell r="F225" t="str">
            <v>Juan Carlos Gonzalez</v>
          </cell>
          <cell r="G225">
            <v>44510</v>
          </cell>
          <cell r="H225" t="str">
            <v>HB SADELEC</v>
          </cell>
          <cell r="I225" t="str">
            <v>RF-PE-24695,</v>
          </cell>
          <cell r="J225">
            <v>20215327</v>
          </cell>
          <cell r="K225" t="str">
            <v>Obligaciones de hacer</v>
          </cell>
          <cell r="L225" t="str">
            <v>Localidades 700</v>
          </cell>
          <cell r="M225" t="str">
            <v>Celda Portatil - Triangular</v>
          </cell>
          <cell r="N225" t="str">
            <v>45.0</v>
          </cell>
          <cell r="O225">
            <v>44529</v>
          </cell>
          <cell r="P225" t="str">
            <v>75.0</v>
          </cell>
          <cell r="Q225">
            <v>44649</v>
          </cell>
          <cell r="R225" t="str">
            <v>NA</v>
          </cell>
          <cell r="S225" t="str">
            <v>NA</v>
          </cell>
          <cell r="T225" t="str">
            <v>Celda Portatil Torre 45m</v>
          </cell>
          <cell r="U225" t="str">
            <v>CW2020 R3</v>
          </cell>
        </row>
        <row r="226">
          <cell r="B226" t="str">
            <v>SurOccidente</v>
          </cell>
          <cell r="C226" t="str">
            <v>CAQ.Brisas de la Tunia</v>
          </cell>
          <cell r="D226" t="str">
            <v>Localidades 700 - Suministro e Instalación Torre</v>
          </cell>
          <cell r="E226">
            <v>250000000</v>
          </cell>
          <cell r="F226" t="str">
            <v>Juan Carlos Gonzalez</v>
          </cell>
          <cell r="G226">
            <v>44510</v>
          </cell>
          <cell r="H226" t="str">
            <v>HB SADELEC</v>
          </cell>
          <cell r="I226" t="str">
            <v>RF-PE-24695,</v>
          </cell>
          <cell r="K226" t="str">
            <v>Obligaciones de hacer</v>
          </cell>
          <cell r="L226" t="str">
            <v>Localidades 700</v>
          </cell>
          <cell r="M226" t="str">
            <v>Celda Portatil - Triangular</v>
          </cell>
          <cell r="N226" t="str">
            <v>45.0</v>
          </cell>
          <cell r="O226">
            <v>44529</v>
          </cell>
          <cell r="P226" t="str">
            <v>75.0</v>
          </cell>
          <cell r="Q226">
            <v>44649</v>
          </cell>
          <cell r="R226" t="str">
            <v>NA</v>
          </cell>
          <cell r="S226" t="str">
            <v>NA</v>
          </cell>
          <cell r="T226" t="str">
            <v>Celda Portatil Torre 45m</v>
          </cell>
          <cell r="U226" t="str">
            <v>CW2020 R3</v>
          </cell>
        </row>
        <row r="227">
          <cell r="B227" t="str">
            <v>SurOccidente</v>
          </cell>
          <cell r="C227" t="str">
            <v>CAQ.Puerto Londono</v>
          </cell>
          <cell r="D227" t="str">
            <v>Localidades 700 - Suministro e Instalación Torre</v>
          </cell>
          <cell r="E227">
            <v>244785542</v>
          </cell>
          <cell r="F227" t="str">
            <v>Juan Carlos Gonzalez</v>
          </cell>
          <cell r="G227">
            <v>44510</v>
          </cell>
          <cell r="H227" t="str">
            <v>CICSA</v>
          </cell>
          <cell r="I227" t="str">
            <v>RF-PE-24552,</v>
          </cell>
          <cell r="K227" t="str">
            <v>Obligaciones de hacer</v>
          </cell>
          <cell r="L227" t="str">
            <v>Localidades 700</v>
          </cell>
          <cell r="M227" t="str">
            <v>Celda Portatil - Triangular</v>
          </cell>
          <cell r="N227" t="str">
            <v>45.0</v>
          </cell>
          <cell r="O227">
            <v>44529</v>
          </cell>
          <cell r="P227" t="str">
            <v>75.0</v>
          </cell>
          <cell r="Q227">
            <v>44649</v>
          </cell>
          <cell r="R227" t="str">
            <v>NA</v>
          </cell>
          <cell r="S227" t="str">
            <v>NA</v>
          </cell>
          <cell r="T227" t="str">
            <v>Celda Portatil Torre 45m</v>
          </cell>
          <cell r="U227" t="str">
            <v>CW2020 R3</v>
          </cell>
          <cell r="V227">
            <v>44619</v>
          </cell>
          <cell r="W227">
            <v>44619</v>
          </cell>
          <cell r="X227">
            <v>44619</v>
          </cell>
          <cell r="Y227">
            <v>44620</v>
          </cell>
          <cell r="Z227">
            <v>44624</v>
          </cell>
        </row>
        <row r="228">
          <cell r="B228" t="str">
            <v>SurOccidente</v>
          </cell>
          <cell r="C228" t="str">
            <v>CAU.Santa Rosa Patia</v>
          </cell>
          <cell r="D228" t="str">
            <v>Localidades 700 - Obra Civil 100%</v>
          </cell>
          <cell r="E228">
            <v>321570000</v>
          </cell>
          <cell r="F228" t="str">
            <v>Juan Carlos Gonzalez</v>
          </cell>
          <cell r="G228">
            <v>44510</v>
          </cell>
          <cell r="H228" t="str">
            <v>CICSA</v>
          </cell>
          <cell r="I228" t="str">
            <v>RF-PE-23546,</v>
          </cell>
          <cell r="J228">
            <v>20215324</v>
          </cell>
          <cell r="K228" t="str">
            <v>Obligaciones de hacer</v>
          </cell>
          <cell r="L228" t="str">
            <v>Localidades 700</v>
          </cell>
          <cell r="M228" t="str">
            <v>Celda Portatil - Triangular</v>
          </cell>
          <cell r="N228" t="str">
            <v>45.0</v>
          </cell>
          <cell r="O228">
            <v>44529</v>
          </cell>
          <cell r="P228" t="str">
            <v>75.0</v>
          </cell>
          <cell r="Q228">
            <v>44649</v>
          </cell>
          <cell r="R228" t="str">
            <v>NA</v>
          </cell>
          <cell r="S228" t="str">
            <v>NA</v>
          </cell>
          <cell r="T228" t="str">
            <v>Celda Portatil torre 45 m</v>
          </cell>
          <cell r="U228" t="str">
            <v>CW2020 R3</v>
          </cell>
        </row>
        <row r="229">
          <cell r="B229" t="str">
            <v>SurOccidente</v>
          </cell>
          <cell r="C229" t="str">
            <v>CAU.Santa Rosa Patia</v>
          </cell>
          <cell r="D229" t="str">
            <v>Localidades 700 - Suministro e Instalación Torre</v>
          </cell>
          <cell r="E229">
            <v>244785542</v>
          </cell>
          <cell r="F229" t="str">
            <v>Juan Carlos Gonzalez</v>
          </cell>
          <cell r="G229">
            <v>44510</v>
          </cell>
          <cell r="H229" t="str">
            <v>CICSA</v>
          </cell>
          <cell r="I229" t="str">
            <v>RF-PE-23546,</v>
          </cell>
          <cell r="K229" t="str">
            <v>Obligaciones de hacer</v>
          </cell>
          <cell r="L229" t="str">
            <v>Localidades 700</v>
          </cell>
          <cell r="M229" t="str">
            <v>Celda Portatil - Triangular</v>
          </cell>
          <cell r="N229" t="str">
            <v>45.0</v>
          </cell>
          <cell r="O229">
            <v>44529</v>
          </cell>
          <cell r="P229" t="str">
            <v>75.0</v>
          </cell>
          <cell r="Q229">
            <v>44649</v>
          </cell>
          <cell r="R229" t="str">
            <v>NA</v>
          </cell>
          <cell r="S229" t="str">
            <v>NA</v>
          </cell>
          <cell r="T229" t="str">
            <v>Celda Portatil torre 45 m</v>
          </cell>
          <cell r="U229" t="str">
            <v>CW2020 R3</v>
          </cell>
          <cell r="V229">
            <v>44619</v>
          </cell>
          <cell r="W229">
            <v>44619</v>
          </cell>
          <cell r="X229">
            <v>44619</v>
          </cell>
          <cell r="Y229">
            <v>44620</v>
          </cell>
          <cell r="Z229">
            <v>44624</v>
          </cell>
        </row>
        <row r="230">
          <cell r="B230" t="str">
            <v>SurOccidente</v>
          </cell>
          <cell r="C230" t="str">
            <v>VAL.Riofrio</v>
          </cell>
          <cell r="D230" t="str">
            <v>Adecuaciones - Obras Eléctricas Menores</v>
          </cell>
          <cell r="E230">
            <v>15000000</v>
          </cell>
          <cell r="F230" t="str">
            <v>Rafael Angel Garcia</v>
          </cell>
          <cell r="G230">
            <v>44509</v>
          </cell>
          <cell r="H230" t="str">
            <v>CICSA</v>
          </cell>
          <cell r="I230" t="str">
            <v>NA</v>
          </cell>
          <cell r="K230" t="str">
            <v>NA</v>
          </cell>
          <cell r="L230" t="str">
            <v>Adecuaciones</v>
          </cell>
          <cell r="M230" t="str">
            <v>Torre Autosoportada - Triangular Seccion Variable</v>
          </cell>
          <cell r="N230" t="str">
            <v>70.0</v>
          </cell>
          <cell r="O230">
            <v>44510</v>
          </cell>
          <cell r="P230" t="str">
            <v>15.0</v>
          </cell>
          <cell r="Q230">
            <v>44570</v>
          </cell>
          <cell r="R230" t="str">
            <v>NA</v>
          </cell>
          <cell r="S230" t="str">
            <v>NA</v>
          </cell>
          <cell r="T230" t="str">
            <v>Reubicación gabinete de medida ( contador)por solicitud del cliente.</v>
          </cell>
          <cell r="U230" t="str">
            <v>CW2020 R3</v>
          </cell>
        </row>
        <row r="231">
          <cell r="B231" t="str">
            <v>SurOccidente</v>
          </cell>
          <cell r="C231" t="str">
            <v>CAQ.Libano</v>
          </cell>
          <cell r="D231" t="str">
            <v>Localidades 700 - Cimentación Torre</v>
          </cell>
          <cell r="E231">
            <v>90000000</v>
          </cell>
          <cell r="F231" t="str">
            <v>Luis Ediel Torres</v>
          </cell>
          <cell r="G231">
            <v>44509</v>
          </cell>
          <cell r="H231" t="str">
            <v>CICSA</v>
          </cell>
          <cell r="K231" t="str">
            <v>Obligaciones de hacer</v>
          </cell>
          <cell r="L231" t="str">
            <v>Localidades 700</v>
          </cell>
          <cell r="M231" t="str">
            <v>Terraza - Convencional con Torre</v>
          </cell>
          <cell r="N231" t="str">
            <v>60.0</v>
          </cell>
          <cell r="O231">
            <v>44522</v>
          </cell>
          <cell r="P231" t="str">
            <v>90.0</v>
          </cell>
          <cell r="Q231">
            <v>44657</v>
          </cell>
          <cell r="R231" t="str">
            <v>NA</v>
          </cell>
          <cell r="S231" t="str">
            <v>NA</v>
          </cell>
          <cell r="T231" t="str">
            <v>obra civil torre de 60mt</v>
          </cell>
          <cell r="U231" t="str">
            <v>CW2020 R3</v>
          </cell>
        </row>
        <row r="232">
          <cell r="B232" t="str">
            <v>SurOccidente</v>
          </cell>
          <cell r="C232" t="str">
            <v>CAQ.Libano</v>
          </cell>
          <cell r="D232" t="str">
            <v>Localidades 700 - Suministro e Instalación Torre</v>
          </cell>
          <cell r="E232">
            <v>180000000</v>
          </cell>
          <cell r="F232" t="str">
            <v>Luis Ediel Torres</v>
          </cell>
          <cell r="G232">
            <v>44509</v>
          </cell>
          <cell r="H232" t="str">
            <v>CICSA</v>
          </cell>
          <cell r="K232" t="str">
            <v>Obligaciones de hacer</v>
          </cell>
          <cell r="L232" t="str">
            <v>Localidades 700</v>
          </cell>
          <cell r="M232" t="str">
            <v>Terraza - Convencional con Torre</v>
          </cell>
          <cell r="N232" t="str">
            <v>60.0</v>
          </cell>
          <cell r="O232">
            <v>44522</v>
          </cell>
          <cell r="P232" t="str">
            <v>90.0</v>
          </cell>
          <cell r="Q232">
            <v>44657</v>
          </cell>
          <cell r="R232" t="str">
            <v>NA</v>
          </cell>
          <cell r="S232" t="str">
            <v>NA</v>
          </cell>
          <cell r="T232" t="str">
            <v>obra civil torre de 60mt</v>
          </cell>
          <cell r="U232" t="str">
            <v>CW2020 R3</v>
          </cell>
        </row>
        <row r="233">
          <cell r="B233" t="str">
            <v>SurOccidente</v>
          </cell>
          <cell r="C233" t="str">
            <v>CAQ.Libano</v>
          </cell>
          <cell r="D233" t="str">
            <v>Localidades 700 - Obra Civil 100%</v>
          </cell>
          <cell r="E233">
            <v>300000000</v>
          </cell>
          <cell r="F233" t="str">
            <v>Luis Ediel Torres</v>
          </cell>
          <cell r="G233">
            <v>44509</v>
          </cell>
          <cell r="H233" t="str">
            <v>CICSA</v>
          </cell>
          <cell r="K233" t="str">
            <v>Obligaciones de hacer</v>
          </cell>
          <cell r="L233" t="str">
            <v>Localidades 700</v>
          </cell>
          <cell r="M233" t="str">
            <v>Terraza - Convencional con Torre</v>
          </cell>
          <cell r="N233" t="str">
            <v>60.0</v>
          </cell>
          <cell r="O233">
            <v>44522</v>
          </cell>
          <cell r="P233" t="str">
            <v>90.0</v>
          </cell>
          <cell r="Q233">
            <v>44657</v>
          </cell>
          <cell r="R233" t="str">
            <v>NA</v>
          </cell>
          <cell r="S233" t="str">
            <v>NA</v>
          </cell>
          <cell r="T233" t="str">
            <v>obra civil torre de 60mt</v>
          </cell>
          <cell r="U233" t="str">
            <v>CW2020 R3</v>
          </cell>
        </row>
        <row r="234">
          <cell r="B234" t="str">
            <v>SurOccidente</v>
          </cell>
          <cell r="C234" t="str">
            <v>VAL.IND Agropecuaria Zarzal</v>
          </cell>
          <cell r="D234" t="str">
            <v>Soluciones Dedicadas Corporativas - Obra Civil 100%</v>
          </cell>
          <cell r="E234">
            <v>51500000</v>
          </cell>
          <cell r="F234" t="str">
            <v>German David Diez</v>
          </cell>
          <cell r="G234">
            <v>44509</v>
          </cell>
          <cell r="H234" t="str">
            <v>CICSA</v>
          </cell>
          <cell r="I234" t="str">
            <v>PRJ-04769</v>
          </cell>
          <cell r="J234">
            <v>20215285</v>
          </cell>
          <cell r="K234" t="str">
            <v>Obligaciones de hacer</v>
          </cell>
          <cell r="L234" t="str">
            <v>Soluciones Dedicadas Corporativas</v>
          </cell>
          <cell r="M234" t="str">
            <v>Poste - Concreto</v>
          </cell>
          <cell r="N234" t="str">
            <v>12.0</v>
          </cell>
          <cell r="O234">
            <v>44512</v>
          </cell>
          <cell r="P234" t="str">
            <v>30.0</v>
          </cell>
          <cell r="Q234">
            <v>44587</v>
          </cell>
          <cell r="R234" t="str">
            <v>NA</v>
          </cell>
          <cell r="S234" t="str">
            <v>NA</v>
          </cell>
          <cell r="U234" t="str">
            <v>CW2020 R3</v>
          </cell>
        </row>
        <row r="235">
          <cell r="B235" t="str">
            <v>SurOccidente</v>
          </cell>
          <cell r="C235" t="str">
            <v>CAU.Las Pilas</v>
          </cell>
          <cell r="D235" t="str">
            <v>Localidades 700 - Suministro e Instalación Torre</v>
          </cell>
          <cell r="E235">
            <v>231480600</v>
          </cell>
          <cell r="F235" t="str">
            <v>German David Diez</v>
          </cell>
          <cell r="G235">
            <v>44509</v>
          </cell>
          <cell r="H235" t="str">
            <v>CICSA</v>
          </cell>
          <cell r="I235" t="str">
            <v>RF-PE-23144,</v>
          </cell>
          <cell r="J235">
            <v>20215280</v>
          </cell>
          <cell r="K235" t="str">
            <v>Obligaciones de hacer</v>
          </cell>
          <cell r="L235" t="str">
            <v>Localidades 700</v>
          </cell>
          <cell r="M235" t="str">
            <v>Torre Autosoportada - Triangular Seccion Variable</v>
          </cell>
          <cell r="N235" t="str">
            <v>70.0</v>
          </cell>
          <cell r="O235">
            <v>44512</v>
          </cell>
          <cell r="P235" t="str">
            <v>90.0</v>
          </cell>
          <cell r="Q235">
            <v>44647</v>
          </cell>
          <cell r="R235" t="str">
            <v>NA</v>
          </cell>
          <cell r="S235" t="str">
            <v>NA</v>
          </cell>
          <cell r="U235" t="str">
            <v>CW2020 R3</v>
          </cell>
        </row>
        <row r="236">
          <cell r="B236" t="str">
            <v>SurOccidente</v>
          </cell>
          <cell r="C236" t="str">
            <v>CAU.Las Pilas</v>
          </cell>
          <cell r="D236" t="str">
            <v>Localidades 700 - Cimentación Torre</v>
          </cell>
          <cell r="E236">
            <v>40000000</v>
          </cell>
          <cell r="F236" t="str">
            <v>German David Diez</v>
          </cell>
          <cell r="G236">
            <v>44509</v>
          </cell>
          <cell r="H236" t="str">
            <v>CICSA</v>
          </cell>
          <cell r="I236" t="str">
            <v>RF-PE-23144,</v>
          </cell>
          <cell r="K236" t="str">
            <v>Obligaciones de hacer</v>
          </cell>
          <cell r="L236" t="str">
            <v>Localidades 700</v>
          </cell>
          <cell r="M236" t="str">
            <v>Torre Autosoportada - Triangular Seccion Variable</v>
          </cell>
          <cell r="N236" t="str">
            <v>70.0</v>
          </cell>
          <cell r="O236">
            <v>44512</v>
          </cell>
          <cell r="P236" t="str">
            <v>90.0</v>
          </cell>
          <cell r="Q236">
            <v>44647</v>
          </cell>
          <cell r="R236" t="str">
            <v>NA</v>
          </cell>
          <cell r="S236" t="str">
            <v>NA</v>
          </cell>
          <cell r="U236" t="str">
            <v>CW2020 R3</v>
          </cell>
        </row>
        <row r="237">
          <cell r="B237" t="str">
            <v>SurOccidente</v>
          </cell>
          <cell r="C237" t="str">
            <v>CAU.Las Pilas</v>
          </cell>
          <cell r="D237" t="str">
            <v>Localidades 700 - Obra Eléctrica 100%</v>
          </cell>
          <cell r="E237">
            <v>70000000</v>
          </cell>
          <cell r="F237" t="str">
            <v>German David Diez</v>
          </cell>
          <cell r="G237">
            <v>44509</v>
          </cell>
          <cell r="H237" t="str">
            <v>CICSA</v>
          </cell>
          <cell r="I237" t="str">
            <v>RF-PE-23144,</v>
          </cell>
          <cell r="K237" t="str">
            <v>Obligaciones de hacer</v>
          </cell>
          <cell r="L237" t="str">
            <v>Localidades 700</v>
          </cell>
          <cell r="M237" t="str">
            <v>Torre Autosoportada - Triangular Seccion Variable</v>
          </cell>
          <cell r="N237" t="str">
            <v>70.0</v>
          </cell>
          <cell r="O237">
            <v>44512</v>
          </cell>
          <cell r="P237" t="str">
            <v>90.0</v>
          </cell>
          <cell r="Q237">
            <v>44647</v>
          </cell>
          <cell r="R237" t="str">
            <v>NA</v>
          </cell>
          <cell r="S237" t="str">
            <v>NA</v>
          </cell>
          <cell r="U237" t="str">
            <v>CW2020 R3</v>
          </cell>
        </row>
        <row r="238">
          <cell r="B238" t="str">
            <v>SurOccidente</v>
          </cell>
          <cell r="C238" t="str">
            <v>CAU.Las Pilas</v>
          </cell>
          <cell r="D238" t="str">
            <v>Localidades 700 - Obra Civil 100%</v>
          </cell>
          <cell r="E238">
            <v>1112013178</v>
          </cell>
          <cell r="F238" t="str">
            <v>German David Diez</v>
          </cell>
          <cell r="G238">
            <v>44509</v>
          </cell>
          <cell r="H238" t="str">
            <v>CICSA</v>
          </cell>
          <cell r="I238" t="str">
            <v>RF-PE-23144,</v>
          </cell>
          <cell r="J238">
            <v>20215276</v>
          </cell>
          <cell r="K238" t="str">
            <v>Obligaciones de hacer</v>
          </cell>
          <cell r="L238" t="str">
            <v>Localidades 700</v>
          </cell>
          <cell r="M238" t="str">
            <v>Torre Autosoportada - Triangular Seccion Variable</v>
          </cell>
          <cell r="N238" t="str">
            <v>70.0</v>
          </cell>
          <cell r="O238">
            <v>44512</v>
          </cell>
          <cell r="P238" t="str">
            <v>90.0</v>
          </cell>
          <cell r="Q238">
            <v>44647</v>
          </cell>
          <cell r="R238" t="str">
            <v>NA</v>
          </cell>
          <cell r="S238" t="str">
            <v>NA</v>
          </cell>
          <cell r="U238" t="str">
            <v>CW2020 R3</v>
          </cell>
        </row>
        <row r="239">
          <cell r="B239" t="str">
            <v>SurOccidente</v>
          </cell>
          <cell r="C239" t="str">
            <v>CAQ.Holanda</v>
          </cell>
          <cell r="D239" t="str">
            <v>Localidades 700 - Obra Eléctrica 100%</v>
          </cell>
          <cell r="E239">
            <v>90000000</v>
          </cell>
          <cell r="F239" t="str">
            <v>German David Diez</v>
          </cell>
          <cell r="G239">
            <v>44509</v>
          </cell>
          <cell r="H239" t="str">
            <v>HB SADELEC</v>
          </cell>
          <cell r="I239" t="str">
            <v>RF-PE-24700,</v>
          </cell>
          <cell r="K239" t="str">
            <v>Obligaciones de hacer</v>
          </cell>
          <cell r="L239" t="str">
            <v>Localidades 700</v>
          </cell>
          <cell r="M239" t="str">
            <v>Celda Portatil - Triangular</v>
          </cell>
          <cell r="N239" t="str">
            <v>45.0</v>
          </cell>
          <cell r="O239">
            <v>44512</v>
          </cell>
          <cell r="P239" t="str">
            <v>90.0</v>
          </cell>
          <cell r="Q239">
            <v>44647</v>
          </cell>
          <cell r="R239" t="str">
            <v>NA</v>
          </cell>
          <cell r="S239" t="str">
            <v>NA</v>
          </cell>
          <cell r="U239" t="str">
            <v>CW2020 R3</v>
          </cell>
        </row>
        <row r="240">
          <cell r="B240" t="str">
            <v>SurOccidente</v>
          </cell>
          <cell r="C240" t="str">
            <v>CAQ.Holanda</v>
          </cell>
          <cell r="D240" t="str">
            <v>Localidades 700 - Obra Civil 100%</v>
          </cell>
          <cell r="E240">
            <v>347784238</v>
          </cell>
          <cell r="F240" t="str">
            <v>German David Diez</v>
          </cell>
          <cell r="G240">
            <v>44509</v>
          </cell>
          <cell r="H240" t="str">
            <v>HB SADELEC</v>
          </cell>
          <cell r="I240" t="str">
            <v>RF-PE-24700,</v>
          </cell>
          <cell r="J240">
            <v>20215274</v>
          </cell>
          <cell r="K240" t="str">
            <v>Obligaciones de hacer</v>
          </cell>
          <cell r="L240" t="str">
            <v>Localidades 700</v>
          </cell>
          <cell r="M240" t="str">
            <v>Celda Portatil - Triangular</v>
          </cell>
          <cell r="N240" t="str">
            <v>45.0</v>
          </cell>
          <cell r="O240">
            <v>44512</v>
          </cell>
          <cell r="P240" t="str">
            <v>90.0</v>
          </cell>
          <cell r="Q240">
            <v>44647</v>
          </cell>
          <cell r="R240" t="str">
            <v>NA</v>
          </cell>
          <cell r="S240" t="str">
            <v>NA</v>
          </cell>
          <cell r="U240" t="str">
            <v>CW2020 R3</v>
          </cell>
        </row>
        <row r="241">
          <cell r="B241" t="str">
            <v>SurOccidente</v>
          </cell>
          <cell r="C241" t="str">
            <v>CAQ.Brasilia</v>
          </cell>
          <cell r="D241" t="str">
            <v>Localidades 700 - Suministro e Instalación Torre</v>
          </cell>
          <cell r="E241">
            <v>170000000</v>
          </cell>
          <cell r="F241" t="str">
            <v>German David Diez</v>
          </cell>
          <cell r="G241">
            <v>44509</v>
          </cell>
          <cell r="H241" t="str">
            <v>HB SADELEC</v>
          </cell>
          <cell r="I241" t="str">
            <v>RF-PE-24699,</v>
          </cell>
          <cell r="K241" t="str">
            <v>Obligaciones de hacer</v>
          </cell>
          <cell r="L241" t="str">
            <v>Localidades 700</v>
          </cell>
          <cell r="M241" t="str">
            <v>Torre Autosoportada - Triangular Seccion Variable</v>
          </cell>
          <cell r="N241" t="str">
            <v>70.0</v>
          </cell>
          <cell r="O241">
            <v>44512</v>
          </cell>
          <cell r="P241" t="str">
            <v>90.0</v>
          </cell>
          <cell r="Q241">
            <v>44647</v>
          </cell>
          <cell r="R241" t="str">
            <v>NA</v>
          </cell>
          <cell r="S241" t="str">
            <v>NA</v>
          </cell>
          <cell r="U241" t="str">
            <v>CW2020 R3</v>
          </cell>
        </row>
        <row r="242">
          <cell r="B242" t="str">
            <v>SurOccidente</v>
          </cell>
          <cell r="C242" t="str">
            <v>CAQ.Brasilia</v>
          </cell>
          <cell r="D242" t="str">
            <v>Localidades 700 - Cimentación Torre</v>
          </cell>
          <cell r="E242">
            <v>45000000</v>
          </cell>
          <cell r="F242" t="str">
            <v>German David Diez</v>
          </cell>
          <cell r="G242">
            <v>44509</v>
          </cell>
          <cell r="H242" t="str">
            <v>HB SADELEC</v>
          </cell>
          <cell r="I242" t="str">
            <v>RF-PE-24699,</v>
          </cell>
          <cell r="K242" t="str">
            <v>Obligaciones de hacer</v>
          </cell>
          <cell r="L242" t="str">
            <v>Localidades 700</v>
          </cell>
          <cell r="M242" t="str">
            <v>Torre Autosoportada - Triangular Seccion Variable</v>
          </cell>
          <cell r="N242" t="str">
            <v>70.0</v>
          </cell>
          <cell r="O242">
            <v>44512</v>
          </cell>
          <cell r="P242" t="str">
            <v>90.0</v>
          </cell>
          <cell r="Q242">
            <v>44647</v>
          </cell>
          <cell r="R242" t="str">
            <v>NA</v>
          </cell>
          <cell r="S242" t="str">
            <v>NA</v>
          </cell>
          <cell r="U242" t="str">
            <v>CW2020 R3</v>
          </cell>
        </row>
        <row r="243">
          <cell r="B243" t="str">
            <v>SurOccidente</v>
          </cell>
          <cell r="C243" t="str">
            <v>CAQ.Brasilia</v>
          </cell>
          <cell r="D243" t="str">
            <v>Localidades 700 - Obra Eléctrica 100%</v>
          </cell>
          <cell r="E243">
            <v>70000000</v>
          </cell>
          <cell r="F243" t="str">
            <v>German David Diez</v>
          </cell>
          <cell r="G243">
            <v>44509</v>
          </cell>
          <cell r="H243" t="str">
            <v>HB SADELEC</v>
          </cell>
          <cell r="I243" t="str">
            <v>RF-PE-24699,</v>
          </cell>
          <cell r="K243" t="str">
            <v>Obligaciones de hacer</v>
          </cell>
          <cell r="L243" t="str">
            <v>Localidades 700</v>
          </cell>
          <cell r="M243" t="str">
            <v>Torre Autosoportada - Triangular Seccion Variable</v>
          </cell>
          <cell r="N243" t="str">
            <v>70.0</v>
          </cell>
          <cell r="O243">
            <v>44512</v>
          </cell>
          <cell r="P243" t="str">
            <v>90.0</v>
          </cell>
          <cell r="Q243">
            <v>44647</v>
          </cell>
          <cell r="R243" t="str">
            <v>NA</v>
          </cell>
          <cell r="S243" t="str">
            <v>NA</v>
          </cell>
          <cell r="U243" t="str">
            <v>CW2020 R3</v>
          </cell>
        </row>
        <row r="244">
          <cell r="B244" t="str">
            <v>SurOccidente</v>
          </cell>
          <cell r="C244" t="str">
            <v>CAQ.Brasilia</v>
          </cell>
          <cell r="D244" t="str">
            <v>Localidades 700 - Obra Civil 100%</v>
          </cell>
          <cell r="E244">
            <v>473364182</v>
          </cell>
          <cell r="F244" t="str">
            <v>German David Diez</v>
          </cell>
          <cell r="G244">
            <v>44509</v>
          </cell>
          <cell r="H244" t="str">
            <v>HB SADELEC</v>
          </cell>
          <cell r="I244" t="str">
            <v>RF-PE-24699,</v>
          </cell>
          <cell r="J244">
            <v>20215270</v>
          </cell>
          <cell r="K244" t="str">
            <v>Obligaciones de hacer</v>
          </cell>
          <cell r="L244" t="str">
            <v>Localidades 700</v>
          </cell>
          <cell r="M244" t="str">
            <v>Torre Autosoportada - Triangular Seccion Variable</v>
          </cell>
          <cell r="N244" t="str">
            <v>70.0</v>
          </cell>
          <cell r="O244">
            <v>44512</v>
          </cell>
          <cell r="P244" t="str">
            <v>90.0</v>
          </cell>
          <cell r="Q244">
            <v>44647</v>
          </cell>
          <cell r="R244" t="str">
            <v>NA</v>
          </cell>
          <cell r="S244" t="str">
            <v>NA</v>
          </cell>
          <cell r="U244" t="str">
            <v>CW2020 R3</v>
          </cell>
        </row>
        <row r="245">
          <cell r="B245" t="str">
            <v>SurOccidente</v>
          </cell>
          <cell r="C245" t="str">
            <v>NEI.RB Galindo</v>
          </cell>
          <cell r="D245" t="str">
            <v>Plan de Expansión - Cimentación Torre</v>
          </cell>
          <cell r="E245">
            <v>60000000</v>
          </cell>
          <cell r="F245" t="str">
            <v>Luis Ediel Torres</v>
          </cell>
          <cell r="G245">
            <v>44505</v>
          </cell>
          <cell r="H245" t="str">
            <v>CICSA</v>
          </cell>
          <cell r="K245" t="str">
            <v>Obligaciones de hacer</v>
          </cell>
          <cell r="L245" t="str">
            <v>Plan de Expansión</v>
          </cell>
          <cell r="M245" t="str">
            <v>Monopolo - Convencional</v>
          </cell>
          <cell r="N245" t="str">
            <v>21.0</v>
          </cell>
          <cell r="O245">
            <v>44515</v>
          </cell>
          <cell r="P245" t="str">
            <v>50.0</v>
          </cell>
          <cell r="Q245">
            <v>44610</v>
          </cell>
          <cell r="R245" t="str">
            <v>SP</v>
          </cell>
          <cell r="S245" t="str">
            <v>hasta InSrv</v>
          </cell>
          <cell r="T245" t="str">
            <v>obra civil monopolo de 21mt</v>
          </cell>
          <cell r="U245" t="str">
            <v>CW2020 R3</v>
          </cell>
        </row>
        <row r="246">
          <cell r="B246" t="str">
            <v>SurOccidente</v>
          </cell>
          <cell r="C246" t="str">
            <v>NEI.RB Galindo</v>
          </cell>
          <cell r="D246" t="str">
            <v>Plan Espectro - Suministro de Torre</v>
          </cell>
          <cell r="E246">
            <v>160000000</v>
          </cell>
          <cell r="F246" t="str">
            <v>Luis Ediel Torres</v>
          </cell>
          <cell r="G246">
            <v>44505</v>
          </cell>
          <cell r="H246" t="str">
            <v>CICSA</v>
          </cell>
          <cell r="K246" t="str">
            <v>Obligaciones de hacer</v>
          </cell>
          <cell r="L246" t="str">
            <v>Plan de Expansión</v>
          </cell>
          <cell r="M246" t="str">
            <v>Monopolo - Convencional</v>
          </cell>
          <cell r="N246" t="str">
            <v>21.0</v>
          </cell>
          <cell r="O246">
            <v>44515</v>
          </cell>
          <cell r="P246" t="str">
            <v>50.0</v>
          </cell>
          <cell r="Q246">
            <v>44610</v>
          </cell>
          <cell r="R246" t="str">
            <v>SP</v>
          </cell>
          <cell r="S246" t="str">
            <v>hasta InSrv</v>
          </cell>
          <cell r="T246" t="str">
            <v>obra civil monopolo de 21mt</v>
          </cell>
          <cell r="U246" t="str">
            <v>CW2020 R3</v>
          </cell>
        </row>
        <row r="247">
          <cell r="B247" t="str">
            <v>SurOccidente</v>
          </cell>
          <cell r="C247" t="str">
            <v>NEI.RB Galindo</v>
          </cell>
          <cell r="D247" t="str">
            <v>Plan de Expansión - Obra Civil 100%</v>
          </cell>
          <cell r="E247">
            <v>90000000</v>
          </cell>
          <cell r="F247" t="str">
            <v>Luis Ediel Torres</v>
          </cell>
          <cell r="G247">
            <v>44505</v>
          </cell>
          <cell r="H247" t="str">
            <v>CICSA</v>
          </cell>
          <cell r="K247" t="str">
            <v>Obligaciones de hacer</v>
          </cell>
          <cell r="L247" t="str">
            <v>Plan de Expansión</v>
          </cell>
          <cell r="M247" t="str">
            <v>Monopolo - Convencional</v>
          </cell>
          <cell r="N247" t="str">
            <v>21.0</v>
          </cell>
          <cell r="O247">
            <v>44515</v>
          </cell>
          <cell r="P247" t="str">
            <v>50.0</v>
          </cell>
          <cell r="Q247">
            <v>44610</v>
          </cell>
          <cell r="R247" t="str">
            <v>SP</v>
          </cell>
          <cell r="S247" t="str">
            <v>hasta InSrv</v>
          </cell>
          <cell r="T247" t="str">
            <v>obra civil monopolo de 21mt</v>
          </cell>
          <cell r="U247" t="str">
            <v>CW2020 R3</v>
          </cell>
        </row>
        <row r="248">
          <cell r="B248" t="str">
            <v>SurOccidente</v>
          </cell>
          <cell r="C248" t="str">
            <v>CAL.La FES</v>
          </cell>
          <cell r="D248" t="str">
            <v>Ampliación Localidades 700 - Ampliación Obras Civiles</v>
          </cell>
          <cell r="E248">
            <v>7495957</v>
          </cell>
          <cell r="F248" t="str">
            <v>German Dario Mancipe</v>
          </cell>
          <cell r="G248">
            <v>44504</v>
          </cell>
          <cell r="H248" t="str">
            <v>CICSA</v>
          </cell>
          <cell r="I248" t="str">
            <v>RF-OVE-45938 lte700,</v>
          </cell>
          <cell r="K248" t="str">
            <v>Calidad regional</v>
          </cell>
          <cell r="L248" t="str">
            <v>Ampliación Localidades 700</v>
          </cell>
          <cell r="M248" t="str">
            <v>Terraza - Convencional con Mastil Adosado</v>
          </cell>
          <cell r="N248" t="str">
            <v>35.0</v>
          </cell>
          <cell r="O248">
            <v>44505</v>
          </cell>
          <cell r="P248" t="str">
            <v>10.0</v>
          </cell>
          <cell r="Q248">
            <v>44560</v>
          </cell>
          <cell r="R248" t="str">
            <v>NA</v>
          </cell>
          <cell r="S248" t="str">
            <v>NA</v>
          </cell>
          <cell r="T248" t="str">
            <v>Se valida para la instalación de 3 soportes adosados a muro de 5m. x 4 pulgadas</v>
          </cell>
          <cell r="U248" t="str">
            <v>CW2020 R3</v>
          </cell>
          <cell r="V248">
            <v>44536</v>
          </cell>
          <cell r="W248">
            <v>44536</v>
          </cell>
          <cell r="X248">
            <v>44536</v>
          </cell>
          <cell r="Y248">
            <v>44546</v>
          </cell>
          <cell r="Z248">
            <v>44567</v>
          </cell>
        </row>
        <row r="249">
          <cell r="B249" t="str">
            <v>SurOccidente</v>
          </cell>
          <cell r="C249" t="str">
            <v>CAQ.Peneya</v>
          </cell>
          <cell r="D249" t="str">
            <v>Localidades 700 - Suministro e Instalación Torre</v>
          </cell>
          <cell r="E249">
            <v>183120584</v>
          </cell>
          <cell r="F249" t="str">
            <v>Luis Ediel Torres</v>
          </cell>
          <cell r="G249">
            <v>44504</v>
          </cell>
          <cell r="H249" t="str">
            <v>CICSA</v>
          </cell>
          <cell r="K249" t="str">
            <v>Obligaciones de hacer</v>
          </cell>
          <cell r="L249" t="str">
            <v>Localidades 700</v>
          </cell>
          <cell r="M249" t="str">
            <v>Torre Autosoportada - Triangular Seccion Variable</v>
          </cell>
          <cell r="N249" t="str">
            <v>60.0</v>
          </cell>
          <cell r="O249">
            <v>44459</v>
          </cell>
          <cell r="P249" t="str">
            <v>70.0</v>
          </cell>
          <cell r="Q249">
            <v>44574</v>
          </cell>
          <cell r="R249" t="str">
            <v>NA</v>
          </cell>
          <cell r="S249" t="str">
            <v>NA</v>
          </cell>
          <cell r="T249" t="str">
            <v>obra civil torre de 60mt</v>
          </cell>
          <cell r="U249" t="str">
            <v>CW2020 R3</v>
          </cell>
          <cell r="V249">
            <v>44620</v>
          </cell>
          <cell r="W249">
            <v>44620</v>
          </cell>
          <cell r="X249">
            <v>44620</v>
          </cell>
          <cell r="Y249">
            <v>44620</v>
          </cell>
          <cell r="Z249">
            <v>44624</v>
          </cell>
        </row>
        <row r="250">
          <cell r="B250" t="str">
            <v>SurOccidente</v>
          </cell>
          <cell r="C250" t="str">
            <v>CAQ.Peneya</v>
          </cell>
          <cell r="D250" t="str">
            <v>Localidades 700 - Cimentación Torre</v>
          </cell>
          <cell r="E250">
            <v>44223825</v>
          </cell>
          <cell r="F250" t="str">
            <v>Luis Ediel Torres</v>
          </cell>
          <cell r="G250">
            <v>44504</v>
          </cell>
          <cell r="H250" t="str">
            <v>CICSA</v>
          </cell>
          <cell r="K250" t="str">
            <v>Obligaciones de hacer</v>
          </cell>
          <cell r="L250" t="str">
            <v>Localidades 700</v>
          </cell>
          <cell r="M250" t="str">
            <v>Torre Autosoportada - Triangular Seccion Variable</v>
          </cell>
          <cell r="N250" t="str">
            <v>60.0</v>
          </cell>
          <cell r="O250">
            <v>44459</v>
          </cell>
          <cell r="P250" t="str">
            <v>70.0</v>
          </cell>
          <cell r="Q250">
            <v>44574</v>
          </cell>
          <cell r="R250" t="str">
            <v>NA</v>
          </cell>
          <cell r="S250" t="str">
            <v>NA</v>
          </cell>
          <cell r="T250" t="str">
            <v>obra civil torre de 60mt</v>
          </cell>
          <cell r="U250" t="str">
            <v>CW2020 R3</v>
          </cell>
          <cell r="V250">
            <v>44620</v>
          </cell>
          <cell r="W250">
            <v>44620</v>
          </cell>
          <cell r="X250">
            <v>44620</v>
          </cell>
          <cell r="Y250">
            <v>44620</v>
          </cell>
          <cell r="Z250">
            <v>44624</v>
          </cell>
        </row>
        <row r="251">
          <cell r="B251" t="str">
            <v>SurOccidente</v>
          </cell>
          <cell r="C251" t="str">
            <v>VAL.Florida-2</v>
          </cell>
          <cell r="D251" t="str">
            <v>Ampliación Localidades 700 - Ampliación Obras Civiles</v>
          </cell>
          <cell r="E251">
            <v>1691187</v>
          </cell>
          <cell r="F251" t="str">
            <v>German Dario Mancipe</v>
          </cell>
          <cell r="G251">
            <v>44504</v>
          </cell>
          <cell r="H251" t="str">
            <v>CICSA</v>
          </cell>
          <cell r="I251" t="str">
            <v>RF-OVE-51246 lte700,</v>
          </cell>
          <cell r="K251" t="str">
            <v>Calidad regional</v>
          </cell>
          <cell r="L251" t="str">
            <v>Ampliación Localidades 700</v>
          </cell>
          <cell r="M251" t="str">
            <v>Torre Autosoportada - Cuadrada Seccion Constante 1.5m x 1.5m</v>
          </cell>
          <cell r="N251" t="str">
            <v>35.0</v>
          </cell>
          <cell r="O251">
            <v>44505</v>
          </cell>
          <cell r="P251" t="str">
            <v>15.0</v>
          </cell>
          <cell r="Q251">
            <v>44565</v>
          </cell>
          <cell r="R251" t="str">
            <v>NA</v>
          </cell>
          <cell r="S251" t="str">
            <v>NA</v>
          </cell>
          <cell r="T251" t="str">
            <v>El TSS se valida para la instalación de 3 platinas de tierras.</v>
          </cell>
          <cell r="U251" t="str">
            <v>CW2020 R3</v>
          </cell>
          <cell r="V251">
            <v>44530</v>
          </cell>
          <cell r="W251">
            <v>44530</v>
          </cell>
          <cell r="X251">
            <v>44530</v>
          </cell>
          <cell r="Y251">
            <v>44530</v>
          </cell>
          <cell r="Z251">
            <v>44533</v>
          </cell>
        </row>
        <row r="252">
          <cell r="B252" t="str">
            <v>SurOccidente</v>
          </cell>
          <cell r="C252" t="str">
            <v>TOL.Guayabal</v>
          </cell>
          <cell r="D252" t="str">
            <v>Ampliación Localidades 700 - Ampliación Obras Civiles</v>
          </cell>
          <cell r="E252">
            <v>6679245</v>
          </cell>
          <cell r="F252" t="str">
            <v>German Dario Mancipe</v>
          </cell>
          <cell r="G252">
            <v>44504</v>
          </cell>
          <cell r="H252" t="str">
            <v>CICSA</v>
          </cell>
          <cell r="I252" t="str">
            <v>RF-AMP-31096 lte700,</v>
          </cell>
          <cell r="K252" t="str">
            <v>Calidad regional</v>
          </cell>
          <cell r="L252" t="str">
            <v>Ampliación Localidades 700</v>
          </cell>
          <cell r="M252" t="str">
            <v>Torre Autosoportada - Cuadrada Seccion Constante 1.5m x 1.5m</v>
          </cell>
          <cell r="N252" t="str">
            <v>45.0</v>
          </cell>
          <cell r="O252">
            <v>44505</v>
          </cell>
          <cell r="P252" t="str">
            <v>15.0</v>
          </cell>
          <cell r="Q252">
            <v>44565</v>
          </cell>
          <cell r="R252" t="str">
            <v>NA</v>
          </cell>
          <cell r="S252" t="str">
            <v>NA</v>
          </cell>
          <cell r="T252" t="str">
            <v>El TSS se valida para la instalación de rieles omega, escalerilla porta cables, 2 platinas de tierras, 1 soporte tipo H y el refuerzo y reubicación de 1 soporte de diversidad en uso</v>
          </cell>
          <cell r="U252" t="str">
            <v>CW2020 R3</v>
          </cell>
          <cell r="V252">
            <v>44618</v>
          </cell>
          <cell r="W252">
            <v>44618</v>
          </cell>
          <cell r="X252">
            <v>44618</v>
          </cell>
          <cell r="Y252">
            <v>44620</v>
          </cell>
          <cell r="Z252">
            <v>44624</v>
          </cell>
        </row>
        <row r="253">
          <cell r="B253" t="str">
            <v>SurOccidente</v>
          </cell>
          <cell r="C253" t="str">
            <v>PAS.Morasurco</v>
          </cell>
          <cell r="D253" t="str">
            <v>Ampliación Localidades 700 - Ampliación Obras Civiles</v>
          </cell>
          <cell r="E253">
            <v>1757483</v>
          </cell>
          <cell r="F253" t="str">
            <v>German Dario Mancipe</v>
          </cell>
          <cell r="G253">
            <v>44504</v>
          </cell>
          <cell r="H253" t="str">
            <v>CICSA</v>
          </cell>
          <cell r="I253" t="str">
            <v>RF-OVE-50201 lte700,</v>
          </cell>
          <cell r="K253" t="str">
            <v>Calidad regional</v>
          </cell>
          <cell r="L253" t="str">
            <v>Ampliación Localidades 700</v>
          </cell>
          <cell r="M253" t="str">
            <v>Terraza - Convencional con Mastil Autosoportado</v>
          </cell>
          <cell r="N253" t="str">
            <v>29.0</v>
          </cell>
          <cell r="O253">
            <v>44505</v>
          </cell>
          <cell r="P253" t="str">
            <v>15.0</v>
          </cell>
          <cell r="Q253">
            <v>44565</v>
          </cell>
          <cell r="R253" t="str">
            <v>NA</v>
          </cell>
          <cell r="S253" t="str">
            <v>NA</v>
          </cell>
          <cell r="T253" t="str">
            <v>El TSS se valida para la instalación de rieles omega, escalerilla porta cables y 1 platina de tierras, el sitio se encuentra en proceso de reducción de espacios donde la infraestructura en la que se requieren los rieles omega se trasladara a la terraza superior donde se encuentran las antenas.</v>
          </cell>
          <cell r="U253" t="str">
            <v>CW2020 R3</v>
          </cell>
          <cell r="V253">
            <v>44589</v>
          </cell>
          <cell r="W253">
            <v>44589</v>
          </cell>
          <cell r="X253">
            <v>44589</v>
          </cell>
          <cell r="Y253">
            <v>44592</v>
          </cell>
          <cell r="Z253">
            <v>44596</v>
          </cell>
        </row>
        <row r="254">
          <cell r="B254" t="str">
            <v>SurOccidente</v>
          </cell>
          <cell r="C254" t="str">
            <v>VAL.IND Bengala Agricola</v>
          </cell>
          <cell r="D254" t="str">
            <v>Plan de Expansión - Obra Civil 100%</v>
          </cell>
          <cell r="E254">
            <v>51500000</v>
          </cell>
          <cell r="F254" t="str">
            <v>German David Diez</v>
          </cell>
          <cell r="G254">
            <v>44503</v>
          </cell>
          <cell r="H254" t="str">
            <v>CICSA</v>
          </cell>
          <cell r="I254" t="str">
            <v>PRJ-04945</v>
          </cell>
          <cell r="J254">
            <v>20215216</v>
          </cell>
          <cell r="K254" t="str">
            <v>Obligaciones de hacer</v>
          </cell>
          <cell r="L254" t="str">
            <v>Plan de Expansión</v>
          </cell>
          <cell r="M254" t="str">
            <v>Poste - Concreto</v>
          </cell>
          <cell r="N254" t="str">
            <v>12.0</v>
          </cell>
          <cell r="O254">
            <v>44508</v>
          </cell>
          <cell r="P254" t="str">
            <v>60.0</v>
          </cell>
          <cell r="Q254">
            <v>44613</v>
          </cell>
          <cell r="R254" t="str">
            <v>ND</v>
          </cell>
          <cell r="S254" t="str">
            <v>ND</v>
          </cell>
          <cell r="T254" t="str">
            <v>PROYECTO INDOOR</v>
          </cell>
          <cell r="U254" t="str">
            <v>CW2020 R3</v>
          </cell>
        </row>
        <row r="255">
          <cell r="B255" t="str">
            <v>SurOccidente</v>
          </cell>
          <cell r="C255" t="str">
            <v>CAU.Tetillo</v>
          </cell>
          <cell r="D255" t="str">
            <v>Localidades 700 - Obra Eléctrica 100%</v>
          </cell>
          <cell r="E255">
            <v>45000000</v>
          </cell>
          <cell r="F255" t="str">
            <v>Rafael Angel Garcia</v>
          </cell>
          <cell r="G255">
            <v>44503</v>
          </cell>
          <cell r="H255" t="str">
            <v>CICSA</v>
          </cell>
          <cell r="I255" t="str">
            <v>NA</v>
          </cell>
          <cell r="K255" t="str">
            <v>NA</v>
          </cell>
          <cell r="L255" t="str">
            <v>Localidades 700</v>
          </cell>
          <cell r="M255" t="str">
            <v>Torre Autosoportada - Triangular Seccion Variable</v>
          </cell>
          <cell r="N255" t="str">
            <v>60.0</v>
          </cell>
          <cell r="O255">
            <v>44504</v>
          </cell>
          <cell r="P255" t="str">
            <v>60.0</v>
          </cell>
          <cell r="Q255">
            <v>44609</v>
          </cell>
          <cell r="R255" t="str">
            <v>NA</v>
          </cell>
          <cell r="S255" t="str">
            <v>NA</v>
          </cell>
          <cell r="T255" t="str">
            <v>Ejecución proyecto eléctrico</v>
          </cell>
          <cell r="U255" t="str">
            <v>CW2020 R3</v>
          </cell>
        </row>
        <row r="256">
          <cell r="B256" t="str">
            <v>SurOccidente</v>
          </cell>
          <cell r="C256" t="str">
            <v>CAQ.Macarena</v>
          </cell>
          <cell r="D256" t="str">
            <v>Localidades 700 - Cimentación Torre</v>
          </cell>
          <cell r="E256">
            <v>80000000</v>
          </cell>
          <cell r="F256" t="str">
            <v>Luis Ediel Torres</v>
          </cell>
          <cell r="G256">
            <v>44502</v>
          </cell>
          <cell r="H256" t="str">
            <v>CICSA</v>
          </cell>
          <cell r="K256" t="str">
            <v>Obligaciones de hacer</v>
          </cell>
          <cell r="L256" t="str">
            <v>Localidades 700</v>
          </cell>
          <cell r="M256" t="str">
            <v>Torre Autosoportada - Triangular Seccion Variable</v>
          </cell>
          <cell r="N256" t="str">
            <v>60.0</v>
          </cell>
          <cell r="O256">
            <v>44466</v>
          </cell>
          <cell r="P256" t="str">
            <v>80.0</v>
          </cell>
          <cell r="Q256">
            <v>44591</v>
          </cell>
          <cell r="R256" t="str">
            <v>NA</v>
          </cell>
          <cell r="S256" t="str">
            <v>NA</v>
          </cell>
          <cell r="T256" t="str">
            <v>obra civil torre de 60mt</v>
          </cell>
          <cell r="U256" t="str">
            <v>CW2020 R3</v>
          </cell>
        </row>
        <row r="257">
          <cell r="B257" t="str">
            <v>SurOccidente</v>
          </cell>
          <cell r="C257" t="str">
            <v>CAQ.Macarena</v>
          </cell>
          <cell r="D257" t="str">
            <v>Localidades 700 - Obra Civil 100%</v>
          </cell>
          <cell r="E257">
            <v>957896668</v>
          </cell>
          <cell r="F257" t="str">
            <v>Luis Ediel Torres</v>
          </cell>
          <cell r="G257">
            <v>44502</v>
          </cell>
          <cell r="H257" t="str">
            <v>CICSA</v>
          </cell>
          <cell r="J257">
            <v>20215188</v>
          </cell>
          <cell r="K257" t="str">
            <v>Obligaciones de hacer</v>
          </cell>
          <cell r="L257" t="str">
            <v>Localidades 700</v>
          </cell>
          <cell r="M257" t="str">
            <v>Torre Autosoportada - Triangular Seccion Variable</v>
          </cell>
          <cell r="N257" t="str">
            <v>60.0</v>
          </cell>
          <cell r="O257">
            <v>44466</v>
          </cell>
          <cell r="P257" t="str">
            <v>80.0</v>
          </cell>
          <cell r="Q257">
            <v>44591</v>
          </cell>
          <cell r="R257" t="str">
            <v>NA</v>
          </cell>
          <cell r="S257" t="str">
            <v>NA</v>
          </cell>
          <cell r="T257" t="str">
            <v>obra civil torre de 60mt</v>
          </cell>
          <cell r="U257" t="str">
            <v>CW2020 R3</v>
          </cell>
        </row>
        <row r="258">
          <cell r="B258" t="str">
            <v>SurOccidente</v>
          </cell>
          <cell r="C258" t="str">
            <v>CAQ.Bocana Anaya</v>
          </cell>
          <cell r="D258" t="str">
            <v>Localidades 700 - Cimentación Torre</v>
          </cell>
          <cell r="E258">
            <v>46728800</v>
          </cell>
          <cell r="F258" t="str">
            <v>Juan Carlos Gonzalez</v>
          </cell>
          <cell r="G258">
            <v>44502</v>
          </cell>
          <cell r="H258" t="str">
            <v>CICSA</v>
          </cell>
          <cell r="I258" t="str">
            <v>RF-PE-24452,</v>
          </cell>
          <cell r="K258" t="str">
            <v>Obligaciones de hacer</v>
          </cell>
          <cell r="L258" t="str">
            <v>Localidades 700</v>
          </cell>
          <cell r="M258" t="str">
            <v>Torre Autosoportada - Triangular Seccion Variable</v>
          </cell>
          <cell r="N258" t="str">
            <v>60.0</v>
          </cell>
          <cell r="O258">
            <v>44466</v>
          </cell>
          <cell r="P258" t="str">
            <v>75.0</v>
          </cell>
          <cell r="Q258">
            <v>44586</v>
          </cell>
          <cell r="R258" t="str">
            <v>NA</v>
          </cell>
          <cell r="S258" t="str">
            <v>NA</v>
          </cell>
          <cell r="T258" t="str">
            <v>Pendiente estudio de suelos</v>
          </cell>
          <cell r="U258" t="str">
            <v>CW2020 R3</v>
          </cell>
          <cell r="V258">
            <v>44553</v>
          </cell>
          <cell r="W258">
            <v>44553</v>
          </cell>
          <cell r="X258">
            <v>44553</v>
          </cell>
          <cell r="Y258">
            <v>44561</v>
          </cell>
          <cell r="Z258">
            <v>44567</v>
          </cell>
        </row>
        <row r="259">
          <cell r="B259" t="str">
            <v>SurOccidente</v>
          </cell>
          <cell r="C259" t="str">
            <v>CAQ.Bocana Anaya</v>
          </cell>
          <cell r="D259" t="str">
            <v>Localidades 700 - Obra Civil 100%</v>
          </cell>
          <cell r="E259">
            <v>348346000</v>
          </cell>
          <cell r="F259" t="str">
            <v>Juan Carlos Gonzalez</v>
          </cell>
          <cell r="G259">
            <v>44502</v>
          </cell>
          <cell r="H259" t="str">
            <v>CICSA</v>
          </cell>
          <cell r="I259" t="str">
            <v>RF-PE-24452,</v>
          </cell>
          <cell r="J259">
            <v>20215186</v>
          </cell>
          <cell r="K259" t="str">
            <v>Obligaciones de hacer</v>
          </cell>
          <cell r="L259" t="str">
            <v>Localidades 700</v>
          </cell>
          <cell r="M259" t="str">
            <v>Torre Autosoportada - Triangular Seccion Variable</v>
          </cell>
          <cell r="N259" t="str">
            <v>60.0</v>
          </cell>
          <cell r="O259">
            <v>44466</v>
          </cell>
          <cell r="P259" t="str">
            <v>75.0</v>
          </cell>
          <cell r="Q259">
            <v>44586</v>
          </cell>
          <cell r="R259" t="str">
            <v>NA</v>
          </cell>
          <cell r="S259" t="str">
            <v>NA</v>
          </cell>
          <cell r="T259" t="str">
            <v>Pendiente estudio de suelos</v>
          </cell>
          <cell r="U259" t="str">
            <v>CW2020 R3</v>
          </cell>
        </row>
        <row r="260">
          <cell r="B260" t="str">
            <v>SurOccidente</v>
          </cell>
          <cell r="C260" t="str">
            <v>PUT.El Recreo</v>
          </cell>
          <cell r="D260" t="str">
            <v>Localidades 700 - Cimentación Torre</v>
          </cell>
          <cell r="E260">
            <v>63791394</v>
          </cell>
          <cell r="F260" t="str">
            <v>Juan Carlos Gonzalez</v>
          </cell>
          <cell r="G260">
            <v>44502</v>
          </cell>
          <cell r="H260" t="str">
            <v>CICSA</v>
          </cell>
          <cell r="I260" t="str">
            <v>RF-PE-24442,</v>
          </cell>
          <cell r="K260" t="str">
            <v>Obligaciones de hacer</v>
          </cell>
          <cell r="L260" t="str">
            <v>Localidades 700</v>
          </cell>
          <cell r="M260" t="str">
            <v>Torre Autosoportada - Triangular Seccion Variable</v>
          </cell>
          <cell r="N260" t="str">
            <v>60.0</v>
          </cell>
          <cell r="O260">
            <v>44466</v>
          </cell>
          <cell r="P260" t="str">
            <v>90.0</v>
          </cell>
          <cell r="Q260">
            <v>44601</v>
          </cell>
          <cell r="R260" t="str">
            <v>NA</v>
          </cell>
          <cell r="S260" t="str">
            <v>NA</v>
          </cell>
          <cell r="T260" t="str">
            <v>TAT 60m, Pendiente estudio de suelos</v>
          </cell>
          <cell r="U260" t="str">
            <v>CW2020 R3</v>
          </cell>
          <cell r="V260">
            <v>44620</v>
          </cell>
          <cell r="W260">
            <v>44620</v>
          </cell>
          <cell r="X260">
            <v>44620</v>
          </cell>
          <cell r="Y260">
            <v>44620</v>
          </cell>
          <cell r="Z260">
            <v>44624</v>
          </cell>
        </row>
        <row r="261">
          <cell r="B261" t="str">
            <v>SurOccidente</v>
          </cell>
          <cell r="C261" t="str">
            <v>PUT.El Recreo</v>
          </cell>
          <cell r="D261" t="str">
            <v>Localidades 700 - Obra Civil 100%</v>
          </cell>
          <cell r="E261">
            <v>526696500</v>
          </cell>
          <cell r="F261" t="str">
            <v>Juan Carlos Gonzalez</v>
          </cell>
          <cell r="G261">
            <v>44502</v>
          </cell>
          <cell r="H261" t="str">
            <v>CICSA</v>
          </cell>
          <cell r="I261" t="str">
            <v>RF-PE-24442,</v>
          </cell>
          <cell r="J261">
            <v>20215184</v>
          </cell>
          <cell r="K261" t="str">
            <v>Obligaciones de hacer</v>
          </cell>
          <cell r="L261" t="str">
            <v>Localidades 700</v>
          </cell>
          <cell r="M261" t="str">
            <v>Torre Autosoportada - Triangular Seccion Variable</v>
          </cell>
          <cell r="N261" t="str">
            <v>60.0</v>
          </cell>
          <cell r="O261">
            <v>44466</v>
          </cell>
          <cell r="P261" t="str">
            <v>90.0</v>
          </cell>
          <cell r="Q261">
            <v>44601</v>
          </cell>
          <cell r="R261" t="str">
            <v>NA</v>
          </cell>
          <cell r="S261" t="str">
            <v>NA</v>
          </cell>
          <cell r="T261" t="str">
            <v>TAT 60m, Pendiente estudio de suelos</v>
          </cell>
          <cell r="U261" t="str">
            <v>CW2020 R3</v>
          </cell>
        </row>
        <row r="262">
          <cell r="B262" t="str">
            <v>SurOccidente</v>
          </cell>
          <cell r="C262" t="str">
            <v>PUT.Damasco Caicedo</v>
          </cell>
          <cell r="D262" t="str">
            <v>Localidades 700 - Obra Civil 100%</v>
          </cell>
          <cell r="E262">
            <v>276832831</v>
          </cell>
          <cell r="F262" t="str">
            <v>Juan Carlos Gonzalez</v>
          </cell>
          <cell r="G262">
            <v>44502</v>
          </cell>
          <cell r="H262" t="str">
            <v>CICSA</v>
          </cell>
          <cell r="I262" t="str">
            <v>RF-PE-23883,</v>
          </cell>
          <cell r="J262">
            <v>20215183</v>
          </cell>
          <cell r="K262" t="str">
            <v>Obligaciones de hacer</v>
          </cell>
          <cell r="L262" t="str">
            <v>Localidades 700</v>
          </cell>
          <cell r="M262" t="str">
            <v>Torre Autosoportada - Triangular Seccion Variable</v>
          </cell>
          <cell r="N262" t="str">
            <v>60.0</v>
          </cell>
          <cell r="O262">
            <v>44480</v>
          </cell>
          <cell r="P262" t="str">
            <v>90.0</v>
          </cell>
          <cell r="Q262">
            <v>44615</v>
          </cell>
          <cell r="R262" t="str">
            <v>NA</v>
          </cell>
          <cell r="S262" t="str">
            <v>NA</v>
          </cell>
          <cell r="T262" t="str">
            <v>TAT 60 m. Pendiente estudio de suelos y consulta previa</v>
          </cell>
          <cell r="U262" t="str">
            <v>CW2020 R3</v>
          </cell>
        </row>
        <row r="263">
          <cell r="B263" t="str">
            <v>SurOccidente</v>
          </cell>
          <cell r="C263" t="str">
            <v>PUT.Damasco Caicedo</v>
          </cell>
          <cell r="D263" t="str">
            <v>Localidades 700 - Cimentación Torre</v>
          </cell>
          <cell r="E263">
            <v>80000000</v>
          </cell>
          <cell r="F263" t="str">
            <v>Juan Carlos Gonzalez</v>
          </cell>
          <cell r="G263">
            <v>44502</v>
          </cell>
          <cell r="H263" t="str">
            <v>CICSA</v>
          </cell>
          <cell r="I263" t="str">
            <v>RF-PE-23883,</v>
          </cell>
          <cell r="K263" t="str">
            <v>Obligaciones de hacer</v>
          </cell>
          <cell r="L263" t="str">
            <v>Localidades 700</v>
          </cell>
          <cell r="M263" t="str">
            <v>Torre Autosoportada - Triangular Seccion Variable</v>
          </cell>
          <cell r="N263" t="str">
            <v>60.0</v>
          </cell>
          <cell r="O263">
            <v>44480</v>
          </cell>
          <cell r="P263" t="str">
            <v>90.0</v>
          </cell>
          <cell r="Q263">
            <v>44615</v>
          </cell>
          <cell r="R263" t="str">
            <v>NA</v>
          </cell>
          <cell r="S263" t="str">
            <v>NA</v>
          </cell>
          <cell r="T263" t="str">
            <v>TAT 60 m. Pendiente estudio de suelos y consulta previa</v>
          </cell>
          <cell r="U263" t="str">
            <v>CW2020 R3</v>
          </cell>
        </row>
        <row r="264">
          <cell r="B264" t="str">
            <v>SurOccidente</v>
          </cell>
          <cell r="C264" t="str">
            <v>PUT.El Bombon</v>
          </cell>
          <cell r="D264" t="str">
            <v>Localidades 700 - Obra Civil 100%</v>
          </cell>
          <cell r="E264">
            <v>180000000</v>
          </cell>
          <cell r="F264" t="str">
            <v>Juan Carlos Gonzalez</v>
          </cell>
          <cell r="G264">
            <v>44502</v>
          </cell>
          <cell r="H264" t="str">
            <v>CICSA</v>
          </cell>
          <cell r="I264" t="str">
            <v>RF-PE-24441,</v>
          </cell>
          <cell r="J264">
            <v>20215181</v>
          </cell>
          <cell r="K264" t="str">
            <v>Obligaciones de hacer</v>
          </cell>
          <cell r="L264" t="str">
            <v>Localidades 700</v>
          </cell>
          <cell r="M264" t="str">
            <v>Torre Autosoportada - Triangular Seccion Variable</v>
          </cell>
          <cell r="N264" t="str">
            <v>60.0</v>
          </cell>
          <cell r="O264">
            <v>44473</v>
          </cell>
          <cell r="P264" t="str">
            <v>90.0</v>
          </cell>
          <cell r="Q264">
            <v>44608</v>
          </cell>
          <cell r="R264" t="str">
            <v>NA</v>
          </cell>
          <cell r="S264" t="str">
            <v>NA</v>
          </cell>
          <cell r="T264" t="str">
            <v>TAT 60 m. Pendiente estudio de suelos</v>
          </cell>
          <cell r="U264" t="str">
            <v>CW2020 R3</v>
          </cell>
        </row>
        <row r="265">
          <cell r="B265" t="str">
            <v>SurOccidente</v>
          </cell>
          <cell r="C265" t="str">
            <v>PUT.El Bombon</v>
          </cell>
          <cell r="D265" t="str">
            <v>Localidades 700 - Cimentación Torre</v>
          </cell>
          <cell r="E265">
            <v>80000000</v>
          </cell>
          <cell r="F265" t="str">
            <v>Juan Carlos Gonzalez</v>
          </cell>
          <cell r="G265">
            <v>44502</v>
          </cell>
          <cell r="H265" t="str">
            <v>CICSA</v>
          </cell>
          <cell r="I265" t="str">
            <v>RF-PE-24441,</v>
          </cell>
          <cell r="K265" t="str">
            <v>Obligaciones de hacer</v>
          </cell>
          <cell r="L265" t="str">
            <v>Localidades 700</v>
          </cell>
          <cell r="M265" t="str">
            <v>Torre Autosoportada - Triangular Seccion Variable</v>
          </cell>
          <cell r="N265" t="str">
            <v>60.0</v>
          </cell>
          <cell r="O265">
            <v>44473</v>
          </cell>
          <cell r="P265" t="str">
            <v>90.0</v>
          </cell>
          <cell r="Q265">
            <v>44608</v>
          </cell>
          <cell r="R265" t="str">
            <v>NA</v>
          </cell>
          <cell r="S265" t="str">
            <v>NA</v>
          </cell>
          <cell r="T265" t="str">
            <v>TAT 60 m. Pendiente estudio de suelos</v>
          </cell>
          <cell r="U265" t="str">
            <v>CW2020 R3</v>
          </cell>
        </row>
        <row r="266">
          <cell r="B266" t="str">
            <v>SurOccidente</v>
          </cell>
          <cell r="C266" t="str">
            <v>PUT.El Bombon</v>
          </cell>
          <cell r="D266" t="str">
            <v>Localidades 700 - Obra Eléctrica 100%</v>
          </cell>
          <cell r="E266">
            <v>50000000</v>
          </cell>
          <cell r="F266" t="str">
            <v>Juan Carlos Gonzalez</v>
          </cell>
          <cell r="G266">
            <v>44502</v>
          </cell>
          <cell r="H266" t="str">
            <v>CICSA</v>
          </cell>
          <cell r="I266" t="str">
            <v>RF-PE-24441,</v>
          </cell>
          <cell r="K266" t="str">
            <v>Obligaciones de hacer</v>
          </cell>
          <cell r="L266" t="str">
            <v>Localidades 700</v>
          </cell>
          <cell r="M266" t="str">
            <v>Torre Autosoportada - Triangular Seccion Variable</v>
          </cell>
          <cell r="N266" t="str">
            <v>60.0</v>
          </cell>
          <cell r="O266">
            <v>44473</v>
          </cell>
          <cell r="P266" t="str">
            <v>90.0</v>
          </cell>
          <cell r="Q266">
            <v>44608</v>
          </cell>
          <cell r="R266" t="str">
            <v>NA</v>
          </cell>
          <cell r="S266" t="str">
            <v>NA</v>
          </cell>
          <cell r="T266" t="str">
            <v>TAT 60 m. Pendiente estudio de suelos</v>
          </cell>
          <cell r="U266" t="str">
            <v>CW2020 R3</v>
          </cell>
        </row>
        <row r="267">
          <cell r="B267" t="str">
            <v>SurOccidente</v>
          </cell>
          <cell r="C267" t="str">
            <v>HUI.Buenos Aires – OPC2</v>
          </cell>
          <cell r="D267" t="str">
            <v>Localidades 700 - Obra Civil 100%</v>
          </cell>
          <cell r="E267">
            <v>111877566</v>
          </cell>
          <cell r="F267" t="str">
            <v>Luis Ediel Torres</v>
          </cell>
          <cell r="G267">
            <v>44498</v>
          </cell>
          <cell r="H267" t="str">
            <v>ING. DEL HUILA</v>
          </cell>
          <cell r="K267" t="str">
            <v>Obligaciones de hacer</v>
          </cell>
          <cell r="L267" t="str">
            <v>Localidades 700</v>
          </cell>
          <cell r="M267" t="str">
            <v>Torre Autosoportada - Triangular Seccion Variable</v>
          </cell>
          <cell r="N267" t="str">
            <v>60.0</v>
          </cell>
          <cell r="O267">
            <v>44498</v>
          </cell>
          <cell r="P267" t="str">
            <v>50.0</v>
          </cell>
          <cell r="Q267">
            <v>44593</v>
          </cell>
          <cell r="R267" t="str">
            <v>NA</v>
          </cell>
          <cell r="S267" t="str">
            <v>NA</v>
          </cell>
          <cell r="T267" t="str">
            <v>Opcion Caida Se envio a negociacion en Sep 10, 2020 y se cayo en Feb 1, 2021 por Oposicion Comunidad. Jair Mauricio Coloma Arcila: Proyecto no viable.</v>
          </cell>
          <cell r="U267" t="str">
            <v>CW2020 R3</v>
          </cell>
          <cell r="V267">
            <v>44498</v>
          </cell>
          <cell r="W267">
            <v>44498</v>
          </cell>
          <cell r="X267">
            <v>44498</v>
          </cell>
          <cell r="Y267">
            <v>44498</v>
          </cell>
          <cell r="Z267">
            <v>44504</v>
          </cell>
        </row>
        <row r="268">
          <cell r="B268" t="str">
            <v>SurOccidente</v>
          </cell>
          <cell r="C268" t="str">
            <v>CAU.Ledesma</v>
          </cell>
          <cell r="D268" t="str">
            <v>Localidades 700 - Obra Eléctrica 100%</v>
          </cell>
          <cell r="E268">
            <v>70000000</v>
          </cell>
          <cell r="F268" t="str">
            <v>German David Diez</v>
          </cell>
          <cell r="G268">
            <v>44498</v>
          </cell>
          <cell r="H268" t="str">
            <v>CICSA</v>
          </cell>
          <cell r="I268" t="str">
            <v>RF-PE-23523,</v>
          </cell>
          <cell r="K268" t="str">
            <v>Obligaciones de hacer</v>
          </cell>
          <cell r="L268" t="str">
            <v>Localidades 700</v>
          </cell>
          <cell r="M268" t="str">
            <v>Celda Portatil - Triangular</v>
          </cell>
          <cell r="N268" t="str">
            <v>45.0</v>
          </cell>
          <cell r="O268">
            <v>44502</v>
          </cell>
          <cell r="P268" t="str">
            <v>80.0</v>
          </cell>
          <cell r="Q268">
            <v>44627</v>
          </cell>
          <cell r="R268" t="str">
            <v>NA</v>
          </cell>
          <cell r="S268" t="str">
            <v>NA</v>
          </cell>
          <cell r="U268" t="str">
            <v>CW2020 R3</v>
          </cell>
        </row>
        <row r="269">
          <cell r="B269" t="str">
            <v>SurOccidente</v>
          </cell>
          <cell r="C269" t="str">
            <v>CAU.Ledesma</v>
          </cell>
          <cell r="D269" t="str">
            <v>Localidades 700 - Obra Civil 100%</v>
          </cell>
          <cell r="E269">
            <v>327180106</v>
          </cell>
          <cell r="F269" t="str">
            <v>German David Diez</v>
          </cell>
          <cell r="G269">
            <v>44498</v>
          </cell>
          <cell r="H269" t="str">
            <v>CICSA</v>
          </cell>
          <cell r="I269" t="str">
            <v>RF-PE-23523,</v>
          </cell>
          <cell r="K269" t="str">
            <v>Obligaciones de hacer</v>
          </cell>
          <cell r="L269" t="str">
            <v>Localidades 700</v>
          </cell>
          <cell r="M269" t="str">
            <v>Celda Portatil - Triangular</v>
          </cell>
          <cell r="N269" t="str">
            <v>45.0</v>
          </cell>
          <cell r="O269">
            <v>44502</v>
          </cell>
          <cell r="P269" t="str">
            <v>80.0</v>
          </cell>
          <cell r="Q269">
            <v>44627</v>
          </cell>
          <cell r="R269" t="str">
            <v>NA</v>
          </cell>
          <cell r="S269" t="str">
            <v>NA</v>
          </cell>
          <cell r="U269" t="str">
            <v>CW2020 R3</v>
          </cell>
          <cell r="V269">
            <v>44561</v>
          </cell>
          <cell r="W269">
            <v>44561</v>
          </cell>
          <cell r="X269">
            <v>44561</v>
          </cell>
          <cell r="Y269">
            <v>44561</v>
          </cell>
          <cell r="Z269">
            <v>44567</v>
          </cell>
        </row>
        <row r="270">
          <cell r="B270" t="str">
            <v>SurOccidente</v>
          </cell>
          <cell r="C270" t="str">
            <v>CAQ.La Libertad</v>
          </cell>
          <cell r="D270" t="str">
            <v>Localidades 700 - Obra Civil 100%</v>
          </cell>
          <cell r="E270">
            <v>252701245</v>
          </cell>
          <cell r="F270" t="str">
            <v>Luis Ediel Torres</v>
          </cell>
          <cell r="G270">
            <v>44498</v>
          </cell>
          <cell r="H270" t="str">
            <v>CICSA</v>
          </cell>
          <cell r="J270">
            <v>20215149</v>
          </cell>
          <cell r="K270" t="str">
            <v>Obligaciones de hacer</v>
          </cell>
          <cell r="L270" t="str">
            <v>Localidades 700</v>
          </cell>
          <cell r="M270" t="str">
            <v>Celda Portatil - Triangular</v>
          </cell>
          <cell r="N270" t="str">
            <v>45.0</v>
          </cell>
          <cell r="O270">
            <v>44515</v>
          </cell>
          <cell r="P270" t="str">
            <v>65.0</v>
          </cell>
          <cell r="Q270">
            <v>44625</v>
          </cell>
          <cell r="R270" t="str">
            <v>NA</v>
          </cell>
          <cell r="S270" t="str">
            <v>NA</v>
          </cell>
          <cell r="T270" t="str">
            <v>cp de 45mt</v>
          </cell>
          <cell r="U270" t="str">
            <v>CW2020 R3</v>
          </cell>
          <cell r="V270">
            <v>44620</v>
          </cell>
          <cell r="W270">
            <v>44620</v>
          </cell>
          <cell r="X270">
            <v>44620</v>
          </cell>
          <cell r="Y270">
            <v>44620</v>
          </cell>
          <cell r="Z270">
            <v>44624</v>
          </cell>
        </row>
        <row r="271">
          <cell r="B271" t="str">
            <v>SurOccidente</v>
          </cell>
          <cell r="C271" t="str">
            <v>CAQ.La Libertad</v>
          </cell>
          <cell r="D271" t="str">
            <v>Localidades 700 - Suministro e Instalación Torre</v>
          </cell>
          <cell r="E271">
            <v>244785542</v>
          </cell>
          <cell r="F271" t="str">
            <v>Luis Ediel Torres</v>
          </cell>
          <cell r="G271">
            <v>44498</v>
          </cell>
          <cell r="H271" t="str">
            <v>CICSA</v>
          </cell>
          <cell r="K271" t="str">
            <v>Obligaciones de hacer</v>
          </cell>
          <cell r="L271" t="str">
            <v>Localidades 700</v>
          </cell>
          <cell r="M271" t="str">
            <v>Celda Portatil - Triangular</v>
          </cell>
          <cell r="N271" t="str">
            <v>45.0</v>
          </cell>
          <cell r="O271">
            <v>44515</v>
          </cell>
          <cell r="P271" t="str">
            <v>65.0</v>
          </cell>
          <cell r="Q271">
            <v>44625</v>
          </cell>
          <cell r="R271" t="str">
            <v>NA</v>
          </cell>
          <cell r="S271" t="str">
            <v>NA</v>
          </cell>
          <cell r="T271" t="str">
            <v>cp de 45mt</v>
          </cell>
          <cell r="U271" t="str">
            <v>CW2020 R3</v>
          </cell>
          <cell r="V271">
            <v>44620</v>
          </cell>
          <cell r="W271">
            <v>44620</v>
          </cell>
          <cell r="X271">
            <v>44620</v>
          </cell>
          <cell r="Y271">
            <v>44620</v>
          </cell>
          <cell r="Z271">
            <v>44624</v>
          </cell>
        </row>
        <row r="272">
          <cell r="B272" t="str">
            <v>SurOccidente</v>
          </cell>
          <cell r="C272" t="str">
            <v>CAL.RB Mojica</v>
          </cell>
          <cell r="D272" t="str">
            <v>Ampliación Localidades 700 - Ampliación Obras Civiles</v>
          </cell>
          <cell r="E272">
            <v>7503787</v>
          </cell>
          <cell r="F272" t="str">
            <v>German Dario Mancipe</v>
          </cell>
          <cell r="G272">
            <v>44497</v>
          </cell>
          <cell r="H272" t="str">
            <v>CICSA</v>
          </cell>
          <cell r="K272" t="str">
            <v>Calidad regional</v>
          </cell>
          <cell r="L272" t="str">
            <v>Ampliación Localidades 700</v>
          </cell>
          <cell r="M272" t="str">
            <v>Torre Autosoportada - Cuadrada Seccion Constante 1.5m x 1.5m</v>
          </cell>
          <cell r="N272" t="str">
            <v>35.0</v>
          </cell>
          <cell r="O272">
            <v>44498</v>
          </cell>
          <cell r="P272" t="str">
            <v>15.0</v>
          </cell>
          <cell r="Q272">
            <v>44558</v>
          </cell>
          <cell r="R272" t="str">
            <v>NA</v>
          </cell>
          <cell r="S272" t="str">
            <v>NA</v>
          </cell>
          <cell r="T272" t="str">
            <v>Transporte e instalación gabinete de MW</v>
          </cell>
          <cell r="U272" t="str">
            <v>CW2020 R3</v>
          </cell>
          <cell r="V272">
            <v>44529</v>
          </cell>
          <cell r="W272">
            <v>44561</v>
          </cell>
          <cell r="X272">
            <v>44561</v>
          </cell>
          <cell r="Y272">
            <v>44561</v>
          </cell>
          <cell r="Z272">
            <v>44567</v>
          </cell>
        </row>
        <row r="273">
          <cell r="B273" t="str">
            <v>SurOccidente</v>
          </cell>
          <cell r="C273" t="str">
            <v>MOC.Mocoa-3</v>
          </cell>
          <cell r="D273" t="str">
            <v>Ampliación 3G/LTE - Ampliación Obras Civiles</v>
          </cell>
          <cell r="E273">
            <v>12129146</v>
          </cell>
          <cell r="F273" t="str">
            <v>German Dario Mancipe</v>
          </cell>
          <cell r="G273">
            <v>44497</v>
          </cell>
          <cell r="H273" t="str">
            <v>CICSA</v>
          </cell>
          <cell r="I273" t="str">
            <v>RF-AMP-33258 RFModule1900 LTE MIMO,</v>
          </cell>
          <cell r="K273" t="str">
            <v>Calidad regional</v>
          </cell>
          <cell r="L273" t="str">
            <v>Ampliación 3G/LTE</v>
          </cell>
          <cell r="M273" t="str">
            <v>Torre Autosoportada - Triangular Seccion Variable</v>
          </cell>
          <cell r="N273" t="str">
            <v>45.0</v>
          </cell>
          <cell r="O273">
            <v>44498</v>
          </cell>
          <cell r="P273" t="str">
            <v>15.0</v>
          </cell>
          <cell r="Q273">
            <v>44558</v>
          </cell>
          <cell r="R273" t="str">
            <v>NA</v>
          </cell>
          <cell r="S273" t="str">
            <v>NA</v>
          </cell>
          <cell r="T273" t="str">
            <v>Transporte e instalación gabinete de MW</v>
          </cell>
          <cell r="U273" t="str">
            <v>CW2020 R3</v>
          </cell>
          <cell r="V273">
            <v>44589</v>
          </cell>
          <cell r="W273">
            <v>44589</v>
          </cell>
          <cell r="X273">
            <v>44589</v>
          </cell>
          <cell r="Y273">
            <v>44592</v>
          </cell>
          <cell r="Z273">
            <v>44596</v>
          </cell>
        </row>
        <row r="274">
          <cell r="B274" t="str">
            <v>SurOccidente</v>
          </cell>
          <cell r="C274" t="str">
            <v>NEI.RB Galindo</v>
          </cell>
          <cell r="D274" t="str">
            <v>Plan de Expansión - Cimentación Torre</v>
          </cell>
          <cell r="E274">
            <v>50000000</v>
          </cell>
          <cell r="F274" t="str">
            <v>Luis Ediel Torres</v>
          </cell>
          <cell r="G274">
            <v>44497</v>
          </cell>
          <cell r="H274" t="str">
            <v>CICSA</v>
          </cell>
          <cell r="K274" t="str">
            <v>Obligaciones de hacer</v>
          </cell>
          <cell r="L274" t="str">
            <v>Plan de Expansión</v>
          </cell>
          <cell r="M274" t="str">
            <v>Monopolo - Convencional</v>
          </cell>
          <cell r="N274" t="str">
            <v>21.0</v>
          </cell>
          <cell r="O274">
            <v>44508</v>
          </cell>
          <cell r="P274" t="str">
            <v>65.0</v>
          </cell>
          <cell r="Q274">
            <v>44618</v>
          </cell>
          <cell r="R274" t="str">
            <v>J</v>
          </cell>
          <cell r="S274" t="str">
            <v>hasta Licencias</v>
          </cell>
          <cell r="T274" t="str">
            <v>monopolo con equipos izados</v>
          </cell>
          <cell r="U274" t="str">
            <v>CW2020 R3</v>
          </cell>
        </row>
        <row r="275">
          <cell r="B275" t="str">
            <v>SurOccidente</v>
          </cell>
          <cell r="C275" t="str">
            <v>NEI.RB Galindo</v>
          </cell>
          <cell r="D275" t="str">
            <v>Plan de Expansión - Suministro e Instalación de Torre</v>
          </cell>
          <cell r="E275">
            <v>224874720</v>
          </cell>
          <cell r="F275" t="str">
            <v>Luis Ediel Torres</v>
          </cell>
          <cell r="G275">
            <v>44497</v>
          </cell>
          <cell r="H275" t="str">
            <v>CICSA</v>
          </cell>
          <cell r="J275">
            <v>20215119</v>
          </cell>
          <cell r="K275" t="str">
            <v>Obligaciones de hacer</v>
          </cell>
          <cell r="L275" t="str">
            <v>Plan de Expansión</v>
          </cell>
          <cell r="M275" t="str">
            <v>Monopolo - Convencional</v>
          </cell>
          <cell r="N275" t="str">
            <v>21.0</v>
          </cell>
          <cell r="O275">
            <v>44508</v>
          </cell>
          <cell r="P275" t="str">
            <v>65.0</v>
          </cell>
          <cell r="Q275">
            <v>44618</v>
          </cell>
          <cell r="R275" t="str">
            <v>J</v>
          </cell>
          <cell r="S275" t="str">
            <v>hasta Licencias</v>
          </cell>
          <cell r="T275" t="str">
            <v>monopolo con equipos izados</v>
          </cell>
          <cell r="U275" t="str">
            <v>CW2020 R3</v>
          </cell>
        </row>
        <row r="276">
          <cell r="B276" t="str">
            <v>SurOccidente</v>
          </cell>
          <cell r="C276" t="str">
            <v>CAQ.Miramar</v>
          </cell>
          <cell r="D276" t="str">
            <v>Adecuaciones - Obras Civiles Menores</v>
          </cell>
          <cell r="E276">
            <v>4615740</v>
          </cell>
          <cell r="F276" t="str">
            <v>German David Diez</v>
          </cell>
          <cell r="G276">
            <v>44496</v>
          </cell>
          <cell r="H276" t="str">
            <v>HB SADELEC</v>
          </cell>
          <cell r="I276" t="str">
            <v>RF-AMP-31220 sysmodule850,</v>
          </cell>
          <cell r="K276" t="str">
            <v>NA</v>
          </cell>
          <cell r="L276" t="str">
            <v>Adecuaciones</v>
          </cell>
          <cell r="M276" t="str">
            <v>Otro - Otra</v>
          </cell>
          <cell r="N276" t="str">
            <v>0.0</v>
          </cell>
          <cell r="O276">
            <v>44475</v>
          </cell>
          <cell r="P276" t="str">
            <v>21.0</v>
          </cell>
          <cell r="Q276">
            <v>44541</v>
          </cell>
          <cell r="R276" t="str">
            <v>NA</v>
          </cell>
          <cell r="S276" t="str">
            <v>NA</v>
          </cell>
          <cell r="T276" t="str">
            <v>adecuaciones transporte e instalacion gabinete microondas</v>
          </cell>
          <cell r="U276" t="str">
            <v>CW2020 R3</v>
          </cell>
          <cell r="V276">
            <v>44592</v>
          </cell>
          <cell r="W276">
            <v>44592</v>
          </cell>
        </row>
        <row r="277">
          <cell r="B277" t="str">
            <v>SurOccidente</v>
          </cell>
          <cell r="C277" t="str">
            <v>BNV.Brisas</v>
          </cell>
          <cell r="D277" t="str">
            <v>Ampliación Localidades 700 - Ampliación Obras Civiles</v>
          </cell>
          <cell r="E277">
            <v>4848450</v>
          </cell>
          <cell r="F277" t="str">
            <v>German Dario Mancipe</v>
          </cell>
          <cell r="G277">
            <v>44496</v>
          </cell>
          <cell r="H277" t="str">
            <v>ING. DEL HUILA</v>
          </cell>
          <cell r="I277" t="str">
            <v>RF-OVE-50870 lte700,</v>
          </cell>
          <cell r="K277" t="str">
            <v>Calidad regional</v>
          </cell>
          <cell r="L277" t="str">
            <v>Ampliación Localidades 700</v>
          </cell>
          <cell r="M277" t="str">
            <v>Torre Autosoportada - Triangular Seccion Variable</v>
          </cell>
          <cell r="N277" t="str">
            <v>60.0</v>
          </cell>
          <cell r="O277">
            <v>44471</v>
          </cell>
          <cell r="P277" t="str">
            <v>12.0</v>
          </cell>
          <cell r="Q277">
            <v>44528</v>
          </cell>
          <cell r="R277" t="str">
            <v>NA</v>
          </cell>
          <cell r="S277" t="str">
            <v>NA</v>
          </cell>
          <cell r="T277" t="str">
            <v>El TSS se valida para la instalación de rieles omega, escalerilla porta cables, 1 platina de tierras, 1 soporte de 1.5m. para equipos de RF y la reubicación de 1 soporte bandera.</v>
          </cell>
          <cell r="U277" t="str">
            <v>CW2020 R3</v>
          </cell>
          <cell r="V277">
            <v>44498</v>
          </cell>
          <cell r="W277">
            <v>44498</v>
          </cell>
          <cell r="X277">
            <v>44498</v>
          </cell>
          <cell r="Y277">
            <v>44498</v>
          </cell>
          <cell r="Z277">
            <v>44504</v>
          </cell>
        </row>
        <row r="278">
          <cell r="B278" t="str">
            <v>SurOccidente</v>
          </cell>
          <cell r="C278" t="str">
            <v>CAU.Vereda Cajibio</v>
          </cell>
          <cell r="D278" t="str">
            <v>Localidades 700 - Obra Eléctrica 100%</v>
          </cell>
          <cell r="E278">
            <v>70000000</v>
          </cell>
          <cell r="F278" t="str">
            <v>German David Diez</v>
          </cell>
          <cell r="G278">
            <v>44495</v>
          </cell>
          <cell r="H278" t="str">
            <v>CICSA</v>
          </cell>
          <cell r="I278" t="str">
            <v>RF-PE-23555,</v>
          </cell>
          <cell r="K278" t="str">
            <v>Obligaciones de hacer</v>
          </cell>
          <cell r="L278" t="str">
            <v>Localidades 700</v>
          </cell>
          <cell r="M278" t="str">
            <v>Celda Portatil - Cuadrada</v>
          </cell>
          <cell r="N278" t="str">
            <v>35.0</v>
          </cell>
          <cell r="O278">
            <v>44498</v>
          </cell>
          <cell r="P278" t="str">
            <v>60.0</v>
          </cell>
          <cell r="Q278">
            <v>44603</v>
          </cell>
          <cell r="R278" t="str">
            <v>NA</v>
          </cell>
          <cell r="S278" t="str">
            <v>NA</v>
          </cell>
          <cell r="U278" t="str">
            <v>CW2020 R3</v>
          </cell>
        </row>
        <row r="279">
          <cell r="B279" t="str">
            <v>SurOccidente</v>
          </cell>
          <cell r="C279" t="str">
            <v>CAU.Vereda Cajibio</v>
          </cell>
          <cell r="D279" t="str">
            <v>Localidades 700 - Obra Civil 100%</v>
          </cell>
          <cell r="E279">
            <v>376156593</v>
          </cell>
          <cell r="F279" t="str">
            <v>German David Diez</v>
          </cell>
          <cell r="G279">
            <v>44495</v>
          </cell>
          <cell r="H279" t="str">
            <v>CICSA</v>
          </cell>
          <cell r="I279" t="str">
            <v>RF-PE-23555,</v>
          </cell>
          <cell r="J279">
            <v>20215084</v>
          </cell>
          <cell r="K279" t="str">
            <v>Obligaciones de hacer</v>
          </cell>
          <cell r="L279" t="str">
            <v>Localidades 700</v>
          </cell>
          <cell r="M279" t="str">
            <v>Celda Portatil - Cuadrada</v>
          </cell>
          <cell r="N279" t="str">
            <v>35.0</v>
          </cell>
          <cell r="O279">
            <v>44498</v>
          </cell>
          <cell r="P279" t="str">
            <v>60.0</v>
          </cell>
          <cell r="Q279">
            <v>44603</v>
          </cell>
          <cell r="R279" t="str">
            <v>NA</v>
          </cell>
          <cell r="S279" t="str">
            <v>NA</v>
          </cell>
          <cell r="U279" t="str">
            <v>CW2020 R3</v>
          </cell>
          <cell r="V279">
            <v>44618</v>
          </cell>
          <cell r="W279">
            <v>44618</v>
          </cell>
          <cell r="X279">
            <v>44618</v>
          </cell>
          <cell r="Y279">
            <v>44620</v>
          </cell>
          <cell r="Z279">
            <v>44624</v>
          </cell>
        </row>
        <row r="280">
          <cell r="B280" t="str">
            <v>SurOccidente</v>
          </cell>
          <cell r="C280" t="str">
            <v>NEI.Exito</v>
          </cell>
          <cell r="D280" t="str">
            <v>Ampliación Localidades 700 - Ampliación Obras Civiles</v>
          </cell>
          <cell r="E280">
            <v>12628364</v>
          </cell>
          <cell r="F280" t="str">
            <v>German Dario Mancipe</v>
          </cell>
          <cell r="G280">
            <v>44495</v>
          </cell>
          <cell r="H280" t="str">
            <v>CICSA</v>
          </cell>
          <cell r="I280" t="str">
            <v>RF-AMP-32293 RFModule2600 LTE MIMO,</v>
          </cell>
          <cell r="K280" t="str">
            <v>Calidad regional</v>
          </cell>
          <cell r="L280" t="str">
            <v>Ampliación Localidades 700</v>
          </cell>
          <cell r="M280" t="str">
            <v>Terraza - Convencional con Mastil Adosado</v>
          </cell>
          <cell r="N280" t="str">
            <v>28.0</v>
          </cell>
          <cell r="O280">
            <v>44496</v>
          </cell>
          <cell r="P280" t="str">
            <v>15.0</v>
          </cell>
          <cell r="Q280">
            <v>44556</v>
          </cell>
          <cell r="R280" t="str">
            <v>NA</v>
          </cell>
          <cell r="S280" t="str">
            <v>NA</v>
          </cell>
          <cell r="T280" t="str">
            <v>El TSS se valida para la instalación de 1 platina de tierra y 3 soportes tipo bandera de 5m. para antenas de RF</v>
          </cell>
          <cell r="U280" t="str">
            <v>CW2020 R3</v>
          </cell>
          <cell r="V280">
            <v>44592</v>
          </cell>
          <cell r="W280">
            <v>44592</v>
          </cell>
          <cell r="X280">
            <v>44592</v>
          </cell>
          <cell r="Y280">
            <v>44592</v>
          </cell>
          <cell r="Z280">
            <v>44596</v>
          </cell>
        </row>
        <row r="281">
          <cell r="B281" t="str">
            <v>SurOccidente</v>
          </cell>
          <cell r="C281" t="str">
            <v>NEI.Cambulos</v>
          </cell>
          <cell r="D281" t="str">
            <v>Ampliación Localidades 700 - Ampliación Obras Civiles</v>
          </cell>
          <cell r="E281">
            <v>15000000</v>
          </cell>
          <cell r="F281" t="str">
            <v>German Dario Mancipe</v>
          </cell>
          <cell r="G281">
            <v>44495</v>
          </cell>
          <cell r="H281" t="str">
            <v>CICSA</v>
          </cell>
          <cell r="I281" t="str">
            <v>RF-AMP-33791 RFModule1900 LTE MIMO,</v>
          </cell>
          <cell r="K281" t="str">
            <v>Calidad regional</v>
          </cell>
          <cell r="L281" t="str">
            <v>Ampliación Localidades 700</v>
          </cell>
          <cell r="M281" t="str">
            <v>Terraza - Convencional con Mastil Autosoportado</v>
          </cell>
          <cell r="N281" t="str">
            <v>28.0</v>
          </cell>
          <cell r="O281">
            <v>44496</v>
          </cell>
          <cell r="P281" t="str">
            <v>15.0</v>
          </cell>
          <cell r="Q281">
            <v>44556</v>
          </cell>
          <cell r="R281" t="str">
            <v>NA</v>
          </cell>
          <cell r="S281" t="str">
            <v>NA</v>
          </cell>
          <cell r="T281" t="str">
            <v>el TSS se valida para la instalación de de rieles omega, 3 platinas de tierras, 4 soportes auto soportados de 5 m. y 1 pool de 2.2 m.</v>
          </cell>
          <cell r="U281" t="str">
            <v>CW2020 R3</v>
          </cell>
        </row>
        <row r="282">
          <cell r="B282" t="str">
            <v>SurOccidente</v>
          </cell>
          <cell r="C282" t="str">
            <v>BNV.El Progreso</v>
          </cell>
          <cell r="D282" t="str">
            <v>Ampliación Localidades 700 - Ampliación Obras Civiles</v>
          </cell>
          <cell r="E282">
            <v>1556621</v>
          </cell>
          <cell r="F282" t="str">
            <v>German Dario Mancipe</v>
          </cell>
          <cell r="G282">
            <v>44495</v>
          </cell>
          <cell r="H282" t="str">
            <v>CICSA</v>
          </cell>
          <cell r="I282" t="str">
            <v>RF-OVE-50871 lte700,</v>
          </cell>
          <cell r="K282" t="str">
            <v>Calidad regional</v>
          </cell>
          <cell r="L282" t="str">
            <v>Ampliación Localidades 700</v>
          </cell>
          <cell r="M282" t="str">
            <v>Torre Autosoportada - Triangular Seccion Variable</v>
          </cell>
          <cell r="N282" t="str">
            <v>35.0</v>
          </cell>
          <cell r="O282">
            <v>44496</v>
          </cell>
          <cell r="P282" t="str">
            <v>15.0</v>
          </cell>
          <cell r="Q282">
            <v>44556</v>
          </cell>
          <cell r="R282" t="str">
            <v>NA</v>
          </cell>
          <cell r="S282" t="str">
            <v>NA</v>
          </cell>
          <cell r="T282" t="str">
            <v>El TSS se valida para la instalación de rieles omega y 1 platina de tierras.</v>
          </cell>
          <cell r="U282" t="str">
            <v>CW2020 R3</v>
          </cell>
          <cell r="V282">
            <v>44530</v>
          </cell>
          <cell r="W282">
            <v>44530</v>
          </cell>
          <cell r="X282">
            <v>44530</v>
          </cell>
          <cell r="Y282">
            <v>44530</v>
          </cell>
          <cell r="Z282">
            <v>44533</v>
          </cell>
        </row>
        <row r="283">
          <cell r="B283" t="str">
            <v>SurOccidente</v>
          </cell>
          <cell r="C283" t="str">
            <v>CAQ.Suncilla Medio</v>
          </cell>
          <cell r="D283" t="str">
            <v>Localidades 700 - Suministro e Instalación Torre</v>
          </cell>
          <cell r="E283">
            <v>170000000</v>
          </cell>
          <cell r="F283" t="str">
            <v>German David Diez</v>
          </cell>
          <cell r="G283">
            <v>44495</v>
          </cell>
          <cell r="H283" t="str">
            <v>CICSA</v>
          </cell>
          <cell r="I283" t="str">
            <v>RF-PE-24578,</v>
          </cell>
          <cell r="K283" t="str">
            <v>Obligaciones de hacer</v>
          </cell>
          <cell r="L283" t="str">
            <v>Localidades 700</v>
          </cell>
          <cell r="M283" t="str">
            <v>Torre Autosoportada - Triangular Seccion Variable</v>
          </cell>
          <cell r="N283" t="str">
            <v>60.0</v>
          </cell>
          <cell r="O283">
            <v>44498</v>
          </cell>
          <cell r="P283" t="str">
            <v>80.0</v>
          </cell>
          <cell r="Q283">
            <v>44623</v>
          </cell>
          <cell r="R283" t="str">
            <v>NA</v>
          </cell>
          <cell r="S283" t="str">
            <v>NA</v>
          </cell>
          <cell r="U283" t="str">
            <v>CW2020 R3</v>
          </cell>
        </row>
        <row r="284">
          <cell r="B284" t="str">
            <v>SurOccidente</v>
          </cell>
          <cell r="C284" t="str">
            <v>CAQ.Suncilla Medio</v>
          </cell>
          <cell r="D284" t="str">
            <v>Localidades 700 - Cimentación Torre</v>
          </cell>
          <cell r="E284">
            <v>50637670</v>
          </cell>
          <cell r="F284" t="str">
            <v>German David Diez</v>
          </cell>
          <cell r="G284">
            <v>44495</v>
          </cell>
          <cell r="H284" t="str">
            <v>CICSA</v>
          </cell>
          <cell r="I284" t="str">
            <v>RF-PE-24578,</v>
          </cell>
          <cell r="K284" t="str">
            <v>Obligaciones de hacer</v>
          </cell>
          <cell r="L284" t="str">
            <v>Localidades 700</v>
          </cell>
          <cell r="M284" t="str">
            <v>Torre Autosoportada - Triangular Seccion Variable</v>
          </cell>
          <cell r="N284" t="str">
            <v>60.0</v>
          </cell>
          <cell r="O284">
            <v>44498</v>
          </cell>
          <cell r="P284" t="str">
            <v>80.0</v>
          </cell>
          <cell r="Q284">
            <v>44623</v>
          </cell>
          <cell r="R284" t="str">
            <v>NA</v>
          </cell>
          <cell r="S284" t="str">
            <v>NA</v>
          </cell>
          <cell r="U284" t="str">
            <v>CW2020 R3</v>
          </cell>
          <cell r="V284">
            <v>44561</v>
          </cell>
          <cell r="W284">
            <v>44561</v>
          </cell>
          <cell r="X284">
            <v>44561</v>
          </cell>
          <cell r="Y284">
            <v>44561</v>
          </cell>
          <cell r="Z284">
            <v>44567</v>
          </cell>
        </row>
        <row r="285">
          <cell r="B285" t="str">
            <v>SurOccidente</v>
          </cell>
          <cell r="C285" t="str">
            <v>CAQ.Suncilla Medio</v>
          </cell>
          <cell r="D285" t="str">
            <v>Localidades 700 - Obra Civil 100%</v>
          </cell>
          <cell r="E285">
            <v>1099000000</v>
          </cell>
          <cell r="F285" t="str">
            <v>German David Diez</v>
          </cell>
          <cell r="G285">
            <v>44495</v>
          </cell>
          <cell r="H285" t="str">
            <v>CICSA</v>
          </cell>
          <cell r="I285" t="str">
            <v>RF-PE-24578,</v>
          </cell>
          <cell r="J285">
            <v>20215065</v>
          </cell>
          <cell r="K285" t="str">
            <v>Obligaciones de hacer</v>
          </cell>
          <cell r="L285" t="str">
            <v>Localidades 700</v>
          </cell>
          <cell r="M285" t="str">
            <v>Torre Autosoportada - Triangular Seccion Variable</v>
          </cell>
          <cell r="N285" t="str">
            <v>60.0</v>
          </cell>
          <cell r="O285">
            <v>44498</v>
          </cell>
          <cell r="P285" t="str">
            <v>80.0</v>
          </cell>
          <cell r="Q285">
            <v>44623</v>
          </cell>
          <cell r="R285" t="str">
            <v>NA</v>
          </cell>
          <cell r="S285" t="str">
            <v>NA</v>
          </cell>
          <cell r="U285" t="str">
            <v>CW2020 R3</v>
          </cell>
        </row>
        <row r="286">
          <cell r="B286" t="str">
            <v>SurOccidente</v>
          </cell>
          <cell r="C286" t="str">
            <v>CAQ.Guacamayas</v>
          </cell>
          <cell r="D286" t="str">
            <v>Adecuaciones - Obras Eléctricas Menores</v>
          </cell>
          <cell r="E286">
            <v>40000000</v>
          </cell>
          <cell r="F286" t="str">
            <v>Rafael Angel Garcia</v>
          </cell>
          <cell r="G286">
            <v>44490</v>
          </cell>
          <cell r="H286" t="str">
            <v>CICSA</v>
          </cell>
          <cell r="I286" t="str">
            <v>NA</v>
          </cell>
          <cell r="K286" t="str">
            <v>NA</v>
          </cell>
          <cell r="L286" t="str">
            <v>Adecuaciones</v>
          </cell>
          <cell r="M286" t="str">
            <v>Celda Portatil - Triangular</v>
          </cell>
          <cell r="N286" t="str">
            <v>45.0</v>
          </cell>
          <cell r="O286">
            <v>44491</v>
          </cell>
          <cell r="P286" t="str">
            <v>30.0</v>
          </cell>
          <cell r="Q286">
            <v>44566</v>
          </cell>
          <cell r="R286" t="str">
            <v>NA</v>
          </cell>
          <cell r="S286" t="str">
            <v>NA</v>
          </cell>
          <cell r="T286" t="str">
            <v>reposición transformador y adecuaciones red de MT</v>
          </cell>
          <cell r="U286" t="str">
            <v>CW2020 R3</v>
          </cell>
        </row>
        <row r="287">
          <cell r="B287" t="str">
            <v>SurOccidente</v>
          </cell>
          <cell r="C287" t="str">
            <v>HUI.Potosi</v>
          </cell>
          <cell r="D287" t="str">
            <v>Adecuaciones - Obras Eléctricas Menores</v>
          </cell>
          <cell r="E287">
            <v>40000000</v>
          </cell>
          <cell r="F287" t="str">
            <v>Rafael Angel Garcia</v>
          </cell>
          <cell r="G287">
            <v>44490</v>
          </cell>
          <cell r="H287" t="str">
            <v>CICSA</v>
          </cell>
          <cell r="I287" t="str">
            <v>NA</v>
          </cell>
          <cell r="K287" t="str">
            <v>NA</v>
          </cell>
          <cell r="L287" t="str">
            <v>Adecuaciones</v>
          </cell>
          <cell r="M287" t="str">
            <v>Torre Autosoportada - Triangular Seccion Variable</v>
          </cell>
          <cell r="N287" t="str">
            <v>70.0</v>
          </cell>
          <cell r="O287">
            <v>44491</v>
          </cell>
          <cell r="P287" t="str">
            <v>30.0</v>
          </cell>
          <cell r="Q287">
            <v>44566</v>
          </cell>
          <cell r="R287" t="str">
            <v>NA</v>
          </cell>
          <cell r="S287" t="str">
            <v>NA</v>
          </cell>
          <cell r="T287" t="str">
            <v>Reposición de transformador y adecuaciones red d MT</v>
          </cell>
          <cell r="U287" t="str">
            <v>CW2020 R3</v>
          </cell>
        </row>
        <row r="288">
          <cell r="B288" t="str">
            <v>SurOccidente</v>
          </cell>
          <cell r="C288" t="str">
            <v>PUT.Pto Asis-7</v>
          </cell>
          <cell r="D288" t="str">
            <v>Adecuaciones - Civiles LTE u Otras tecnologias</v>
          </cell>
          <cell r="E288">
            <v>14707873</v>
          </cell>
          <cell r="F288" t="str">
            <v>German Dario Mancipe</v>
          </cell>
          <cell r="G288">
            <v>44490</v>
          </cell>
          <cell r="H288" t="str">
            <v>HB SADELEC</v>
          </cell>
          <cell r="I288" t="str">
            <v>RF-OVE-44890 lte2600,</v>
          </cell>
          <cell r="K288" t="str">
            <v>Adecuaciones OYM Nuevas Tecnologias</v>
          </cell>
          <cell r="L288" t="str">
            <v>Adecuaciones</v>
          </cell>
          <cell r="M288" t="str">
            <v>Celda Portatil - Cuadrada</v>
          </cell>
          <cell r="N288" t="str">
            <v>45.0</v>
          </cell>
          <cell r="O288">
            <v>44491</v>
          </cell>
          <cell r="P288" t="str">
            <v>15.0</v>
          </cell>
          <cell r="Q288">
            <v>44551</v>
          </cell>
          <cell r="R288" t="str">
            <v>NA</v>
          </cell>
          <cell r="S288" t="str">
            <v>NA</v>
          </cell>
          <cell r="T288" t="str">
            <v>Mantenimiento preventivo general</v>
          </cell>
          <cell r="U288" t="str">
            <v>CW2020 R3</v>
          </cell>
          <cell r="V288">
            <v>44526</v>
          </cell>
          <cell r="W288">
            <v>44526</v>
          </cell>
          <cell r="X288">
            <v>44526</v>
          </cell>
          <cell r="Y288">
            <v>44530</v>
          </cell>
          <cell r="Z288">
            <v>44533</v>
          </cell>
        </row>
        <row r="289">
          <cell r="B289" t="str">
            <v>SurOccidente</v>
          </cell>
          <cell r="C289" t="str">
            <v>HUI.Versalles</v>
          </cell>
          <cell r="D289" t="str">
            <v>Localidades 700 - Obra Eléctrica 100%</v>
          </cell>
          <cell r="E289">
            <v>50000000</v>
          </cell>
          <cell r="F289" t="str">
            <v>Juan Carlos Gonzalez</v>
          </cell>
          <cell r="G289">
            <v>44488</v>
          </cell>
          <cell r="H289" t="str">
            <v>CICSA</v>
          </cell>
          <cell r="I289" t="str">
            <v>RF-PE-23820,</v>
          </cell>
          <cell r="K289" t="str">
            <v>Reubicaciones</v>
          </cell>
          <cell r="L289" t="str">
            <v>Localidades 700</v>
          </cell>
          <cell r="M289" t="str">
            <v>Celda Portatil - Cuadrada</v>
          </cell>
          <cell r="N289" t="str">
            <v>45.0</v>
          </cell>
          <cell r="O289">
            <v>44501</v>
          </cell>
          <cell r="P289" t="str">
            <v>90.0</v>
          </cell>
          <cell r="Q289">
            <v>44636</v>
          </cell>
          <cell r="R289" t="str">
            <v>NA</v>
          </cell>
          <cell r="S289" t="str">
            <v>NA</v>
          </cell>
          <cell r="T289" t="str">
            <v>Pendiente estudio de suelos</v>
          </cell>
          <cell r="U289" t="str">
            <v>CW2020 R3</v>
          </cell>
        </row>
        <row r="290">
          <cell r="B290" t="str">
            <v>SurOccidente</v>
          </cell>
          <cell r="C290" t="str">
            <v>HUI.Versalles</v>
          </cell>
          <cell r="D290" t="str">
            <v>Localidades 700 - Obra Civil 100%</v>
          </cell>
          <cell r="E290">
            <v>256198000</v>
          </cell>
          <cell r="F290" t="str">
            <v>Juan Carlos Gonzalez</v>
          </cell>
          <cell r="G290">
            <v>44488</v>
          </cell>
          <cell r="H290" t="str">
            <v>CICSA</v>
          </cell>
          <cell r="I290" t="str">
            <v>RF-PE-23820,</v>
          </cell>
          <cell r="J290">
            <v>20214880</v>
          </cell>
          <cell r="K290" t="str">
            <v>Reubicaciones</v>
          </cell>
          <cell r="L290" t="str">
            <v>Localidades 700</v>
          </cell>
          <cell r="M290" t="str">
            <v>Celda Portatil - Cuadrada</v>
          </cell>
          <cell r="N290" t="str">
            <v>45.0</v>
          </cell>
          <cell r="O290">
            <v>44501</v>
          </cell>
          <cell r="P290" t="str">
            <v>90.0</v>
          </cell>
          <cell r="Q290">
            <v>44636</v>
          </cell>
          <cell r="R290" t="str">
            <v>NA</v>
          </cell>
          <cell r="S290" t="str">
            <v>NA</v>
          </cell>
          <cell r="T290" t="str">
            <v>Pendiente estudio de suelos</v>
          </cell>
          <cell r="U290" t="str">
            <v>CW2020 R3</v>
          </cell>
        </row>
        <row r="291">
          <cell r="B291" t="str">
            <v>SurOccidente</v>
          </cell>
          <cell r="C291" t="str">
            <v>HUI.Versalles</v>
          </cell>
          <cell r="D291" t="str">
            <v>Localidades 700 - Suministro e Instalación Torre</v>
          </cell>
          <cell r="E291">
            <v>244785542</v>
          </cell>
          <cell r="F291" t="str">
            <v>Juan Carlos Gonzalez</v>
          </cell>
          <cell r="G291">
            <v>44488</v>
          </cell>
          <cell r="H291" t="str">
            <v>CICSA</v>
          </cell>
          <cell r="I291" t="str">
            <v>RF-PE-23820,</v>
          </cell>
          <cell r="K291" t="str">
            <v>Reubicaciones</v>
          </cell>
          <cell r="L291" t="str">
            <v>Localidades 700</v>
          </cell>
          <cell r="M291" t="str">
            <v>Celda Portatil - Cuadrada</v>
          </cell>
          <cell r="N291" t="str">
            <v>45.0</v>
          </cell>
          <cell r="O291">
            <v>44501</v>
          </cell>
          <cell r="P291" t="str">
            <v>90.0</v>
          </cell>
          <cell r="Q291">
            <v>44636</v>
          </cell>
          <cell r="R291" t="str">
            <v>NA</v>
          </cell>
          <cell r="S291" t="str">
            <v>NA</v>
          </cell>
          <cell r="T291" t="str">
            <v>Pendiente estudio de suelos</v>
          </cell>
          <cell r="U291" t="str">
            <v>CW2020 R3</v>
          </cell>
          <cell r="V291">
            <v>44593</v>
          </cell>
          <cell r="W291">
            <v>44593</v>
          </cell>
          <cell r="X291">
            <v>44593</v>
          </cell>
          <cell r="Y291">
            <v>44603</v>
          </cell>
          <cell r="Z291">
            <v>44624</v>
          </cell>
        </row>
        <row r="292">
          <cell r="B292" t="str">
            <v>SurOccidente</v>
          </cell>
          <cell r="C292" t="str">
            <v>NAR.Tumaco-11</v>
          </cell>
          <cell r="D292" t="str">
            <v>Ampliación Localidades 700 - Ampliación Obras Civiles</v>
          </cell>
          <cell r="E292">
            <v>4676579</v>
          </cell>
          <cell r="F292" t="str">
            <v>German Dario Mancipe</v>
          </cell>
          <cell r="G292">
            <v>44488</v>
          </cell>
          <cell r="H292" t="str">
            <v>CICSA</v>
          </cell>
          <cell r="I292" t="str">
            <v>RF-OVE-50926 lte700,</v>
          </cell>
          <cell r="K292" t="str">
            <v>Calidad regional</v>
          </cell>
          <cell r="L292" t="str">
            <v>Ampliación Localidades 700</v>
          </cell>
          <cell r="M292" t="str">
            <v>Torre Autosoportada - Triangular Seccion Variable</v>
          </cell>
          <cell r="N292" t="str">
            <v>35.0</v>
          </cell>
          <cell r="O292">
            <v>44489</v>
          </cell>
          <cell r="P292" t="str">
            <v>15.0</v>
          </cell>
          <cell r="Q292">
            <v>44549</v>
          </cell>
          <cell r="R292" t="str">
            <v>NA</v>
          </cell>
          <cell r="S292" t="str">
            <v>NA</v>
          </cell>
          <cell r="T292" t="str">
            <v>Suministro e instalación soporte de diversidad</v>
          </cell>
          <cell r="U292" t="str">
            <v>CW2020 R3</v>
          </cell>
          <cell r="V292">
            <v>44518</v>
          </cell>
          <cell r="W292">
            <v>44518</v>
          </cell>
          <cell r="X292">
            <v>44518</v>
          </cell>
          <cell r="Y292">
            <v>44530</v>
          </cell>
          <cell r="Z292">
            <v>44533</v>
          </cell>
        </row>
        <row r="293">
          <cell r="B293" t="str">
            <v>SurOccidente</v>
          </cell>
          <cell r="C293" t="str">
            <v>PUT.El Aji</v>
          </cell>
          <cell r="D293" t="str">
            <v>Localidades 700 - Obra Civil 100%</v>
          </cell>
          <cell r="E293">
            <v>651849700</v>
          </cell>
          <cell r="F293" t="str">
            <v>Juan Carlos Gonzalez</v>
          </cell>
          <cell r="G293">
            <v>44484</v>
          </cell>
          <cell r="H293" t="str">
            <v>CICSA</v>
          </cell>
          <cell r="I293" t="str">
            <v>RF-PE-23884,</v>
          </cell>
          <cell r="J293">
            <v>20214871</v>
          </cell>
          <cell r="K293" t="str">
            <v>Obligaciones de hacer</v>
          </cell>
          <cell r="L293" t="str">
            <v>Localidades 700</v>
          </cell>
          <cell r="M293" t="str">
            <v>Torre Autosoportada - Triangular Seccion Variable</v>
          </cell>
          <cell r="N293" t="str">
            <v>60.0</v>
          </cell>
          <cell r="O293">
            <v>44502</v>
          </cell>
          <cell r="P293" t="str">
            <v>90.0</v>
          </cell>
          <cell r="Q293">
            <v>44637</v>
          </cell>
          <cell r="R293" t="str">
            <v>NA</v>
          </cell>
          <cell r="S293" t="str">
            <v>NA</v>
          </cell>
          <cell r="T293" t="str">
            <v>Pendiente estudio de suelos</v>
          </cell>
          <cell r="U293" t="str">
            <v>CW2020 R3</v>
          </cell>
        </row>
        <row r="294">
          <cell r="B294" t="str">
            <v>SurOccidente</v>
          </cell>
          <cell r="C294" t="str">
            <v>PUT.El Aji</v>
          </cell>
          <cell r="D294" t="str">
            <v>Localidades 700 - Cimentación Torre</v>
          </cell>
          <cell r="E294">
            <v>100000000</v>
          </cell>
          <cell r="F294" t="str">
            <v>Juan Carlos Gonzalez</v>
          </cell>
          <cell r="G294">
            <v>44484</v>
          </cell>
          <cell r="H294" t="str">
            <v>CICSA</v>
          </cell>
          <cell r="I294" t="str">
            <v>RF-PE-23884,</v>
          </cell>
          <cell r="K294" t="str">
            <v>Obligaciones de hacer</v>
          </cell>
          <cell r="L294" t="str">
            <v>Localidades 700</v>
          </cell>
          <cell r="M294" t="str">
            <v>Torre Autosoportada - Triangular Seccion Variable</v>
          </cell>
          <cell r="N294" t="str">
            <v>60.0</v>
          </cell>
          <cell r="O294">
            <v>44502</v>
          </cell>
          <cell r="P294" t="str">
            <v>90.0</v>
          </cell>
          <cell r="Q294">
            <v>44637</v>
          </cell>
          <cell r="R294" t="str">
            <v>NA</v>
          </cell>
          <cell r="S294" t="str">
            <v>NA</v>
          </cell>
          <cell r="T294" t="str">
            <v>Pendiente estudio de suelos</v>
          </cell>
          <cell r="U294" t="str">
            <v>CW2020 R3</v>
          </cell>
        </row>
        <row r="295">
          <cell r="B295" t="str">
            <v>SurOccidente</v>
          </cell>
          <cell r="C295" t="str">
            <v>PUT.El Aji</v>
          </cell>
          <cell r="D295" t="str">
            <v>Localidades 700 - Suministro e Instalación Torre</v>
          </cell>
          <cell r="E295">
            <v>132606720</v>
          </cell>
          <cell r="F295" t="str">
            <v>Juan Carlos Gonzalez</v>
          </cell>
          <cell r="G295">
            <v>44484</v>
          </cell>
          <cell r="H295" t="str">
            <v>CICSA</v>
          </cell>
          <cell r="I295" t="str">
            <v>RF-PE-23884,</v>
          </cell>
          <cell r="K295" t="str">
            <v>Obligaciones de hacer</v>
          </cell>
          <cell r="L295" t="str">
            <v>Localidades 700</v>
          </cell>
          <cell r="M295" t="str">
            <v>Torre Autosoportada - Triangular Seccion Variable</v>
          </cell>
          <cell r="N295" t="str">
            <v>60.0</v>
          </cell>
          <cell r="O295">
            <v>44502</v>
          </cell>
          <cell r="P295" t="str">
            <v>90.0</v>
          </cell>
          <cell r="Q295">
            <v>44637</v>
          </cell>
          <cell r="R295" t="str">
            <v>NA</v>
          </cell>
          <cell r="S295" t="str">
            <v>NA</v>
          </cell>
          <cell r="T295" t="str">
            <v>Pendiente estudio de suelos</v>
          </cell>
          <cell r="U295" t="str">
            <v>CW2020 R3</v>
          </cell>
          <cell r="V295">
            <v>44553</v>
          </cell>
          <cell r="W295">
            <v>44553</v>
          </cell>
          <cell r="X295">
            <v>44553</v>
          </cell>
          <cell r="Y295">
            <v>44561</v>
          </cell>
          <cell r="Z295">
            <v>44567</v>
          </cell>
        </row>
        <row r="296">
          <cell r="B296" t="str">
            <v>SurOccidente</v>
          </cell>
          <cell r="C296" t="str">
            <v>CAU.Lerma</v>
          </cell>
          <cell r="D296" t="str">
            <v>Localidades 700 - Cimentación Torre</v>
          </cell>
          <cell r="E296">
            <v>60000000</v>
          </cell>
          <cell r="F296" t="str">
            <v>Luis Ediel Torres</v>
          </cell>
          <cell r="G296">
            <v>44484</v>
          </cell>
          <cell r="H296" t="str">
            <v>CICSA</v>
          </cell>
          <cell r="K296" t="str">
            <v>Obligaciones de hacer</v>
          </cell>
          <cell r="L296" t="str">
            <v>Localidades 700</v>
          </cell>
          <cell r="M296" t="str">
            <v>Celda Portatil - Triangular</v>
          </cell>
          <cell r="N296" t="str">
            <v>45.0</v>
          </cell>
          <cell r="O296">
            <v>44452</v>
          </cell>
          <cell r="P296" t="str">
            <v>50.0</v>
          </cell>
          <cell r="Q296">
            <v>44547</v>
          </cell>
          <cell r="R296" t="str">
            <v>NA</v>
          </cell>
          <cell r="S296" t="str">
            <v>NA</v>
          </cell>
          <cell r="T296" t="str">
            <v>celda portatil 45mt</v>
          </cell>
          <cell r="U296" t="str">
            <v>CW2020 R3</v>
          </cell>
        </row>
        <row r="297">
          <cell r="B297" t="str">
            <v>SurOccidente</v>
          </cell>
          <cell r="C297" t="str">
            <v>PUT.Puerto Ospina</v>
          </cell>
          <cell r="D297" t="str">
            <v>Ampliación Localidades 700 - Ampliación Obras Civiles</v>
          </cell>
          <cell r="E297">
            <v>11346488</v>
          </cell>
          <cell r="F297" t="str">
            <v>German Dario Mancipe</v>
          </cell>
          <cell r="G297">
            <v>44484</v>
          </cell>
          <cell r="H297" t="str">
            <v>CICSA</v>
          </cell>
          <cell r="I297" t="str">
            <v>RF-OVE-51711 lte700,</v>
          </cell>
          <cell r="K297" t="str">
            <v>Calidad regional</v>
          </cell>
          <cell r="L297" t="str">
            <v>Ampliación Localidades 700</v>
          </cell>
          <cell r="M297" t="str">
            <v>Torre Autosoportada - Triangular Seccion Variable</v>
          </cell>
          <cell r="N297" t="str">
            <v>90.0</v>
          </cell>
          <cell r="O297">
            <v>44485</v>
          </cell>
          <cell r="P297" t="str">
            <v>15.0</v>
          </cell>
          <cell r="Q297">
            <v>44545</v>
          </cell>
          <cell r="R297" t="str">
            <v>NA</v>
          </cell>
          <cell r="S297" t="str">
            <v>NA</v>
          </cell>
          <cell r="T297" t="str">
            <v>El TSS se valida para la instalación de rieles omega, escalerilla porta cables, 4 platinas de tierras, 2 soportes tipo bandera de 3m. para antenas de RFy 1 soporte tipo H.</v>
          </cell>
          <cell r="U297" t="str">
            <v>CW2020 R3</v>
          </cell>
          <cell r="V297">
            <v>44530</v>
          </cell>
          <cell r="W297">
            <v>44561</v>
          </cell>
          <cell r="X297">
            <v>44561</v>
          </cell>
          <cell r="Y297">
            <v>44561</v>
          </cell>
          <cell r="Z297">
            <v>44567</v>
          </cell>
        </row>
        <row r="298">
          <cell r="B298" t="str">
            <v>SurOccidente</v>
          </cell>
          <cell r="C298" t="str">
            <v>POP.Portales</v>
          </cell>
          <cell r="D298" t="str">
            <v>Ampliación Localidades 700 - Ampliación Obras Civiles</v>
          </cell>
          <cell r="E298">
            <v>1778619</v>
          </cell>
          <cell r="F298" t="str">
            <v>German Dario Mancipe</v>
          </cell>
          <cell r="G298">
            <v>44484</v>
          </cell>
          <cell r="H298" t="str">
            <v>CICSA</v>
          </cell>
          <cell r="I298" t="str">
            <v>RF-OVE-51077 lte700,</v>
          </cell>
          <cell r="K298" t="str">
            <v>Calidad regional</v>
          </cell>
          <cell r="L298" t="str">
            <v>Ampliación Localidades 700</v>
          </cell>
          <cell r="M298" t="str">
            <v>Torre Autosoportada - Triangular Seccion Variable</v>
          </cell>
          <cell r="N298" t="str">
            <v>90.0</v>
          </cell>
          <cell r="O298">
            <v>44485</v>
          </cell>
          <cell r="P298" t="str">
            <v>15.0</v>
          </cell>
          <cell r="Q298">
            <v>44545</v>
          </cell>
          <cell r="R298" t="str">
            <v>NA</v>
          </cell>
          <cell r="S298" t="str">
            <v>NA</v>
          </cell>
          <cell r="T298" t="str">
            <v>El TSS se valida para la instalación de rieles omega, escalerilla porta cables y 2 platina de tierras</v>
          </cell>
          <cell r="U298" t="str">
            <v>CW2020 R3</v>
          </cell>
          <cell r="V298">
            <v>44589</v>
          </cell>
          <cell r="W298">
            <v>44589</v>
          </cell>
          <cell r="X298">
            <v>44589</v>
          </cell>
          <cell r="Y298">
            <v>44592</v>
          </cell>
          <cell r="Z298">
            <v>44596</v>
          </cell>
        </row>
        <row r="299">
          <cell r="B299" t="str">
            <v>SurOccidente</v>
          </cell>
          <cell r="C299" t="str">
            <v>CAU.Caloto</v>
          </cell>
          <cell r="D299" t="str">
            <v>Ampliación Localidades 700 - Ampliación Obras Civiles</v>
          </cell>
          <cell r="E299">
            <v>3821283</v>
          </cell>
          <cell r="F299" t="str">
            <v>German Dario Mancipe</v>
          </cell>
          <cell r="G299">
            <v>44484</v>
          </cell>
          <cell r="H299" t="str">
            <v>CICSA</v>
          </cell>
          <cell r="I299" t="str">
            <v>RF-OVE-50289 lte700,</v>
          </cell>
          <cell r="K299" t="str">
            <v>Calidad regional</v>
          </cell>
          <cell r="L299" t="str">
            <v>Ampliación Localidades 700</v>
          </cell>
          <cell r="M299" t="str">
            <v>Torre Autosoportada - Triangular Seccion Variable</v>
          </cell>
          <cell r="N299" t="str">
            <v>70.0</v>
          </cell>
          <cell r="O299">
            <v>44485</v>
          </cell>
          <cell r="P299" t="str">
            <v>15.0</v>
          </cell>
          <cell r="Q299">
            <v>44545</v>
          </cell>
          <cell r="R299" t="str">
            <v>NA</v>
          </cell>
          <cell r="S299" t="str">
            <v>NA</v>
          </cell>
          <cell r="T299" t="str">
            <v>El TSS se valida para la instalación de rieles omega, 1 platina de tiras y 1 soporte tipo bandera de 3 m. pata antenas de RF</v>
          </cell>
          <cell r="U299" t="str">
            <v>CW2020 R3</v>
          </cell>
          <cell r="V299">
            <v>44593</v>
          </cell>
          <cell r="W299">
            <v>44593</v>
          </cell>
          <cell r="X299">
            <v>44593</v>
          </cell>
          <cell r="Y299">
            <v>44603</v>
          </cell>
          <cell r="Z299">
            <v>44624</v>
          </cell>
        </row>
        <row r="300">
          <cell r="B300" t="str">
            <v>SurOccidente</v>
          </cell>
          <cell r="C300" t="str">
            <v>CAU.Laguna Dinde</v>
          </cell>
          <cell r="D300" t="str">
            <v>Localidades 700 - Suministro e Instalación Torre</v>
          </cell>
          <cell r="E300">
            <v>160000000</v>
          </cell>
          <cell r="F300" t="str">
            <v>German David Diez</v>
          </cell>
          <cell r="G300">
            <v>44483</v>
          </cell>
          <cell r="H300" t="str">
            <v>CICSA</v>
          </cell>
          <cell r="I300" t="str">
            <v>RF-PE-23522,</v>
          </cell>
          <cell r="K300" t="str">
            <v>Obligaciones de hacer</v>
          </cell>
          <cell r="L300" t="str">
            <v>Localidades 700</v>
          </cell>
          <cell r="M300" t="str">
            <v>Torre Autosoportada - Triangular Seccion Variable</v>
          </cell>
          <cell r="N300" t="str">
            <v>60.0</v>
          </cell>
          <cell r="O300">
            <v>44478</v>
          </cell>
          <cell r="P300" t="str">
            <v>60.0</v>
          </cell>
          <cell r="Q300">
            <v>44583</v>
          </cell>
          <cell r="R300" t="str">
            <v>NA</v>
          </cell>
          <cell r="S300" t="str">
            <v>NA</v>
          </cell>
          <cell r="U300" t="str">
            <v>CW2020 R3</v>
          </cell>
        </row>
        <row r="301">
          <cell r="B301" t="str">
            <v>SurOccidente</v>
          </cell>
          <cell r="C301" t="str">
            <v>BNV.Colpuertos</v>
          </cell>
          <cell r="D301" t="str">
            <v>Adecuaciones - Obras Civiles Menores</v>
          </cell>
          <cell r="E301">
            <v>3891500</v>
          </cell>
          <cell r="F301" t="str">
            <v>German Dario Mancipe</v>
          </cell>
          <cell r="G301">
            <v>44483</v>
          </cell>
          <cell r="H301" t="str">
            <v>HB SADELEC</v>
          </cell>
          <cell r="K301" t="str">
            <v>Calidad regional</v>
          </cell>
          <cell r="L301" t="str">
            <v>Adecuaciones</v>
          </cell>
          <cell r="M301" t="str">
            <v>Torre Autosoportada - Triangular Seccion Variable</v>
          </cell>
          <cell r="N301" t="str">
            <v>50.0</v>
          </cell>
          <cell r="O301">
            <v>44483</v>
          </cell>
          <cell r="P301" t="str">
            <v>15.0</v>
          </cell>
          <cell r="Q301">
            <v>44543</v>
          </cell>
          <cell r="R301" t="str">
            <v>NA</v>
          </cell>
          <cell r="S301" t="str">
            <v>NA</v>
          </cell>
          <cell r="T301" t="str">
            <v>INSTALACION GABINETE DE MW</v>
          </cell>
          <cell r="U301" t="str">
            <v>CW2020 R3</v>
          </cell>
          <cell r="V301">
            <v>44524</v>
          </cell>
          <cell r="W301">
            <v>44524</v>
          </cell>
          <cell r="X301">
            <v>44524</v>
          </cell>
          <cell r="Y301">
            <v>44530</v>
          </cell>
          <cell r="Z301">
            <v>44533</v>
          </cell>
        </row>
        <row r="302">
          <cell r="B302" t="str">
            <v>SurOccidente</v>
          </cell>
          <cell r="C302" t="str">
            <v>CAU.Villa Maria</v>
          </cell>
          <cell r="D302" t="str">
            <v>Localidades 700 - Obra Civil 100%</v>
          </cell>
          <cell r="E302">
            <v>94085338</v>
          </cell>
          <cell r="F302" t="str">
            <v>Luis Ediel Torres</v>
          </cell>
          <cell r="G302">
            <v>44483</v>
          </cell>
          <cell r="H302" t="str">
            <v>HB SADELEC</v>
          </cell>
          <cell r="J302">
            <v>20214780</v>
          </cell>
          <cell r="K302" t="str">
            <v>Obligaciones de hacer</v>
          </cell>
          <cell r="L302" t="str">
            <v>Localidades 700</v>
          </cell>
          <cell r="M302" t="str">
            <v>Celda Portatil - Triangular</v>
          </cell>
          <cell r="N302" t="str">
            <v>45.0</v>
          </cell>
          <cell r="O302">
            <v>44466</v>
          </cell>
          <cell r="P302" t="str">
            <v>50.0</v>
          </cell>
          <cell r="Q302">
            <v>44561</v>
          </cell>
          <cell r="R302" t="str">
            <v>NA</v>
          </cell>
          <cell r="S302" t="str">
            <v>NA</v>
          </cell>
          <cell r="T302" t="str">
            <v>suminitro e instalacion cp 45mt</v>
          </cell>
          <cell r="U302" t="str">
            <v>CW2020 R3</v>
          </cell>
          <cell r="V302">
            <v>44620</v>
          </cell>
          <cell r="W302">
            <v>44620</v>
          </cell>
        </row>
        <row r="303">
          <cell r="B303" t="str">
            <v>SurOccidente</v>
          </cell>
          <cell r="C303" t="str">
            <v>CAU.Villa Maria</v>
          </cell>
          <cell r="D303" t="str">
            <v>Localidades 700 - Cimentación Torre</v>
          </cell>
          <cell r="E303">
            <v>17547457</v>
          </cell>
          <cell r="F303" t="str">
            <v>Luis Ediel Torres</v>
          </cell>
          <cell r="G303">
            <v>44483</v>
          </cell>
          <cell r="H303" t="str">
            <v>HB SADELEC</v>
          </cell>
          <cell r="K303" t="str">
            <v>Obligaciones de hacer</v>
          </cell>
          <cell r="L303" t="str">
            <v>Localidades 700</v>
          </cell>
          <cell r="M303" t="str">
            <v>Celda Portatil - Triangular</v>
          </cell>
          <cell r="N303" t="str">
            <v>45.0</v>
          </cell>
          <cell r="O303">
            <v>44466</v>
          </cell>
          <cell r="P303" t="str">
            <v>50.0</v>
          </cell>
          <cell r="Q303">
            <v>44561</v>
          </cell>
          <cell r="R303" t="str">
            <v>NA</v>
          </cell>
          <cell r="S303" t="str">
            <v>NA</v>
          </cell>
          <cell r="T303" t="str">
            <v>suminitro e instalacion cp 45mt</v>
          </cell>
          <cell r="U303" t="str">
            <v>CW2020 R3</v>
          </cell>
          <cell r="V303">
            <v>44620</v>
          </cell>
          <cell r="W303">
            <v>44620</v>
          </cell>
          <cell r="X303">
            <v>44620</v>
          </cell>
          <cell r="Y303">
            <v>44620</v>
          </cell>
          <cell r="Z303">
            <v>44624</v>
          </cell>
        </row>
        <row r="304">
          <cell r="B304" t="str">
            <v>SurOccidente</v>
          </cell>
          <cell r="C304" t="str">
            <v>HUI.Pital</v>
          </cell>
          <cell r="D304" t="str">
            <v>Ampliación Localidades 700 - Ampliación Obras Civiles</v>
          </cell>
          <cell r="E304">
            <v>12000000</v>
          </cell>
          <cell r="F304" t="str">
            <v>German Dario Mancipe</v>
          </cell>
          <cell r="G304">
            <v>44482</v>
          </cell>
          <cell r="H304" t="str">
            <v>CICSA</v>
          </cell>
          <cell r="I304" t="str">
            <v>RF-OVE-50920 lte700,</v>
          </cell>
          <cell r="K304" t="str">
            <v>Calidad regional</v>
          </cell>
          <cell r="L304" t="str">
            <v>Ampliación Localidades 700</v>
          </cell>
          <cell r="M304" t="str">
            <v>Torre Autosoportada - Triangular Seccion Variable</v>
          </cell>
          <cell r="N304" t="str">
            <v>60.0</v>
          </cell>
          <cell r="O304">
            <v>44482</v>
          </cell>
          <cell r="P304" t="str">
            <v>15.0</v>
          </cell>
          <cell r="Q304">
            <v>44542</v>
          </cell>
          <cell r="R304" t="str">
            <v>NA</v>
          </cell>
          <cell r="S304" t="str">
            <v>NA</v>
          </cell>
          <cell r="T304" t="str">
            <v>El TSS se valida para loa instalación de rieles omega, escalerilla porta cables, 5 platinas de tierras, 1 soporte tipo bandera para antena de RF, 2 soportes de 1.5m. para equipos de RF, 1 soporte tipo H, 45 m. de guaya en rack central de la torre y la reubicación de soportes con antenas Vega</v>
          </cell>
          <cell r="U304" t="str">
            <v>CW2020 R3</v>
          </cell>
        </row>
        <row r="305">
          <cell r="B305" t="str">
            <v>SurOccidente</v>
          </cell>
          <cell r="C305" t="str">
            <v>TOL.Playa Rica</v>
          </cell>
          <cell r="D305" t="str">
            <v>Ampliación Localidades 700 - Ampliación Obras Civiles</v>
          </cell>
          <cell r="E305">
            <v>10000000</v>
          </cell>
          <cell r="F305" t="str">
            <v>German Dario Mancipe</v>
          </cell>
          <cell r="G305">
            <v>44482</v>
          </cell>
          <cell r="H305" t="str">
            <v>CICSA</v>
          </cell>
          <cell r="I305" t="str">
            <v>RF-OVE-51132 lte700,</v>
          </cell>
          <cell r="K305" t="str">
            <v>Calidad regional</v>
          </cell>
          <cell r="L305" t="str">
            <v>Ampliación Localidades 700</v>
          </cell>
          <cell r="M305" t="str">
            <v>Torre Autosoportada - Triangular Seccion Variable</v>
          </cell>
          <cell r="N305" t="str">
            <v>60.0</v>
          </cell>
          <cell r="O305">
            <v>44482</v>
          </cell>
          <cell r="P305" t="str">
            <v>15.0</v>
          </cell>
          <cell r="Q305">
            <v>44542</v>
          </cell>
          <cell r="R305" t="str">
            <v>NA</v>
          </cell>
          <cell r="S305" t="str">
            <v>NA</v>
          </cell>
          <cell r="T305" t="str">
            <v>El TSS se valida para la instalación de 1 platina de tierras, 1 soporte tipo H y la reubicación y refuerzo de 1 soporte de diversidad.</v>
          </cell>
          <cell r="U305" t="str">
            <v>CW2020 R3</v>
          </cell>
        </row>
        <row r="306">
          <cell r="B306" t="str">
            <v>SurOccidente</v>
          </cell>
          <cell r="C306" t="str">
            <v>PUT.Villa Garzon-2</v>
          </cell>
          <cell r="D306" t="str">
            <v>Ampliación Localidades 700 - Ampliación Obras Civiles</v>
          </cell>
          <cell r="E306">
            <v>7468942</v>
          </cell>
          <cell r="F306" t="str">
            <v>German Dario Mancipe</v>
          </cell>
          <cell r="G306">
            <v>44482</v>
          </cell>
          <cell r="H306" t="str">
            <v>CICSA</v>
          </cell>
          <cell r="I306" t="str">
            <v>RF-AMP-32262 RFModule2600 LTE MIMO,</v>
          </cell>
          <cell r="K306" t="str">
            <v>Calidad regional</v>
          </cell>
          <cell r="L306" t="str">
            <v>Ampliación Localidades 700</v>
          </cell>
          <cell r="M306" t="str">
            <v>Torre Autosoportada - Cuadrada Seccion Constante 1.5m x 1.5m</v>
          </cell>
          <cell r="N306" t="str">
            <v>45.0</v>
          </cell>
          <cell r="O306">
            <v>44482</v>
          </cell>
          <cell r="P306" t="str">
            <v>15.0</v>
          </cell>
          <cell r="Q306">
            <v>44542</v>
          </cell>
          <cell r="R306" t="str">
            <v>NA</v>
          </cell>
          <cell r="S306" t="str">
            <v>NA</v>
          </cell>
          <cell r="T306" t="str">
            <v>El TSS se valida para la instalación de rieles omega, escalerilla porta cables, 2 platina de tierras, 1 soporte tipo H y la reubicación y refuerzo de 2 soportes de diversidad y 1 tipo H</v>
          </cell>
          <cell r="U306" t="str">
            <v>CW2020 R3</v>
          </cell>
          <cell r="V306">
            <v>44619</v>
          </cell>
          <cell r="W306">
            <v>44619</v>
          </cell>
          <cell r="X306">
            <v>44619</v>
          </cell>
          <cell r="Y306">
            <v>44620</v>
          </cell>
          <cell r="Z306">
            <v>44624</v>
          </cell>
        </row>
        <row r="307">
          <cell r="B307" t="str">
            <v>SurOccidente</v>
          </cell>
          <cell r="C307" t="str">
            <v>CAL.Ulpiano</v>
          </cell>
          <cell r="D307" t="str">
            <v>Ampliación Localidades 700 - Ampliación Obras Civiles</v>
          </cell>
          <cell r="E307">
            <v>19936349</v>
          </cell>
          <cell r="F307" t="str">
            <v>German Dario Mancipe</v>
          </cell>
          <cell r="G307">
            <v>44482</v>
          </cell>
          <cell r="H307" t="str">
            <v>CICSA</v>
          </cell>
          <cell r="I307" t="str">
            <v>RF-AMP-29070 lte2600,</v>
          </cell>
          <cell r="K307" t="str">
            <v>Calidad regional</v>
          </cell>
          <cell r="L307" t="str">
            <v>Ampliación Localidades 700</v>
          </cell>
          <cell r="M307" t="str">
            <v>Torre Autosoportada - Triangular Seccion Variable</v>
          </cell>
          <cell r="N307" t="str">
            <v>51.0</v>
          </cell>
          <cell r="O307">
            <v>44482</v>
          </cell>
          <cell r="P307" t="str">
            <v>15.0</v>
          </cell>
          <cell r="Q307">
            <v>44542</v>
          </cell>
          <cell r="R307" t="str">
            <v>NA</v>
          </cell>
          <cell r="S307" t="str">
            <v>NA</v>
          </cell>
          <cell r="T307" t="str">
            <v>El TSS se valida para la instalación de 5 platinas de tierras rieles omega, escalerillas porta cables, 3 soportes auto soportados, 1 pool de 2.2m. 1 desmonte de soporte H y 30 m. de guaya en rack central de la torre.</v>
          </cell>
          <cell r="U307" t="str">
            <v>CW2020 R3</v>
          </cell>
          <cell r="V307">
            <v>44589</v>
          </cell>
          <cell r="W307">
            <v>44589</v>
          </cell>
          <cell r="X307">
            <v>44589</v>
          </cell>
          <cell r="Y307">
            <v>44592</v>
          </cell>
          <cell r="Z307">
            <v>44596</v>
          </cell>
        </row>
        <row r="308">
          <cell r="B308" t="str">
            <v>SurOccidente</v>
          </cell>
          <cell r="C308" t="str">
            <v>PUT.La Tagua</v>
          </cell>
          <cell r="D308" t="str">
            <v>Adecuaciones - Obras Eléctricas Menores</v>
          </cell>
          <cell r="E308">
            <v>4000000</v>
          </cell>
          <cell r="F308" t="str">
            <v>Rafael Angel Garcia</v>
          </cell>
          <cell r="G308">
            <v>44481</v>
          </cell>
          <cell r="H308" t="str">
            <v>CICSA</v>
          </cell>
          <cell r="I308" t="str">
            <v>NA</v>
          </cell>
          <cell r="K308" t="str">
            <v>NA</v>
          </cell>
          <cell r="L308" t="str">
            <v>Adecuaciones</v>
          </cell>
          <cell r="M308" t="str">
            <v>Otro - Estructura Existente</v>
          </cell>
          <cell r="N308" t="str">
            <v>80.0</v>
          </cell>
          <cell r="O308">
            <v>44481</v>
          </cell>
          <cell r="P308" t="str">
            <v>50.0</v>
          </cell>
          <cell r="Q308">
            <v>44576</v>
          </cell>
          <cell r="R308" t="str">
            <v>NA</v>
          </cell>
          <cell r="S308" t="str">
            <v>NA</v>
          </cell>
          <cell r="T308" t="str">
            <v>Ejecución Proyecto eléctrico para tramite de cuenta independiente ante la electrificadora.</v>
          </cell>
          <cell r="U308" t="str">
            <v>CW2020 R3</v>
          </cell>
        </row>
        <row r="309">
          <cell r="B309" t="str">
            <v>SurOccidente</v>
          </cell>
          <cell r="C309" t="str">
            <v>VAL.Palmaseca</v>
          </cell>
          <cell r="D309" t="str">
            <v>Ampliación Localidades 700 - Ampliación Obras Civiles</v>
          </cell>
          <cell r="E309">
            <v>3041037</v>
          </cell>
          <cell r="F309" t="str">
            <v>German Dario Mancipe</v>
          </cell>
          <cell r="G309">
            <v>44481</v>
          </cell>
          <cell r="H309" t="str">
            <v>CICSA</v>
          </cell>
          <cell r="I309" t="str">
            <v>RF-OVE-49936 lte700,</v>
          </cell>
          <cell r="K309" t="str">
            <v>Calidad regional</v>
          </cell>
          <cell r="L309" t="str">
            <v>Ampliación Localidades 700</v>
          </cell>
          <cell r="M309" t="str">
            <v>Torre Autosoportada - Triangular Seccion Variable</v>
          </cell>
          <cell r="N309" t="str">
            <v>70.0</v>
          </cell>
          <cell r="O309">
            <v>44482</v>
          </cell>
          <cell r="P309" t="str">
            <v>15.0</v>
          </cell>
          <cell r="Q309">
            <v>44542</v>
          </cell>
          <cell r="R309" t="str">
            <v>NA</v>
          </cell>
          <cell r="S309" t="str">
            <v>NA</v>
          </cell>
          <cell r="T309" t="str">
            <v>El TSS se valida para la instalación de riéleles omega, escalerilla porta cables 3 platinas de tierra y 1 soporte tipo bandera de 3m.</v>
          </cell>
          <cell r="U309" t="str">
            <v>CW2020 R3</v>
          </cell>
          <cell r="V309">
            <v>44532</v>
          </cell>
          <cell r="W309">
            <v>44532</v>
          </cell>
          <cell r="X309">
            <v>44532</v>
          </cell>
          <cell r="Y309">
            <v>44546</v>
          </cell>
          <cell r="Z309">
            <v>44567</v>
          </cell>
        </row>
        <row r="310">
          <cell r="B310" t="str">
            <v>SurOccidente</v>
          </cell>
          <cell r="C310" t="str">
            <v>NEI.Tenerife</v>
          </cell>
          <cell r="D310" t="str">
            <v>Ampliación Localidades 700 - Ampliación Obras Civiles</v>
          </cell>
          <cell r="E310">
            <v>4808646</v>
          </cell>
          <cell r="F310" t="str">
            <v>German Dario Mancipe</v>
          </cell>
          <cell r="G310">
            <v>44476</v>
          </cell>
          <cell r="H310" t="str">
            <v>CICSA</v>
          </cell>
          <cell r="I310" t="str">
            <v>RF-OVE-51002 lte700,</v>
          </cell>
          <cell r="K310" t="str">
            <v>Calidad regional</v>
          </cell>
          <cell r="L310" t="str">
            <v>Ampliación Localidades 700</v>
          </cell>
          <cell r="M310" t="str">
            <v>Torre Autosoportada - Triangular Seccion Variable</v>
          </cell>
          <cell r="N310" t="str">
            <v>35.0</v>
          </cell>
          <cell r="O310">
            <v>44477</v>
          </cell>
          <cell r="P310" t="str">
            <v>15.0</v>
          </cell>
          <cell r="Q310">
            <v>44537</v>
          </cell>
          <cell r="R310" t="str">
            <v>NA</v>
          </cell>
          <cell r="S310" t="str">
            <v>NA</v>
          </cell>
          <cell r="T310" t="str">
            <v>El TSS se valida para la instalación de1 platina de tierras, 1 soporte tipo H y 1 desmonte</v>
          </cell>
          <cell r="U310" t="str">
            <v>CW2020 R3</v>
          </cell>
          <cell r="V310">
            <v>44529</v>
          </cell>
          <cell r="W310">
            <v>44529</v>
          </cell>
          <cell r="X310">
            <v>44529</v>
          </cell>
          <cell r="Y310">
            <v>44530</v>
          </cell>
          <cell r="Z310">
            <v>44533</v>
          </cell>
        </row>
        <row r="311">
          <cell r="B311" t="str">
            <v>SurOccidente</v>
          </cell>
          <cell r="C311" t="str">
            <v>NAR.Cumbal</v>
          </cell>
          <cell r="D311" t="str">
            <v>Ampliación Localidades 700 - Ampliación Obras Civiles</v>
          </cell>
          <cell r="E311">
            <v>2825974</v>
          </cell>
          <cell r="F311" t="str">
            <v>German Dario Mancipe</v>
          </cell>
          <cell r="G311">
            <v>44476</v>
          </cell>
          <cell r="H311" t="str">
            <v>CICSA</v>
          </cell>
          <cell r="I311" t="str">
            <v>RF-OVE-50212 lte700,</v>
          </cell>
          <cell r="K311" t="str">
            <v>Calidad regional</v>
          </cell>
          <cell r="L311" t="str">
            <v>Ampliación Localidades 700</v>
          </cell>
          <cell r="M311" t="str">
            <v>Torre Autosoportada - Triangular Seccion Variable</v>
          </cell>
          <cell r="N311" t="str">
            <v>60.0</v>
          </cell>
          <cell r="O311">
            <v>44477</v>
          </cell>
          <cell r="P311" t="str">
            <v>15.0</v>
          </cell>
          <cell r="Q311">
            <v>44537</v>
          </cell>
          <cell r="R311" t="str">
            <v>NA</v>
          </cell>
          <cell r="S311" t="str">
            <v>NA</v>
          </cell>
          <cell r="T311" t="str">
            <v>El TSS se valida para la instalación de Rieles omega, escalerilla porta cables y 4 platinas de tierras.</v>
          </cell>
          <cell r="U311" t="str">
            <v>CW2020 R3</v>
          </cell>
          <cell r="V311">
            <v>44609</v>
          </cell>
          <cell r="W311">
            <v>44609</v>
          </cell>
          <cell r="X311">
            <v>44609</v>
          </cell>
          <cell r="Y311">
            <v>44610</v>
          </cell>
          <cell r="Z311">
            <v>44624</v>
          </cell>
        </row>
        <row r="312">
          <cell r="B312" t="str">
            <v>SurOccidente</v>
          </cell>
          <cell r="C312" t="str">
            <v>PUT.La Chipa</v>
          </cell>
          <cell r="D312" t="str">
            <v>Localidades 700 - Cimentación Torre</v>
          </cell>
          <cell r="E312">
            <v>100000000</v>
          </cell>
          <cell r="F312" t="str">
            <v>Juan Carlos Gonzalez</v>
          </cell>
          <cell r="G312">
            <v>44476</v>
          </cell>
          <cell r="H312" t="str">
            <v>HB SADELEC</v>
          </cell>
          <cell r="I312" t="str">
            <v>RF-PE-24418,</v>
          </cell>
          <cell r="K312" t="str">
            <v>Obligaciones de hacer</v>
          </cell>
          <cell r="L312" t="str">
            <v>Localidades 700</v>
          </cell>
          <cell r="M312" t="str">
            <v>Torre Autosoportada - Triangular Seccion Variable</v>
          </cell>
          <cell r="N312" t="str">
            <v>80.0</v>
          </cell>
          <cell r="O312">
            <v>44473</v>
          </cell>
          <cell r="P312" t="str">
            <v>90.0</v>
          </cell>
          <cell r="Q312">
            <v>44608</v>
          </cell>
          <cell r="R312" t="str">
            <v>NA</v>
          </cell>
          <cell r="S312" t="str">
            <v>NA</v>
          </cell>
          <cell r="T312" t="str">
            <v>TAT 80 m Pendiente estudio de suelos</v>
          </cell>
          <cell r="U312" t="str">
            <v>CW2020 R3</v>
          </cell>
        </row>
        <row r="313">
          <cell r="B313" t="str">
            <v>SurOccidente</v>
          </cell>
          <cell r="C313" t="str">
            <v>PUT.La Chipa</v>
          </cell>
          <cell r="D313" t="str">
            <v>Localidades 700 - Obra Civil 100%</v>
          </cell>
          <cell r="E313">
            <v>389055237</v>
          </cell>
          <cell r="F313" t="str">
            <v>Juan Carlos Gonzalez</v>
          </cell>
          <cell r="G313">
            <v>44476</v>
          </cell>
          <cell r="H313" t="str">
            <v>HB SADELEC</v>
          </cell>
          <cell r="I313" t="str">
            <v>RF-PE-24418,</v>
          </cell>
          <cell r="J313">
            <v>20214695</v>
          </cell>
          <cell r="K313" t="str">
            <v>Obligaciones de hacer</v>
          </cell>
          <cell r="L313" t="str">
            <v>Localidades 700</v>
          </cell>
          <cell r="M313" t="str">
            <v>Torre Autosoportada - Triangular Seccion Variable</v>
          </cell>
          <cell r="N313" t="str">
            <v>80.0</v>
          </cell>
          <cell r="O313">
            <v>44473</v>
          </cell>
          <cell r="P313" t="str">
            <v>90.0</v>
          </cell>
          <cell r="Q313">
            <v>44608</v>
          </cell>
          <cell r="R313" t="str">
            <v>NA</v>
          </cell>
          <cell r="S313" t="str">
            <v>NA</v>
          </cell>
          <cell r="T313" t="str">
            <v>TAT 80 m Pendiente estudio de suelos</v>
          </cell>
          <cell r="U313" t="str">
            <v>CW2020 R3</v>
          </cell>
        </row>
        <row r="314">
          <cell r="B314" t="str">
            <v>SurOccidente</v>
          </cell>
          <cell r="C314" t="str">
            <v>CAQ.Los Pinos</v>
          </cell>
          <cell r="D314" t="str">
            <v>Localidades 700 - Cimentación Torre</v>
          </cell>
          <cell r="E314">
            <v>46920366</v>
          </cell>
          <cell r="F314" t="str">
            <v>Luis Ediel Torres</v>
          </cell>
          <cell r="G314">
            <v>44476</v>
          </cell>
          <cell r="H314" t="str">
            <v>CICSA</v>
          </cell>
          <cell r="K314" t="str">
            <v>Obligaciones de hacer</v>
          </cell>
          <cell r="L314" t="str">
            <v>Localidades 700</v>
          </cell>
          <cell r="M314" t="str">
            <v>Terraza - Convencional con Torre</v>
          </cell>
          <cell r="N314" t="str">
            <v>60.0</v>
          </cell>
          <cell r="O314">
            <v>44487</v>
          </cell>
          <cell r="P314" t="str">
            <v>80.0</v>
          </cell>
          <cell r="Q314">
            <v>44612</v>
          </cell>
          <cell r="R314" t="str">
            <v>NA</v>
          </cell>
          <cell r="S314" t="str">
            <v>NA</v>
          </cell>
          <cell r="T314" t="str">
            <v>obra civil</v>
          </cell>
          <cell r="U314" t="str">
            <v>CW2020 R3</v>
          </cell>
          <cell r="V314">
            <v>44620</v>
          </cell>
          <cell r="W314">
            <v>44620</v>
          </cell>
          <cell r="X314">
            <v>44620</v>
          </cell>
          <cell r="Y314">
            <v>44620</v>
          </cell>
          <cell r="Z314">
            <v>44624</v>
          </cell>
        </row>
        <row r="315">
          <cell r="B315" t="str">
            <v>SurOccidente</v>
          </cell>
          <cell r="C315" t="str">
            <v>CAQ.Los Pinos</v>
          </cell>
          <cell r="D315" t="str">
            <v>Localidades 700 - Suministro e Instalación Torre</v>
          </cell>
          <cell r="E315">
            <v>183120584</v>
          </cell>
          <cell r="F315" t="str">
            <v>Luis Ediel Torres</v>
          </cell>
          <cell r="G315">
            <v>44476</v>
          </cell>
          <cell r="H315" t="str">
            <v>CICSA</v>
          </cell>
          <cell r="K315" t="str">
            <v>Obligaciones de hacer</v>
          </cell>
          <cell r="L315" t="str">
            <v>Localidades 700</v>
          </cell>
          <cell r="M315" t="str">
            <v>Terraza - Convencional con Torre</v>
          </cell>
          <cell r="N315" t="str">
            <v>60.0</v>
          </cell>
          <cell r="O315">
            <v>44487</v>
          </cell>
          <cell r="P315" t="str">
            <v>80.0</v>
          </cell>
          <cell r="Q315">
            <v>44612</v>
          </cell>
          <cell r="R315" t="str">
            <v>NA</v>
          </cell>
          <cell r="S315" t="str">
            <v>NA</v>
          </cell>
          <cell r="T315" t="str">
            <v>obra civil</v>
          </cell>
          <cell r="U315" t="str">
            <v>CW2020 R3</v>
          </cell>
          <cell r="V315">
            <v>44620</v>
          </cell>
          <cell r="W315">
            <v>44620</v>
          </cell>
          <cell r="X315">
            <v>44620</v>
          </cell>
          <cell r="Y315">
            <v>44620</v>
          </cell>
          <cell r="Z315">
            <v>44624</v>
          </cell>
        </row>
        <row r="316">
          <cell r="B316" t="str">
            <v>SurOccidente</v>
          </cell>
          <cell r="C316" t="str">
            <v>CAQ.Los Pinos</v>
          </cell>
          <cell r="D316" t="str">
            <v>Localidades 700 - Obra Eléctrica 100%</v>
          </cell>
          <cell r="E316">
            <v>120000000</v>
          </cell>
          <cell r="F316" t="str">
            <v>Luis Ediel Torres</v>
          </cell>
          <cell r="G316">
            <v>44476</v>
          </cell>
          <cell r="H316" t="str">
            <v>CICSA</v>
          </cell>
          <cell r="K316" t="str">
            <v>Obligaciones de hacer</v>
          </cell>
          <cell r="L316" t="str">
            <v>Localidades 700</v>
          </cell>
          <cell r="M316" t="str">
            <v>Terraza - Convencional con Torre</v>
          </cell>
          <cell r="N316" t="str">
            <v>60.0</v>
          </cell>
          <cell r="O316">
            <v>44487</v>
          </cell>
          <cell r="P316" t="str">
            <v>80.0</v>
          </cell>
          <cell r="Q316">
            <v>44612</v>
          </cell>
          <cell r="R316" t="str">
            <v>NA</v>
          </cell>
          <cell r="S316" t="str">
            <v>NA</v>
          </cell>
          <cell r="T316" t="str">
            <v>obra civil</v>
          </cell>
          <cell r="U316" t="str">
            <v>CW2020 R3</v>
          </cell>
        </row>
        <row r="317">
          <cell r="B317" t="str">
            <v>SurOccidente</v>
          </cell>
          <cell r="C317" t="str">
            <v>VAL.Bugalagrande</v>
          </cell>
          <cell r="D317" t="str">
            <v>Ampliación Localidades 700 - Ampliación Obras Civiles</v>
          </cell>
          <cell r="E317">
            <v>10162811</v>
          </cell>
          <cell r="F317" t="str">
            <v>German Dario Mancipe</v>
          </cell>
          <cell r="G317">
            <v>44476</v>
          </cell>
          <cell r="H317" t="str">
            <v>CICSA</v>
          </cell>
          <cell r="K317" t="str">
            <v>Calidad regional</v>
          </cell>
          <cell r="L317" t="str">
            <v>Ampliación Localidades 700</v>
          </cell>
          <cell r="M317" t="str">
            <v>Torre Autosoportada - Triangular Seccion Variable</v>
          </cell>
          <cell r="N317" t="str">
            <v>36.0</v>
          </cell>
          <cell r="O317">
            <v>44477</v>
          </cell>
          <cell r="P317" t="str">
            <v>15.0</v>
          </cell>
          <cell r="Q317">
            <v>44537</v>
          </cell>
          <cell r="R317" t="str">
            <v>NA</v>
          </cell>
          <cell r="S317" t="str">
            <v>NA</v>
          </cell>
          <cell r="T317" t="str">
            <v>Instalación gabinete de MW</v>
          </cell>
          <cell r="U317" t="str">
            <v>CW2020 R3</v>
          </cell>
          <cell r="V317">
            <v>44529</v>
          </cell>
          <cell r="W317">
            <v>44529</v>
          </cell>
          <cell r="X317">
            <v>44529</v>
          </cell>
          <cell r="Y317">
            <v>44530</v>
          </cell>
          <cell r="Z317">
            <v>44533</v>
          </cell>
        </row>
        <row r="318">
          <cell r="B318" t="str">
            <v>SurOccidente</v>
          </cell>
          <cell r="C318" t="str">
            <v>CAU.Laguna Dinde</v>
          </cell>
          <cell r="D318" t="str">
            <v>Localidades 700 - Cimentación Torre</v>
          </cell>
          <cell r="E318">
            <v>48000000</v>
          </cell>
          <cell r="F318" t="str">
            <v>German David Diez</v>
          </cell>
          <cell r="G318">
            <v>44475</v>
          </cell>
          <cell r="H318" t="str">
            <v>CICSA</v>
          </cell>
          <cell r="I318" t="str">
            <v>RF-PE-23522,</v>
          </cell>
          <cell r="K318" t="str">
            <v>Obligaciones de hacer</v>
          </cell>
          <cell r="L318" t="str">
            <v>Localidades 700</v>
          </cell>
          <cell r="M318" t="str">
            <v>Torre Autosoportada - Triangular Seccion Variable</v>
          </cell>
          <cell r="N318" t="str">
            <v>60.0</v>
          </cell>
          <cell r="O318">
            <v>44478</v>
          </cell>
          <cell r="P318" t="str">
            <v>60.0</v>
          </cell>
          <cell r="Q318">
            <v>44583</v>
          </cell>
          <cell r="R318" t="str">
            <v>NA</v>
          </cell>
          <cell r="S318" t="str">
            <v>NA</v>
          </cell>
          <cell r="U318" t="str">
            <v>CW2020 R3</v>
          </cell>
        </row>
        <row r="319">
          <cell r="B319" t="str">
            <v>SurOccidente</v>
          </cell>
          <cell r="C319" t="str">
            <v>CAU.Laguna Dinde</v>
          </cell>
          <cell r="D319" t="str">
            <v>Localidades 700 - Obra Eléctrica 100%</v>
          </cell>
          <cell r="E319">
            <v>70000000</v>
          </cell>
          <cell r="F319" t="str">
            <v>German David Diez</v>
          </cell>
          <cell r="G319">
            <v>44475</v>
          </cell>
          <cell r="H319" t="str">
            <v>CICSA</v>
          </cell>
          <cell r="I319" t="str">
            <v>RF-PE-23522,</v>
          </cell>
          <cell r="K319" t="str">
            <v>Obligaciones de hacer</v>
          </cell>
          <cell r="L319" t="str">
            <v>Localidades 700</v>
          </cell>
          <cell r="M319" t="str">
            <v>Torre Autosoportada - Triangular Seccion Variable</v>
          </cell>
          <cell r="N319" t="str">
            <v>60.0</v>
          </cell>
          <cell r="O319">
            <v>44478</v>
          </cell>
          <cell r="P319" t="str">
            <v>60.0</v>
          </cell>
          <cell r="Q319">
            <v>44583</v>
          </cell>
          <cell r="R319" t="str">
            <v>NA</v>
          </cell>
          <cell r="S319" t="str">
            <v>NA</v>
          </cell>
          <cell r="U319" t="str">
            <v>CW2020 R3</v>
          </cell>
        </row>
        <row r="320">
          <cell r="B320" t="str">
            <v>SurOccidente</v>
          </cell>
          <cell r="C320" t="str">
            <v>CAU.Laguna Dinde</v>
          </cell>
          <cell r="D320" t="str">
            <v>Localidades 700 - Obra Civil 100%</v>
          </cell>
          <cell r="E320">
            <v>455155973</v>
          </cell>
          <cell r="F320" t="str">
            <v>German David Diez</v>
          </cell>
          <cell r="G320">
            <v>44475</v>
          </cell>
          <cell r="H320" t="str">
            <v>CICSA</v>
          </cell>
          <cell r="I320" t="str">
            <v>RF-PE-23522,</v>
          </cell>
          <cell r="J320">
            <v>20214685</v>
          </cell>
          <cell r="K320" t="str">
            <v>Obligaciones de hacer</v>
          </cell>
          <cell r="L320" t="str">
            <v>Localidades 700</v>
          </cell>
          <cell r="M320" t="str">
            <v>Torre Autosoportada - Triangular Seccion Variable</v>
          </cell>
          <cell r="N320" t="str">
            <v>60.0</v>
          </cell>
          <cell r="O320">
            <v>44478</v>
          </cell>
          <cell r="P320" t="str">
            <v>60.0</v>
          </cell>
          <cell r="Q320">
            <v>44583</v>
          </cell>
          <cell r="R320" t="str">
            <v>NA</v>
          </cell>
          <cell r="S320" t="str">
            <v>NA</v>
          </cell>
          <cell r="U320" t="str">
            <v>CW2020 R3</v>
          </cell>
        </row>
        <row r="321">
          <cell r="B321" t="str">
            <v>SurOccidente</v>
          </cell>
          <cell r="C321" t="str">
            <v>VAL.Pradera-3</v>
          </cell>
          <cell r="D321" t="str">
            <v>Ampliación Localidades 700 - Ampliación Obras Civiles</v>
          </cell>
          <cell r="E321">
            <v>11775934</v>
          </cell>
          <cell r="F321" t="str">
            <v>German Dario Mancipe</v>
          </cell>
          <cell r="G321">
            <v>44475</v>
          </cell>
          <cell r="H321" t="str">
            <v>CICSA</v>
          </cell>
          <cell r="I321" t="str">
            <v>RF-OVE-33735 LTE2600,</v>
          </cell>
          <cell r="K321" t="str">
            <v>Calidad regional</v>
          </cell>
          <cell r="L321" t="str">
            <v>Ampliación Localidades 700</v>
          </cell>
          <cell r="M321" t="str">
            <v>Torre Autosoportada - Cuadrada Seccion Constante 1.5m x 1.5m</v>
          </cell>
          <cell r="N321" t="str">
            <v>35.0</v>
          </cell>
          <cell r="O321">
            <v>44476</v>
          </cell>
          <cell r="P321" t="str">
            <v>15.0</v>
          </cell>
          <cell r="Q321">
            <v>44536</v>
          </cell>
          <cell r="R321" t="str">
            <v>NA</v>
          </cell>
          <cell r="S321" t="str">
            <v>NA</v>
          </cell>
          <cell r="T321" t="str">
            <v>El TSS se valida para la instalación de 4 platinas de tierras, 1 soporte tipo H y 1 reubicación de un soporte tipo H</v>
          </cell>
          <cell r="U321" t="str">
            <v>CW2020 R3</v>
          </cell>
          <cell r="V321">
            <v>44592</v>
          </cell>
          <cell r="W321">
            <v>44592</v>
          </cell>
          <cell r="X321">
            <v>44592</v>
          </cell>
          <cell r="Y321">
            <v>44592</v>
          </cell>
          <cell r="Z321">
            <v>44596</v>
          </cell>
        </row>
        <row r="322">
          <cell r="B322" t="str">
            <v>SurOccidente</v>
          </cell>
          <cell r="C322" t="str">
            <v>PAS.Valle de Atriz</v>
          </cell>
          <cell r="D322" t="str">
            <v>Ampliación Localidades 700 - Ampliación Obras Civiles</v>
          </cell>
          <cell r="E322">
            <v>2179058</v>
          </cell>
          <cell r="F322" t="str">
            <v>German Dario Mancipe</v>
          </cell>
          <cell r="G322">
            <v>44475</v>
          </cell>
          <cell r="H322" t="str">
            <v>CICSA</v>
          </cell>
          <cell r="I322" t="str">
            <v>RF-AMP-34655 RFModule1900 LTE MIMO,</v>
          </cell>
          <cell r="K322" t="str">
            <v>Calidad regional</v>
          </cell>
          <cell r="L322" t="str">
            <v>Ampliación Localidades 700</v>
          </cell>
          <cell r="M322" t="str">
            <v>Torre Autosoportada - Cuadrada Seccion Constante 1.5m x 1.5m</v>
          </cell>
          <cell r="N322" t="str">
            <v>30.0</v>
          </cell>
          <cell r="O322">
            <v>44476</v>
          </cell>
          <cell r="P322" t="str">
            <v>15.0</v>
          </cell>
          <cell r="Q322">
            <v>44536</v>
          </cell>
          <cell r="R322" t="str">
            <v>NA</v>
          </cell>
          <cell r="S322" t="str">
            <v>NA</v>
          </cell>
          <cell r="T322" t="str">
            <v>El TSS se valida para la instalación de tr5ieles omega, 2 platinas de tierras, y 1 pool para equipos de RF</v>
          </cell>
          <cell r="U322" t="str">
            <v>CW2020 R3</v>
          </cell>
          <cell r="V322">
            <v>44496</v>
          </cell>
          <cell r="W322">
            <v>44496</v>
          </cell>
          <cell r="X322">
            <v>44496</v>
          </cell>
          <cell r="Y322">
            <v>44497</v>
          </cell>
          <cell r="Z322">
            <v>44504</v>
          </cell>
        </row>
        <row r="323">
          <cell r="B323" t="str">
            <v>SurOccidente</v>
          </cell>
          <cell r="C323" t="str">
            <v>HUI.Pitalito-2</v>
          </cell>
          <cell r="D323" t="str">
            <v>Ampliación Localidades 700 - Ampliación Obras Civiles</v>
          </cell>
          <cell r="E323">
            <v>8240677</v>
          </cell>
          <cell r="F323" t="str">
            <v>German Dario Mancipe</v>
          </cell>
          <cell r="G323">
            <v>44475</v>
          </cell>
          <cell r="H323" t="str">
            <v>CICSA</v>
          </cell>
          <cell r="I323" t="str">
            <v>RF-AMP-31903 RFModule2600 LTE MIMO,</v>
          </cell>
          <cell r="K323" t="str">
            <v>Calidad regional</v>
          </cell>
          <cell r="L323" t="str">
            <v>Ampliación Localidades 700</v>
          </cell>
          <cell r="M323" t="str">
            <v>Torre Autosoportada - Triangular Seccion Variable</v>
          </cell>
          <cell r="N323" t="str">
            <v>50.0</v>
          </cell>
          <cell r="O323">
            <v>44476</v>
          </cell>
          <cell r="P323" t="str">
            <v>15.0</v>
          </cell>
          <cell r="Q323">
            <v>44536</v>
          </cell>
          <cell r="R323" t="str">
            <v>NA</v>
          </cell>
          <cell r="S323" t="str">
            <v>NA</v>
          </cell>
          <cell r="T323" t="str">
            <v>El TSS se valida para la instalación de rieles omega, 4 platinas de tierras, 2 soporte tipo H, reubicación de 1 soporte H y 55 m. de guaya en rack central de la torre</v>
          </cell>
          <cell r="U323" t="str">
            <v>CW2020 R3</v>
          </cell>
          <cell r="V323">
            <v>44524</v>
          </cell>
          <cell r="W323">
            <v>44587</v>
          </cell>
          <cell r="X323">
            <v>44574</v>
          </cell>
          <cell r="Y323">
            <v>44589</v>
          </cell>
          <cell r="Z323">
            <v>44596</v>
          </cell>
        </row>
        <row r="324">
          <cell r="B324" t="str">
            <v>SurOccidente</v>
          </cell>
          <cell r="C324" t="str">
            <v>HUI.Garzon-1</v>
          </cell>
          <cell r="D324" t="str">
            <v>Ampliación Localidades 700 - Ampliación Obras Civiles</v>
          </cell>
          <cell r="E324">
            <v>8987352</v>
          </cell>
          <cell r="F324" t="str">
            <v>German Dario Mancipe</v>
          </cell>
          <cell r="G324">
            <v>44475</v>
          </cell>
          <cell r="H324" t="str">
            <v>CICSA</v>
          </cell>
          <cell r="I324" t="str">
            <v>RF-AMP-32155 RFModule2600 LTE MIMO,</v>
          </cell>
          <cell r="K324" t="str">
            <v>Calidad regional</v>
          </cell>
          <cell r="L324" t="str">
            <v>Ampliación Localidades 700</v>
          </cell>
          <cell r="M324" t="str">
            <v>Torre Autosoportada - Triangular Seccion Variable</v>
          </cell>
          <cell r="N324" t="str">
            <v>60.0</v>
          </cell>
          <cell r="O324">
            <v>44476</v>
          </cell>
          <cell r="P324" t="str">
            <v>15.0</v>
          </cell>
          <cell r="Q324">
            <v>44536</v>
          </cell>
          <cell r="R324" t="str">
            <v>NA</v>
          </cell>
          <cell r="S324" t="str">
            <v>NA</v>
          </cell>
          <cell r="T324" t="str">
            <v>El TSS se valida para la instalación de rieles omega, escalerilla porta cables, 5 platinas de tierras, 2 soportes tipo H, 2 soportes tipo bandera y la reubicación de soportes y 65 m. de guaya en rack central de la torre.</v>
          </cell>
          <cell r="U324" t="str">
            <v>CW2020 R3</v>
          </cell>
          <cell r="V324">
            <v>44524</v>
          </cell>
          <cell r="W324">
            <v>44561</v>
          </cell>
          <cell r="X324">
            <v>44561</v>
          </cell>
          <cell r="Y324">
            <v>44561</v>
          </cell>
          <cell r="Z324">
            <v>44567</v>
          </cell>
        </row>
        <row r="325">
          <cell r="B325" t="str">
            <v>SurOccidente</v>
          </cell>
          <cell r="C325" t="str">
            <v>PUT.Jose Maria</v>
          </cell>
          <cell r="D325" t="str">
            <v>Localidades 700 - Obra Eléctrica 100%</v>
          </cell>
          <cell r="E325">
            <v>50000000</v>
          </cell>
          <cell r="F325" t="str">
            <v>Juan Carlos Gonzalez</v>
          </cell>
          <cell r="G325">
            <v>44474</v>
          </cell>
          <cell r="H325" t="str">
            <v>HB SADELEC</v>
          </cell>
          <cell r="I325" t="str">
            <v>RF-PE-24463,</v>
          </cell>
          <cell r="K325" t="str">
            <v>Obligaciones de hacer</v>
          </cell>
          <cell r="L325" t="str">
            <v>Localidades 700</v>
          </cell>
          <cell r="M325" t="str">
            <v>Torre Autosoportada - Triangular Seccion Variable</v>
          </cell>
          <cell r="N325" t="str">
            <v>60.0</v>
          </cell>
          <cell r="O325">
            <v>44480</v>
          </cell>
          <cell r="P325" t="str">
            <v>90.0</v>
          </cell>
          <cell r="Q325">
            <v>44615</v>
          </cell>
          <cell r="R325" t="str">
            <v>NA</v>
          </cell>
          <cell r="S325" t="str">
            <v>NA</v>
          </cell>
          <cell r="T325" t="str">
            <v>TAT 60 m. Pendiente estudio de suelos y consulta previa</v>
          </cell>
          <cell r="U325" t="str">
            <v>CW2020 R3</v>
          </cell>
        </row>
        <row r="326">
          <cell r="B326" t="str">
            <v>SurOccidente</v>
          </cell>
          <cell r="C326" t="str">
            <v>PUT.Jose Maria</v>
          </cell>
          <cell r="D326" t="str">
            <v>Localidades 700 - Obra Civil 100%</v>
          </cell>
          <cell r="E326">
            <v>482403534</v>
          </cell>
          <cell r="F326" t="str">
            <v>Juan Carlos Gonzalez</v>
          </cell>
          <cell r="G326">
            <v>44474</v>
          </cell>
          <cell r="H326" t="str">
            <v>HB SADELEC</v>
          </cell>
          <cell r="I326" t="str">
            <v>RF-PE-24463,</v>
          </cell>
          <cell r="J326">
            <v>20214653</v>
          </cell>
          <cell r="K326" t="str">
            <v>Obligaciones de hacer</v>
          </cell>
          <cell r="L326" t="str">
            <v>Localidades 700</v>
          </cell>
          <cell r="M326" t="str">
            <v>Torre Autosoportada - Triangular Seccion Variable</v>
          </cell>
          <cell r="N326" t="str">
            <v>60.0</v>
          </cell>
          <cell r="O326">
            <v>44480</v>
          </cell>
          <cell r="P326" t="str">
            <v>90.0</v>
          </cell>
          <cell r="Q326">
            <v>44615</v>
          </cell>
          <cell r="R326" t="str">
            <v>NA</v>
          </cell>
          <cell r="S326" t="str">
            <v>NA</v>
          </cell>
          <cell r="T326" t="str">
            <v>TAT 60 m. Pendiente estudio de suelos y consulta previa</v>
          </cell>
          <cell r="U326" t="str">
            <v>CW2020 R3</v>
          </cell>
        </row>
        <row r="327">
          <cell r="B327" t="str">
            <v>SurOccidente</v>
          </cell>
          <cell r="C327" t="str">
            <v>PUT.Jose Maria</v>
          </cell>
          <cell r="D327" t="str">
            <v>Localidades 700 - Cimentación Torre</v>
          </cell>
          <cell r="E327">
            <v>80000000</v>
          </cell>
          <cell r="F327" t="str">
            <v>Juan Carlos Gonzalez</v>
          </cell>
          <cell r="G327">
            <v>44474</v>
          </cell>
          <cell r="H327" t="str">
            <v>HB SADELEC</v>
          </cell>
          <cell r="I327" t="str">
            <v>RF-PE-24463,</v>
          </cell>
          <cell r="K327" t="str">
            <v>Obligaciones de hacer</v>
          </cell>
          <cell r="L327" t="str">
            <v>Localidades 700</v>
          </cell>
          <cell r="M327" t="str">
            <v>Torre Autosoportada - Triangular Seccion Variable</v>
          </cell>
          <cell r="N327" t="str">
            <v>60.0</v>
          </cell>
          <cell r="O327">
            <v>44480</v>
          </cell>
          <cell r="P327" t="str">
            <v>90.0</v>
          </cell>
          <cell r="Q327">
            <v>44615</v>
          </cell>
          <cell r="R327" t="str">
            <v>NA</v>
          </cell>
          <cell r="S327" t="str">
            <v>NA</v>
          </cell>
          <cell r="T327" t="str">
            <v>TAT 60 m. Pendiente estudio de suelos y consulta previa</v>
          </cell>
          <cell r="U327" t="str">
            <v>CW2020 R3</v>
          </cell>
        </row>
        <row r="328">
          <cell r="B328" t="str">
            <v>SurOccidente</v>
          </cell>
          <cell r="C328" t="str">
            <v>PUT.Montebello</v>
          </cell>
          <cell r="D328" t="str">
            <v>Localidades 700 - Obra Civil 100%</v>
          </cell>
          <cell r="E328">
            <v>603951000</v>
          </cell>
          <cell r="F328" t="str">
            <v>Juan Carlos Gonzalez</v>
          </cell>
          <cell r="G328">
            <v>44474</v>
          </cell>
          <cell r="H328" t="str">
            <v>HB SADELEC</v>
          </cell>
          <cell r="I328" t="str">
            <v>RF-PE-23899,</v>
          </cell>
          <cell r="J328">
            <v>20214651</v>
          </cell>
          <cell r="K328" t="str">
            <v>Obligaciones de hacer</v>
          </cell>
          <cell r="L328" t="str">
            <v>Localidades 700</v>
          </cell>
          <cell r="M328" t="str">
            <v>Torre Autosoportada - Triangular Seccion Variable</v>
          </cell>
          <cell r="N328" t="str">
            <v>60.0</v>
          </cell>
          <cell r="O328">
            <v>44473</v>
          </cell>
          <cell r="P328" t="str">
            <v>90.0</v>
          </cell>
          <cell r="Q328">
            <v>44608</v>
          </cell>
          <cell r="R328" t="str">
            <v>NA</v>
          </cell>
          <cell r="S328" t="str">
            <v>NA</v>
          </cell>
          <cell r="T328" t="str">
            <v>TAT 60 m. Pendiente estudio de suelos</v>
          </cell>
          <cell r="U328" t="str">
            <v>CW2020 R3</v>
          </cell>
        </row>
        <row r="329">
          <cell r="B329" t="str">
            <v>SurOccidente</v>
          </cell>
          <cell r="C329" t="str">
            <v>PUT.Montebello</v>
          </cell>
          <cell r="D329" t="str">
            <v>Localidades 700 - Cimentación Torre</v>
          </cell>
          <cell r="E329">
            <v>80000000</v>
          </cell>
          <cell r="F329" t="str">
            <v>Juan Carlos Gonzalez</v>
          </cell>
          <cell r="G329">
            <v>44474</v>
          </cell>
          <cell r="H329" t="str">
            <v>HB SADELEC</v>
          </cell>
          <cell r="I329" t="str">
            <v>RF-PE-23899,</v>
          </cell>
          <cell r="K329" t="str">
            <v>Obligaciones de hacer</v>
          </cell>
          <cell r="L329" t="str">
            <v>Localidades 700</v>
          </cell>
          <cell r="M329" t="str">
            <v>Torre Autosoportada - Triangular Seccion Variable</v>
          </cell>
          <cell r="N329" t="str">
            <v>60.0</v>
          </cell>
          <cell r="O329">
            <v>44473</v>
          </cell>
          <cell r="P329" t="str">
            <v>90.0</v>
          </cell>
          <cell r="Q329">
            <v>44608</v>
          </cell>
          <cell r="R329" t="str">
            <v>NA</v>
          </cell>
          <cell r="S329" t="str">
            <v>NA</v>
          </cell>
          <cell r="T329" t="str">
            <v>TAT 60 m. Pendiente estudio de suelos</v>
          </cell>
          <cell r="U329" t="str">
            <v>CW2020 R3</v>
          </cell>
        </row>
        <row r="330">
          <cell r="B330" t="str">
            <v>SurOccidente</v>
          </cell>
          <cell r="C330" t="str">
            <v>PUT.Gallinazo</v>
          </cell>
          <cell r="D330" t="str">
            <v>Localidades 700 - Obra Eléctrica 100%</v>
          </cell>
          <cell r="E330">
            <v>150000000</v>
          </cell>
          <cell r="F330" t="str">
            <v>Juan Carlos Gonzalez</v>
          </cell>
          <cell r="G330">
            <v>44474</v>
          </cell>
          <cell r="H330" t="str">
            <v>CICSA</v>
          </cell>
          <cell r="I330" t="str">
            <v>RF-PE-23888,</v>
          </cell>
          <cell r="K330" t="str">
            <v>Obligaciones de hacer</v>
          </cell>
          <cell r="L330" t="str">
            <v>Localidades 700</v>
          </cell>
          <cell r="M330" t="str">
            <v>Torre Autosoportada - Triangular Seccion Variable</v>
          </cell>
          <cell r="N330" t="str">
            <v>60.0</v>
          </cell>
          <cell r="O330">
            <v>44480</v>
          </cell>
          <cell r="P330" t="str">
            <v>90.0</v>
          </cell>
          <cell r="Q330">
            <v>44615</v>
          </cell>
          <cell r="R330" t="str">
            <v>NA</v>
          </cell>
          <cell r="S330" t="str">
            <v>NA</v>
          </cell>
          <cell r="T330" t="str">
            <v>TAT 60 m. Pendiente estudio de suelos</v>
          </cell>
          <cell r="U330" t="str">
            <v>CW2020 R3</v>
          </cell>
        </row>
        <row r="331">
          <cell r="B331" t="str">
            <v>SurOccidente</v>
          </cell>
          <cell r="C331" t="str">
            <v>PUT.Gallinazo</v>
          </cell>
          <cell r="D331" t="str">
            <v>Localidades 700 - Cimentación Torre</v>
          </cell>
          <cell r="E331">
            <v>80000000</v>
          </cell>
          <cell r="F331" t="str">
            <v>Juan Carlos Gonzalez</v>
          </cell>
          <cell r="G331">
            <v>44474</v>
          </cell>
          <cell r="H331" t="str">
            <v>CICSA</v>
          </cell>
          <cell r="I331" t="str">
            <v>RF-PE-23888,</v>
          </cell>
          <cell r="K331" t="str">
            <v>Obligaciones de hacer</v>
          </cell>
          <cell r="L331" t="str">
            <v>Localidades 700</v>
          </cell>
          <cell r="M331" t="str">
            <v>Torre Autosoportada - Triangular Seccion Variable</v>
          </cell>
          <cell r="N331" t="str">
            <v>60.0</v>
          </cell>
          <cell r="O331">
            <v>44480</v>
          </cell>
          <cell r="P331" t="str">
            <v>90.0</v>
          </cell>
          <cell r="Q331">
            <v>44615</v>
          </cell>
          <cell r="R331" t="str">
            <v>NA</v>
          </cell>
          <cell r="S331" t="str">
            <v>NA</v>
          </cell>
          <cell r="T331" t="str">
            <v>TAT 60 m. Pendiente estudio de suelos</v>
          </cell>
          <cell r="U331" t="str">
            <v>CW2020 R3</v>
          </cell>
        </row>
        <row r="332">
          <cell r="B332" t="str">
            <v>SurOccidente</v>
          </cell>
          <cell r="C332" t="str">
            <v>PUT.Gallinazo</v>
          </cell>
          <cell r="D332" t="str">
            <v>Localidades 700 - Obra Civil 100%</v>
          </cell>
          <cell r="E332">
            <v>682299000</v>
          </cell>
          <cell r="F332" t="str">
            <v>Juan Carlos Gonzalez</v>
          </cell>
          <cell r="G332">
            <v>44474</v>
          </cell>
          <cell r="H332" t="str">
            <v>CICSA</v>
          </cell>
          <cell r="I332" t="str">
            <v>RF-PE-23888,</v>
          </cell>
          <cell r="J332">
            <v>20214647</v>
          </cell>
          <cell r="K332" t="str">
            <v>Obligaciones de hacer</v>
          </cell>
          <cell r="L332" t="str">
            <v>Localidades 700</v>
          </cell>
          <cell r="M332" t="str">
            <v>Torre Autosoportada - Triangular Seccion Variable</v>
          </cell>
          <cell r="N332" t="str">
            <v>60.0</v>
          </cell>
          <cell r="O332">
            <v>44480</v>
          </cell>
          <cell r="P332" t="str">
            <v>90.0</v>
          </cell>
          <cell r="Q332">
            <v>44615</v>
          </cell>
          <cell r="R332" t="str">
            <v>NA</v>
          </cell>
          <cell r="S332" t="str">
            <v>NA</v>
          </cell>
          <cell r="T332" t="str">
            <v>TAT 60 m. Pendiente estudio de suelos</v>
          </cell>
          <cell r="U332" t="str">
            <v>CW2020 R3</v>
          </cell>
        </row>
        <row r="333">
          <cell r="B333" t="str">
            <v>SurOccidente</v>
          </cell>
          <cell r="C333" t="str">
            <v>CAL.Departamental</v>
          </cell>
          <cell r="D333" t="str">
            <v>Ampliación Localidades 700 - Ampliación Obras Civiles</v>
          </cell>
          <cell r="E333">
            <v>8774504</v>
          </cell>
          <cell r="F333" t="str">
            <v>German Dario Mancipe</v>
          </cell>
          <cell r="G333">
            <v>44474</v>
          </cell>
          <cell r="H333" t="str">
            <v>CICSA</v>
          </cell>
          <cell r="I333" t="str">
            <v>RF-OVE-46270 lte700,</v>
          </cell>
          <cell r="K333" t="str">
            <v>Calidad regional</v>
          </cell>
          <cell r="L333" t="str">
            <v>Ampliación Localidades 700</v>
          </cell>
          <cell r="M333" t="str">
            <v>Monopolo - Convencional</v>
          </cell>
          <cell r="N333" t="str">
            <v>45.0</v>
          </cell>
          <cell r="O333">
            <v>44475</v>
          </cell>
          <cell r="P333" t="str">
            <v>15.0</v>
          </cell>
          <cell r="Q333">
            <v>44535</v>
          </cell>
          <cell r="R333" t="str">
            <v>NA</v>
          </cell>
          <cell r="S333" t="str">
            <v>NA</v>
          </cell>
          <cell r="T333" t="str">
            <v>El TSS se valida para la instalación de rieles omega, escalerilla porta cables. 4 platinas de tierras, 3 soportes tipo bandera de3 2m. reubicación de 3 soportes tipo bandera y desmonte de soporte.</v>
          </cell>
          <cell r="U333" t="str">
            <v>CW2020 R3</v>
          </cell>
          <cell r="V333">
            <v>44617</v>
          </cell>
          <cell r="W333">
            <v>44617</v>
          </cell>
          <cell r="X333">
            <v>44617</v>
          </cell>
          <cell r="Y333">
            <v>44620</v>
          </cell>
          <cell r="Z333">
            <v>44624</v>
          </cell>
        </row>
        <row r="334">
          <cell r="B334" t="str">
            <v>SurOccidente</v>
          </cell>
          <cell r="C334" t="str">
            <v>CAL.Santa Barbara</v>
          </cell>
          <cell r="D334" t="str">
            <v>Adecuaciones - Obras Eléctricas Menores</v>
          </cell>
          <cell r="E334">
            <v>35000000</v>
          </cell>
          <cell r="F334" t="str">
            <v>Rafael Angel Garcia</v>
          </cell>
          <cell r="G334">
            <v>44474</v>
          </cell>
          <cell r="H334" t="str">
            <v>CICSA</v>
          </cell>
          <cell r="I334" t="str">
            <v>NA</v>
          </cell>
          <cell r="K334" t="str">
            <v>NA</v>
          </cell>
          <cell r="L334" t="str">
            <v>Adecuaciones</v>
          </cell>
          <cell r="M334" t="str">
            <v>Monopolo - Metalico Mimetizado Palmera</v>
          </cell>
          <cell r="N334" t="str">
            <v>20.0</v>
          </cell>
          <cell r="O334">
            <v>44475</v>
          </cell>
          <cell r="P334" t="str">
            <v>40.0</v>
          </cell>
          <cell r="Q334">
            <v>44560</v>
          </cell>
          <cell r="R334" t="str">
            <v>NA</v>
          </cell>
          <cell r="S334" t="str">
            <v>NA</v>
          </cell>
          <cell r="T334" t="str">
            <v>Ejecución proyecto eléctrico para legalización de cuenta de energía independiente</v>
          </cell>
          <cell r="U334" t="str">
            <v>CW2020 R3</v>
          </cell>
        </row>
        <row r="335">
          <cell r="B335" t="str">
            <v>SurOccidente</v>
          </cell>
          <cell r="C335" t="str">
            <v>VAL.Puente Velez</v>
          </cell>
          <cell r="D335" t="str">
            <v>Plan Espectro - Obra Civil 100%</v>
          </cell>
          <cell r="E335">
            <v>443639500</v>
          </cell>
          <cell r="F335" t="str">
            <v>Juan Carlos Gonzalez</v>
          </cell>
          <cell r="G335">
            <v>44473</v>
          </cell>
          <cell r="H335" t="str">
            <v>CICSA</v>
          </cell>
          <cell r="I335" t="str">
            <v>RF-PE-3588,</v>
          </cell>
          <cell r="J335">
            <v>20214635</v>
          </cell>
          <cell r="K335" t="str">
            <v>Obligaciones de hacer</v>
          </cell>
          <cell r="L335" t="str">
            <v>Plan Espectro</v>
          </cell>
          <cell r="M335" t="str">
            <v>Torre Autosoportada - Triangular Seccion Variable</v>
          </cell>
          <cell r="N335" t="str">
            <v>60.0</v>
          </cell>
          <cell r="O335">
            <v>44487</v>
          </cell>
          <cell r="P335" t="str">
            <v>75.0</v>
          </cell>
          <cell r="Q335">
            <v>44607</v>
          </cell>
          <cell r="R335" t="str">
            <v>J</v>
          </cell>
          <cell r="S335" t="str">
            <v>hasta InSrv</v>
          </cell>
          <cell r="T335" t="str">
            <v>TAT 60 m. Pendiente estudio de suelos</v>
          </cell>
          <cell r="U335" t="str">
            <v>CW2020 R3</v>
          </cell>
        </row>
        <row r="336">
          <cell r="B336" t="str">
            <v>SurOccidente</v>
          </cell>
          <cell r="C336" t="str">
            <v>VAL.Puente Velez</v>
          </cell>
          <cell r="D336" t="str">
            <v>Plan Espectro - Cimentación Torre</v>
          </cell>
          <cell r="E336">
            <v>67506261</v>
          </cell>
          <cell r="F336" t="str">
            <v>Juan Carlos Gonzalez</v>
          </cell>
          <cell r="G336">
            <v>44473</v>
          </cell>
          <cell r="H336" t="str">
            <v>CICSA</v>
          </cell>
          <cell r="I336" t="str">
            <v>RF-PE-3588,</v>
          </cell>
          <cell r="K336" t="str">
            <v>Obligaciones de hacer</v>
          </cell>
          <cell r="L336" t="str">
            <v>Plan Espectro</v>
          </cell>
          <cell r="M336" t="str">
            <v>Torre Autosoportada - Triangular Seccion Variable</v>
          </cell>
          <cell r="N336" t="str">
            <v>60.0</v>
          </cell>
          <cell r="O336">
            <v>44487</v>
          </cell>
          <cell r="P336" t="str">
            <v>75.0</v>
          </cell>
          <cell r="Q336">
            <v>44607</v>
          </cell>
          <cell r="R336" t="str">
            <v>J</v>
          </cell>
          <cell r="S336" t="str">
            <v>hasta InSrv</v>
          </cell>
          <cell r="T336" t="str">
            <v>TAT 60 m. Pendiente estudio de suelos</v>
          </cell>
          <cell r="U336" t="str">
            <v>CW2020 R3</v>
          </cell>
          <cell r="V336">
            <v>44620</v>
          </cell>
          <cell r="W336">
            <v>44620</v>
          </cell>
          <cell r="X336">
            <v>44620</v>
          </cell>
          <cell r="Y336">
            <v>44620</v>
          </cell>
          <cell r="Z336">
            <v>44624</v>
          </cell>
        </row>
        <row r="337">
          <cell r="B337" t="str">
            <v>SurOccidente</v>
          </cell>
          <cell r="C337" t="str">
            <v>VAL.Puente Velez</v>
          </cell>
          <cell r="D337" t="str">
            <v>Plan Espectro - Suministro de Torre</v>
          </cell>
          <cell r="E337">
            <v>181902430</v>
          </cell>
          <cell r="F337" t="str">
            <v>Juan Carlos Gonzalez</v>
          </cell>
          <cell r="G337">
            <v>44473</v>
          </cell>
          <cell r="H337" t="str">
            <v>CICSA</v>
          </cell>
          <cell r="I337" t="str">
            <v>RF-PE-3588,</v>
          </cell>
          <cell r="J337">
            <v>20214633</v>
          </cell>
          <cell r="K337" t="str">
            <v>Obligaciones de hacer</v>
          </cell>
          <cell r="L337" t="str">
            <v>Plan Espectro</v>
          </cell>
          <cell r="M337" t="str">
            <v>Torre Autosoportada - Triangular Seccion Variable</v>
          </cell>
          <cell r="N337" t="str">
            <v>60.0</v>
          </cell>
          <cell r="O337">
            <v>44487</v>
          </cell>
          <cell r="P337" t="str">
            <v>75.0</v>
          </cell>
          <cell r="Q337">
            <v>44607</v>
          </cell>
          <cell r="R337" t="str">
            <v>J</v>
          </cell>
          <cell r="S337" t="str">
            <v>hasta InSrv</v>
          </cell>
          <cell r="T337" t="str">
            <v>TAT 60 m. Pendiente estudio de suelos</v>
          </cell>
          <cell r="U337" t="str">
            <v>CW2020 R3</v>
          </cell>
          <cell r="V337">
            <v>44620</v>
          </cell>
          <cell r="W337">
            <v>44620</v>
          </cell>
          <cell r="X337">
            <v>44620</v>
          </cell>
          <cell r="Y337">
            <v>44620</v>
          </cell>
          <cell r="Z337">
            <v>44624</v>
          </cell>
        </row>
        <row r="338">
          <cell r="B338" t="str">
            <v>SurOccidente</v>
          </cell>
          <cell r="C338" t="str">
            <v>NEI.Surcolombiana</v>
          </cell>
          <cell r="D338" t="str">
            <v>Ampliación 3G/LTE - Ampliación Obras Civiles</v>
          </cell>
          <cell r="E338">
            <v>2437260</v>
          </cell>
          <cell r="F338" t="str">
            <v>German Dario Mancipe</v>
          </cell>
          <cell r="G338">
            <v>44473</v>
          </cell>
          <cell r="H338" t="str">
            <v>CICSA</v>
          </cell>
          <cell r="I338" t="str">
            <v>RF-AMP-31949 RFModule2600 LTE MIMO,</v>
          </cell>
          <cell r="K338" t="str">
            <v>Calidad regional</v>
          </cell>
          <cell r="L338" t="str">
            <v>Ampliación 3G/LTE</v>
          </cell>
          <cell r="M338" t="str">
            <v>Torre Autosoportada - Cuadrada Seccion Constante 1.5m x 1.5m</v>
          </cell>
          <cell r="N338" t="str">
            <v>35.0</v>
          </cell>
          <cell r="O338">
            <v>44474</v>
          </cell>
          <cell r="P338" t="str">
            <v>12.0</v>
          </cell>
          <cell r="Q338">
            <v>44531</v>
          </cell>
          <cell r="R338" t="str">
            <v>NA</v>
          </cell>
          <cell r="S338" t="str">
            <v>NA</v>
          </cell>
          <cell r="T338" t="str">
            <v>El TSS se valida para la instalación de 5 platinas de tierras.</v>
          </cell>
          <cell r="U338" t="str">
            <v>CW2020 R3</v>
          </cell>
          <cell r="V338">
            <v>44491</v>
          </cell>
          <cell r="W338">
            <v>44491</v>
          </cell>
          <cell r="X338">
            <v>44491</v>
          </cell>
          <cell r="Y338">
            <v>44497</v>
          </cell>
          <cell r="Z338">
            <v>44504</v>
          </cell>
        </row>
        <row r="339">
          <cell r="B339" t="str">
            <v>SurOccidente</v>
          </cell>
          <cell r="C339" t="str">
            <v>NAR.Union-2</v>
          </cell>
          <cell r="D339" t="str">
            <v>Ampliación Localidades 700 - Ampliación Obras Civiles</v>
          </cell>
          <cell r="E339">
            <v>12083649</v>
          </cell>
          <cell r="F339" t="str">
            <v>German Dario Mancipe</v>
          </cell>
          <cell r="G339">
            <v>44473</v>
          </cell>
          <cell r="H339" t="str">
            <v>CICSA</v>
          </cell>
          <cell r="K339" t="str">
            <v>Calidad regional</v>
          </cell>
          <cell r="L339" t="str">
            <v>Ampliación Localidades 700</v>
          </cell>
          <cell r="M339" t="str">
            <v>Torre Autosoportada - Triangular Seccion Variable</v>
          </cell>
          <cell r="N339" t="str">
            <v>40.0</v>
          </cell>
          <cell r="O339">
            <v>44474</v>
          </cell>
          <cell r="P339" t="str">
            <v>12.0</v>
          </cell>
          <cell r="Q339">
            <v>44531</v>
          </cell>
          <cell r="R339" t="str">
            <v>NA</v>
          </cell>
          <cell r="S339" t="str">
            <v>NA</v>
          </cell>
          <cell r="T339" t="str">
            <v>El TSS se valida para la instalación de rieles omega, escalerilla porta cables, 4 platinas de tierras, 3 soportes tipo H, desmonte de 1 soporte libre y 45 m. de guaya en rack central de la torre.</v>
          </cell>
          <cell r="U339" t="str">
            <v>CW2020 R3</v>
          </cell>
          <cell r="V339">
            <v>44498</v>
          </cell>
          <cell r="W339">
            <v>44561</v>
          </cell>
          <cell r="X339">
            <v>44561</v>
          </cell>
          <cell r="Y339">
            <v>44561</v>
          </cell>
          <cell r="Z339">
            <v>44567</v>
          </cell>
        </row>
        <row r="340">
          <cell r="B340" t="str">
            <v>SurOccidente</v>
          </cell>
          <cell r="C340" t="str">
            <v>HUI.Yaguara-2</v>
          </cell>
          <cell r="D340" t="str">
            <v>Ampliación Localidades 700 - Ampliación Obras Civiles</v>
          </cell>
          <cell r="E340">
            <v>6052053</v>
          </cell>
          <cell r="F340" t="str">
            <v>German Dario Mancipe</v>
          </cell>
          <cell r="G340">
            <v>44473</v>
          </cell>
          <cell r="H340" t="str">
            <v>CICSA</v>
          </cell>
          <cell r="I340" t="str">
            <v>RF-OVE-30653 LTE2600,</v>
          </cell>
          <cell r="K340" t="str">
            <v>Calidad regional</v>
          </cell>
          <cell r="L340" t="str">
            <v>Ampliación Localidades 700</v>
          </cell>
          <cell r="M340" t="str">
            <v>Torre Autosoportada - Cuadrada Seccion Constante 1.5m x 1.5m</v>
          </cell>
          <cell r="N340" t="str">
            <v>36.0</v>
          </cell>
          <cell r="O340">
            <v>44474</v>
          </cell>
          <cell r="P340" t="str">
            <v>12.0</v>
          </cell>
          <cell r="Q340">
            <v>44531</v>
          </cell>
          <cell r="R340" t="str">
            <v>NA</v>
          </cell>
          <cell r="S340" t="str">
            <v>NA</v>
          </cell>
          <cell r="T340" t="str">
            <v>El TSS se valida para la instalación de 1 platina de tierras, 1 soporte tipo H, la reubicación y refuerzo de 1 soporte de diversidad, 1 soporte de 1.5m. y guaya en rack central de torre.</v>
          </cell>
          <cell r="U340" t="str">
            <v>CW2020 R3</v>
          </cell>
          <cell r="V340">
            <v>44524</v>
          </cell>
          <cell r="W340">
            <v>44524</v>
          </cell>
          <cell r="X340">
            <v>44524</v>
          </cell>
          <cell r="Y340">
            <v>44530</v>
          </cell>
          <cell r="Z340">
            <v>44533</v>
          </cell>
        </row>
        <row r="341">
          <cell r="B341" t="str">
            <v>SurOccidente</v>
          </cell>
          <cell r="C341" t="str">
            <v>BNV.Variante</v>
          </cell>
          <cell r="D341" t="str">
            <v>Ampliación Localidades 700 - Ampliación Obras Civiles</v>
          </cell>
          <cell r="E341">
            <v>7406854</v>
          </cell>
          <cell r="F341" t="str">
            <v>German Dario Mancipe</v>
          </cell>
          <cell r="G341">
            <v>44473</v>
          </cell>
          <cell r="H341" t="str">
            <v>CICSA</v>
          </cell>
          <cell r="I341" t="str">
            <v>RF-OVE-50879 lte700,</v>
          </cell>
          <cell r="K341" t="str">
            <v>Calidad regional</v>
          </cell>
          <cell r="L341" t="str">
            <v>Ampliación Localidades 700</v>
          </cell>
          <cell r="M341" t="str">
            <v>Torre Autosoportada - Cuadrada Seccion Constante 1.5m x 1.5m</v>
          </cell>
          <cell r="N341" t="str">
            <v>26.0</v>
          </cell>
          <cell r="O341">
            <v>44474</v>
          </cell>
          <cell r="P341" t="str">
            <v>12.0</v>
          </cell>
          <cell r="Q341">
            <v>44531</v>
          </cell>
          <cell r="R341" t="str">
            <v>NA</v>
          </cell>
          <cell r="S341" t="str">
            <v>NA</v>
          </cell>
          <cell r="T341" t="str">
            <v>El TSS se Valida para la instalación de rieles omega, el reforzamiento de 3 soportes de diversidad y el desmonte de 1 pool</v>
          </cell>
          <cell r="U341" t="str">
            <v>CW2020 R3</v>
          </cell>
          <cell r="V341">
            <v>44589</v>
          </cell>
          <cell r="W341">
            <v>44589</v>
          </cell>
          <cell r="X341">
            <v>44589</v>
          </cell>
          <cell r="Y341">
            <v>44589</v>
          </cell>
          <cell r="Z341">
            <v>44596</v>
          </cell>
        </row>
        <row r="342">
          <cell r="B342" t="str">
            <v>SurOccidente</v>
          </cell>
          <cell r="C342" t="str">
            <v>NAR.Union</v>
          </cell>
          <cell r="D342" t="str">
            <v>Ampliación Localidades 700 - Ampliación Obras Civiles</v>
          </cell>
          <cell r="E342">
            <v>9829334</v>
          </cell>
          <cell r="F342" t="str">
            <v>German Dario Mancipe</v>
          </cell>
          <cell r="G342">
            <v>44471</v>
          </cell>
          <cell r="H342" t="str">
            <v>CICSA</v>
          </cell>
          <cell r="I342" t="str">
            <v>RF-OVE-51204 lte700,</v>
          </cell>
          <cell r="K342" t="str">
            <v>Calidad regional</v>
          </cell>
          <cell r="L342" t="str">
            <v>Ampliación Localidades 700</v>
          </cell>
          <cell r="M342" t="str">
            <v>Torre Autosoportada - Triangular Seccion Variable</v>
          </cell>
          <cell r="N342" t="str">
            <v>70.0</v>
          </cell>
          <cell r="O342">
            <v>44473</v>
          </cell>
          <cell r="P342" t="str">
            <v>12.0</v>
          </cell>
          <cell r="Q342">
            <v>44530</v>
          </cell>
          <cell r="R342" t="str">
            <v>NA</v>
          </cell>
          <cell r="S342" t="str">
            <v>NA</v>
          </cell>
          <cell r="T342" t="str">
            <v>El TSS se valida para la instalación de 3 platinas de tierras, 3 soportes tipo H y 50m. de guaya de tierras en rack central de la torre.</v>
          </cell>
          <cell r="U342" t="str">
            <v>CW2020 R3</v>
          </cell>
          <cell r="V342">
            <v>44496</v>
          </cell>
          <cell r="W342">
            <v>44496</v>
          </cell>
          <cell r="X342">
            <v>44496</v>
          </cell>
          <cell r="Y342">
            <v>44497</v>
          </cell>
          <cell r="Z342">
            <v>44504</v>
          </cell>
        </row>
        <row r="343">
          <cell r="B343" t="str">
            <v>SurOccidente</v>
          </cell>
          <cell r="C343" t="str">
            <v>NAR.Tumaco-3</v>
          </cell>
          <cell r="D343" t="str">
            <v>Ampliación Localidades 700 - Ampliación Obras Civiles</v>
          </cell>
          <cell r="E343">
            <v>3524590</v>
          </cell>
          <cell r="F343" t="str">
            <v>German Dario Mancipe</v>
          </cell>
          <cell r="G343">
            <v>44471</v>
          </cell>
          <cell r="H343" t="str">
            <v>CICSA</v>
          </cell>
          <cell r="I343" t="str">
            <v>RF-OVE-49349 LTE700,</v>
          </cell>
          <cell r="K343" t="str">
            <v>Calidad regional</v>
          </cell>
          <cell r="L343" t="str">
            <v>Ampliación Localidades 700</v>
          </cell>
          <cell r="M343" t="str">
            <v>Torre Autosoportada - Cuadrada Seccion Constante 1.5m x 1.5m</v>
          </cell>
          <cell r="N343" t="str">
            <v>36.0</v>
          </cell>
          <cell r="O343">
            <v>44473</v>
          </cell>
          <cell r="P343" t="str">
            <v>12.0</v>
          </cell>
          <cell r="Q343">
            <v>44530</v>
          </cell>
          <cell r="R343" t="str">
            <v>NA</v>
          </cell>
          <cell r="S343" t="str">
            <v>NA</v>
          </cell>
          <cell r="T343" t="str">
            <v>El TSS se valida para la instalación de rieles omega, escalerilla porta cables y platina de tierra.</v>
          </cell>
          <cell r="U343" t="str">
            <v>CW2020 R3</v>
          </cell>
          <cell r="V343">
            <v>44496</v>
          </cell>
          <cell r="W343">
            <v>44496</v>
          </cell>
          <cell r="X343">
            <v>44496</v>
          </cell>
          <cell r="Y343">
            <v>44497</v>
          </cell>
          <cell r="Z343">
            <v>44504</v>
          </cell>
        </row>
        <row r="344">
          <cell r="B344" t="str">
            <v>SurOccidente</v>
          </cell>
          <cell r="C344" t="str">
            <v>TOL.Cabildo</v>
          </cell>
          <cell r="D344" t="str">
            <v>Localidades 700 - Obra Eléctrica 100%</v>
          </cell>
          <cell r="E344">
            <v>70000000</v>
          </cell>
          <cell r="F344" t="str">
            <v>German David Diez</v>
          </cell>
          <cell r="G344">
            <v>44470</v>
          </cell>
          <cell r="H344" t="str">
            <v>CICSA</v>
          </cell>
          <cell r="I344" t="str">
            <v>RF-PE-23972,</v>
          </cell>
          <cell r="K344" t="str">
            <v>Obligaciones de hacer</v>
          </cell>
          <cell r="L344" t="str">
            <v>Localidades 700</v>
          </cell>
          <cell r="M344" t="str">
            <v>Celda Portatil - Cuadrada</v>
          </cell>
          <cell r="N344" t="str">
            <v>45.0</v>
          </cell>
          <cell r="O344">
            <v>44475</v>
          </cell>
          <cell r="P344" t="str">
            <v>60.0</v>
          </cell>
          <cell r="Q344">
            <v>44580</v>
          </cell>
          <cell r="R344" t="str">
            <v>NA</v>
          </cell>
          <cell r="S344" t="str">
            <v>NA</v>
          </cell>
          <cell r="U344" t="str">
            <v>CW2020 R3</v>
          </cell>
        </row>
        <row r="345">
          <cell r="B345" t="str">
            <v>SurOccidente</v>
          </cell>
          <cell r="C345" t="str">
            <v>CAU.Ortega</v>
          </cell>
          <cell r="D345" t="str">
            <v>Localidades 700 - Obra Eléctrica 100%</v>
          </cell>
          <cell r="E345">
            <v>70000000</v>
          </cell>
          <cell r="F345" t="str">
            <v>German David Diez</v>
          </cell>
          <cell r="G345">
            <v>44470</v>
          </cell>
          <cell r="H345" t="str">
            <v>CICSA</v>
          </cell>
          <cell r="I345" t="str">
            <v>RF-PE-24184,</v>
          </cell>
          <cell r="K345" t="str">
            <v>Obligaciones de hacer</v>
          </cell>
          <cell r="L345" t="str">
            <v>Localidades 700</v>
          </cell>
          <cell r="M345" t="str">
            <v>Celda Portatil - Cuadrada</v>
          </cell>
          <cell r="N345" t="str">
            <v>45.0</v>
          </cell>
          <cell r="O345">
            <v>44475</v>
          </cell>
          <cell r="P345" t="str">
            <v>45.0</v>
          </cell>
          <cell r="Q345">
            <v>44565</v>
          </cell>
          <cell r="R345" t="str">
            <v>NA</v>
          </cell>
          <cell r="S345" t="str">
            <v>NA</v>
          </cell>
          <cell r="U345" t="str">
            <v>CW2020 R3</v>
          </cell>
        </row>
        <row r="346">
          <cell r="B346" t="str">
            <v>SurOccidente</v>
          </cell>
          <cell r="C346" t="str">
            <v>VAL.RB Voragine</v>
          </cell>
          <cell r="D346" t="str">
            <v>Plan de Expansión - Suministro e Instalación de Torre</v>
          </cell>
          <cell r="E346">
            <v>3575015</v>
          </cell>
          <cell r="F346" t="str">
            <v>German David Diez</v>
          </cell>
          <cell r="G346">
            <v>44470</v>
          </cell>
          <cell r="H346" t="str">
            <v>CICSA</v>
          </cell>
          <cell r="I346" t="str">
            <v>RF-PE-19300,</v>
          </cell>
          <cell r="K346" t="str">
            <v>Obligaciones de hacer</v>
          </cell>
          <cell r="L346" t="str">
            <v>Plan de Expansión</v>
          </cell>
          <cell r="M346" t="str">
            <v>Monopolo - Metalico Mimetizado Palmera</v>
          </cell>
          <cell r="N346" t="str">
            <v>35.0</v>
          </cell>
          <cell r="O346">
            <v>44475</v>
          </cell>
          <cell r="P346" t="str">
            <v>45.0</v>
          </cell>
          <cell r="Q346">
            <v>44565</v>
          </cell>
          <cell r="R346" t="str">
            <v>J</v>
          </cell>
          <cell r="S346" t="str">
            <v>hasta InSrv</v>
          </cell>
          <cell r="U346" t="str">
            <v>CW2020 R3</v>
          </cell>
          <cell r="V346">
            <v>44498</v>
          </cell>
          <cell r="W346">
            <v>44498</v>
          </cell>
          <cell r="X346">
            <v>44498</v>
          </cell>
          <cell r="Y346">
            <v>44498</v>
          </cell>
          <cell r="Z346">
            <v>44504</v>
          </cell>
        </row>
        <row r="347">
          <cell r="B347" t="str">
            <v>SurOccidente</v>
          </cell>
          <cell r="C347" t="str">
            <v>CAL.Jockey Club</v>
          </cell>
          <cell r="D347" t="str">
            <v>Plan de Expansión - Obra Eléctrica 100%</v>
          </cell>
          <cell r="E347">
            <v>30000000</v>
          </cell>
          <cell r="F347" t="str">
            <v>German David Diez</v>
          </cell>
          <cell r="G347">
            <v>44470</v>
          </cell>
          <cell r="H347" t="str">
            <v>CICSA</v>
          </cell>
          <cell r="I347" t="str">
            <v>RF-PE-20508,</v>
          </cell>
          <cell r="K347" t="str">
            <v>Obligaciones de hacer</v>
          </cell>
          <cell r="L347" t="str">
            <v>Plan de Expansión</v>
          </cell>
          <cell r="M347" t="str">
            <v>Monopolo - Metalico Mimetizado Palmera</v>
          </cell>
          <cell r="N347" t="str">
            <v>35.0</v>
          </cell>
          <cell r="O347">
            <v>44475</v>
          </cell>
          <cell r="P347" t="str">
            <v>45.0</v>
          </cell>
          <cell r="Q347">
            <v>44565</v>
          </cell>
          <cell r="R347" t="str">
            <v>OC</v>
          </cell>
          <cell r="S347" t="str">
            <v>hasta InSrv</v>
          </cell>
          <cell r="U347" t="str">
            <v>CW2020 R3</v>
          </cell>
        </row>
        <row r="348">
          <cell r="B348" t="str">
            <v>SurOccidente</v>
          </cell>
          <cell r="C348" t="str">
            <v>CAL.Jockey Club</v>
          </cell>
          <cell r="D348" t="str">
            <v>Plan de Expansión - Cimentación Torre</v>
          </cell>
          <cell r="E348">
            <v>32376337</v>
          </cell>
          <cell r="F348" t="str">
            <v>German David Diez</v>
          </cell>
          <cell r="G348">
            <v>44470</v>
          </cell>
          <cell r="H348" t="str">
            <v>CICSA</v>
          </cell>
          <cell r="I348" t="str">
            <v>RF-PE-20508,</v>
          </cell>
          <cell r="K348" t="str">
            <v>Obligaciones de hacer</v>
          </cell>
          <cell r="L348" t="str">
            <v>Plan de Expansión</v>
          </cell>
          <cell r="M348" t="str">
            <v>Monopolo - Metalico Mimetizado Palmera</v>
          </cell>
          <cell r="N348" t="str">
            <v>35.0</v>
          </cell>
          <cell r="O348">
            <v>44475</v>
          </cell>
          <cell r="P348" t="str">
            <v>45.0</v>
          </cell>
          <cell r="Q348">
            <v>44565</v>
          </cell>
          <cell r="R348" t="str">
            <v>OC</v>
          </cell>
          <cell r="S348" t="str">
            <v>hasta InSrv</v>
          </cell>
          <cell r="U348" t="str">
            <v>CW2020 R3</v>
          </cell>
          <cell r="V348">
            <v>44620</v>
          </cell>
          <cell r="W348">
            <v>44620</v>
          </cell>
          <cell r="X348">
            <v>44620</v>
          </cell>
          <cell r="Y348">
            <v>44620</v>
          </cell>
          <cell r="Z348">
            <v>44624</v>
          </cell>
        </row>
        <row r="349">
          <cell r="B349" t="str">
            <v>SurOccidente</v>
          </cell>
          <cell r="C349" t="str">
            <v>CAL.Jockey Club</v>
          </cell>
          <cell r="D349" t="str">
            <v>Plan de Expansión - Suministro e Instalación de Torre</v>
          </cell>
          <cell r="E349">
            <v>122424453</v>
          </cell>
          <cell r="F349" t="str">
            <v>German David Diez</v>
          </cell>
          <cell r="G349">
            <v>44470</v>
          </cell>
          <cell r="H349" t="str">
            <v>CICSA</v>
          </cell>
          <cell r="I349" t="str">
            <v>RF-PE-20508,</v>
          </cell>
          <cell r="J349">
            <v>20214575</v>
          </cell>
          <cell r="K349" t="str">
            <v>Obligaciones de hacer</v>
          </cell>
          <cell r="L349" t="str">
            <v>Plan de Expansión</v>
          </cell>
          <cell r="M349" t="str">
            <v>Monopolo - Metalico Mimetizado Palmera</v>
          </cell>
          <cell r="N349" t="str">
            <v>35.0</v>
          </cell>
          <cell r="O349">
            <v>44475</v>
          </cell>
          <cell r="P349" t="str">
            <v>45.0</v>
          </cell>
          <cell r="Q349">
            <v>44565</v>
          </cell>
          <cell r="R349" t="str">
            <v>OC</v>
          </cell>
          <cell r="S349" t="str">
            <v>hasta InSrv</v>
          </cell>
          <cell r="U349" t="str">
            <v>CW2020 R3</v>
          </cell>
          <cell r="V349">
            <v>44620</v>
          </cell>
          <cell r="W349">
            <v>44620</v>
          </cell>
          <cell r="X349">
            <v>44620</v>
          </cell>
          <cell r="Y349">
            <v>44620</v>
          </cell>
          <cell r="Z349">
            <v>44624</v>
          </cell>
        </row>
        <row r="350">
          <cell r="B350" t="str">
            <v>SurOccidente</v>
          </cell>
          <cell r="C350" t="str">
            <v>TOL.Cabildo</v>
          </cell>
          <cell r="D350" t="str">
            <v>Localidades 700 - Obra Civil 100%</v>
          </cell>
          <cell r="E350">
            <v>371958501</v>
          </cell>
          <cell r="F350" t="str">
            <v>German David Diez</v>
          </cell>
          <cell r="G350">
            <v>44470</v>
          </cell>
          <cell r="H350" t="str">
            <v>CICSA</v>
          </cell>
          <cell r="I350" t="str">
            <v>RF-PE-23972,</v>
          </cell>
          <cell r="J350">
            <v>20214574</v>
          </cell>
          <cell r="K350" t="str">
            <v>Obligaciones de hacer</v>
          </cell>
          <cell r="L350" t="str">
            <v>Localidades 700</v>
          </cell>
          <cell r="M350" t="str">
            <v>Celda Portatil - Cuadrada</v>
          </cell>
          <cell r="N350" t="str">
            <v>45.0</v>
          </cell>
          <cell r="O350">
            <v>44475</v>
          </cell>
          <cell r="P350" t="str">
            <v>60.0</v>
          </cell>
          <cell r="Q350">
            <v>44580</v>
          </cell>
          <cell r="R350" t="str">
            <v>NA</v>
          </cell>
          <cell r="S350" t="str">
            <v>NA</v>
          </cell>
          <cell r="U350" t="str">
            <v>CW2020 R3</v>
          </cell>
          <cell r="V350">
            <v>44592</v>
          </cell>
          <cell r="W350">
            <v>44592</v>
          </cell>
          <cell r="X350">
            <v>44592</v>
          </cell>
          <cell r="Y350">
            <v>44592</v>
          </cell>
          <cell r="Z350">
            <v>44596</v>
          </cell>
        </row>
        <row r="351">
          <cell r="B351" t="str">
            <v>SurOccidente</v>
          </cell>
          <cell r="C351" t="str">
            <v>CAU.Ortega</v>
          </cell>
          <cell r="D351" t="str">
            <v>Localidades 700 - Obra Civil 100%</v>
          </cell>
          <cell r="E351">
            <v>282030182</v>
          </cell>
          <cell r="F351" t="str">
            <v>German David Diez</v>
          </cell>
          <cell r="G351">
            <v>44470</v>
          </cell>
          <cell r="H351" t="str">
            <v>CICSA</v>
          </cell>
          <cell r="I351" t="str">
            <v>RF-PE-24184,</v>
          </cell>
          <cell r="K351" t="str">
            <v>Obligaciones de hacer</v>
          </cell>
          <cell r="L351" t="str">
            <v>Localidades 700</v>
          </cell>
          <cell r="M351" t="str">
            <v>Celda Portatil - Cuadrada</v>
          </cell>
          <cell r="N351" t="str">
            <v>45.0</v>
          </cell>
          <cell r="O351">
            <v>44475</v>
          </cell>
          <cell r="P351" t="str">
            <v>45.0</v>
          </cell>
          <cell r="Q351">
            <v>44565</v>
          </cell>
          <cell r="R351" t="str">
            <v>NA</v>
          </cell>
          <cell r="S351" t="str">
            <v>NA</v>
          </cell>
          <cell r="U351" t="str">
            <v>CW2020 R3</v>
          </cell>
          <cell r="V351">
            <v>44561</v>
          </cell>
          <cell r="W351">
            <v>44561</v>
          </cell>
          <cell r="X351">
            <v>44561</v>
          </cell>
          <cell r="Y351">
            <v>44561</v>
          </cell>
          <cell r="Z351">
            <v>44567</v>
          </cell>
        </row>
        <row r="352">
          <cell r="B352" t="str">
            <v>SurOccidente</v>
          </cell>
          <cell r="C352" t="str">
            <v>CAL.Jockey Club</v>
          </cell>
          <cell r="D352" t="str">
            <v>Plan de Expansión - Obra Civil 100%</v>
          </cell>
          <cell r="E352">
            <v>35000000</v>
          </cell>
          <cell r="F352" t="str">
            <v>German David Diez</v>
          </cell>
          <cell r="G352">
            <v>44470</v>
          </cell>
          <cell r="H352" t="str">
            <v>CICSA</v>
          </cell>
          <cell r="I352" t="str">
            <v>RF-PE-20508,</v>
          </cell>
          <cell r="K352" t="str">
            <v>Obligaciones de hacer</v>
          </cell>
          <cell r="L352" t="str">
            <v>Plan de Expansión</v>
          </cell>
          <cell r="M352" t="str">
            <v>Monopolo - Metalico Mimetizado Palmera</v>
          </cell>
          <cell r="N352" t="str">
            <v>35.0</v>
          </cell>
          <cell r="O352">
            <v>44475</v>
          </cell>
          <cell r="P352" t="str">
            <v>45.0</v>
          </cell>
          <cell r="Q352">
            <v>44565</v>
          </cell>
          <cell r="R352" t="str">
            <v>OC</v>
          </cell>
          <cell r="S352" t="str">
            <v>hasta InSrv</v>
          </cell>
          <cell r="U352" t="str">
            <v>CW2020 R3</v>
          </cell>
        </row>
        <row r="353">
          <cell r="B353" t="str">
            <v>SurOccidente</v>
          </cell>
          <cell r="C353" t="str">
            <v>VAL.Bolivar</v>
          </cell>
          <cell r="D353" t="str">
            <v>Ampliación Localidades 700 - Ampliación Obras Civiles</v>
          </cell>
          <cell r="E353">
            <v>2393985</v>
          </cell>
          <cell r="F353" t="str">
            <v>German Dario Mancipe</v>
          </cell>
          <cell r="G353">
            <v>44470</v>
          </cell>
          <cell r="H353" t="str">
            <v>CICSA</v>
          </cell>
          <cell r="I353" t="str">
            <v>RF-AMP-34455 RFModule1900 LTE MIMO,</v>
          </cell>
          <cell r="K353" t="str">
            <v>Calidad regional</v>
          </cell>
          <cell r="L353" t="str">
            <v>Ampliación Localidades 700</v>
          </cell>
          <cell r="M353" t="str">
            <v>Torre Autosoportada - Triangular Seccion Variable</v>
          </cell>
          <cell r="N353" t="str">
            <v>50.0</v>
          </cell>
          <cell r="O353">
            <v>44471</v>
          </cell>
          <cell r="P353" t="str">
            <v>12.0</v>
          </cell>
          <cell r="Q353">
            <v>44528</v>
          </cell>
          <cell r="R353" t="str">
            <v>NA</v>
          </cell>
          <cell r="S353" t="str">
            <v>NA</v>
          </cell>
          <cell r="T353" t="str">
            <v>El TSS se valida para la instalación de rieles omega. escalerilla porta cables y 1 platina de tierras.</v>
          </cell>
          <cell r="U353" t="str">
            <v>CW2020 R3</v>
          </cell>
          <cell r="V353">
            <v>44610</v>
          </cell>
          <cell r="W353">
            <v>44610</v>
          </cell>
          <cell r="X353">
            <v>44610</v>
          </cell>
          <cell r="Y353">
            <v>44617</v>
          </cell>
          <cell r="Z353">
            <v>44624</v>
          </cell>
        </row>
        <row r="354">
          <cell r="B354" t="str">
            <v>SurOccidente</v>
          </cell>
          <cell r="C354" t="str">
            <v>TOL.Santiago</v>
          </cell>
          <cell r="D354" t="str">
            <v>Ampliación Localidades 700 - Ampliación Obras Civiles</v>
          </cell>
          <cell r="E354">
            <v>10000000</v>
          </cell>
          <cell r="F354" t="str">
            <v>German Dario Mancipe</v>
          </cell>
          <cell r="G354">
            <v>44470</v>
          </cell>
          <cell r="H354" t="str">
            <v>CICSA</v>
          </cell>
          <cell r="I354" t="str">
            <v>RF-OVE-51141 lte700,</v>
          </cell>
          <cell r="K354" t="str">
            <v>Calidad regional</v>
          </cell>
          <cell r="L354" t="str">
            <v>Ampliación Localidades 700</v>
          </cell>
          <cell r="M354" t="str">
            <v>Torre Autosoportada - Triangular Seccion Variable</v>
          </cell>
          <cell r="N354" t="str">
            <v>80.0</v>
          </cell>
          <cell r="O354">
            <v>44471</v>
          </cell>
          <cell r="P354" t="str">
            <v>12.0</v>
          </cell>
          <cell r="Q354">
            <v>44528</v>
          </cell>
          <cell r="R354" t="str">
            <v>NA</v>
          </cell>
          <cell r="S354" t="str">
            <v>NA</v>
          </cell>
          <cell r="T354" t="str">
            <v>El TSS se valida para la instalación de rieles omega, escalerilla porta cables, 5 platinas de tierras, 2 soportes tipo H, 2 soportes tipo bandera de 1.5 para equipos de RF, reubicación de 1 soporte H y 85 m. de guaya en rack central de la torre.</v>
          </cell>
          <cell r="U354" t="str">
            <v>CW2020 R3</v>
          </cell>
        </row>
        <row r="355">
          <cell r="B355" t="str">
            <v>SurOccidente</v>
          </cell>
          <cell r="C355" t="str">
            <v>TOL.Palocabildo</v>
          </cell>
          <cell r="D355" t="str">
            <v>Ampliación Localidades 700 - Ampliación Obras Civiles</v>
          </cell>
          <cell r="E355">
            <v>6810264</v>
          </cell>
          <cell r="F355" t="str">
            <v>German Dario Mancipe</v>
          </cell>
          <cell r="G355">
            <v>44470</v>
          </cell>
          <cell r="H355" t="str">
            <v>CICSA</v>
          </cell>
          <cell r="I355" t="str">
            <v>RF-OVE-51353 lte2600,</v>
          </cell>
          <cell r="K355" t="str">
            <v>Calidad regional</v>
          </cell>
          <cell r="L355" t="str">
            <v>Ampliación Localidades 700</v>
          </cell>
          <cell r="M355" t="str">
            <v>Torre Autosoportada - Triangular Seccion Variable</v>
          </cell>
          <cell r="N355" t="str">
            <v>70.0</v>
          </cell>
          <cell r="O355">
            <v>44471</v>
          </cell>
          <cell r="P355" t="str">
            <v>12.0</v>
          </cell>
          <cell r="Q355">
            <v>44528</v>
          </cell>
          <cell r="R355" t="str">
            <v>NA</v>
          </cell>
          <cell r="S355" t="str">
            <v>NA</v>
          </cell>
          <cell r="T355" t="str">
            <v>El TSS se valida para la instalación de rieles omega, escalerilla porta cables, 3 platinas de tierras, 3 soportes tipo bandera de 1.5 m. para equipos de RF, 1 soporte tipo bandera de 3m. para antenas de RF y 70 m. de guaya en rack central de la torre.</v>
          </cell>
          <cell r="U355" t="str">
            <v>CW2020 R3</v>
          </cell>
          <cell r="V355">
            <v>44524</v>
          </cell>
          <cell r="W355">
            <v>44524</v>
          </cell>
          <cell r="X355">
            <v>44524</v>
          </cell>
          <cell r="Y355">
            <v>44530</v>
          </cell>
          <cell r="Z355">
            <v>44533</v>
          </cell>
        </row>
        <row r="356">
          <cell r="B356" t="str">
            <v>SurOccidente</v>
          </cell>
          <cell r="C356" t="str">
            <v>TOL.Espinal-3</v>
          </cell>
          <cell r="D356" t="str">
            <v>Ampliación Localidades 700 - Ampliación Obras Civiles</v>
          </cell>
          <cell r="E356">
            <v>4805280</v>
          </cell>
          <cell r="F356" t="str">
            <v>German Dario Mancipe</v>
          </cell>
          <cell r="G356">
            <v>44470</v>
          </cell>
          <cell r="H356" t="str">
            <v>CICSA</v>
          </cell>
          <cell r="I356" t="str">
            <v>RF-OVE-51109 lte700,</v>
          </cell>
          <cell r="K356" t="str">
            <v>Calidad regional</v>
          </cell>
          <cell r="L356" t="str">
            <v>Ampliación Localidades 700</v>
          </cell>
          <cell r="M356" t="str">
            <v>Torre Autosoportada - Triangular Seccion Variable</v>
          </cell>
          <cell r="N356" t="str">
            <v>45.0</v>
          </cell>
          <cell r="O356">
            <v>44471</v>
          </cell>
          <cell r="P356" t="str">
            <v>12.0</v>
          </cell>
          <cell r="Q356">
            <v>44528</v>
          </cell>
          <cell r="R356" t="str">
            <v>NA</v>
          </cell>
          <cell r="S356" t="str">
            <v>NA</v>
          </cell>
          <cell r="T356" t="str">
            <v>El TSS se valida para la instalación de 4 platinas de tierras,3 soportes tipo H de 1.5m. para equipos de RF y 32 m. de Guaya en Rack central de la torre</v>
          </cell>
          <cell r="U356" t="str">
            <v>CW2020 R3</v>
          </cell>
          <cell r="V356">
            <v>44496</v>
          </cell>
          <cell r="W356">
            <v>44496</v>
          </cell>
          <cell r="X356">
            <v>44496</v>
          </cell>
          <cell r="Y356">
            <v>44497</v>
          </cell>
          <cell r="Z356">
            <v>44504</v>
          </cell>
        </row>
        <row r="357">
          <cell r="B357" t="str">
            <v>SurOccidente</v>
          </cell>
          <cell r="C357" t="str">
            <v>TOL.Casabianca</v>
          </cell>
          <cell r="D357" t="str">
            <v>Ampliación Localidades 700 - Ampliación Obras Civiles</v>
          </cell>
          <cell r="E357">
            <v>7068591</v>
          </cell>
          <cell r="F357" t="str">
            <v>German Dario Mancipe</v>
          </cell>
          <cell r="G357">
            <v>44470</v>
          </cell>
          <cell r="H357" t="str">
            <v>CICSA</v>
          </cell>
          <cell r="I357" t="str">
            <v>RF-OVE-51103 lte700,</v>
          </cell>
          <cell r="K357" t="str">
            <v>Calidad regional</v>
          </cell>
          <cell r="L357" t="str">
            <v>Ampliación Localidades 700</v>
          </cell>
          <cell r="M357" t="str">
            <v>Torre Autosoportada - Triangular Seccion Variable</v>
          </cell>
          <cell r="N357" t="str">
            <v>80.0</v>
          </cell>
          <cell r="O357">
            <v>44471</v>
          </cell>
          <cell r="P357" t="str">
            <v>12.0</v>
          </cell>
          <cell r="Q357">
            <v>44528</v>
          </cell>
          <cell r="R357" t="str">
            <v>NA</v>
          </cell>
          <cell r="S357" t="str">
            <v>NA</v>
          </cell>
          <cell r="T357" t="str">
            <v>El TSS se valida para la instalación rieles omega, escalerilla porta cables, 6 platinas de tierra, 2 soportes tipo H y 80 m. de guaya en rack central de la torre.</v>
          </cell>
          <cell r="U357" t="str">
            <v>CW2020 R3</v>
          </cell>
          <cell r="V357">
            <v>44609</v>
          </cell>
          <cell r="W357">
            <v>44609</v>
          </cell>
          <cell r="X357">
            <v>44609</v>
          </cell>
          <cell r="Y357">
            <v>44610</v>
          </cell>
          <cell r="Z357">
            <v>44624</v>
          </cell>
        </row>
        <row r="358">
          <cell r="B358" t="str">
            <v>SurOccidente</v>
          </cell>
          <cell r="C358" t="str">
            <v>POP.Catay</v>
          </cell>
          <cell r="D358" t="str">
            <v>Ampliación Localidades 700 - Ampliación Obras Civiles</v>
          </cell>
          <cell r="E358">
            <v>1846807</v>
          </cell>
          <cell r="F358" t="str">
            <v>German Dario Mancipe</v>
          </cell>
          <cell r="G358">
            <v>44470</v>
          </cell>
          <cell r="H358" t="str">
            <v>CICSA</v>
          </cell>
          <cell r="I358" t="str">
            <v>RF-OVE-36672 LTE2600,</v>
          </cell>
          <cell r="K358" t="str">
            <v>Calidad regional</v>
          </cell>
          <cell r="L358" t="str">
            <v>Ampliación Localidades 700</v>
          </cell>
          <cell r="M358" t="str">
            <v>Terraza - Convencional con Mastil Autosoportado</v>
          </cell>
          <cell r="N358" t="str">
            <v>25.0</v>
          </cell>
          <cell r="O358">
            <v>44471</v>
          </cell>
          <cell r="P358" t="str">
            <v>12.0</v>
          </cell>
          <cell r="Q358">
            <v>44528</v>
          </cell>
          <cell r="R358" t="str">
            <v>NA</v>
          </cell>
          <cell r="S358" t="str">
            <v>NA</v>
          </cell>
          <cell r="T358" t="str">
            <v>El TSS se valida para la instalación de 3 platinas de tierras, y rieles omega que se deben dejar junto la toniller5ia de anclaje para que implementación las instale.</v>
          </cell>
          <cell r="U358" t="str">
            <v>CW2020 R3</v>
          </cell>
          <cell r="V358">
            <v>44496</v>
          </cell>
          <cell r="W358">
            <v>44496</v>
          </cell>
          <cell r="X358">
            <v>44496</v>
          </cell>
          <cell r="Y358">
            <v>44497</v>
          </cell>
          <cell r="Z358">
            <v>44504</v>
          </cell>
        </row>
        <row r="359">
          <cell r="B359" t="str">
            <v>SurOccidente</v>
          </cell>
          <cell r="C359" t="str">
            <v>PAS.Santa Barbara</v>
          </cell>
          <cell r="D359" t="str">
            <v>Ampliación Localidades 700 - Ampliación Obras Civiles</v>
          </cell>
          <cell r="E359">
            <v>1563234</v>
          </cell>
          <cell r="F359" t="str">
            <v>German Dario Mancipe</v>
          </cell>
          <cell r="G359">
            <v>44470</v>
          </cell>
          <cell r="H359" t="str">
            <v>CICSA</v>
          </cell>
          <cell r="I359" t="str">
            <v>RF-OVE-50886 lte700,</v>
          </cell>
          <cell r="K359" t="str">
            <v>Calidad regional</v>
          </cell>
          <cell r="L359" t="str">
            <v>Ampliación Localidades 700</v>
          </cell>
          <cell r="M359" t="str">
            <v>Torre Autosoportada - Triangular Seccion Variable</v>
          </cell>
          <cell r="N359" t="str">
            <v>32.0</v>
          </cell>
          <cell r="O359">
            <v>44471</v>
          </cell>
          <cell r="P359" t="str">
            <v>12.0</v>
          </cell>
          <cell r="Q359">
            <v>44528</v>
          </cell>
          <cell r="R359" t="str">
            <v>NA</v>
          </cell>
          <cell r="S359" t="str">
            <v>NA</v>
          </cell>
          <cell r="T359" t="str">
            <v>El TSS se valida para la instalación de rieles omega, escalerilla porta cables, 1 platinas de tierra</v>
          </cell>
          <cell r="U359" t="str">
            <v>CW2020 R3</v>
          </cell>
          <cell r="V359">
            <v>44496</v>
          </cell>
          <cell r="W359">
            <v>44496</v>
          </cell>
          <cell r="X359">
            <v>44496</v>
          </cell>
          <cell r="Y359">
            <v>44497</v>
          </cell>
          <cell r="Z359">
            <v>44504</v>
          </cell>
        </row>
        <row r="360">
          <cell r="B360" t="str">
            <v>SurOccidente</v>
          </cell>
          <cell r="C360" t="str">
            <v>NEI.La Libertad</v>
          </cell>
          <cell r="D360" t="str">
            <v>Ampliación Localidades 700 - Ampliación Obras Civiles</v>
          </cell>
          <cell r="E360">
            <v>4468906</v>
          </cell>
          <cell r="F360" t="str">
            <v>German Dario Mancipe</v>
          </cell>
          <cell r="G360">
            <v>44470</v>
          </cell>
          <cell r="H360" t="str">
            <v>CICSA</v>
          </cell>
          <cell r="I360" t="str">
            <v>RF-OVE-50990 lte700,</v>
          </cell>
          <cell r="K360" t="str">
            <v>Calidad regional</v>
          </cell>
          <cell r="L360" t="str">
            <v>Ampliación Localidades 700</v>
          </cell>
          <cell r="M360" t="str">
            <v>Poste - Concreto</v>
          </cell>
          <cell r="N360" t="str">
            <v>18.0</v>
          </cell>
          <cell r="O360">
            <v>44471</v>
          </cell>
          <cell r="P360" t="str">
            <v>12.0</v>
          </cell>
          <cell r="Q360">
            <v>44528</v>
          </cell>
          <cell r="R360" t="str">
            <v>NA</v>
          </cell>
          <cell r="S360" t="str">
            <v>NA</v>
          </cell>
          <cell r="T360" t="str">
            <v>El TSS se valida para la instalación de 3 platinas de tierras, 3 soportes de 1.5 para equipos de RF con sus respectivos collarines, 1 desmonte y guaya en rack de monopolo</v>
          </cell>
          <cell r="U360" t="str">
            <v>CW2020 R3</v>
          </cell>
          <cell r="V360">
            <v>44498</v>
          </cell>
          <cell r="W360">
            <v>44498</v>
          </cell>
          <cell r="X360">
            <v>44498</v>
          </cell>
          <cell r="Y360">
            <v>44498</v>
          </cell>
          <cell r="Z360">
            <v>44504</v>
          </cell>
        </row>
        <row r="361">
          <cell r="B361" t="str">
            <v>SurOccidente</v>
          </cell>
          <cell r="C361" t="str">
            <v>NEI.Hospital:P1</v>
          </cell>
          <cell r="D361" t="str">
            <v>Ampliación Localidades 700 - Ampliación Obras Civiles</v>
          </cell>
          <cell r="E361">
            <v>5247752</v>
          </cell>
          <cell r="F361" t="str">
            <v>German Dario Mancipe</v>
          </cell>
          <cell r="G361">
            <v>44470</v>
          </cell>
          <cell r="H361" t="str">
            <v>CICSA</v>
          </cell>
          <cell r="I361" t="str">
            <v>RF-OVE-50973 lte700,</v>
          </cell>
          <cell r="K361" t="str">
            <v>Calidad regional</v>
          </cell>
          <cell r="L361" t="str">
            <v>Ampliación Localidades 700</v>
          </cell>
          <cell r="M361" t="str">
            <v>Poste - Concreto</v>
          </cell>
          <cell r="N361" t="str">
            <v>15.0</v>
          </cell>
          <cell r="O361">
            <v>44471</v>
          </cell>
          <cell r="P361" t="str">
            <v>12.0</v>
          </cell>
          <cell r="Q361">
            <v>44528</v>
          </cell>
          <cell r="R361" t="str">
            <v>NA</v>
          </cell>
          <cell r="S361" t="str">
            <v>NA</v>
          </cell>
          <cell r="T361" t="str">
            <v>El TSS se valida para la instalación de 1 platina de tierras y 1 soporte tipo bandera de 3m por 3 pulgadas con sus respectivos collarines. Y una regleta para breakers y 1 breaker de 2x32amperios.</v>
          </cell>
          <cell r="U361" t="str">
            <v>CW2020 R3</v>
          </cell>
          <cell r="V361">
            <v>44524</v>
          </cell>
          <cell r="W361">
            <v>44524</v>
          </cell>
          <cell r="X361">
            <v>44524</v>
          </cell>
          <cell r="Y361">
            <v>44530</v>
          </cell>
          <cell r="Z361">
            <v>44533</v>
          </cell>
        </row>
        <row r="362">
          <cell r="B362" t="str">
            <v>SurOccidente</v>
          </cell>
          <cell r="C362" t="str">
            <v>NAR.Tangua</v>
          </cell>
          <cell r="D362" t="str">
            <v>Ampliación Localidades 700 - Ampliación Obras Civiles</v>
          </cell>
          <cell r="E362">
            <v>9758790</v>
          </cell>
          <cell r="F362" t="str">
            <v>German Dario Mancipe</v>
          </cell>
          <cell r="G362">
            <v>44470</v>
          </cell>
          <cell r="H362" t="str">
            <v>CICSA</v>
          </cell>
          <cell r="I362" t="str">
            <v>RF-OVE-51199 lte700,</v>
          </cell>
          <cell r="K362" t="str">
            <v>Calidad regional</v>
          </cell>
          <cell r="L362" t="str">
            <v>Ampliación Localidades 700</v>
          </cell>
          <cell r="M362" t="str">
            <v>Torre Autosoportada - Triangular Seccion Variable</v>
          </cell>
          <cell r="N362" t="str">
            <v>80.0</v>
          </cell>
          <cell r="O362">
            <v>44471</v>
          </cell>
          <cell r="P362" t="str">
            <v>12.0</v>
          </cell>
          <cell r="Q362">
            <v>44528</v>
          </cell>
          <cell r="R362" t="str">
            <v>NA</v>
          </cell>
          <cell r="S362" t="str">
            <v>NA</v>
          </cell>
          <cell r="T362" t="str">
            <v>El TSS se valida para la instalación de 3 platinas de tierras, 1 soporte tipo bandera de 1.5 para equipos de RF a 40 m., 2 soportes tipo H en aristas A-C a 77 m. y desmonte de soportes sin uso entre 72 y 80 m.</v>
          </cell>
          <cell r="U362" t="str">
            <v>CW2020 R3</v>
          </cell>
          <cell r="V362">
            <v>44498</v>
          </cell>
          <cell r="W362">
            <v>44498</v>
          </cell>
          <cell r="X362">
            <v>44498</v>
          </cell>
          <cell r="Y362">
            <v>44498</v>
          </cell>
          <cell r="Z362">
            <v>44504</v>
          </cell>
        </row>
        <row r="363">
          <cell r="B363" t="str">
            <v>SurOccidente</v>
          </cell>
          <cell r="C363" t="str">
            <v>HUI.Patia</v>
          </cell>
          <cell r="D363" t="str">
            <v>Ampliación Localidades 700 - Ampliación Obras Civiles</v>
          </cell>
          <cell r="E363">
            <v>3015039</v>
          </cell>
          <cell r="F363" t="str">
            <v>German Dario Mancipe</v>
          </cell>
          <cell r="G363">
            <v>44470</v>
          </cell>
          <cell r="H363" t="str">
            <v>CICSA</v>
          </cell>
          <cell r="I363" t="str">
            <v>RF-OVE-51347 lte2600,</v>
          </cell>
          <cell r="K363" t="str">
            <v>Calidad regional</v>
          </cell>
          <cell r="L363" t="str">
            <v>Ampliación Localidades 700</v>
          </cell>
          <cell r="M363" t="str">
            <v>Celda Portatil - Cuadrada</v>
          </cell>
          <cell r="N363" t="str">
            <v>45.0</v>
          </cell>
          <cell r="O363">
            <v>44471</v>
          </cell>
          <cell r="P363" t="str">
            <v>12.0</v>
          </cell>
          <cell r="Q363">
            <v>44528</v>
          </cell>
          <cell r="R363" t="str">
            <v>NA</v>
          </cell>
          <cell r="S363" t="str">
            <v>NA</v>
          </cell>
          <cell r="T363" t="str">
            <v>El TSS se valida para la instalación de 1 soporte tipo bandera y 1 platina de tierras.</v>
          </cell>
          <cell r="U363" t="str">
            <v>CW2020 R3</v>
          </cell>
          <cell r="V363">
            <v>44510</v>
          </cell>
          <cell r="W363">
            <v>44510</v>
          </cell>
          <cell r="X363">
            <v>44510</v>
          </cell>
          <cell r="Y363">
            <v>44530</v>
          </cell>
          <cell r="Z363">
            <v>44533</v>
          </cell>
        </row>
        <row r="364">
          <cell r="B364" t="str">
            <v>SurOccidente</v>
          </cell>
          <cell r="C364" t="str">
            <v>CAL.Santa Monica Norte</v>
          </cell>
          <cell r="D364" t="str">
            <v>Adecuaciones - Obras Eléctricas Menores</v>
          </cell>
          <cell r="E364">
            <v>25000000</v>
          </cell>
          <cell r="F364" t="str">
            <v>Rafael Angel Garcia</v>
          </cell>
          <cell r="G364">
            <v>44470</v>
          </cell>
          <cell r="H364" t="str">
            <v>CICSA</v>
          </cell>
          <cell r="I364" t="str">
            <v>NA</v>
          </cell>
          <cell r="K364" t="str">
            <v>NA</v>
          </cell>
          <cell r="L364" t="str">
            <v>Adecuaciones</v>
          </cell>
          <cell r="M364" t="str">
            <v>Terraza - Kit Mastil</v>
          </cell>
          <cell r="N364" t="str">
            <v>2.0</v>
          </cell>
          <cell r="O364">
            <v>44474</v>
          </cell>
          <cell r="P364" t="str">
            <v>60.0</v>
          </cell>
          <cell r="Q364">
            <v>44579</v>
          </cell>
          <cell r="R364" t="str">
            <v>NA</v>
          </cell>
          <cell r="S364" t="str">
            <v>NA</v>
          </cell>
          <cell r="T364" t="str">
            <v>Gestión Y tramite de proyecto eléctrico, ante la electrificadora, para legalizar cuenta independiente.</v>
          </cell>
          <cell r="U364" t="str">
            <v>CW2020 R3</v>
          </cell>
        </row>
        <row r="365">
          <cell r="B365" t="str">
            <v>SurOccidente</v>
          </cell>
          <cell r="C365" t="str">
            <v>PUT.Gallinazo</v>
          </cell>
          <cell r="D365" t="str">
            <v>Localidades 700 - Suministro e Instalación Torre</v>
          </cell>
          <cell r="E365">
            <v>150000000</v>
          </cell>
          <cell r="F365" t="str">
            <v>Juan Carlos Gonzalez</v>
          </cell>
          <cell r="G365">
            <v>44470</v>
          </cell>
          <cell r="H365" t="str">
            <v>CICSA</v>
          </cell>
          <cell r="I365" t="str">
            <v>RF-PE-23888,</v>
          </cell>
          <cell r="K365" t="str">
            <v>Obligaciones de hacer</v>
          </cell>
          <cell r="L365" t="str">
            <v>Localidades 700</v>
          </cell>
          <cell r="M365" t="str">
            <v>Torre Autosoportada - Triangular Seccion Variable</v>
          </cell>
          <cell r="N365" t="str">
            <v>60.0</v>
          </cell>
          <cell r="O365">
            <v>44480</v>
          </cell>
          <cell r="P365" t="str">
            <v>90.0</v>
          </cell>
          <cell r="Q365">
            <v>44615</v>
          </cell>
          <cell r="R365" t="str">
            <v>NA</v>
          </cell>
          <cell r="S365" t="str">
            <v>NA</v>
          </cell>
          <cell r="T365" t="str">
            <v>TAT 60 m. Pendiente estudio de suelos</v>
          </cell>
          <cell r="U365" t="str">
            <v>CW2020 R3</v>
          </cell>
        </row>
        <row r="366">
          <cell r="B366" t="str">
            <v>SurOccidente</v>
          </cell>
          <cell r="C366" t="str">
            <v>CAQ.Pto Napoles</v>
          </cell>
          <cell r="D366" t="str">
            <v>Adecuaciones - Obras Civiles Menores</v>
          </cell>
          <cell r="E366">
            <v>14061887</v>
          </cell>
          <cell r="F366" t="str">
            <v>Luis Ediel Torres</v>
          </cell>
          <cell r="G366">
            <v>44469</v>
          </cell>
          <cell r="H366" t="str">
            <v>BASA</v>
          </cell>
          <cell r="K366" t="str">
            <v>Obligaciones de hacer</v>
          </cell>
          <cell r="L366" t="str">
            <v>Localidades 700</v>
          </cell>
          <cell r="M366" t="str">
            <v>Torre Autosoportada - Triangular Seccion Variable</v>
          </cell>
          <cell r="N366" t="str">
            <v>80.0</v>
          </cell>
          <cell r="O366">
            <v>44196</v>
          </cell>
          <cell r="P366" t="str">
            <v>90.0</v>
          </cell>
          <cell r="Q366">
            <v>44331</v>
          </cell>
          <cell r="R366" t="str">
            <v>NA</v>
          </cell>
          <cell r="S366" t="str">
            <v>NA</v>
          </cell>
          <cell r="T366" t="str">
            <v>Dificil Acceso</v>
          </cell>
          <cell r="U366" t="str">
            <v>CW2020 R5</v>
          </cell>
          <cell r="V366">
            <v>44469</v>
          </cell>
          <cell r="W366">
            <v>44496</v>
          </cell>
          <cell r="X366">
            <v>44469</v>
          </cell>
          <cell r="Y366">
            <v>44497</v>
          </cell>
          <cell r="Z366">
            <v>44504</v>
          </cell>
        </row>
        <row r="367">
          <cell r="B367" t="str">
            <v>SurOccidente</v>
          </cell>
          <cell r="C367" t="str">
            <v>VAL.Cascarillal</v>
          </cell>
          <cell r="D367" t="str">
            <v>Plan Espectro - Obra Eléctrica 100%</v>
          </cell>
          <cell r="E367">
            <v>20000000</v>
          </cell>
          <cell r="F367" t="str">
            <v>Juan Carlos Gonzalez</v>
          </cell>
          <cell r="G367">
            <v>44469</v>
          </cell>
          <cell r="H367" t="str">
            <v>CICSA</v>
          </cell>
          <cell r="I367" t="str">
            <v>RF-PE-24118,</v>
          </cell>
          <cell r="K367" t="str">
            <v>Obligaciones de hacer</v>
          </cell>
          <cell r="L367" t="str">
            <v>Plan Espectro</v>
          </cell>
          <cell r="M367" t="str">
            <v>Celda Portatil - Triangular</v>
          </cell>
          <cell r="N367" t="str">
            <v>45.0</v>
          </cell>
          <cell r="O367">
            <v>44480</v>
          </cell>
          <cell r="P367" t="str">
            <v>50.0</v>
          </cell>
          <cell r="Q367">
            <v>44575</v>
          </cell>
          <cell r="R367" t="str">
            <v>N</v>
          </cell>
          <cell r="S367" t="str">
            <v>hasta InSrv</v>
          </cell>
          <cell r="T367" t="str">
            <v>CPT 45 m. Pendiente estudio de suelos.</v>
          </cell>
          <cell r="U367" t="str">
            <v>CW2020 R3</v>
          </cell>
        </row>
        <row r="368">
          <cell r="B368" t="str">
            <v>SurOccidente</v>
          </cell>
          <cell r="C368" t="str">
            <v>VAL.Cascarillal</v>
          </cell>
          <cell r="D368" t="str">
            <v>Plan Espectro - Obra Civil 100%</v>
          </cell>
          <cell r="E368">
            <v>150000000</v>
          </cell>
          <cell r="F368" t="str">
            <v>Juan Carlos Gonzalez</v>
          </cell>
          <cell r="G368">
            <v>44469</v>
          </cell>
          <cell r="H368" t="str">
            <v>CICSA</v>
          </cell>
          <cell r="I368" t="str">
            <v>RF-PE-24118,</v>
          </cell>
          <cell r="J368">
            <v>20214502</v>
          </cell>
          <cell r="K368" t="str">
            <v>Obligaciones de hacer</v>
          </cell>
          <cell r="L368" t="str">
            <v>Plan Espectro</v>
          </cell>
          <cell r="M368" t="str">
            <v>Celda Portatil - Triangular</v>
          </cell>
          <cell r="N368" t="str">
            <v>45.0</v>
          </cell>
          <cell r="O368">
            <v>44480</v>
          </cell>
          <cell r="P368" t="str">
            <v>50.0</v>
          </cell>
          <cell r="Q368">
            <v>44575</v>
          </cell>
          <cell r="R368" t="str">
            <v>N</v>
          </cell>
          <cell r="S368" t="str">
            <v>hasta InSrv</v>
          </cell>
          <cell r="T368" t="str">
            <v>CPT 45 m. Pendiente estudio de suelos.</v>
          </cell>
          <cell r="U368" t="str">
            <v>CW2020 R3</v>
          </cell>
        </row>
        <row r="369">
          <cell r="B369" t="str">
            <v>SurOccidente</v>
          </cell>
          <cell r="C369" t="str">
            <v>CAU.IND Bucanero Taminango</v>
          </cell>
          <cell r="D369" t="str">
            <v>Desmontes - Estructuras Metalmecanicas</v>
          </cell>
          <cell r="E369">
            <v>5215709</v>
          </cell>
          <cell r="F369" t="str">
            <v>German Dario Mancipe</v>
          </cell>
          <cell r="G369">
            <v>44469</v>
          </cell>
          <cell r="H369" t="str">
            <v>CICSA</v>
          </cell>
          <cell r="K369" t="str">
            <v>NA</v>
          </cell>
          <cell r="L369" t="str">
            <v>Ampliación</v>
          </cell>
          <cell r="M369" t="str">
            <v>Poste - Concreto</v>
          </cell>
          <cell r="N369" t="str">
            <v>18.0</v>
          </cell>
          <cell r="O369">
            <v>44341</v>
          </cell>
          <cell r="P369" t="str">
            <v>21.0</v>
          </cell>
          <cell r="Q369">
            <v>44407</v>
          </cell>
          <cell r="R369" t="str">
            <v>NA</v>
          </cell>
          <cell r="S369" t="str">
            <v>NA</v>
          </cell>
          <cell r="U369" t="str">
            <v>CW2020 R3</v>
          </cell>
          <cell r="V369">
            <v>44469</v>
          </cell>
          <cell r="W369">
            <v>44469</v>
          </cell>
          <cell r="X369">
            <v>44469</v>
          </cell>
          <cell r="Y369">
            <v>44469</v>
          </cell>
          <cell r="Z369">
            <v>44473</v>
          </cell>
        </row>
        <row r="370">
          <cell r="B370" t="str">
            <v>SurOccidente</v>
          </cell>
          <cell r="C370" t="str">
            <v>VAL.Cascarillal</v>
          </cell>
          <cell r="D370" t="str">
            <v>Plan Espectro - Suministro de Torre</v>
          </cell>
          <cell r="E370">
            <v>244785542</v>
          </cell>
          <cell r="F370" t="str">
            <v>Juan Carlos Gonzalez</v>
          </cell>
          <cell r="G370">
            <v>44469</v>
          </cell>
          <cell r="H370" t="str">
            <v>CICSA</v>
          </cell>
          <cell r="I370" t="str">
            <v>RF-PE-24118,</v>
          </cell>
          <cell r="K370" t="str">
            <v>Obligaciones de hacer</v>
          </cell>
          <cell r="L370" t="str">
            <v>Plan Espectro</v>
          </cell>
          <cell r="M370" t="str">
            <v>Celda Portatil - Triangular</v>
          </cell>
          <cell r="N370" t="str">
            <v>45.0</v>
          </cell>
          <cell r="O370">
            <v>44480</v>
          </cell>
          <cell r="P370" t="str">
            <v>50.0</v>
          </cell>
          <cell r="Q370">
            <v>44575</v>
          </cell>
          <cell r="R370" t="str">
            <v>N</v>
          </cell>
          <cell r="S370" t="str">
            <v>hasta InSrv</v>
          </cell>
          <cell r="T370" t="str">
            <v>CPT 45 m. Pendiente estudio de suelos.</v>
          </cell>
          <cell r="U370" t="str">
            <v>CW2020 R3</v>
          </cell>
          <cell r="V370">
            <v>44619</v>
          </cell>
          <cell r="W370">
            <v>44619</v>
          </cell>
          <cell r="X370">
            <v>44619</v>
          </cell>
          <cell r="Y370">
            <v>44620</v>
          </cell>
          <cell r="Z370">
            <v>44624</v>
          </cell>
        </row>
        <row r="371">
          <cell r="B371" t="str">
            <v>SurOccidente</v>
          </cell>
          <cell r="C371" t="str">
            <v>VAL.Via Potrerito</v>
          </cell>
          <cell r="D371" t="str">
            <v>Plan de Expansión - Cimentación Torre</v>
          </cell>
          <cell r="E371">
            <v>52772950</v>
          </cell>
          <cell r="F371" t="str">
            <v>Luis Ediel Torres</v>
          </cell>
          <cell r="G371">
            <v>44467</v>
          </cell>
          <cell r="H371" t="str">
            <v>CICSA</v>
          </cell>
          <cell r="K371" t="str">
            <v>Obligaciones de hacer</v>
          </cell>
          <cell r="L371" t="str">
            <v>Plan de Expansión</v>
          </cell>
          <cell r="M371" t="str">
            <v>Celda Portatil - Monopolo Mimetizado</v>
          </cell>
          <cell r="N371" t="str">
            <v>35.0</v>
          </cell>
          <cell r="O371">
            <v>44473</v>
          </cell>
          <cell r="P371" t="str">
            <v>50.0</v>
          </cell>
          <cell r="Q371">
            <v>44568</v>
          </cell>
          <cell r="R371" t="str">
            <v>J</v>
          </cell>
          <cell r="S371" t="str">
            <v>hasta InSrv</v>
          </cell>
          <cell r="T371" t="str">
            <v>obra civil monopolo de 35mt</v>
          </cell>
          <cell r="U371" t="str">
            <v>CW2020 R3</v>
          </cell>
          <cell r="V371">
            <v>44592</v>
          </cell>
          <cell r="W371">
            <v>44592</v>
          </cell>
          <cell r="X371">
            <v>44592</v>
          </cell>
          <cell r="Y371">
            <v>44592</v>
          </cell>
          <cell r="Z371">
            <v>44596</v>
          </cell>
        </row>
        <row r="372">
          <cell r="B372" t="str">
            <v>SurOccidente</v>
          </cell>
          <cell r="C372" t="str">
            <v>VAL.Via Potrerito</v>
          </cell>
          <cell r="D372" t="str">
            <v>Plan de Expansión - Suministro e Instalación de Torre</v>
          </cell>
          <cell r="E372">
            <v>104937500</v>
          </cell>
          <cell r="F372" t="str">
            <v>Luis Ediel Torres</v>
          </cell>
          <cell r="G372">
            <v>44467</v>
          </cell>
          <cell r="H372" t="str">
            <v>CICSA</v>
          </cell>
          <cell r="K372" t="str">
            <v>Obligaciones de hacer</v>
          </cell>
          <cell r="L372" t="str">
            <v>Plan de Expansión</v>
          </cell>
          <cell r="M372" t="str">
            <v>Celda Portatil - Monopolo Mimetizado</v>
          </cell>
          <cell r="N372" t="str">
            <v>35.0</v>
          </cell>
          <cell r="O372">
            <v>44473</v>
          </cell>
          <cell r="P372" t="str">
            <v>50.0</v>
          </cell>
          <cell r="Q372">
            <v>44568</v>
          </cell>
          <cell r="R372" t="str">
            <v>J</v>
          </cell>
          <cell r="S372" t="str">
            <v>hasta InSrv</v>
          </cell>
          <cell r="T372" t="str">
            <v>obra civil monopolo de 35mt</v>
          </cell>
          <cell r="U372" t="str">
            <v>CW2020 R3</v>
          </cell>
          <cell r="V372">
            <v>44592</v>
          </cell>
          <cell r="W372">
            <v>44592</v>
          </cell>
          <cell r="X372">
            <v>44592</v>
          </cell>
          <cell r="Y372">
            <v>44592</v>
          </cell>
          <cell r="Z372">
            <v>44596</v>
          </cell>
        </row>
        <row r="373">
          <cell r="B373" t="str">
            <v>SurOccidente</v>
          </cell>
          <cell r="C373" t="str">
            <v>VAL.Via Potrerito</v>
          </cell>
          <cell r="D373" t="str">
            <v>Plan de Expansión - Obra Civil 100%</v>
          </cell>
          <cell r="E373">
            <v>80000000</v>
          </cell>
          <cell r="F373" t="str">
            <v>Luis Ediel Torres</v>
          </cell>
          <cell r="G373">
            <v>44467</v>
          </cell>
          <cell r="H373" t="str">
            <v>CICSA</v>
          </cell>
          <cell r="K373" t="str">
            <v>Obligaciones de hacer</v>
          </cell>
          <cell r="L373" t="str">
            <v>Plan de Expansión</v>
          </cell>
          <cell r="M373" t="str">
            <v>Celda Portatil - Monopolo Mimetizado</v>
          </cell>
          <cell r="N373" t="str">
            <v>35.0</v>
          </cell>
          <cell r="O373">
            <v>44473</v>
          </cell>
          <cell r="P373" t="str">
            <v>50.0</v>
          </cell>
          <cell r="Q373">
            <v>44568</v>
          </cell>
          <cell r="R373" t="str">
            <v>J</v>
          </cell>
          <cell r="S373" t="str">
            <v>hasta InSrv</v>
          </cell>
          <cell r="T373" t="str">
            <v>obra civil monopolo de 35mt</v>
          </cell>
          <cell r="U373" t="str">
            <v>CW2020 R3</v>
          </cell>
        </row>
        <row r="374">
          <cell r="B374" t="str">
            <v>SurOccidente</v>
          </cell>
          <cell r="C374" t="str">
            <v>JAM.Las Mercedes-2</v>
          </cell>
          <cell r="D374" t="str">
            <v>Plan de Expansión - Cimentación Torre</v>
          </cell>
          <cell r="E374">
            <v>125599435</v>
          </cell>
          <cell r="F374" t="str">
            <v>Luis Ediel Torres</v>
          </cell>
          <cell r="G374">
            <v>44467</v>
          </cell>
          <cell r="H374" t="str">
            <v>CICSA</v>
          </cell>
          <cell r="K374" t="str">
            <v>Obligaciones de hacer</v>
          </cell>
          <cell r="L374" t="str">
            <v>Plan de Expansión</v>
          </cell>
          <cell r="M374" t="str">
            <v>Celda Portatil - Monopolo Mimetizado</v>
          </cell>
          <cell r="N374" t="str">
            <v>40.0</v>
          </cell>
          <cell r="O374">
            <v>44480</v>
          </cell>
          <cell r="P374" t="str">
            <v>50.0</v>
          </cell>
          <cell r="Q374">
            <v>44575</v>
          </cell>
          <cell r="R374" t="str">
            <v>J</v>
          </cell>
          <cell r="S374" t="str">
            <v>hasta InSrv</v>
          </cell>
          <cell r="T374" t="str">
            <v>obra civil monopolo 40mt mimetizado</v>
          </cell>
          <cell r="U374" t="str">
            <v>CW2020 R3</v>
          </cell>
          <cell r="V374">
            <v>44537</v>
          </cell>
          <cell r="W374">
            <v>44537</v>
          </cell>
          <cell r="X374">
            <v>44537</v>
          </cell>
          <cell r="Y374">
            <v>44546</v>
          </cell>
          <cell r="Z374">
            <v>44567</v>
          </cell>
        </row>
        <row r="375">
          <cell r="B375" t="str">
            <v>SurOccidente</v>
          </cell>
          <cell r="C375" t="str">
            <v>JAM.Las Mercedes-2</v>
          </cell>
          <cell r="D375" t="str">
            <v>Plan de Expansión - Suministro e Instalación de Torre</v>
          </cell>
          <cell r="E375">
            <v>106398054</v>
          </cell>
          <cell r="F375" t="str">
            <v>Luis Ediel Torres</v>
          </cell>
          <cell r="G375">
            <v>44467</v>
          </cell>
          <cell r="H375" t="str">
            <v>CICSA</v>
          </cell>
          <cell r="K375" t="str">
            <v>Obligaciones de hacer</v>
          </cell>
          <cell r="L375" t="str">
            <v>Plan de Expansión</v>
          </cell>
          <cell r="M375" t="str">
            <v>Celda Portatil - Monopolo Mimetizado</v>
          </cell>
          <cell r="N375" t="str">
            <v>40.0</v>
          </cell>
          <cell r="O375">
            <v>44480</v>
          </cell>
          <cell r="P375" t="str">
            <v>50.0</v>
          </cell>
          <cell r="Q375">
            <v>44575</v>
          </cell>
          <cell r="R375" t="str">
            <v>J</v>
          </cell>
          <cell r="S375" t="str">
            <v>hasta InSrv</v>
          </cell>
          <cell r="T375" t="str">
            <v>obra civil monopolo 40mt mimetizado</v>
          </cell>
          <cell r="U375" t="str">
            <v>CW2020 R3</v>
          </cell>
          <cell r="V375">
            <v>44592</v>
          </cell>
          <cell r="W375">
            <v>44592</v>
          </cell>
          <cell r="X375">
            <v>44592</v>
          </cell>
          <cell r="Y375">
            <v>44592</v>
          </cell>
          <cell r="Z375">
            <v>44596</v>
          </cell>
        </row>
        <row r="376">
          <cell r="B376" t="str">
            <v>SurOccidente</v>
          </cell>
          <cell r="C376" t="str">
            <v>JAM.Las Mercedes-2</v>
          </cell>
          <cell r="D376" t="str">
            <v>Plan de Expansión - Obra Civil 100%</v>
          </cell>
          <cell r="E376">
            <v>78600833</v>
          </cell>
          <cell r="F376" t="str">
            <v>Luis Ediel Torres</v>
          </cell>
          <cell r="G376">
            <v>44467</v>
          </cell>
          <cell r="H376" t="str">
            <v>CICSA</v>
          </cell>
          <cell r="K376" t="str">
            <v>Obligaciones de hacer</v>
          </cell>
          <cell r="L376" t="str">
            <v>Plan de Expansión</v>
          </cell>
          <cell r="M376" t="str">
            <v>Celda Portatil - Monopolo Mimetizado</v>
          </cell>
          <cell r="N376" t="str">
            <v>40.0</v>
          </cell>
          <cell r="O376">
            <v>44480</v>
          </cell>
          <cell r="P376" t="str">
            <v>50.0</v>
          </cell>
          <cell r="Q376">
            <v>44575</v>
          </cell>
          <cell r="R376" t="str">
            <v>J</v>
          </cell>
          <cell r="S376" t="str">
            <v>hasta InSrv</v>
          </cell>
          <cell r="T376" t="str">
            <v>obra civil monopolo 40mt mimetizado</v>
          </cell>
          <cell r="U376" t="str">
            <v>CW2020 R3</v>
          </cell>
          <cell r="V376">
            <v>44592</v>
          </cell>
          <cell r="W376">
            <v>44592</v>
          </cell>
          <cell r="X376">
            <v>44592</v>
          </cell>
          <cell r="Y376">
            <v>44592</v>
          </cell>
          <cell r="Z376">
            <v>44596</v>
          </cell>
        </row>
        <row r="377">
          <cell r="B377" t="str">
            <v>SurOccidente</v>
          </cell>
          <cell r="C377" t="str">
            <v>CAU.La Chicuena</v>
          </cell>
          <cell r="D377" t="str">
            <v>Localidades 700 - Obra Civil 100%</v>
          </cell>
          <cell r="E377">
            <v>328541576</v>
          </cell>
          <cell r="F377" t="str">
            <v>German David Diez</v>
          </cell>
          <cell r="G377">
            <v>44466</v>
          </cell>
          <cell r="H377" t="str">
            <v>CICSA</v>
          </cell>
          <cell r="I377" t="str">
            <v>RF-PE-24435,</v>
          </cell>
          <cell r="K377" t="str">
            <v>Obligaciones de hacer</v>
          </cell>
          <cell r="L377" t="str">
            <v>Localidades 700</v>
          </cell>
          <cell r="M377" t="str">
            <v>Celda Portatil - Cuadrada</v>
          </cell>
          <cell r="N377" t="str">
            <v>45.0</v>
          </cell>
          <cell r="O377">
            <v>44470</v>
          </cell>
          <cell r="P377" t="str">
            <v>45.0</v>
          </cell>
          <cell r="Q377">
            <v>44560</v>
          </cell>
          <cell r="R377" t="str">
            <v>NA</v>
          </cell>
          <cell r="S377" t="str">
            <v>NA</v>
          </cell>
          <cell r="U377" t="str">
            <v>CW2020 R3</v>
          </cell>
          <cell r="V377">
            <v>44592</v>
          </cell>
          <cell r="W377">
            <v>44592</v>
          </cell>
          <cell r="X377">
            <v>44592</v>
          </cell>
          <cell r="Y377">
            <v>44592</v>
          </cell>
          <cell r="Z377">
            <v>44596</v>
          </cell>
        </row>
        <row r="378">
          <cell r="B378" t="str">
            <v>SurOccidente</v>
          </cell>
          <cell r="C378" t="str">
            <v>CAQ.Mono Alta</v>
          </cell>
          <cell r="D378" t="str">
            <v>Localidades 700 - Suministro e Instalación Torre</v>
          </cell>
          <cell r="E378">
            <v>226653280</v>
          </cell>
          <cell r="F378" t="str">
            <v>Luis Ediel Torres</v>
          </cell>
          <cell r="G378">
            <v>44466</v>
          </cell>
          <cell r="H378" t="str">
            <v>ING. DEL HUILA</v>
          </cell>
          <cell r="K378" t="str">
            <v>Obligaciones de hacer</v>
          </cell>
          <cell r="L378" t="str">
            <v>Localidades 700</v>
          </cell>
          <cell r="M378" t="str">
            <v>Celda Portatil - Triangular</v>
          </cell>
          <cell r="N378" t="str">
            <v>45.0</v>
          </cell>
          <cell r="O378">
            <v>44473</v>
          </cell>
          <cell r="P378" t="str">
            <v>50.0</v>
          </cell>
          <cell r="Q378">
            <v>44568</v>
          </cell>
          <cell r="R378" t="str">
            <v>NA</v>
          </cell>
          <cell r="S378" t="str">
            <v>NA</v>
          </cell>
          <cell r="T378" t="str">
            <v>obra civil cp 45</v>
          </cell>
          <cell r="U378" t="str">
            <v>CW2020 R3</v>
          </cell>
          <cell r="V378">
            <v>44561</v>
          </cell>
          <cell r="W378">
            <v>44561</v>
          </cell>
          <cell r="X378">
            <v>44561</v>
          </cell>
          <cell r="Y378">
            <v>44561</v>
          </cell>
          <cell r="Z378">
            <v>44567</v>
          </cell>
        </row>
        <row r="379">
          <cell r="B379" t="str">
            <v>SurOccidente</v>
          </cell>
          <cell r="C379" t="str">
            <v>CAQ.Mono Alta</v>
          </cell>
          <cell r="D379" t="str">
            <v>Localidades 700 - Obra Civil 100%</v>
          </cell>
          <cell r="E379">
            <v>31513674</v>
          </cell>
          <cell r="F379" t="str">
            <v>Luis Ediel Torres</v>
          </cell>
          <cell r="G379">
            <v>44466</v>
          </cell>
          <cell r="H379" t="str">
            <v>ING. DEL HUILA</v>
          </cell>
          <cell r="K379" t="str">
            <v>Obligaciones de hacer</v>
          </cell>
          <cell r="L379" t="str">
            <v>Localidades 700</v>
          </cell>
          <cell r="M379" t="str">
            <v>Celda Portatil - Triangular</v>
          </cell>
          <cell r="N379" t="str">
            <v>45.0</v>
          </cell>
          <cell r="O379">
            <v>44473</v>
          </cell>
          <cell r="P379" t="str">
            <v>50.0</v>
          </cell>
          <cell r="Q379">
            <v>44568</v>
          </cell>
          <cell r="R379" t="str">
            <v>NA</v>
          </cell>
          <cell r="S379" t="str">
            <v>NA</v>
          </cell>
          <cell r="T379" t="str">
            <v>obra civil cp 45</v>
          </cell>
          <cell r="U379" t="str">
            <v>CW2020 R3</v>
          </cell>
          <cell r="V379">
            <v>44561</v>
          </cell>
          <cell r="W379">
            <v>44561</v>
          </cell>
          <cell r="X379">
            <v>44561</v>
          </cell>
          <cell r="Y379">
            <v>44561</v>
          </cell>
          <cell r="Z379">
            <v>44567</v>
          </cell>
        </row>
        <row r="380">
          <cell r="B380" t="str">
            <v>SurOccidente</v>
          </cell>
          <cell r="C380" t="str">
            <v>CAQ.La Paz 1</v>
          </cell>
          <cell r="D380" t="str">
            <v>Localidades 700 - Suministro e Instalación Torre</v>
          </cell>
          <cell r="E380">
            <v>183112435</v>
          </cell>
          <cell r="F380" t="str">
            <v>Luis Ediel Torres</v>
          </cell>
          <cell r="G380">
            <v>44466</v>
          </cell>
          <cell r="H380" t="str">
            <v>HB SADELEC</v>
          </cell>
          <cell r="K380" t="str">
            <v>Obligaciones de hacer</v>
          </cell>
          <cell r="L380" t="str">
            <v>Localidades 700</v>
          </cell>
          <cell r="M380" t="str">
            <v>Terraza - Convencional con Torre</v>
          </cell>
          <cell r="N380" t="str">
            <v>80.0</v>
          </cell>
          <cell r="O380">
            <v>44473</v>
          </cell>
          <cell r="P380" t="str">
            <v>120.0</v>
          </cell>
          <cell r="Q380">
            <v>44638</v>
          </cell>
          <cell r="R380" t="str">
            <v>NA</v>
          </cell>
          <cell r="S380" t="str">
            <v>NA</v>
          </cell>
          <cell r="T380" t="str">
            <v>obra civil torre de 80mt</v>
          </cell>
          <cell r="U380" t="str">
            <v>CW2020 R3</v>
          </cell>
          <cell r="V380">
            <v>44620</v>
          </cell>
          <cell r="W380">
            <v>44620</v>
          </cell>
          <cell r="X380">
            <v>44620</v>
          </cell>
          <cell r="Y380">
            <v>44620</v>
          </cell>
          <cell r="Z380">
            <v>44624</v>
          </cell>
        </row>
        <row r="381">
          <cell r="B381" t="str">
            <v>SurOccidente</v>
          </cell>
          <cell r="C381" t="str">
            <v>CAQ.La Paz 1</v>
          </cell>
          <cell r="D381" t="str">
            <v>Localidades 700 - Cimentación Torre</v>
          </cell>
          <cell r="E381">
            <v>64903499</v>
          </cell>
          <cell r="F381" t="str">
            <v>Luis Ediel Torres</v>
          </cell>
          <cell r="G381">
            <v>44466</v>
          </cell>
          <cell r="H381" t="str">
            <v>HB SADELEC</v>
          </cell>
          <cell r="K381" t="str">
            <v>Obligaciones de hacer</v>
          </cell>
          <cell r="L381" t="str">
            <v>Localidades 700</v>
          </cell>
          <cell r="M381" t="str">
            <v>Terraza - Convencional con Torre</v>
          </cell>
          <cell r="N381" t="str">
            <v>80.0</v>
          </cell>
          <cell r="O381">
            <v>44473</v>
          </cell>
          <cell r="P381" t="str">
            <v>120.0</v>
          </cell>
          <cell r="Q381">
            <v>44638</v>
          </cell>
          <cell r="R381" t="str">
            <v>NA</v>
          </cell>
          <cell r="S381" t="str">
            <v>NA</v>
          </cell>
          <cell r="T381" t="str">
            <v>obra civil torre de 80mt</v>
          </cell>
          <cell r="U381" t="str">
            <v>CW2020 R3</v>
          </cell>
          <cell r="V381">
            <v>44620</v>
          </cell>
          <cell r="W381">
            <v>44620</v>
          </cell>
          <cell r="X381">
            <v>44620</v>
          </cell>
          <cell r="Y381">
            <v>44620</v>
          </cell>
          <cell r="Z381">
            <v>44624</v>
          </cell>
        </row>
        <row r="382">
          <cell r="B382" t="str">
            <v>SurOccidente</v>
          </cell>
          <cell r="C382" t="str">
            <v>CAQ.La Paz 1</v>
          </cell>
          <cell r="D382" t="str">
            <v>Localidades 700 - Obra Civil 100%</v>
          </cell>
          <cell r="E382">
            <v>935012683</v>
          </cell>
          <cell r="F382" t="str">
            <v>Luis Ediel Torres</v>
          </cell>
          <cell r="G382">
            <v>44466</v>
          </cell>
          <cell r="H382" t="str">
            <v>HB SADELEC</v>
          </cell>
          <cell r="J382">
            <v>20214446</v>
          </cell>
          <cell r="K382" t="str">
            <v>Obligaciones de hacer</v>
          </cell>
          <cell r="L382" t="str">
            <v>Localidades 700</v>
          </cell>
          <cell r="M382" t="str">
            <v>Terraza - Convencional con Torre</v>
          </cell>
          <cell r="N382" t="str">
            <v>80.0</v>
          </cell>
          <cell r="O382">
            <v>44473</v>
          </cell>
          <cell r="P382" t="str">
            <v>120.0</v>
          </cell>
          <cell r="Q382">
            <v>44638</v>
          </cell>
          <cell r="R382" t="str">
            <v>NA</v>
          </cell>
          <cell r="S382" t="str">
            <v>NA</v>
          </cell>
          <cell r="T382" t="str">
            <v>obra civil torre de 80mt</v>
          </cell>
          <cell r="U382" t="str">
            <v>CW2020 R3</v>
          </cell>
        </row>
        <row r="383">
          <cell r="B383" t="str">
            <v>SurOccidente</v>
          </cell>
          <cell r="C383" t="str">
            <v>HUI.Riverita</v>
          </cell>
          <cell r="D383" t="str">
            <v>Ampliación Localidades 700 - Ampliación Obras Civiles</v>
          </cell>
          <cell r="E383">
            <v>11957039</v>
          </cell>
          <cell r="F383" t="str">
            <v>German Dario Mancipe</v>
          </cell>
          <cell r="G383">
            <v>44466</v>
          </cell>
          <cell r="H383" t="str">
            <v>ING. DEL HUILA</v>
          </cell>
          <cell r="I383" t="str">
            <v>RF-OVE-50948 lte700,</v>
          </cell>
          <cell r="K383" t="str">
            <v>Calidad regional</v>
          </cell>
          <cell r="L383" t="str">
            <v>Ampliación Localidades 700</v>
          </cell>
          <cell r="M383" t="str">
            <v>Torre Autosoportada - Triangular Seccion Variable</v>
          </cell>
          <cell r="N383" t="str">
            <v>60.0</v>
          </cell>
          <cell r="O383">
            <v>44467</v>
          </cell>
          <cell r="P383" t="str">
            <v>12.0</v>
          </cell>
          <cell r="Q383">
            <v>44524</v>
          </cell>
          <cell r="R383" t="str">
            <v>NA</v>
          </cell>
          <cell r="S383" t="str">
            <v>NA</v>
          </cell>
          <cell r="T383" t="str">
            <v>El TSS se valida para la instalación de rieles omega, escalerilla porta cables, 6 platinas de tierras, 1 soporte tipo bandera de 3m. para antenas de RF, 1 soporte tipo H, desmontes de soportes tipo bandera y 70 m. de guaya en rack central de torre.</v>
          </cell>
          <cell r="U383" t="str">
            <v>CW2020 R3</v>
          </cell>
          <cell r="V383">
            <v>44496</v>
          </cell>
          <cell r="W383">
            <v>44496</v>
          </cell>
          <cell r="X383">
            <v>44496</v>
          </cell>
          <cell r="Y383">
            <v>44497</v>
          </cell>
          <cell r="Z383">
            <v>44504</v>
          </cell>
        </row>
        <row r="384">
          <cell r="B384" t="str">
            <v>SurOccidente</v>
          </cell>
          <cell r="C384" t="str">
            <v>TOL.Saldana-2</v>
          </cell>
          <cell r="D384" t="str">
            <v>Ampliación Localidades 700 - Ampliación Obras Civiles</v>
          </cell>
          <cell r="E384">
            <v>10324322</v>
          </cell>
          <cell r="F384" t="str">
            <v>German Dario Mancipe</v>
          </cell>
          <cell r="G384">
            <v>44463</v>
          </cell>
          <cell r="H384" t="str">
            <v>HB SADELEC</v>
          </cell>
          <cell r="I384" t="str">
            <v>RF-OVE-51136 lte700,</v>
          </cell>
          <cell r="K384" t="str">
            <v>Calidad regional</v>
          </cell>
          <cell r="L384" t="str">
            <v>Ampliación Localidades 700</v>
          </cell>
          <cell r="M384" t="str">
            <v>Torre Autosoportada - Triangular Seccion Variable</v>
          </cell>
          <cell r="N384" t="str">
            <v>40.0</v>
          </cell>
          <cell r="O384">
            <v>44464</v>
          </cell>
          <cell r="P384" t="str">
            <v>12.0</v>
          </cell>
          <cell r="Q384">
            <v>44521</v>
          </cell>
          <cell r="R384" t="str">
            <v>NA</v>
          </cell>
          <cell r="S384" t="str">
            <v>NA</v>
          </cell>
          <cell r="T384" t="str">
            <v>El TSS se valida para la instalación de 3 platinas de tierras y 3 soportes tipo H 3 m. de 3 tubos y el desmonte de 2 soportes de diversidad.</v>
          </cell>
          <cell r="U384" t="str">
            <v>CW2020 R3</v>
          </cell>
          <cell r="V384">
            <v>44492</v>
          </cell>
          <cell r="W384">
            <v>44492</v>
          </cell>
          <cell r="X384">
            <v>44492</v>
          </cell>
          <cell r="Y384">
            <v>44497</v>
          </cell>
          <cell r="Z384">
            <v>44504</v>
          </cell>
        </row>
        <row r="385">
          <cell r="B385" t="str">
            <v>SurOccidente</v>
          </cell>
          <cell r="C385" t="str">
            <v>TOL.Flandes</v>
          </cell>
          <cell r="D385" t="str">
            <v>Ampliación Localidades 700 - Ampliación Obras Civiles</v>
          </cell>
          <cell r="E385">
            <v>13709081</v>
          </cell>
          <cell r="F385" t="str">
            <v>German Dario Mancipe</v>
          </cell>
          <cell r="G385">
            <v>44463</v>
          </cell>
          <cell r="H385" t="str">
            <v>HB SADELEC</v>
          </cell>
          <cell r="I385" t="str">
            <v>RF-OVE-51112 lte700,</v>
          </cell>
          <cell r="K385" t="str">
            <v>Calidad regional</v>
          </cell>
          <cell r="L385" t="str">
            <v>Ampliación Localidades 700</v>
          </cell>
          <cell r="M385" t="str">
            <v>Celda Portatil - Cuadrada</v>
          </cell>
          <cell r="N385" t="str">
            <v>25.0</v>
          </cell>
          <cell r="O385">
            <v>44464</v>
          </cell>
          <cell r="P385" t="str">
            <v>12.0</v>
          </cell>
          <cell r="Q385">
            <v>44521</v>
          </cell>
          <cell r="R385" t="str">
            <v>NA</v>
          </cell>
          <cell r="S385" t="str">
            <v>NA</v>
          </cell>
          <cell r="T385" t="str">
            <v>El TSS se valida para la instalación de 3 platinas de tierras, 1 soporte para equipos de RF de 1.5m. reubicación de 1 soporte tipo H y 26 m. de guaya en rack central de la torre</v>
          </cell>
          <cell r="U385" t="str">
            <v>CW2020 R3</v>
          </cell>
          <cell r="V385">
            <v>44512</v>
          </cell>
          <cell r="W385">
            <v>44512</v>
          </cell>
          <cell r="X385">
            <v>44512</v>
          </cell>
          <cell r="Y385">
            <v>44530</v>
          </cell>
          <cell r="Z385">
            <v>44533</v>
          </cell>
        </row>
        <row r="386">
          <cell r="B386" t="str">
            <v>SurOccidente</v>
          </cell>
          <cell r="C386" t="str">
            <v>POP.Torres</v>
          </cell>
          <cell r="D386" t="str">
            <v>Ampliación Localidades 700 - Ampliación Obras Civiles</v>
          </cell>
          <cell r="E386">
            <v>7221778</v>
          </cell>
          <cell r="F386" t="str">
            <v>German Dario Mancipe</v>
          </cell>
          <cell r="G386">
            <v>44463</v>
          </cell>
          <cell r="H386" t="str">
            <v>ING. DEL HUILA</v>
          </cell>
          <cell r="I386" t="str">
            <v>RF-OVE-50018 lte700,</v>
          </cell>
          <cell r="K386" t="str">
            <v>Calidad regional</v>
          </cell>
          <cell r="L386" t="str">
            <v>Ampliación Localidades 700</v>
          </cell>
          <cell r="M386" t="str">
            <v>Celda Portatil - Cuadrada</v>
          </cell>
          <cell r="N386" t="str">
            <v>31.0</v>
          </cell>
          <cell r="O386">
            <v>44464</v>
          </cell>
          <cell r="P386" t="str">
            <v>12.0</v>
          </cell>
          <cell r="Q386">
            <v>44521</v>
          </cell>
          <cell r="R386" t="str">
            <v>NA</v>
          </cell>
          <cell r="S386" t="str">
            <v>NA</v>
          </cell>
          <cell r="T386" t="str">
            <v>El TSS se valida con cambios, para la instalación de rieles omega, escalerilla porta cables , 4 platinas de tierra, 4 soportes de 1.5 para equipos de RF y 2 reubicación de de soportes.</v>
          </cell>
          <cell r="U386" t="str">
            <v>CW2020 R3</v>
          </cell>
          <cell r="V386">
            <v>44496</v>
          </cell>
          <cell r="W386">
            <v>44496</v>
          </cell>
          <cell r="X386">
            <v>44496</v>
          </cell>
          <cell r="Y386">
            <v>44497</v>
          </cell>
          <cell r="Z386">
            <v>44504</v>
          </cell>
        </row>
        <row r="387">
          <cell r="B387" t="str">
            <v>SurOccidente</v>
          </cell>
          <cell r="C387" t="str">
            <v>NEI.Centro</v>
          </cell>
          <cell r="D387" t="str">
            <v>Ampliación Localidades 700 - Ampliación Obras Civiles</v>
          </cell>
          <cell r="E387">
            <v>13983865</v>
          </cell>
          <cell r="F387" t="str">
            <v>German Dario Mancipe</v>
          </cell>
          <cell r="G387">
            <v>44463</v>
          </cell>
          <cell r="H387" t="str">
            <v>HB SADELEC</v>
          </cell>
          <cell r="I387" t="str">
            <v>RF-OVE-50961 lte700,</v>
          </cell>
          <cell r="K387" t="str">
            <v>Calidad regional</v>
          </cell>
          <cell r="L387" t="str">
            <v>Ampliación Localidades 700</v>
          </cell>
          <cell r="M387" t="str">
            <v>Terraza - Convencional con Mastil Autosoportado</v>
          </cell>
          <cell r="N387" t="str">
            <v>60.0</v>
          </cell>
          <cell r="O387">
            <v>44464</v>
          </cell>
          <cell r="P387" t="str">
            <v>12.0</v>
          </cell>
          <cell r="Q387">
            <v>44521</v>
          </cell>
          <cell r="R387" t="str">
            <v>NA</v>
          </cell>
          <cell r="S387" t="str">
            <v>NA</v>
          </cell>
          <cell r="T387" t="str">
            <v>El TSS se valida para la instalación de escalerilla porta cables, y el cambio de los mástiles centrales auto soportados.</v>
          </cell>
          <cell r="U387" t="str">
            <v>CW2020 R3</v>
          </cell>
          <cell r="V387">
            <v>44510</v>
          </cell>
          <cell r="W387">
            <v>44510</v>
          </cell>
          <cell r="X387">
            <v>44510</v>
          </cell>
          <cell r="Y387">
            <v>44530</v>
          </cell>
          <cell r="Z387">
            <v>44533</v>
          </cell>
        </row>
        <row r="388">
          <cell r="B388" t="str">
            <v>SurOccidente</v>
          </cell>
          <cell r="C388" t="str">
            <v>NEI.Altico</v>
          </cell>
          <cell r="D388" t="str">
            <v>Ampliación Localidades 700 - Ampliación Obras Civiles</v>
          </cell>
          <cell r="E388">
            <v>12000000</v>
          </cell>
          <cell r="F388" t="str">
            <v>German Dario Mancipe</v>
          </cell>
          <cell r="G388">
            <v>44463</v>
          </cell>
          <cell r="H388" t="str">
            <v>ING. DEL HUILA</v>
          </cell>
          <cell r="I388" t="str">
            <v>RF-OVE-50957 lte700,</v>
          </cell>
          <cell r="K388" t="str">
            <v>Calidad regional</v>
          </cell>
          <cell r="L388" t="str">
            <v>Ampliación Localidades 700</v>
          </cell>
          <cell r="M388" t="str">
            <v>Celda Portatil - Cuadrada</v>
          </cell>
          <cell r="N388" t="str">
            <v>35.0</v>
          </cell>
          <cell r="O388">
            <v>44464</v>
          </cell>
          <cell r="P388" t="str">
            <v>12.0</v>
          </cell>
          <cell r="Q388">
            <v>44521</v>
          </cell>
          <cell r="R388" t="str">
            <v>NA</v>
          </cell>
          <cell r="S388" t="str">
            <v>NA</v>
          </cell>
          <cell r="T388" t="str">
            <v>El TSS se valida para la instalación de 6 platinas de tierras. 3 soportes tipo bandera de 3m. para antenas de RF y 3 soportes tipo bandera de 1.5 m. para equipos de RF</v>
          </cell>
          <cell r="U388" t="str">
            <v>CW2020 R3</v>
          </cell>
        </row>
        <row r="389">
          <cell r="B389" t="str">
            <v>SurOccidente</v>
          </cell>
          <cell r="C389" t="str">
            <v>NAR.Samaniego-2</v>
          </cell>
          <cell r="D389" t="str">
            <v>Ampliación Localidades 700 - Ampliación Obras Civiles</v>
          </cell>
          <cell r="E389">
            <v>6420825</v>
          </cell>
          <cell r="F389" t="str">
            <v>German Dario Mancipe</v>
          </cell>
          <cell r="G389">
            <v>44463</v>
          </cell>
          <cell r="H389" t="str">
            <v>HB SADELEC</v>
          </cell>
          <cell r="I389" t="str">
            <v>RF-OVE-50921 lte700,</v>
          </cell>
          <cell r="K389" t="str">
            <v>Calidad regional</v>
          </cell>
          <cell r="L389" t="str">
            <v>Ampliación Localidades 700</v>
          </cell>
          <cell r="M389" t="str">
            <v>Torre Autosoportada - Triangular Seccion Variable</v>
          </cell>
          <cell r="N389" t="str">
            <v>50.0</v>
          </cell>
          <cell r="O389">
            <v>44464</v>
          </cell>
          <cell r="P389" t="str">
            <v>12.0</v>
          </cell>
          <cell r="Q389">
            <v>44521</v>
          </cell>
          <cell r="R389" t="str">
            <v>NA</v>
          </cell>
          <cell r="S389" t="str">
            <v>NA</v>
          </cell>
          <cell r="T389" t="str">
            <v>El TSS se valida para la instalación de rieles omega, escalerilla porta cables, 5 platinas de tierras, 2 soportes de 1.5 para equipos de RF y 1 soporte H de 1.5m. para equipos de RF</v>
          </cell>
          <cell r="U389" t="str">
            <v>CW2020 R3</v>
          </cell>
          <cell r="V389">
            <v>44518</v>
          </cell>
          <cell r="W389">
            <v>44587</v>
          </cell>
          <cell r="X389">
            <v>44580</v>
          </cell>
          <cell r="Y389">
            <v>44589</v>
          </cell>
          <cell r="Z389">
            <v>44596</v>
          </cell>
        </row>
        <row r="390">
          <cell r="B390" t="str">
            <v>SurOccidente</v>
          </cell>
          <cell r="C390" t="str">
            <v>HUI.La Plata</v>
          </cell>
          <cell r="D390" t="str">
            <v>Ampliación Localidades 700 - Ampliación Obras Civiles</v>
          </cell>
          <cell r="E390">
            <v>10658645</v>
          </cell>
          <cell r="F390" t="str">
            <v>German Dario Mancipe</v>
          </cell>
          <cell r="G390">
            <v>44463</v>
          </cell>
          <cell r="H390" t="str">
            <v>HB SADELEC</v>
          </cell>
          <cell r="I390" t="str">
            <v>RF-OVE-51632 lte700,</v>
          </cell>
          <cell r="K390" t="str">
            <v>Calidad regional</v>
          </cell>
          <cell r="L390" t="str">
            <v>Ampliación Localidades 700</v>
          </cell>
          <cell r="M390" t="str">
            <v>Torre Autosoportada - Triangular Seccion Variable</v>
          </cell>
          <cell r="N390" t="str">
            <v>60.0</v>
          </cell>
          <cell r="O390">
            <v>44464</v>
          </cell>
          <cell r="P390" t="str">
            <v>12.0</v>
          </cell>
          <cell r="Q390">
            <v>44521</v>
          </cell>
          <cell r="R390" t="str">
            <v>NA</v>
          </cell>
          <cell r="S390" t="str">
            <v>NA</v>
          </cell>
          <cell r="T390" t="str">
            <v>El TSS se valida para la instalación de 2 platinas de tierras, 2 soportes tipo H y la reubicación de 2 soportes de diversidad</v>
          </cell>
          <cell r="U390" t="str">
            <v>CW2020 R3</v>
          </cell>
          <cell r="V390">
            <v>44617</v>
          </cell>
          <cell r="W390">
            <v>44617</v>
          </cell>
          <cell r="X390">
            <v>44617</v>
          </cell>
          <cell r="Y390">
            <v>44620</v>
          </cell>
          <cell r="Z390">
            <v>44624</v>
          </cell>
        </row>
        <row r="391">
          <cell r="B391" t="str">
            <v>SurOccidente</v>
          </cell>
          <cell r="C391" t="str">
            <v>CAL.Alamos</v>
          </cell>
          <cell r="D391" t="str">
            <v>Ampliación Localidades 700 - Ampliación Obras Civiles</v>
          </cell>
          <cell r="E391">
            <v>9285259</v>
          </cell>
          <cell r="F391" t="str">
            <v>German Dario Mancipe</v>
          </cell>
          <cell r="G391">
            <v>44463</v>
          </cell>
          <cell r="H391" t="str">
            <v>HB SADELEC</v>
          </cell>
          <cell r="I391" t="str">
            <v>RF-OVE-46209 lte700,</v>
          </cell>
          <cell r="K391" t="str">
            <v>Calidad regional</v>
          </cell>
          <cell r="L391" t="str">
            <v>Ampliación Localidades 700</v>
          </cell>
          <cell r="M391" t="str">
            <v>Torre Autosoportada - Cuadrada Seccion Constante 1.5m x 1.5m</v>
          </cell>
          <cell r="N391" t="str">
            <v>35.0</v>
          </cell>
          <cell r="O391">
            <v>44464</v>
          </cell>
          <cell r="P391" t="str">
            <v>12.0</v>
          </cell>
          <cell r="Q391">
            <v>44521</v>
          </cell>
          <cell r="R391" t="str">
            <v>NA</v>
          </cell>
          <cell r="S391" t="str">
            <v>NA</v>
          </cell>
          <cell r="T391" t="str">
            <v>El TSS se valida para la instalación de 2 platinas de tierras, 10 m. de rack vertical en torre, 2 soportes tipo H y reubicación de 2 soportes de diversidad</v>
          </cell>
          <cell r="U391" t="str">
            <v>CW2020 R3</v>
          </cell>
          <cell r="V391">
            <v>44496</v>
          </cell>
          <cell r="W391">
            <v>44496</v>
          </cell>
          <cell r="X391">
            <v>44496</v>
          </cell>
          <cell r="Y391">
            <v>44497</v>
          </cell>
          <cell r="Z391">
            <v>44504</v>
          </cell>
        </row>
        <row r="392">
          <cell r="B392" t="str">
            <v>SurOccidente</v>
          </cell>
          <cell r="C392" t="str">
            <v>BNV.Inmaculada</v>
          </cell>
          <cell r="D392" t="str">
            <v>Ampliación Localidades 700 - Ampliación Obras Civiles</v>
          </cell>
          <cell r="E392">
            <v>11802915</v>
          </cell>
          <cell r="F392" t="str">
            <v>German Dario Mancipe</v>
          </cell>
          <cell r="G392">
            <v>44463</v>
          </cell>
          <cell r="H392" t="str">
            <v>HB SADELEC</v>
          </cell>
          <cell r="I392" t="str">
            <v>RF-OVE-50873 lte700,</v>
          </cell>
          <cell r="K392" t="str">
            <v>Calidad regional</v>
          </cell>
          <cell r="L392" t="str">
            <v>Ampliación Localidades 700</v>
          </cell>
          <cell r="M392" t="str">
            <v>Torre Autosoportada - Triangular Seccion Variable</v>
          </cell>
          <cell r="N392" t="str">
            <v>52.0</v>
          </cell>
          <cell r="O392">
            <v>44464</v>
          </cell>
          <cell r="P392" t="str">
            <v>12.0</v>
          </cell>
          <cell r="Q392">
            <v>44521</v>
          </cell>
          <cell r="R392" t="str">
            <v>NA</v>
          </cell>
          <cell r="S392" t="str">
            <v>NA</v>
          </cell>
          <cell r="T392" t="str">
            <v>El TSS se valida para la instalación de rieles omega, 4 platinas de tierras y 3 soportes tipo H., poda y fumigación</v>
          </cell>
          <cell r="U392" t="str">
            <v>CW2020 R3</v>
          </cell>
          <cell r="V392">
            <v>44496</v>
          </cell>
          <cell r="W392">
            <v>44496</v>
          </cell>
          <cell r="X392">
            <v>44496</v>
          </cell>
          <cell r="Y392">
            <v>44497</v>
          </cell>
          <cell r="Z392">
            <v>44504</v>
          </cell>
        </row>
        <row r="393">
          <cell r="B393" t="str">
            <v>SurOccidente</v>
          </cell>
          <cell r="C393" t="str">
            <v>VAL.Zarzal-2</v>
          </cell>
          <cell r="D393" t="str">
            <v>Ampliación Localidades 700 - Ampliación Obras Civiles</v>
          </cell>
          <cell r="E393">
            <v>6828351</v>
          </cell>
          <cell r="F393" t="str">
            <v>German Dario Mancipe</v>
          </cell>
          <cell r="G393">
            <v>44462</v>
          </cell>
          <cell r="H393" t="str">
            <v>HB SADELEC</v>
          </cell>
          <cell r="I393" t="str">
            <v>RF-OVE-51187 lte700,</v>
          </cell>
          <cell r="K393" t="str">
            <v>Calidad regional</v>
          </cell>
          <cell r="L393" t="str">
            <v>Ampliación Localidades 700</v>
          </cell>
          <cell r="M393" t="str">
            <v>Torre Autosoportada - Triangular Seccion Variable</v>
          </cell>
          <cell r="N393" t="str">
            <v>55.0</v>
          </cell>
          <cell r="O393">
            <v>44463</v>
          </cell>
          <cell r="P393" t="str">
            <v>12.0</v>
          </cell>
          <cell r="Q393">
            <v>44520</v>
          </cell>
          <cell r="R393" t="str">
            <v>NA</v>
          </cell>
          <cell r="S393" t="str">
            <v>NA</v>
          </cell>
          <cell r="T393" t="str">
            <v>El TSS se valida para la instalación de rieles omega, escalerilla porta cables, 4 platinas de tierras 2 soportes para equipos de3 RF y con cambios 1 soporte tipo H de 3m. y no de 1.5 como indica el TSS</v>
          </cell>
          <cell r="U393" t="str">
            <v>CW2020 R3</v>
          </cell>
          <cell r="V393">
            <v>44510</v>
          </cell>
          <cell r="W393">
            <v>44510</v>
          </cell>
          <cell r="X393">
            <v>44510</v>
          </cell>
          <cell r="Y393">
            <v>44530</v>
          </cell>
          <cell r="Z393">
            <v>44533</v>
          </cell>
        </row>
        <row r="394">
          <cell r="B394" t="str">
            <v>SurOccidente</v>
          </cell>
          <cell r="C394" t="str">
            <v>VAL.Versalles</v>
          </cell>
          <cell r="D394" t="str">
            <v>Ampliación Localidades 700 - Ampliación Obras Civiles</v>
          </cell>
          <cell r="E394">
            <v>2883004</v>
          </cell>
          <cell r="F394" t="str">
            <v>German Dario Mancipe</v>
          </cell>
          <cell r="G394">
            <v>44462</v>
          </cell>
          <cell r="H394" t="str">
            <v>HB SADELEC</v>
          </cell>
          <cell r="I394" t="str">
            <v>RF-OVE-50987 lte700,</v>
          </cell>
          <cell r="K394" t="str">
            <v>Calidad regional</v>
          </cell>
          <cell r="L394" t="str">
            <v>Ampliación Localidades 700</v>
          </cell>
          <cell r="M394" t="str">
            <v>Torre Autosoportada - Triangular Seccion Variable</v>
          </cell>
          <cell r="N394" t="str">
            <v>60.0</v>
          </cell>
          <cell r="O394">
            <v>44463</v>
          </cell>
          <cell r="P394" t="str">
            <v>12.0</v>
          </cell>
          <cell r="Q394">
            <v>44520</v>
          </cell>
          <cell r="R394" t="str">
            <v>NA</v>
          </cell>
          <cell r="S394" t="str">
            <v>NA</v>
          </cell>
          <cell r="T394" t="str">
            <v>El TSS se valida para la instalación de riles omega. escalerilla porta cables 2 platinas de tierras y 1 soporte tipo bandera para equipos de RF</v>
          </cell>
          <cell r="U394" t="str">
            <v>CW2020 R3</v>
          </cell>
          <cell r="V394">
            <v>44510</v>
          </cell>
          <cell r="W394">
            <v>44510</v>
          </cell>
          <cell r="X394">
            <v>44510</v>
          </cell>
          <cell r="Y394">
            <v>44530</v>
          </cell>
          <cell r="Z394">
            <v>44533</v>
          </cell>
        </row>
        <row r="395">
          <cell r="B395" t="str">
            <v>SurOccidente</v>
          </cell>
          <cell r="C395" t="str">
            <v>VAL.La Cumbre</v>
          </cell>
          <cell r="D395" t="str">
            <v>Ampliación Localidades 700 - Ampliación Obras Civiles</v>
          </cell>
          <cell r="E395">
            <v>6320292</v>
          </cell>
          <cell r="F395" t="str">
            <v>German Dario Mancipe</v>
          </cell>
          <cell r="G395">
            <v>44462</v>
          </cell>
          <cell r="H395" t="str">
            <v>HB SADELEC</v>
          </cell>
          <cell r="I395" t="str">
            <v>RF-OVE-51194 lte700,</v>
          </cell>
          <cell r="K395" t="str">
            <v>Calidad regional</v>
          </cell>
          <cell r="L395" t="str">
            <v>Ampliación Localidades 700</v>
          </cell>
          <cell r="M395" t="str">
            <v>Torre Autosoportada - Triangular Seccion Variable</v>
          </cell>
          <cell r="N395" t="str">
            <v>60.0</v>
          </cell>
          <cell r="O395">
            <v>44463</v>
          </cell>
          <cell r="P395" t="str">
            <v>12.0</v>
          </cell>
          <cell r="Q395">
            <v>44520</v>
          </cell>
          <cell r="R395" t="str">
            <v>NA</v>
          </cell>
          <cell r="S395" t="str">
            <v>NA</v>
          </cell>
          <cell r="T395" t="str">
            <v>El TSS se valida para la instalación de rieles omega, escalerilla porta cables, 2 platinas de tierras, 1 soporte tipo bandera de 3m. 2 soporte tipo bandera de 1.5m. y el desmonte de 1 pool en servicio.</v>
          </cell>
          <cell r="U395" t="str">
            <v>CW2020 R3</v>
          </cell>
          <cell r="V395">
            <v>44524</v>
          </cell>
          <cell r="W395">
            <v>44524</v>
          </cell>
          <cell r="X395">
            <v>44524</v>
          </cell>
          <cell r="Y395">
            <v>44530</v>
          </cell>
          <cell r="Z395">
            <v>44533</v>
          </cell>
        </row>
        <row r="396">
          <cell r="B396" t="str">
            <v>SurOccidente</v>
          </cell>
          <cell r="C396" t="str">
            <v>NAR.Taminango-2</v>
          </cell>
          <cell r="D396" t="str">
            <v>Ampliación 3G/LTE - Ampliación Obras Civiles</v>
          </cell>
          <cell r="E396">
            <v>5331975</v>
          </cell>
          <cell r="F396" t="str">
            <v>German Dario Mancipe</v>
          </cell>
          <cell r="G396">
            <v>44462</v>
          </cell>
          <cell r="H396" t="str">
            <v>HB SADELEC</v>
          </cell>
          <cell r="I396" t="str">
            <v>RF-OVE-50925 lte2600,</v>
          </cell>
          <cell r="K396" t="str">
            <v>Calidad regional</v>
          </cell>
          <cell r="L396" t="str">
            <v>Ampliación 3G/LTE</v>
          </cell>
          <cell r="M396" t="str">
            <v>Torre Autosoportada - Triangular Seccion Variable</v>
          </cell>
          <cell r="N396" t="str">
            <v>90.0</v>
          </cell>
          <cell r="O396">
            <v>44463</v>
          </cell>
          <cell r="P396" t="str">
            <v>12.0</v>
          </cell>
          <cell r="Q396">
            <v>44520</v>
          </cell>
          <cell r="R396" t="str">
            <v>NA</v>
          </cell>
          <cell r="S396" t="str">
            <v>NA</v>
          </cell>
          <cell r="T396" t="str">
            <v>El TSS se valida para la instalación de 1 platina de tierras, 1 soporte tipo H y la reubicación de 2 soportes de diversidad</v>
          </cell>
          <cell r="U396" t="str">
            <v>CW2020 R3</v>
          </cell>
          <cell r="V396">
            <v>44610</v>
          </cell>
          <cell r="W396">
            <v>44610</v>
          </cell>
        </row>
        <row r="397">
          <cell r="B397" t="str">
            <v>SurOccidente</v>
          </cell>
          <cell r="C397" t="str">
            <v>NAR.Olaya Herrera</v>
          </cell>
          <cell r="D397" t="str">
            <v>Ampliación Localidades 700 - Ampliación Obras Civiles</v>
          </cell>
          <cell r="E397">
            <v>16656999</v>
          </cell>
          <cell r="F397" t="str">
            <v>German Dario Mancipe</v>
          </cell>
          <cell r="G397">
            <v>44462</v>
          </cell>
          <cell r="H397" t="str">
            <v>HB SADELEC</v>
          </cell>
          <cell r="I397" t="str">
            <v>RF-OVE-46823 lte2600,</v>
          </cell>
          <cell r="K397" t="str">
            <v>Calidad regional</v>
          </cell>
          <cell r="L397" t="str">
            <v>Ampliación Localidades 700</v>
          </cell>
          <cell r="M397" t="str">
            <v>Torre Autosoportada - Triangular Seccion Variable</v>
          </cell>
          <cell r="N397" t="str">
            <v>80.0</v>
          </cell>
          <cell r="O397">
            <v>44463</v>
          </cell>
          <cell r="P397" t="str">
            <v>12.0</v>
          </cell>
          <cell r="Q397">
            <v>44520</v>
          </cell>
          <cell r="R397" t="str">
            <v>NA</v>
          </cell>
          <cell r="S397" t="str">
            <v>NA</v>
          </cell>
          <cell r="T397" t="str">
            <v>El TSS se valida para la instalación de 9 platinas de tierras, 2 soportes tipo H bajo plataforma montantes ByC, 3 soportes tipo bandera de 3m. con brazos de 0.7m. 1 soporte tipo bandera de 2m. bajo plataforma montante A y 3 soportes de 1.5</v>
          </cell>
          <cell r="U397" t="str">
            <v>CW2020 R3</v>
          </cell>
          <cell r="V397">
            <v>44532</v>
          </cell>
          <cell r="W397">
            <v>44532</v>
          </cell>
          <cell r="X397">
            <v>44532</v>
          </cell>
          <cell r="Y397">
            <v>44546</v>
          </cell>
          <cell r="Z397">
            <v>44567</v>
          </cell>
        </row>
        <row r="398">
          <cell r="B398" t="str">
            <v>SurOccidente</v>
          </cell>
          <cell r="C398" t="str">
            <v>HUI.La Arcadia</v>
          </cell>
          <cell r="D398" t="str">
            <v>Ampliación Localidades 700 - Ampliación Obras Civiles</v>
          </cell>
          <cell r="E398">
            <v>6741522</v>
          </cell>
          <cell r="F398" t="str">
            <v>German Dario Mancipe</v>
          </cell>
          <cell r="G398">
            <v>44462</v>
          </cell>
          <cell r="H398" t="str">
            <v>HB SADELEC</v>
          </cell>
          <cell r="I398" t="str">
            <v>RF-OVE-50901 lte700,</v>
          </cell>
          <cell r="K398" t="str">
            <v>Calidad regional</v>
          </cell>
          <cell r="L398" t="str">
            <v>Ampliación Localidades 700</v>
          </cell>
          <cell r="M398" t="str">
            <v>Torre Autosoportada - Triangular Seccion Variable</v>
          </cell>
          <cell r="N398" t="str">
            <v>60.0</v>
          </cell>
          <cell r="O398">
            <v>44463</v>
          </cell>
          <cell r="P398" t="str">
            <v>12.0</v>
          </cell>
          <cell r="Q398">
            <v>44520</v>
          </cell>
          <cell r="R398" t="str">
            <v>NA</v>
          </cell>
          <cell r="S398" t="str">
            <v>NA</v>
          </cell>
          <cell r="T398" t="str">
            <v>El TSS se valida para la instalación de 2 platina de tierras, 1 soporte tipo H, 1 soporte tipo bandera de 3m. Y 1 soporte tipo bandera de 1,5 para equipos de RF.</v>
          </cell>
          <cell r="U398" t="str">
            <v>CW2020 R3</v>
          </cell>
          <cell r="V398">
            <v>44492</v>
          </cell>
          <cell r="W398">
            <v>44492</v>
          </cell>
          <cell r="X398">
            <v>44492</v>
          </cell>
          <cell r="Y398">
            <v>44497</v>
          </cell>
          <cell r="Z398">
            <v>44504</v>
          </cell>
        </row>
        <row r="399">
          <cell r="B399" t="str">
            <v>SurOccidente</v>
          </cell>
          <cell r="C399" t="str">
            <v>CAU.Toribio</v>
          </cell>
          <cell r="D399" t="str">
            <v>Ampliación 3G/LTE - Ampliación Obras Civiles</v>
          </cell>
          <cell r="E399">
            <v>8000000</v>
          </cell>
          <cell r="F399" t="str">
            <v>German Dario Mancipe</v>
          </cell>
          <cell r="G399">
            <v>44462</v>
          </cell>
          <cell r="H399" t="str">
            <v>HB SADELEC</v>
          </cell>
          <cell r="I399" t="str">
            <v>RF-OVE-45233 lte2600,</v>
          </cell>
          <cell r="K399" t="str">
            <v>Calidad regional</v>
          </cell>
          <cell r="L399" t="str">
            <v>Ampliación 3G/LTE</v>
          </cell>
          <cell r="M399" t="str">
            <v>Torre Autosoportada - Triangular Seccion Variable</v>
          </cell>
          <cell r="N399" t="str">
            <v>80.0</v>
          </cell>
          <cell r="O399">
            <v>44463</v>
          </cell>
          <cell r="P399" t="str">
            <v>12.0</v>
          </cell>
          <cell r="Q399">
            <v>44520</v>
          </cell>
          <cell r="R399" t="str">
            <v>NA</v>
          </cell>
          <cell r="S399" t="str">
            <v>NA</v>
          </cell>
          <cell r="T399" t="str">
            <v>El TSS se valida para la instalación de rieles omega. 2 platinas de tierra y 1 soporte tipo H</v>
          </cell>
          <cell r="U399" t="str">
            <v>CW2020 R3</v>
          </cell>
        </row>
        <row r="400">
          <cell r="B400" t="str">
            <v>SurOccidente</v>
          </cell>
          <cell r="C400" t="str">
            <v>CAL.Caney</v>
          </cell>
          <cell r="D400" t="str">
            <v>Adecuaciones - Obras Civiles Menores</v>
          </cell>
          <cell r="E400">
            <v>11618584</v>
          </cell>
          <cell r="F400" t="str">
            <v>German Dario Mancipe</v>
          </cell>
          <cell r="G400">
            <v>44461</v>
          </cell>
          <cell r="H400" t="str">
            <v>CICSA</v>
          </cell>
          <cell r="K400" t="str">
            <v>Calidad regional</v>
          </cell>
          <cell r="L400" t="str">
            <v>Adecuaciones</v>
          </cell>
          <cell r="M400" t="str">
            <v>Torre Autosoportada - Triangular Seccion Variable</v>
          </cell>
          <cell r="N400" t="str">
            <v>50.0</v>
          </cell>
          <cell r="O400">
            <v>44461</v>
          </cell>
          <cell r="P400" t="str">
            <v>15.0</v>
          </cell>
          <cell r="Q400">
            <v>44521</v>
          </cell>
          <cell r="R400" t="str">
            <v>NA</v>
          </cell>
          <cell r="S400" t="str">
            <v>NA</v>
          </cell>
          <cell r="T400" t="str">
            <v>Transporte e instalación gabinete de Microondas</v>
          </cell>
          <cell r="U400" t="str">
            <v>CW2020 R3</v>
          </cell>
          <cell r="V400">
            <v>44593</v>
          </cell>
          <cell r="W400">
            <v>44593</v>
          </cell>
          <cell r="X400">
            <v>44593</v>
          </cell>
          <cell r="Y400">
            <v>44603</v>
          </cell>
          <cell r="Z400">
            <v>44624</v>
          </cell>
        </row>
        <row r="401">
          <cell r="B401" t="str">
            <v>SurOccidente</v>
          </cell>
          <cell r="C401" t="str">
            <v>CAQ.Larandia</v>
          </cell>
          <cell r="D401" t="str">
            <v>Adecuaciones - Obras Civiles Menores</v>
          </cell>
          <cell r="E401">
            <v>12000000</v>
          </cell>
          <cell r="F401" t="str">
            <v>German Dario Mancipe</v>
          </cell>
          <cell r="G401">
            <v>44461</v>
          </cell>
          <cell r="H401" t="str">
            <v>CICSA</v>
          </cell>
          <cell r="K401" t="str">
            <v>Calidad regional</v>
          </cell>
          <cell r="L401" t="str">
            <v>Adecuaciones</v>
          </cell>
          <cell r="M401" t="str">
            <v>Torre Autosoportada - Cuadrada Seccion Constante 1.5m x 1.5m</v>
          </cell>
          <cell r="N401" t="str">
            <v>45.0</v>
          </cell>
          <cell r="O401">
            <v>44461</v>
          </cell>
          <cell r="P401" t="str">
            <v>15.0</v>
          </cell>
          <cell r="Q401">
            <v>44521</v>
          </cell>
          <cell r="R401" t="str">
            <v>NA</v>
          </cell>
          <cell r="S401" t="str">
            <v>NA</v>
          </cell>
          <cell r="T401" t="str">
            <v>Transporte e instalación gabinete de Microondas</v>
          </cell>
          <cell r="U401" t="str">
            <v>CW2020 R3</v>
          </cell>
        </row>
        <row r="402">
          <cell r="B402" t="str">
            <v>SurOccidente</v>
          </cell>
          <cell r="C402" t="str">
            <v>CAQ.La Fraguita</v>
          </cell>
          <cell r="D402" t="str">
            <v>Adecuaciones - Obras Civiles Menores</v>
          </cell>
          <cell r="E402">
            <v>7397661</v>
          </cell>
          <cell r="F402" t="str">
            <v>German Dario Mancipe</v>
          </cell>
          <cell r="G402">
            <v>44461</v>
          </cell>
          <cell r="H402" t="str">
            <v>CICSA</v>
          </cell>
          <cell r="K402" t="str">
            <v>Calidad regional</v>
          </cell>
          <cell r="L402" t="str">
            <v>Adecuaciones</v>
          </cell>
          <cell r="M402" t="str">
            <v>Torre Autosoportada - Cuadrada Seccion Constante 1.5m x 1.5m</v>
          </cell>
          <cell r="N402" t="str">
            <v>45.0</v>
          </cell>
          <cell r="O402">
            <v>44461</v>
          </cell>
          <cell r="P402" t="str">
            <v>15.0</v>
          </cell>
          <cell r="Q402">
            <v>44521</v>
          </cell>
          <cell r="R402" t="str">
            <v>NA</v>
          </cell>
          <cell r="S402" t="str">
            <v>NA</v>
          </cell>
          <cell r="T402" t="str">
            <v>Transporte e instalación gabinete de Microondas</v>
          </cell>
          <cell r="U402" t="str">
            <v>CW2020 R3</v>
          </cell>
          <cell r="V402">
            <v>44619</v>
          </cell>
          <cell r="W402">
            <v>44619</v>
          </cell>
          <cell r="X402">
            <v>44619</v>
          </cell>
          <cell r="Y402">
            <v>44620</v>
          </cell>
          <cell r="Z402">
            <v>44624</v>
          </cell>
        </row>
        <row r="403">
          <cell r="B403" t="str">
            <v>SurOccidente</v>
          </cell>
          <cell r="C403" t="str">
            <v>CAQ.La Aguililla</v>
          </cell>
          <cell r="D403" t="str">
            <v>Adecuaciones - Obras Civiles Menores</v>
          </cell>
          <cell r="E403">
            <v>12000000</v>
          </cell>
          <cell r="F403" t="str">
            <v>German Dario Mancipe</v>
          </cell>
          <cell r="G403">
            <v>44461</v>
          </cell>
          <cell r="H403" t="str">
            <v>CICSA</v>
          </cell>
          <cell r="K403" t="str">
            <v>Calidad regional</v>
          </cell>
          <cell r="L403" t="str">
            <v>Adecuaciones</v>
          </cell>
          <cell r="M403" t="str">
            <v>Torre Autosoportada - Cuadrada Seccion Constante 1.5m x 1.5m</v>
          </cell>
          <cell r="N403" t="str">
            <v>45.0</v>
          </cell>
          <cell r="O403">
            <v>44461</v>
          </cell>
          <cell r="P403" t="str">
            <v>15.0</v>
          </cell>
          <cell r="Q403">
            <v>44521</v>
          </cell>
          <cell r="R403" t="str">
            <v>NA</v>
          </cell>
          <cell r="S403" t="str">
            <v>NA</v>
          </cell>
          <cell r="T403" t="str">
            <v>Transporte e instalación gabinete de Microondas</v>
          </cell>
          <cell r="U403" t="str">
            <v>CW2020 R3</v>
          </cell>
        </row>
        <row r="404">
          <cell r="B404" t="str">
            <v>SurOccidente</v>
          </cell>
          <cell r="C404" t="str">
            <v>CAQ.Cartagena-3</v>
          </cell>
          <cell r="D404" t="str">
            <v>Adecuaciones - Obras Civiles Menores</v>
          </cell>
          <cell r="E404">
            <v>12000000</v>
          </cell>
          <cell r="F404" t="str">
            <v>German Dario Mancipe</v>
          </cell>
          <cell r="G404">
            <v>44461</v>
          </cell>
          <cell r="H404" t="str">
            <v>CICSA</v>
          </cell>
          <cell r="K404" t="str">
            <v>Calidad regional</v>
          </cell>
          <cell r="L404" t="str">
            <v>Adecuaciones</v>
          </cell>
          <cell r="M404" t="str">
            <v>Torre Autosoportada - Cuadrada Seccion Constante 1.5m x 1.5m</v>
          </cell>
          <cell r="N404" t="str">
            <v>40.0</v>
          </cell>
          <cell r="O404">
            <v>44461</v>
          </cell>
          <cell r="P404" t="str">
            <v>15.0</v>
          </cell>
          <cell r="Q404">
            <v>44521</v>
          </cell>
          <cell r="R404" t="str">
            <v>NA</v>
          </cell>
          <cell r="S404" t="str">
            <v>NA</v>
          </cell>
          <cell r="T404" t="str">
            <v>Transporte e instalación gabinete de Microondas</v>
          </cell>
          <cell r="U404" t="str">
            <v>CW2020 R3</v>
          </cell>
        </row>
        <row r="405">
          <cell r="B405" t="str">
            <v>SurOccidente</v>
          </cell>
          <cell r="C405" t="str">
            <v>CAL.Comuneros</v>
          </cell>
          <cell r="D405" t="str">
            <v>Adecuaciones - Obras Civiles Menores</v>
          </cell>
          <cell r="E405">
            <v>8258666</v>
          </cell>
          <cell r="F405" t="str">
            <v>German Dario Mancipe</v>
          </cell>
          <cell r="G405">
            <v>44461</v>
          </cell>
          <cell r="H405" t="str">
            <v>CICSA</v>
          </cell>
          <cell r="K405" t="str">
            <v>Calidad regional</v>
          </cell>
          <cell r="L405" t="str">
            <v>Adecuaciones</v>
          </cell>
          <cell r="M405" t="str">
            <v>Terraza - Convencional con Mastil Autosoportado</v>
          </cell>
          <cell r="N405" t="str">
            <v>14.0</v>
          </cell>
          <cell r="O405">
            <v>44461</v>
          </cell>
          <cell r="P405" t="str">
            <v>15.0</v>
          </cell>
          <cell r="Q405">
            <v>44521</v>
          </cell>
          <cell r="R405" t="str">
            <v>NA</v>
          </cell>
          <cell r="S405" t="str">
            <v>NA</v>
          </cell>
          <cell r="T405" t="str">
            <v>Transporte e instalación gabinete de Microondas</v>
          </cell>
          <cell r="U405" t="str">
            <v>CW2020 R3</v>
          </cell>
          <cell r="V405">
            <v>44529</v>
          </cell>
          <cell r="W405">
            <v>44561</v>
          </cell>
          <cell r="X405">
            <v>44561</v>
          </cell>
          <cell r="Y405">
            <v>44561</v>
          </cell>
          <cell r="Z405">
            <v>44567</v>
          </cell>
        </row>
        <row r="406">
          <cell r="B406" t="str">
            <v>SurOccidente</v>
          </cell>
          <cell r="C406" t="str">
            <v>VAL.Yumbo-3</v>
          </cell>
          <cell r="D406" t="str">
            <v>Adecuaciones - Obras Civiles Menores</v>
          </cell>
          <cell r="E406">
            <v>14051334</v>
          </cell>
          <cell r="F406" t="str">
            <v>German Dario Mancipe</v>
          </cell>
          <cell r="G406">
            <v>44461</v>
          </cell>
          <cell r="H406" t="str">
            <v>CICSA</v>
          </cell>
          <cell r="K406" t="str">
            <v>Calidad regional</v>
          </cell>
          <cell r="L406" t="str">
            <v>Adecuaciones</v>
          </cell>
          <cell r="M406" t="str">
            <v>Torre Autosoportada - Cuadrada Seccion Constante 1.5m x 1.5m</v>
          </cell>
          <cell r="N406" t="str">
            <v>40.0</v>
          </cell>
          <cell r="O406">
            <v>44461</v>
          </cell>
          <cell r="P406" t="str">
            <v>15.0</v>
          </cell>
          <cell r="Q406">
            <v>44521</v>
          </cell>
          <cell r="R406" t="str">
            <v>NA</v>
          </cell>
          <cell r="S406" t="str">
            <v>NA</v>
          </cell>
          <cell r="T406" t="str">
            <v>Transporte e instalación gabinete de Microondas</v>
          </cell>
          <cell r="U406" t="str">
            <v>CW2020 R3</v>
          </cell>
          <cell r="V406">
            <v>44529</v>
          </cell>
          <cell r="W406">
            <v>44561</v>
          </cell>
          <cell r="X406">
            <v>44561</v>
          </cell>
          <cell r="Y406">
            <v>44561</v>
          </cell>
          <cell r="Z406">
            <v>44567</v>
          </cell>
        </row>
        <row r="407">
          <cell r="B407" t="str">
            <v>SurOccidente</v>
          </cell>
          <cell r="C407" t="str">
            <v>FLO.Malvinas</v>
          </cell>
          <cell r="D407" t="str">
            <v>Adecuaciones - SDS BCC y CCM</v>
          </cell>
          <cell r="E407">
            <v>962938</v>
          </cell>
          <cell r="F407" t="str">
            <v>Juan Carlos Gonzalez</v>
          </cell>
          <cell r="G407">
            <v>44461</v>
          </cell>
          <cell r="H407" t="str">
            <v>ING. DEL HUILA</v>
          </cell>
          <cell r="I407" t="str">
            <v>CO-5-R3-FLO-ST-12258</v>
          </cell>
          <cell r="K407" t="str">
            <v>NA</v>
          </cell>
          <cell r="L407" t="str">
            <v>Adecuaciones</v>
          </cell>
          <cell r="M407" t="str">
            <v>Otro - Otra</v>
          </cell>
          <cell r="N407" t="str">
            <v>0.0</v>
          </cell>
          <cell r="O407">
            <v>44466</v>
          </cell>
          <cell r="P407" t="str">
            <v>20.0</v>
          </cell>
          <cell r="Q407">
            <v>44531</v>
          </cell>
          <cell r="R407" t="str">
            <v>NA</v>
          </cell>
          <cell r="S407" t="str">
            <v>NA</v>
          </cell>
          <cell r="T407" t="str">
            <v>Se solicita anclaje de RACK en SDS</v>
          </cell>
          <cell r="U407" t="str">
            <v>CW2020 R3</v>
          </cell>
          <cell r="V407">
            <v>44505</v>
          </cell>
          <cell r="W407">
            <v>44505</v>
          </cell>
          <cell r="X407">
            <v>44505</v>
          </cell>
          <cell r="Y407">
            <v>44530</v>
          </cell>
          <cell r="Z407">
            <v>44533</v>
          </cell>
        </row>
        <row r="408">
          <cell r="B408" t="str">
            <v>SurOccidente</v>
          </cell>
          <cell r="C408" t="str">
            <v>VAL.San Pedro</v>
          </cell>
          <cell r="D408" t="str">
            <v>Ampliación Localidades 700 - Ampliación Obras Civiles</v>
          </cell>
          <cell r="E408">
            <v>3923709</v>
          </cell>
          <cell r="F408" t="str">
            <v>German Dario Mancipe</v>
          </cell>
          <cell r="G408">
            <v>44461</v>
          </cell>
          <cell r="H408" t="str">
            <v>ING. DEL HUILA</v>
          </cell>
          <cell r="I408" t="str">
            <v>RF-OVE-50994 lte700,</v>
          </cell>
          <cell r="K408" t="str">
            <v>Calidad regional</v>
          </cell>
          <cell r="L408" t="str">
            <v>Ampliación Localidades 700</v>
          </cell>
          <cell r="M408" t="str">
            <v>Torre Autosoportada - Triangular Seccion Variable</v>
          </cell>
          <cell r="N408" t="str">
            <v>60.0</v>
          </cell>
          <cell r="O408">
            <v>44462</v>
          </cell>
          <cell r="P408" t="str">
            <v>10.0</v>
          </cell>
          <cell r="Q408">
            <v>44517</v>
          </cell>
          <cell r="R408" t="str">
            <v>NA</v>
          </cell>
          <cell r="S408" t="str">
            <v>NA</v>
          </cell>
          <cell r="T408" t="str">
            <v>instalación de rieles omega, 3 platinas de tierras, 1 reubicación de soporte tipo bandera libre de 60 m. a 35 m. y la reubicación de 2 soportes tipo h libres de 55m. a 50 m.</v>
          </cell>
          <cell r="U408" t="str">
            <v>CW2020 R3</v>
          </cell>
          <cell r="V408">
            <v>44496</v>
          </cell>
          <cell r="W408">
            <v>44496</v>
          </cell>
          <cell r="X408">
            <v>44496</v>
          </cell>
          <cell r="Y408">
            <v>44497</v>
          </cell>
          <cell r="Z408">
            <v>44504</v>
          </cell>
        </row>
        <row r="409">
          <cell r="B409" t="str">
            <v>SurOccidente</v>
          </cell>
          <cell r="C409" t="str">
            <v>TOL.Saldana</v>
          </cell>
          <cell r="D409" t="str">
            <v>Ampliación Localidades 700 - Ampliación Obras Civiles</v>
          </cell>
          <cell r="E409">
            <v>10959218</v>
          </cell>
          <cell r="F409" t="str">
            <v>German Dario Mancipe</v>
          </cell>
          <cell r="G409">
            <v>44461</v>
          </cell>
          <cell r="H409" t="str">
            <v>HB SADELEC</v>
          </cell>
          <cell r="I409" t="str">
            <v>RF-OVE-51135 lte700,</v>
          </cell>
          <cell r="K409" t="str">
            <v>Calidad regional</v>
          </cell>
          <cell r="L409" t="str">
            <v>Ampliación Localidades 700</v>
          </cell>
          <cell r="M409" t="str">
            <v>Torre Autosoportada - Triangular Seccion Variable</v>
          </cell>
          <cell r="N409" t="str">
            <v>60.0</v>
          </cell>
          <cell r="O409">
            <v>44462</v>
          </cell>
          <cell r="P409" t="str">
            <v>10.0</v>
          </cell>
          <cell r="Q409">
            <v>44517</v>
          </cell>
          <cell r="R409" t="str">
            <v>NA</v>
          </cell>
          <cell r="S409" t="str">
            <v>NA</v>
          </cell>
          <cell r="T409" t="str">
            <v>instalación de 3 soportes tipo H y 3 platinas de tierras</v>
          </cell>
          <cell r="U409" t="str">
            <v>CW2020 R3</v>
          </cell>
          <cell r="V409">
            <v>44492</v>
          </cell>
          <cell r="W409">
            <v>44492</v>
          </cell>
          <cell r="X409">
            <v>44492</v>
          </cell>
          <cell r="Y409">
            <v>44497</v>
          </cell>
          <cell r="Z409">
            <v>44504</v>
          </cell>
        </row>
        <row r="410">
          <cell r="B410" t="str">
            <v>SurOccidente</v>
          </cell>
          <cell r="C410" t="str">
            <v>TOL.Guayabal-2</v>
          </cell>
          <cell r="D410" t="str">
            <v>Ampliación Localidades 700 - Ampliación Obras Civiles</v>
          </cell>
          <cell r="E410">
            <v>8000000</v>
          </cell>
          <cell r="F410" t="str">
            <v>German Dario Mancipe</v>
          </cell>
          <cell r="G410">
            <v>44461</v>
          </cell>
          <cell r="H410" t="str">
            <v>HB SADELEC</v>
          </cell>
          <cell r="I410" t="str">
            <v>RF-OVE-33305 LTE2600,</v>
          </cell>
          <cell r="K410" t="str">
            <v>Calidad regional</v>
          </cell>
          <cell r="L410" t="str">
            <v>Ampliación Localidades 700</v>
          </cell>
          <cell r="M410" t="str">
            <v>Torre Autosoportada - Cuadrada Seccion Constante 1.5m x 1.5m</v>
          </cell>
          <cell r="N410" t="str">
            <v>25.0</v>
          </cell>
          <cell r="O410">
            <v>44462</v>
          </cell>
          <cell r="P410" t="str">
            <v>10.0</v>
          </cell>
          <cell r="Q410">
            <v>44517</v>
          </cell>
          <cell r="R410" t="str">
            <v>NA</v>
          </cell>
          <cell r="S410" t="str">
            <v>NA</v>
          </cell>
          <cell r="T410" t="str">
            <v>instalación de 2 platinas de tierra, 1 soporte tipo H y poda y fumigación</v>
          </cell>
          <cell r="U410" t="str">
            <v>CW2020 R3</v>
          </cell>
        </row>
        <row r="411">
          <cell r="B411" t="str">
            <v>SurOccidente</v>
          </cell>
          <cell r="C411" t="str">
            <v>POP.Ladera</v>
          </cell>
          <cell r="D411" t="str">
            <v>Ampliación Localidades 700 - Ampliación Obras Civiles</v>
          </cell>
          <cell r="E411">
            <v>2718454</v>
          </cell>
          <cell r="F411" t="str">
            <v>German Dario Mancipe</v>
          </cell>
          <cell r="G411">
            <v>44461</v>
          </cell>
          <cell r="H411" t="str">
            <v>ING. DEL HUILA</v>
          </cell>
          <cell r="I411" t="str">
            <v>RF-OVE-50017 lte700,</v>
          </cell>
          <cell r="K411" t="str">
            <v>Calidad regional</v>
          </cell>
          <cell r="L411" t="str">
            <v>Ampliación Localidades 700</v>
          </cell>
          <cell r="M411" t="str">
            <v>Torre Autosoportada - Cuadrada Seccion Constante 1.5m x 1.5m</v>
          </cell>
          <cell r="N411" t="str">
            <v>30.0</v>
          </cell>
          <cell r="O411">
            <v>44462</v>
          </cell>
          <cell r="P411" t="str">
            <v>10.0</v>
          </cell>
          <cell r="Q411">
            <v>44517</v>
          </cell>
          <cell r="R411" t="str">
            <v>NA</v>
          </cell>
          <cell r="S411" t="str">
            <v>NA</v>
          </cell>
          <cell r="T411" t="str">
            <v>instalación de rieles omega y 3 platinas de tierras, se dejaran los rieles y la tornillería de anclaje.</v>
          </cell>
          <cell r="U411" t="str">
            <v>CW2020 R3</v>
          </cell>
          <cell r="V411">
            <v>44496</v>
          </cell>
          <cell r="W411">
            <v>44496</v>
          </cell>
          <cell r="X411">
            <v>44496</v>
          </cell>
          <cell r="Y411">
            <v>44497</v>
          </cell>
          <cell r="Z411">
            <v>44504</v>
          </cell>
        </row>
        <row r="412">
          <cell r="B412" t="str">
            <v>SurOccidente</v>
          </cell>
          <cell r="C412" t="str">
            <v>NEI.Antonio Narino</v>
          </cell>
          <cell r="D412" t="str">
            <v>Ampliación Localidades 700 - Ampliación Obras Civiles</v>
          </cell>
          <cell r="E412">
            <v>2957576</v>
          </cell>
          <cell r="F412" t="str">
            <v>German Dario Mancipe</v>
          </cell>
          <cell r="G412">
            <v>44461</v>
          </cell>
          <cell r="H412" t="str">
            <v>HB SADELEC</v>
          </cell>
          <cell r="I412" t="str">
            <v>RF-OVE-50958 lte700,</v>
          </cell>
          <cell r="K412" t="str">
            <v>Calidad regional</v>
          </cell>
          <cell r="L412" t="str">
            <v>Ampliación Localidades 700</v>
          </cell>
          <cell r="M412" t="str">
            <v>Torre Autosoportada - Cuadrada Seccion Constante 1.5m x 1.5m</v>
          </cell>
          <cell r="N412" t="str">
            <v>35.0</v>
          </cell>
          <cell r="O412">
            <v>44462</v>
          </cell>
          <cell r="P412" t="str">
            <v>10.0</v>
          </cell>
          <cell r="Q412">
            <v>44517</v>
          </cell>
          <cell r="R412" t="str">
            <v>NA</v>
          </cell>
          <cell r="S412" t="str">
            <v>NA</v>
          </cell>
          <cell r="T412" t="str">
            <v>instalación de 4 platinas de tierra, 1 soporte para equipos de RF poda y fumigación</v>
          </cell>
          <cell r="U412" t="str">
            <v>CW2020 R3</v>
          </cell>
          <cell r="V412">
            <v>44492</v>
          </cell>
          <cell r="W412">
            <v>44492</v>
          </cell>
          <cell r="X412">
            <v>44492</v>
          </cell>
          <cell r="Y412">
            <v>44497</v>
          </cell>
          <cell r="Z412">
            <v>44504</v>
          </cell>
        </row>
        <row r="413">
          <cell r="B413" t="str">
            <v>SurOccidente</v>
          </cell>
          <cell r="C413" t="str">
            <v>HUI.Garzon-2</v>
          </cell>
          <cell r="D413" t="str">
            <v>Ampliación Localidades 700 - Ampliación Obras Civiles</v>
          </cell>
          <cell r="E413">
            <v>9481150</v>
          </cell>
          <cell r="F413" t="str">
            <v>German Dario Mancipe</v>
          </cell>
          <cell r="G413">
            <v>44461</v>
          </cell>
          <cell r="H413" t="str">
            <v>HB SADELEC</v>
          </cell>
          <cell r="I413" t="str">
            <v>RF-OVE-50895 lte700,</v>
          </cell>
          <cell r="K413" t="str">
            <v>Calidad regional</v>
          </cell>
          <cell r="L413" t="str">
            <v>Ampliación Localidades 700</v>
          </cell>
          <cell r="M413" t="str">
            <v>Torre Autosoportada - Triangular Seccion Variable</v>
          </cell>
          <cell r="N413" t="str">
            <v>40.0</v>
          </cell>
          <cell r="O413">
            <v>44462</v>
          </cell>
          <cell r="P413" t="str">
            <v>10.0</v>
          </cell>
          <cell r="Q413">
            <v>44517</v>
          </cell>
          <cell r="R413" t="str">
            <v>NA</v>
          </cell>
          <cell r="S413" t="str">
            <v>NA</v>
          </cell>
          <cell r="T413" t="str">
            <v>instalación de 7 platinas de tierras rieles omega. escalerilla porta cables, 2 soportes tipo H, 1 soporte tipo bandera para equipos de RF y 40 m. de guaya en rack central de la torre.</v>
          </cell>
          <cell r="U413" t="str">
            <v>CW2020 R3</v>
          </cell>
          <cell r="V413">
            <v>44492</v>
          </cell>
          <cell r="W413">
            <v>44492</v>
          </cell>
          <cell r="X413">
            <v>44492</v>
          </cell>
          <cell r="Y413">
            <v>44497</v>
          </cell>
          <cell r="Z413">
            <v>44504</v>
          </cell>
        </row>
        <row r="414">
          <cell r="B414" t="str">
            <v>SurOccidente</v>
          </cell>
          <cell r="C414" t="str">
            <v>CAU.Inza-2</v>
          </cell>
          <cell r="D414" t="str">
            <v>Ampliación 3G/LTE - Ampliación Obras Civiles</v>
          </cell>
          <cell r="E414">
            <v>10000000</v>
          </cell>
          <cell r="F414" t="str">
            <v>German Dario Mancipe</v>
          </cell>
          <cell r="G414">
            <v>44461</v>
          </cell>
          <cell r="H414" t="str">
            <v>HB SADELEC</v>
          </cell>
          <cell r="I414" t="str">
            <v>RF-AMP-32366 RFModule2600 LTE MIMO,</v>
          </cell>
          <cell r="K414" t="str">
            <v>Calidad regional</v>
          </cell>
          <cell r="L414" t="str">
            <v>Ampliación 3G/LTE</v>
          </cell>
          <cell r="M414" t="str">
            <v>Torre Autosoportada - Triangular Seccion Variable</v>
          </cell>
          <cell r="N414" t="str">
            <v>50.0</v>
          </cell>
          <cell r="O414">
            <v>44462</v>
          </cell>
          <cell r="P414" t="str">
            <v>10.0</v>
          </cell>
          <cell r="Q414">
            <v>44517</v>
          </cell>
          <cell r="R414" t="str">
            <v>NA</v>
          </cell>
          <cell r="S414" t="str">
            <v>NA</v>
          </cell>
          <cell r="T414" t="str">
            <v>instalación de rieles omega, escalerilla porta cables, 4 platinas de tierras, 2 soportes tipo bandera de 3m., 1 soporte tipo bandera de 1.5 para equipos de RF y 50 m. de guaya en rack central de torre</v>
          </cell>
          <cell r="U414" t="str">
            <v>CW2020 R3</v>
          </cell>
        </row>
        <row r="415">
          <cell r="B415" t="str">
            <v>SurOccidente</v>
          </cell>
          <cell r="C415" t="str">
            <v>BNV.Eucaristico</v>
          </cell>
          <cell r="D415" t="str">
            <v>Ampliación Localidades 700 - Ampliación Obras Civiles</v>
          </cell>
          <cell r="E415">
            <v>10189712</v>
          </cell>
          <cell r="F415" t="str">
            <v>German Dario Mancipe</v>
          </cell>
          <cell r="G415">
            <v>44461</v>
          </cell>
          <cell r="H415" t="str">
            <v>HB SADELEC</v>
          </cell>
          <cell r="I415" t="str">
            <v>RF-OVE-50872 lte700,</v>
          </cell>
          <cell r="K415" t="str">
            <v>Calidad regional</v>
          </cell>
          <cell r="L415" t="str">
            <v>Ampliación Localidades 700</v>
          </cell>
          <cell r="M415" t="str">
            <v>Torre Autosoportada - Triangular Seccion Variable</v>
          </cell>
          <cell r="N415" t="str">
            <v>50.0</v>
          </cell>
          <cell r="O415">
            <v>44462</v>
          </cell>
          <cell r="P415" t="str">
            <v>10.0</v>
          </cell>
          <cell r="Q415">
            <v>44517</v>
          </cell>
          <cell r="R415" t="str">
            <v>NA</v>
          </cell>
          <cell r="S415" t="str">
            <v>NA</v>
          </cell>
          <cell r="T415" t="str">
            <v>instalación de 4 platinas de tierra, rieles omega, escalerilla porta cables, 2 soportes tipo H, 1 soporte tipo bandera de 1.5m. para equipos de RF y la reubicación de soportes H y bandera.</v>
          </cell>
          <cell r="U415" t="str">
            <v>CW2020 R3</v>
          </cell>
          <cell r="V415">
            <v>44510</v>
          </cell>
          <cell r="W415">
            <v>44510</v>
          </cell>
          <cell r="X415">
            <v>44510</v>
          </cell>
          <cell r="Y415">
            <v>44530</v>
          </cell>
          <cell r="Z415">
            <v>44533</v>
          </cell>
        </row>
        <row r="416">
          <cell r="B416" t="str">
            <v>SurOccidente</v>
          </cell>
          <cell r="C416" t="str">
            <v>PUT.Jose Maria</v>
          </cell>
          <cell r="D416" t="str">
            <v>Localidades 700 - Suministro e Instalación Torre</v>
          </cell>
          <cell r="E416">
            <v>150000000</v>
          </cell>
          <cell r="F416" t="str">
            <v>Juan Carlos Gonzalez</v>
          </cell>
          <cell r="G416">
            <v>44461</v>
          </cell>
          <cell r="H416" t="str">
            <v>HB SADELEC</v>
          </cell>
          <cell r="I416" t="str">
            <v>RF-PE-24463,</v>
          </cell>
          <cell r="K416" t="str">
            <v>Obligaciones de hacer</v>
          </cell>
          <cell r="L416" t="str">
            <v>Localidades 700</v>
          </cell>
          <cell r="M416" t="str">
            <v>Torre Autosoportada - Triangular Seccion Variable</v>
          </cell>
          <cell r="N416" t="str">
            <v>60.0</v>
          </cell>
          <cell r="O416">
            <v>44480</v>
          </cell>
          <cell r="P416" t="str">
            <v>90.0</v>
          </cell>
          <cell r="Q416">
            <v>44615</v>
          </cell>
          <cell r="R416" t="str">
            <v>NA</v>
          </cell>
          <cell r="S416" t="str">
            <v>NA</v>
          </cell>
          <cell r="T416" t="str">
            <v>TAT 60 m. Pendiente estudio de suelos y consulta previa</v>
          </cell>
          <cell r="U416" t="str">
            <v>CW2020 R3</v>
          </cell>
        </row>
        <row r="417">
          <cell r="B417" t="str">
            <v>SurOccidente</v>
          </cell>
          <cell r="C417" t="str">
            <v>PUT.Damasco Caicedo</v>
          </cell>
          <cell r="D417" t="str">
            <v>Localidades 700 - Suministro e Instalación Torre</v>
          </cell>
          <cell r="E417">
            <v>110505600</v>
          </cell>
          <cell r="F417" t="str">
            <v>Juan Carlos Gonzalez</v>
          </cell>
          <cell r="G417">
            <v>44461</v>
          </cell>
          <cell r="H417" t="str">
            <v>ING. DEL HUILA</v>
          </cell>
          <cell r="I417" t="str">
            <v>RF-PE-23883,</v>
          </cell>
          <cell r="J417">
            <v>20214359</v>
          </cell>
          <cell r="K417" t="str">
            <v>Obligaciones de hacer</v>
          </cell>
          <cell r="L417" t="str">
            <v>Localidades 700</v>
          </cell>
          <cell r="M417" t="str">
            <v>Torre Autosoportada - Triangular Seccion Variable</v>
          </cell>
          <cell r="N417" t="str">
            <v>60.0</v>
          </cell>
          <cell r="O417">
            <v>44480</v>
          </cell>
          <cell r="P417" t="str">
            <v>90.0</v>
          </cell>
          <cell r="Q417">
            <v>44615</v>
          </cell>
          <cell r="R417" t="str">
            <v>NA</v>
          </cell>
          <cell r="S417" t="str">
            <v>NA</v>
          </cell>
          <cell r="T417" t="str">
            <v>TAT 60 m. Pendiente estudio de suelos y consulta previa</v>
          </cell>
          <cell r="U417" t="str">
            <v>CW2020 R3</v>
          </cell>
          <cell r="V417">
            <v>44518</v>
          </cell>
          <cell r="W417">
            <v>44518</v>
          </cell>
          <cell r="X417">
            <v>44518</v>
          </cell>
          <cell r="Y417">
            <v>44530</v>
          </cell>
          <cell r="Z417">
            <v>44533</v>
          </cell>
        </row>
        <row r="418">
          <cell r="B418" t="str">
            <v>SurOccidente</v>
          </cell>
          <cell r="C418" t="str">
            <v>PUT.Montebello</v>
          </cell>
          <cell r="D418" t="str">
            <v>Localidades 700 - Suministro e Instalación Torre</v>
          </cell>
          <cell r="E418">
            <v>150000000</v>
          </cell>
          <cell r="F418" t="str">
            <v>Juan Carlos Gonzalez</v>
          </cell>
          <cell r="G418">
            <v>44461</v>
          </cell>
          <cell r="H418" t="str">
            <v>HB SADELEC</v>
          </cell>
          <cell r="I418" t="str">
            <v>RF-PE-23899,</v>
          </cell>
          <cell r="K418" t="str">
            <v>Obligaciones de hacer</v>
          </cell>
          <cell r="L418" t="str">
            <v>Localidades 700</v>
          </cell>
          <cell r="M418" t="str">
            <v>Torre Autosoportada - Triangular Seccion Variable</v>
          </cell>
          <cell r="N418" t="str">
            <v>60.0</v>
          </cell>
          <cell r="O418">
            <v>44473</v>
          </cell>
          <cell r="P418" t="str">
            <v>90.0</v>
          </cell>
          <cell r="Q418">
            <v>44608</v>
          </cell>
          <cell r="R418" t="str">
            <v>NA</v>
          </cell>
          <cell r="S418" t="str">
            <v>NA</v>
          </cell>
          <cell r="T418" t="str">
            <v>TAT 60 m. Pendiente estudio de suelos</v>
          </cell>
          <cell r="U418" t="str">
            <v>CW2020 R3</v>
          </cell>
        </row>
        <row r="419">
          <cell r="B419" t="str">
            <v>SurOccidente</v>
          </cell>
          <cell r="C419" t="str">
            <v>PUT.El Bombon</v>
          </cell>
          <cell r="D419" t="str">
            <v>Localidades 700 - Suministro e Instalación Torre</v>
          </cell>
          <cell r="E419">
            <v>110505600</v>
          </cell>
          <cell r="F419" t="str">
            <v>Juan Carlos Gonzalez</v>
          </cell>
          <cell r="G419">
            <v>44461</v>
          </cell>
          <cell r="H419" t="str">
            <v>ING. DEL HUILA</v>
          </cell>
          <cell r="I419" t="str">
            <v>RF-PE-24441,</v>
          </cell>
          <cell r="K419" t="str">
            <v>Obligaciones de hacer</v>
          </cell>
          <cell r="L419" t="str">
            <v>Localidades 700</v>
          </cell>
          <cell r="M419" t="str">
            <v>Torre Autosoportada - Triangular Seccion Variable</v>
          </cell>
          <cell r="N419" t="str">
            <v>60.0</v>
          </cell>
          <cell r="O419">
            <v>44473</v>
          </cell>
          <cell r="P419" t="str">
            <v>90.0</v>
          </cell>
          <cell r="Q419">
            <v>44608</v>
          </cell>
          <cell r="R419" t="str">
            <v>NA</v>
          </cell>
          <cell r="S419" t="str">
            <v>NA</v>
          </cell>
          <cell r="T419" t="str">
            <v>TAT 60 m. Pendiente estudio de suelos</v>
          </cell>
          <cell r="U419" t="str">
            <v>CW2020 R3</v>
          </cell>
          <cell r="V419">
            <v>44518</v>
          </cell>
          <cell r="W419">
            <v>44518</v>
          </cell>
          <cell r="X419">
            <v>44518</v>
          </cell>
          <cell r="Y419">
            <v>44530</v>
          </cell>
          <cell r="Z419">
            <v>44533</v>
          </cell>
        </row>
        <row r="420">
          <cell r="B420" t="str">
            <v>SurOccidente</v>
          </cell>
          <cell r="C420" t="str">
            <v>PUT.La Chipa</v>
          </cell>
          <cell r="D420" t="str">
            <v>Localidades 700 - Suministro e Instalación Torre</v>
          </cell>
          <cell r="E420">
            <v>215000000</v>
          </cell>
          <cell r="F420" t="str">
            <v>Juan Carlos Gonzalez</v>
          </cell>
          <cell r="G420">
            <v>44461</v>
          </cell>
          <cell r="H420" t="str">
            <v>HB SADELEC</v>
          </cell>
          <cell r="I420" t="str">
            <v>RF-PE-24418,</v>
          </cell>
          <cell r="K420" t="str">
            <v>Obligaciones de hacer</v>
          </cell>
          <cell r="L420" t="str">
            <v>Localidades 700</v>
          </cell>
          <cell r="M420" t="str">
            <v>Torre Autosoportada - Triangular Seccion Variable</v>
          </cell>
          <cell r="N420" t="str">
            <v>80.0</v>
          </cell>
          <cell r="O420">
            <v>44473</v>
          </cell>
          <cell r="P420" t="str">
            <v>90.0</v>
          </cell>
          <cell r="Q420">
            <v>44608</v>
          </cell>
          <cell r="R420" t="str">
            <v>NA</v>
          </cell>
          <cell r="S420" t="str">
            <v>NA</v>
          </cell>
          <cell r="T420" t="str">
            <v>TAT 80 m Pendiente estudio de suelos</v>
          </cell>
          <cell r="U420" t="str">
            <v>CW2020 R3</v>
          </cell>
        </row>
        <row r="421">
          <cell r="B421" t="str">
            <v>SurOccidente</v>
          </cell>
          <cell r="C421" t="str">
            <v>CAQ.La Argentina</v>
          </cell>
          <cell r="D421" t="str">
            <v>Localidades 700 - Obra Eléctrica 100%</v>
          </cell>
          <cell r="E421">
            <v>40000000</v>
          </cell>
          <cell r="F421" t="str">
            <v>Luis Ediel Torres</v>
          </cell>
          <cell r="G421">
            <v>44461</v>
          </cell>
          <cell r="H421" t="str">
            <v>HB SADELEC</v>
          </cell>
          <cell r="K421" t="str">
            <v>Obligaciones de hacer</v>
          </cell>
          <cell r="L421" t="str">
            <v>Localidades 700</v>
          </cell>
          <cell r="M421" t="str">
            <v>Torre Autosoportada - Triangular Seccion Variable</v>
          </cell>
          <cell r="N421" t="str">
            <v>60.0</v>
          </cell>
          <cell r="O421">
            <v>44473</v>
          </cell>
          <cell r="P421" t="str">
            <v>80.0</v>
          </cell>
          <cell r="Q421">
            <v>44598</v>
          </cell>
          <cell r="R421" t="str">
            <v>NA</v>
          </cell>
          <cell r="S421" t="str">
            <v>NA</v>
          </cell>
          <cell r="T421" t="str">
            <v>obra civil torre de 60</v>
          </cell>
          <cell r="U421" t="str">
            <v>CW2020 R3</v>
          </cell>
        </row>
        <row r="422">
          <cell r="B422" t="str">
            <v>SurOccidente</v>
          </cell>
          <cell r="C422" t="str">
            <v>CAQ.La Argentina</v>
          </cell>
          <cell r="D422" t="str">
            <v>Localidades 700 - Cimentación Torre</v>
          </cell>
          <cell r="E422">
            <v>55144189</v>
          </cell>
          <cell r="F422" t="str">
            <v>Luis Ediel Torres</v>
          </cell>
          <cell r="G422">
            <v>44461</v>
          </cell>
          <cell r="H422" t="str">
            <v>HB SADELEC</v>
          </cell>
          <cell r="K422" t="str">
            <v>Obligaciones de hacer</v>
          </cell>
          <cell r="L422" t="str">
            <v>Localidades 700</v>
          </cell>
          <cell r="M422" t="str">
            <v>Torre Autosoportada - Triangular Seccion Variable</v>
          </cell>
          <cell r="N422" t="str">
            <v>60.0</v>
          </cell>
          <cell r="O422">
            <v>44473</v>
          </cell>
          <cell r="P422" t="str">
            <v>80.0</v>
          </cell>
          <cell r="Q422">
            <v>44598</v>
          </cell>
          <cell r="R422" t="str">
            <v>NA</v>
          </cell>
          <cell r="S422" t="str">
            <v>NA</v>
          </cell>
          <cell r="T422" t="str">
            <v>obra civil torre de 60</v>
          </cell>
          <cell r="U422" t="str">
            <v>CW2020 R3</v>
          </cell>
          <cell r="V422">
            <v>44620</v>
          </cell>
          <cell r="W422">
            <v>44620</v>
          </cell>
          <cell r="X422">
            <v>44620</v>
          </cell>
          <cell r="Y422">
            <v>44620</v>
          </cell>
          <cell r="Z422">
            <v>44624</v>
          </cell>
        </row>
        <row r="423">
          <cell r="B423" t="str">
            <v>SurOccidente</v>
          </cell>
          <cell r="C423" t="str">
            <v>CAQ.La Argentina</v>
          </cell>
          <cell r="D423" t="str">
            <v>Localidades 700 - Suministro e Instalación Torre</v>
          </cell>
          <cell r="E423">
            <v>115141580</v>
          </cell>
          <cell r="F423" t="str">
            <v>Luis Ediel Torres</v>
          </cell>
          <cell r="G423">
            <v>44461</v>
          </cell>
          <cell r="H423" t="str">
            <v>HB SADELEC</v>
          </cell>
          <cell r="K423" t="str">
            <v>Obligaciones de hacer</v>
          </cell>
          <cell r="L423" t="str">
            <v>Localidades 700</v>
          </cell>
          <cell r="M423" t="str">
            <v>Torre Autosoportada - Triangular Seccion Variable</v>
          </cell>
          <cell r="N423" t="str">
            <v>60.0</v>
          </cell>
          <cell r="O423">
            <v>44473</v>
          </cell>
          <cell r="P423" t="str">
            <v>80.0</v>
          </cell>
          <cell r="Q423">
            <v>44598</v>
          </cell>
          <cell r="R423" t="str">
            <v>NA</v>
          </cell>
          <cell r="S423" t="str">
            <v>NA</v>
          </cell>
          <cell r="T423" t="str">
            <v>obra civil torre de 60</v>
          </cell>
          <cell r="U423" t="str">
            <v>CW2020 R3</v>
          </cell>
          <cell r="V423">
            <v>44547</v>
          </cell>
          <cell r="W423">
            <v>44547</v>
          </cell>
          <cell r="X423">
            <v>44547</v>
          </cell>
          <cell r="Y423">
            <v>44561</v>
          </cell>
          <cell r="Z423">
            <v>44567</v>
          </cell>
        </row>
        <row r="424">
          <cell r="B424" t="str">
            <v>SurOccidente</v>
          </cell>
          <cell r="C424" t="str">
            <v>CAQ.La Argentina</v>
          </cell>
          <cell r="D424" t="str">
            <v>Localidades 700 - Obra Civil 100%</v>
          </cell>
          <cell r="E424">
            <v>731104250</v>
          </cell>
          <cell r="F424" t="str">
            <v>Luis Ediel Torres</v>
          </cell>
          <cell r="G424">
            <v>44461</v>
          </cell>
          <cell r="H424" t="str">
            <v>HB SADELEC</v>
          </cell>
          <cell r="J424">
            <v>20214352</v>
          </cell>
          <cell r="K424" t="str">
            <v>Obligaciones de hacer</v>
          </cell>
          <cell r="L424" t="str">
            <v>Localidades 700</v>
          </cell>
          <cell r="M424" t="str">
            <v>Torre Autosoportada - Triangular Seccion Variable</v>
          </cell>
          <cell r="N424" t="str">
            <v>60.0</v>
          </cell>
          <cell r="O424">
            <v>44473</v>
          </cell>
          <cell r="P424" t="str">
            <v>80.0</v>
          </cell>
          <cell r="Q424">
            <v>44598</v>
          </cell>
          <cell r="R424" t="str">
            <v>NA</v>
          </cell>
          <cell r="S424" t="str">
            <v>NA</v>
          </cell>
          <cell r="T424" t="str">
            <v>obra civil torre de 60</v>
          </cell>
          <cell r="U424" t="str">
            <v>CW2020 R3</v>
          </cell>
        </row>
        <row r="425">
          <cell r="B425" t="str">
            <v>SurOccidente</v>
          </cell>
          <cell r="C425" t="str">
            <v>NAR.Llorente-3</v>
          </cell>
          <cell r="D425" t="str">
            <v>Adecuaciones - Obras Eléctricas Menores</v>
          </cell>
          <cell r="E425">
            <v>20000000</v>
          </cell>
          <cell r="F425" t="str">
            <v>Rafael Angel Garcia</v>
          </cell>
          <cell r="G425">
            <v>44459</v>
          </cell>
          <cell r="H425" t="str">
            <v>HB SADELEC</v>
          </cell>
          <cell r="I425" t="str">
            <v>NA</v>
          </cell>
          <cell r="K425" t="str">
            <v>NA</v>
          </cell>
          <cell r="L425" t="str">
            <v>Adecuaciones</v>
          </cell>
          <cell r="M425" t="str">
            <v>Torre Autosoportada - Triangular Seccion Variable</v>
          </cell>
          <cell r="N425" t="str">
            <v>60.0</v>
          </cell>
          <cell r="O425">
            <v>44459</v>
          </cell>
          <cell r="P425" t="str">
            <v>30.0</v>
          </cell>
          <cell r="Q425">
            <v>44534</v>
          </cell>
          <cell r="R425" t="str">
            <v>NA</v>
          </cell>
          <cell r="S425" t="str">
            <v>NA</v>
          </cell>
          <cell r="T425" t="str">
            <v>Revisión sistema eléctrico, gestión legalización proyecto</v>
          </cell>
          <cell r="U425" t="str">
            <v>CW2020 R3</v>
          </cell>
        </row>
        <row r="426">
          <cell r="B426" t="str">
            <v>SurOccidente</v>
          </cell>
          <cell r="C426" t="str">
            <v>NEI.ST CENTRO</v>
          </cell>
          <cell r="D426" t="str">
            <v>Adecuaciones - SDS BCC y CCM</v>
          </cell>
          <cell r="E426">
            <v>113000000</v>
          </cell>
          <cell r="F426" t="str">
            <v>Juan Carlos Gonzalez</v>
          </cell>
          <cell r="G426">
            <v>44459</v>
          </cell>
          <cell r="H426" t="str">
            <v>ACJ</v>
          </cell>
          <cell r="I426" t="str">
            <v>CO-3-R3-NEI-ST-085</v>
          </cell>
          <cell r="K426" t="str">
            <v>NA</v>
          </cell>
          <cell r="L426" t="str">
            <v>Adecuaciones</v>
          </cell>
          <cell r="M426" t="str">
            <v>Otro - Otra</v>
          </cell>
          <cell r="N426" t="str">
            <v>0.0</v>
          </cell>
          <cell r="O426">
            <v>44459</v>
          </cell>
          <cell r="P426" t="str">
            <v>60.0</v>
          </cell>
          <cell r="Q426">
            <v>44564</v>
          </cell>
          <cell r="R426" t="str">
            <v>NA</v>
          </cell>
          <cell r="S426" t="str">
            <v>NA</v>
          </cell>
          <cell r="T426" t="str">
            <v>NEI.ST Centro SDS NEIVA CENTRO</v>
          </cell>
          <cell r="U426" t="str">
            <v>CW2020 R5</v>
          </cell>
        </row>
        <row r="427">
          <cell r="B427" t="str">
            <v>SurOccidente</v>
          </cell>
          <cell r="C427" t="str">
            <v>CAQ.Macarena</v>
          </cell>
          <cell r="D427" t="str">
            <v>Localidades 700 - Suministro e Instalación Torre</v>
          </cell>
          <cell r="E427">
            <v>110505600</v>
          </cell>
          <cell r="F427" t="str">
            <v>Luis Ediel Torres</v>
          </cell>
          <cell r="G427">
            <v>44456</v>
          </cell>
          <cell r="H427" t="str">
            <v>ING. DEL HUILA</v>
          </cell>
          <cell r="K427" t="str">
            <v>Obligaciones de hacer</v>
          </cell>
          <cell r="L427" t="str">
            <v>Localidades 700</v>
          </cell>
          <cell r="M427" t="str">
            <v>Torre Autosoportada - Triangular Seccion Variable</v>
          </cell>
          <cell r="N427" t="str">
            <v>60.0</v>
          </cell>
          <cell r="O427">
            <v>44466</v>
          </cell>
          <cell r="P427" t="str">
            <v>80.0</v>
          </cell>
          <cell r="Q427">
            <v>44591</v>
          </cell>
          <cell r="R427" t="str">
            <v>NA</v>
          </cell>
          <cell r="S427" t="str">
            <v>NA</v>
          </cell>
          <cell r="T427" t="str">
            <v>obra civil torre de 60mt</v>
          </cell>
          <cell r="U427" t="str">
            <v>CW2020 R3</v>
          </cell>
          <cell r="V427">
            <v>44530</v>
          </cell>
          <cell r="W427">
            <v>44530</v>
          </cell>
          <cell r="X427">
            <v>44530</v>
          </cell>
          <cell r="Y427">
            <v>44530</v>
          </cell>
          <cell r="Z427">
            <v>44533</v>
          </cell>
        </row>
        <row r="428">
          <cell r="B428" t="str">
            <v>SurOccidente</v>
          </cell>
          <cell r="C428" t="str">
            <v>TOL.Riomanso</v>
          </cell>
          <cell r="D428" t="str">
            <v>Ampliación Localidades 700 - Ampliación Obras Civiles</v>
          </cell>
          <cell r="E428">
            <v>7402169</v>
          </cell>
          <cell r="F428" t="str">
            <v>German Dario Mancipe</v>
          </cell>
          <cell r="G428">
            <v>44455</v>
          </cell>
          <cell r="H428" t="str">
            <v>ING. DEL HUILA</v>
          </cell>
          <cell r="I428" t="str">
            <v>RF-OVE-51134 lte700,</v>
          </cell>
          <cell r="K428" t="str">
            <v>Calidad regional</v>
          </cell>
          <cell r="L428" t="str">
            <v>Ampliación Localidades 700</v>
          </cell>
          <cell r="M428" t="str">
            <v>Torre Autosoportada - Triangular Seccion Variable</v>
          </cell>
          <cell r="N428" t="str">
            <v>70.0</v>
          </cell>
          <cell r="O428">
            <v>44456</v>
          </cell>
          <cell r="P428" t="str">
            <v>12.0</v>
          </cell>
          <cell r="Q428">
            <v>44513</v>
          </cell>
          <cell r="R428" t="str">
            <v>NA</v>
          </cell>
          <cell r="S428" t="str">
            <v>NA</v>
          </cell>
          <cell r="T428" t="str">
            <v>El TSS se valida para la instalación de rieles omega, escalerilla porta cable, 5 platinas de tierras y 4 soportes tipo bandera de 1.5 m. para equipos de RF</v>
          </cell>
          <cell r="U428" t="str">
            <v>CW2020 R3</v>
          </cell>
          <cell r="V428">
            <v>44496</v>
          </cell>
          <cell r="W428">
            <v>44496</v>
          </cell>
          <cell r="X428">
            <v>44496</v>
          </cell>
          <cell r="Y428">
            <v>44497</v>
          </cell>
          <cell r="Z428">
            <v>44504</v>
          </cell>
        </row>
        <row r="429">
          <cell r="B429" t="str">
            <v>SurOccidente</v>
          </cell>
          <cell r="C429" t="str">
            <v>CAU.Caldono</v>
          </cell>
          <cell r="D429" t="str">
            <v>Ampliación 3G/LTE - Ampliación Obras Civiles</v>
          </cell>
          <cell r="E429">
            <v>8064344</v>
          </cell>
          <cell r="F429" t="str">
            <v>German Dario Mancipe</v>
          </cell>
          <cell r="G429">
            <v>44455</v>
          </cell>
          <cell r="H429" t="str">
            <v>ING. DEL HUILA</v>
          </cell>
          <cell r="I429" t="str">
            <v>RF-OVE-51337 lte2600,</v>
          </cell>
          <cell r="K429" t="str">
            <v>Calidad regional</v>
          </cell>
          <cell r="L429" t="str">
            <v>Ampliación 3G/LTE</v>
          </cell>
          <cell r="M429" t="str">
            <v>Torre Autosoportada - Triangular Seccion Variable</v>
          </cell>
          <cell r="N429" t="str">
            <v>60.0</v>
          </cell>
          <cell r="O429">
            <v>44456</v>
          </cell>
          <cell r="P429" t="str">
            <v>12.0</v>
          </cell>
          <cell r="Q429">
            <v>44513</v>
          </cell>
          <cell r="R429" t="str">
            <v>NA</v>
          </cell>
          <cell r="S429" t="str">
            <v>NA</v>
          </cell>
          <cell r="T429" t="str">
            <v>El TSS se valida para la instalación de 2 soportes para antenas de RF de 3m. 1 soporte para equipos de RF y 2 platinas de tierra.</v>
          </cell>
          <cell r="U429" t="str">
            <v>CW2020 R3</v>
          </cell>
          <cell r="V429">
            <v>44526</v>
          </cell>
          <cell r="W429">
            <v>44526</v>
          </cell>
          <cell r="X429">
            <v>44526</v>
          </cell>
          <cell r="Y429">
            <v>44530</v>
          </cell>
          <cell r="Z429">
            <v>44533</v>
          </cell>
        </row>
        <row r="430">
          <cell r="B430" t="str">
            <v>SurOccidente</v>
          </cell>
          <cell r="C430" t="str">
            <v>CAU.Villa Maria</v>
          </cell>
          <cell r="D430" t="str">
            <v>Localidades 700 - Obra Eléctrica 100%</v>
          </cell>
          <cell r="E430">
            <v>60000000</v>
          </cell>
          <cell r="F430" t="str">
            <v>Luis Ediel Torres</v>
          </cell>
          <cell r="G430">
            <v>44455</v>
          </cell>
          <cell r="H430" t="str">
            <v>HB SADELEC</v>
          </cell>
          <cell r="K430" t="str">
            <v>Obligaciones de hacer</v>
          </cell>
          <cell r="L430" t="str">
            <v>Localidades 700</v>
          </cell>
          <cell r="M430" t="str">
            <v>Celda Portatil - Triangular</v>
          </cell>
          <cell r="N430" t="str">
            <v>45.0</v>
          </cell>
          <cell r="O430">
            <v>44466</v>
          </cell>
          <cell r="P430" t="str">
            <v>50.0</v>
          </cell>
          <cell r="Q430">
            <v>44561</v>
          </cell>
          <cell r="R430" t="str">
            <v>NA</v>
          </cell>
          <cell r="S430" t="str">
            <v>NA</v>
          </cell>
          <cell r="T430" t="str">
            <v>suminitro e instalacion cp 45mt</v>
          </cell>
          <cell r="U430" t="str">
            <v>CW2020 R3</v>
          </cell>
        </row>
        <row r="431">
          <cell r="B431" t="str">
            <v>SurOccidente</v>
          </cell>
          <cell r="C431" t="str">
            <v>CAU.Villa Maria</v>
          </cell>
          <cell r="D431" t="str">
            <v>Localidades 700 - Suministro e Instalación Torre</v>
          </cell>
          <cell r="E431">
            <v>240000000</v>
          </cell>
          <cell r="F431" t="str">
            <v>Luis Ediel Torres</v>
          </cell>
          <cell r="G431">
            <v>44455</v>
          </cell>
          <cell r="H431" t="str">
            <v>HB SADELEC</v>
          </cell>
          <cell r="K431" t="str">
            <v>Obligaciones de hacer</v>
          </cell>
          <cell r="L431" t="str">
            <v>Localidades 700</v>
          </cell>
          <cell r="M431" t="str">
            <v>Celda Portatil - Triangular</v>
          </cell>
          <cell r="N431" t="str">
            <v>45.0</v>
          </cell>
          <cell r="O431">
            <v>44466</v>
          </cell>
          <cell r="P431" t="str">
            <v>50.0</v>
          </cell>
          <cell r="Q431">
            <v>44561</v>
          </cell>
          <cell r="R431" t="str">
            <v>NA</v>
          </cell>
          <cell r="S431" t="str">
            <v>NA</v>
          </cell>
          <cell r="T431" t="str">
            <v>suminitro e instalacion cp 45mt</v>
          </cell>
          <cell r="U431" t="str">
            <v>CW2020 R3</v>
          </cell>
        </row>
        <row r="432">
          <cell r="B432" t="str">
            <v>SurOccidente</v>
          </cell>
          <cell r="C432" t="str">
            <v>CAU.La Pedregosa</v>
          </cell>
          <cell r="D432" t="str">
            <v>Localidades 700 - Obra Civil 100%</v>
          </cell>
          <cell r="E432">
            <v>315352766</v>
          </cell>
          <cell r="F432" t="str">
            <v>Luis Ediel Torres</v>
          </cell>
          <cell r="G432">
            <v>44455</v>
          </cell>
          <cell r="H432" t="str">
            <v>HB SADELEC</v>
          </cell>
          <cell r="K432" t="str">
            <v>Obligaciones de hacer</v>
          </cell>
          <cell r="L432" t="str">
            <v>Localidades 700</v>
          </cell>
          <cell r="M432" t="str">
            <v>Celda Portatil - Triangular</v>
          </cell>
          <cell r="N432" t="str">
            <v>45.0</v>
          </cell>
          <cell r="O432">
            <v>44466</v>
          </cell>
          <cell r="P432" t="str">
            <v>50.0</v>
          </cell>
          <cell r="Q432">
            <v>44561</v>
          </cell>
          <cell r="R432" t="str">
            <v>NA</v>
          </cell>
          <cell r="S432" t="str">
            <v>NA</v>
          </cell>
          <cell r="T432" t="str">
            <v>suminitro e instalacion cp de 45mt</v>
          </cell>
          <cell r="U432" t="str">
            <v>CW2020 R3</v>
          </cell>
          <cell r="V432">
            <v>44561</v>
          </cell>
          <cell r="W432">
            <v>44561</v>
          </cell>
          <cell r="X432">
            <v>44561</v>
          </cell>
          <cell r="Y432">
            <v>44561</v>
          </cell>
          <cell r="Z432">
            <v>44567</v>
          </cell>
        </row>
        <row r="433">
          <cell r="B433" t="str">
            <v>SurOccidente</v>
          </cell>
          <cell r="C433" t="str">
            <v>CAU.La Pedregosa</v>
          </cell>
          <cell r="D433" t="str">
            <v>Localidades 700 - Suministro e Instalación Torre</v>
          </cell>
          <cell r="E433">
            <v>55885010</v>
          </cell>
          <cell r="F433" t="str">
            <v>Luis Ediel Torres</v>
          </cell>
          <cell r="G433">
            <v>44455</v>
          </cell>
          <cell r="H433" t="str">
            <v>HB SADELEC</v>
          </cell>
          <cell r="K433" t="str">
            <v>Obligaciones de hacer</v>
          </cell>
          <cell r="L433" t="str">
            <v>Localidades 700</v>
          </cell>
          <cell r="M433" t="str">
            <v>Celda Portatil - Triangular</v>
          </cell>
          <cell r="N433" t="str">
            <v>45.0</v>
          </cell>
          <cell r="O433">
            <v>44466</v>
          </cell>
          <cell r="P433" t="str">
            <v>50.0</v>
          </cell>
          <cell r="Q433">
            <v>44561</v>
          </cell>
          <cell r="R433" t="str">
            <v>NA</v>
          </cell>
          <cell r="S433" t="str">
            <v>NA</v>
          </cell>
          <cell r="T433" t="str">
            <v>suminitro e instalacion cp de 45mt</v>
          </cell>
          <cell r="U433" t="str">
            <v>CW2020 R3</v>
          </cell>
          <cell r="V433">
            <v>44592</v>
          </cell>
          <cell r="W433">
            <v>44592</v>
          </cell>
          <cell r="X433">
            <v>44592</v>
          </cell>
          <cell r="Y433">
            <v>44592</v>
          </cell>
          <cell r="Z433">
            <v>44596</v>
          </cell>
        </row>
        <row r="434">
          <cell r="B434" t="str">
            <v>SurOccidente</v>
          </cell>
          <cell r="C434" t="str">
            <v>CAU.Piendamo</v>
          </cell>
          <cell r="D434" t="str">
            <v>Ampliación 3G/LTE - Ampliación Obras Civiles</v>
          </cell>
          <cell r="E434">
            <v>6145134</v>
          </cell>
          <cell r="F434" t="str">
            <v>German Dario Mancipe</v>
          </cell>
          <cell r="G434">
            <v>44454</v>
          </cell>
          <cell r="H434" t="str">
            <v>HB SADELEC</v>
          </cell>
          <cell r="I434" t="str">
            <v>RF-OVE-50172 lte2600,</v>
          </cell>
          <cell r="K434" t="str">
            <v>Calidad regional</v>
          </cell>
          <cell r="L434" t="str">
            <v>Ampliación 3G/LTE</v>
          </cell>
          <cell r="M434" t="str">
            <v>Torre Autosoportada - Triangular Seccion Variable</v>
          </cell>
          <cell r="N434" t="str">
            <v>55.0</v>
          </cell>
          <cell r="O434">
            <v>44455</v>
          </cell>
          <cell r="P434" t="str">
            <v>10.0</v>
          </cell>
          <cell r="Q434">
            <v>44510</v>
          </cell>
          <cell r="R434" t="str">
            <v>NA</v>
          </cell>
          <cell r="S434" t="str">
            <v>NA</v>
          </cell>
          <cell r="T434" t="str">
            <v>Instalación de 4 soportes tipo bandera y 2 platinas de tierras</v>
          </cell>
          <cell r="U434" t="str">
            <v>CW2020 R3</v>
          </cell>
          <cell r="V434">
            <v>44492</v>
          </cell>
          <cell r="W434">
            <v>44492</v>
          </cell>
          <cell r="X434">
            <v>44492</v>
          </cell>
          <cell r="Y434">
            <v>44497</v>
          </cell>
          <cell r="Z434">
            <v>44504</v>
          </cell>
        </row>
        <row r="435">
          <cell r="B435" t="str">
            <v>SurOccidente</v>
          </cell>
          <cell r="C435" t="str">
            <v>TOL.Icononzo</v>
          </cell>
          <cell r="D435" t="str">
            <v>Ampliación 3G/LTE - Ampliación Obras Civiles</v>
          </cell>
          <cell r="E435">
            <v>2389729</v>
          </cell>
          <cell r="F435" t="str">
            <v>German Dario Mancipe</v>
          </cell>
          <cell r="G435">
            <v>44454</v>
          </cell>
          <cell r="H435" t="str">
            <v>HB SADELEC</v>
          </cell>
          <cell r="I435" t="str">
            <v>RF-AMP-31776 RFModule2600 LTE MIMO,</v>
          </cell>
          <cell r="K435" t="str">
            <v>Calidad regional</v>
          </cell>
          <cell r="L435" t="str">
            <v>Ampliación 3G/LTE</v>
          </cell>
          <cell r="M435" t="str">
            <v>Torre Autosoportada - Triangular Seccion Variable</v>
          </cell>
          <cell r="N435" t="str">
            <v>30.0</v>
          </cell>
          <cell r="O435">
            <v>44455</v>
          </cell>
          <cell r="P435" t="str">
            <v>10.0</v>
          </cell>
          <cell r="Q435">
            <v>44510</v>
          </cell>
          <cell r="R435" t="str">
            <v>NA</v>
          </cell>
          <cell r="S435" t="str">
            <v>NA</v>
          </cell>
          <cell r="T435" t="str">
            <v>El TSS se valida para la instalación de 1 soporte tipo bandera de 1.5 m. para equipos de RF y 1 platina de tierras.</v>
          </cell>
          <cell r="U435" t="str">
            <v>CW2020 R3</v>
          </cell>
          <cell r="V435">
            <v>44477</v>
          </cell>
          <cell r="W435">
            <v>44477</v>
          </cell>
          <cell r="X435">
            <v>44477</v>
          </cell>
          <cell r="Y435">
            <v>44491</v>
          </cell>
          <cell r="Z435">
            <v>44504</v>
          </cell>
        </row>
        <row r="436">
          <cell r="B436" t="str">
            <v>SurOccidente</v>
          </cell>
          <cell r="C436" t="str">
            <v>TOL.Guamo</v>
          </cell>
          <cell r="D436" t="str">
            <v>Ampliación 3G/LTE - Ampliación Obras Civiles</v>
          </cell>
          <cell r="E436">
            <v>4699187</v>
          </cell>
          <cell r="F436" t="str">
            <v>German Dario Mancipe</v>
          </cell>
          <cell r="G436">
            <v>44454</v>
          </cell>
          <cell r="H436" t="str">
            <v>HB SADELEC</v>
          </cell>
          <cell r="I436" t="str">
            <v>RF-OVE-51115 lte2600,</v>
          </cell>
          <cell r="K436" t="str">
            <v>Calidad regional</v>
          </cell>
          <cell r="L436" t="str">
            <v>Ampliación 3G/LTE</v>
          </cell>
          <cell r="M436" t="str">
            <v>Torre Autosoportada - Cuadrada Seccion Constante 1.5m x 1.5m</v>
          </cell>
          <cell r="N436" t="str">
            <v>45.0</v>
          </cell>
          <cell r="O436">
            <v>44455</v>
          </cell>
          <cell r="P436" t="str">
            <v>10.0</v>
          </cell>
          <cell r="Q436">
            <v>44510</v>
          </cell>
          <cell r="R436" t="str">
            <v>NA</v>
          </cell>
          <cell r="S436" t="str">
            <v>NA</v>
          </cell>
          <cell r="T436" t="str">
            <v>El TSS se valida para la instalación de 2 platinas de tierras, 2 soportes tipo bandera de 1.5m. para equipos de RF y la reubicación de 2 soportes de diversidad.</v>
          </cell>
          <cell r="U436" t="str">
            <v>CW2020 R3</v>
          </cell>
          <cell r="V436">
            <v>44512</v>
          </cell>
          <cell r="W436">
            <v>44512</v>
          </cell>
          <cell r="X436">
            <v>44512</v>
          </cell>
          <cell r="Y436">
            <v>44530</v>
          </cell>
          <cell r="Z436">
            <v>44533</v>
          </cell>
        </row>
        <row r="437">
          <cell r="B437" t="str">
            <v>SurOccidente</v>
          </cell>
          <cell r="C437" t="str">
            <v>PAS.Lunas</v>
          </cell>
          <cell r="D437" t="str">
            <v>Ampliación 3G/LTE - Ampliación Obras Civiles</v>
          </cell>
          <cell r="E437">
            <v>10436860</v>
          </cell>
          <cell r="F437" t="str">
            <v>German Dario Mancipe</v>
          </cell>
          <cell r="G437">
            <v>44454</v>
          </cell>
          <cell r="H437" t="str">
            <v>HB SADELEC</v>
          </cell>
          <cell r="I437" t="str">
            <v>RF-OVE-44978 LTE1900,</v>
          </cell>
          <cell r="K437" t="str">
            <v>Calidad regional</v>
          </cell>
          <cell r="L437" t="str">
            <v>Ampliación 3G/LTE</v>
          </cell>
          <cell r="M437" t="str">
            <v>Torre Autosoportada - Cuadrada Seccion Constante 1.5m x 1.5m</v>
          </cell>
          <cell r="N437" t="str">
            <v>35.0</v>
          </cell>
          <cell r="O437">
            <v>44455</v>
          </cell>
          <cell r="P437" t="str">
            <v>10.0</v>
          </cell>
          <cell r="Q437">
            <v>44510</v>
          </cell>
          <cell r="R437" t="str">
            <v>NA</v>
          </cell>
          <cell r="S437" t="str">
            <v>NA</v>
          </cell>
          <cell r="T437" t="str">
            <v>El TSS se valida para la instalación de 3 platinas de tierras, 3 soportes tipo H de 3 tubos y desmonte de soportes.</v>
          </cell>
          <cell r="U437" t="str">
            <v>CW2020 R3</v>
          </cell>
          <cell r="V437">
            <v>44495</v>
          </cell>
          <cell r="W437">
            <v>44495</v>
          </cell>
          <cell r="X437">
            <v>44495</v>
          </cell>
          <cell r="Y437">
            <v>44497</v>
          </cell>
          <cell r="Z437">
            <v>44504</v>
          </cell>
        </row>
        <row r="438">
          <cell r="B438" t="str">
            <v>SurOccidente</v>
          </cell>
          <cell r="C438" t="str">
            <v>CAU.Miranda</v>
          </cell>
          <cell r="D438" t="str">
            <v>Ampliación 3G/LTE - Ampliación Obras Civiles</v>
          </cell>
          <cell r="E438">
            <v>6701259</v>
          </cell>
          <cell r="F438" t="str">
            <v>German Dario Mancipe</v>
          </cell>
          <cell r="G438">
            <v>44454</v>
          </cell>
          <cell r="H438" t="str">
            <v>HB SADELEC</v>
          </cell>
          <cell r="I438" t="str">
            <v>RF-AMP-32347 RFModule2600 LTE MIMO,</v>
          </cell>
          <cell r="K438" t="str">
            <v>Calidad regional</v>
          </cell>
          <cell r="L438" t="str">
            <v>Ampliación 3G/LTE</v>
          </cell>
          <cell r="M438" t="str">
            <v>Torre Autosoportada - Triangular Seccion Variable</v>
          </cell>
          <cell r="N438" t="str">
            <v>50.0</v>
          </cell>
          <cell r="O438">
            <v>44455</v>
          </cell>
          <cell r="P438" t="str">
            <v>10.0</v>
          </cell>
          <cell r="Q438">
            <v>44510</v>
          </cell>
          <cell r="R438" t="str">
            <v>NA</v>
          </cell>
          <cell r="S438" t="str">
            <v>NA</v>
          </cell>
          <cell r="T438" t="str">
            <v>El TSS se valida para la instalación de rieles omega, escalerilla porta cables , 5 platinas de tierra, 1 soporte tipo H giratorio de 3 tubos de 4', 1 soporte tipo bandera de 1.5m. para equipos de RF y 60 m. de guaya en rack central de torre</v>
          </cell>
          <cell r="U438" t="str">
            <v>CW2020 R3</v>
          </cell>
          <cell r="V438">
            <v>44498</v>
          </cell>
          <cell r="W438">
            <v>44498</v>
          </cell>
          <cell r="X438">
            <v>44498</v>
          </cell>
          <cell r="Y438">
            <v>44498</v>
          </cell>
          <cell r="Z438">
            <v>44504</v>
          </cell>
        </row>
        <row r="439">
          <cell r="B439" t="str">
            <v>SurOccidente</v>
          </cell>
          <cell r="C439" t="str">
            <v>CAL.Prado Norte</v>
          </cell>
          <cell r="D439" t="str">
            <v>Ampliación 3G/LTE - Ampliación Obras Civiles</v>
          </cell>
          <cell r="E439">
            <v>7022660</v>
          </cell>
          <cell r="F439" t="str">
            <v>German Dario Mancipe</v>
          </cell>
          <cell r="G439">
            <v>44454</v>
          </cell>
          <cell r="H439" t="str">
            <v>HB SADELEC</v>
          </cell>
          <cell r="I439" t="str">
            <v>RF-OVE-49941 lte2600.2,</v>
          </cell>
          <cell r="K439" t="str">
            <v>Calidad regional</v>
          </cell>
          <cell r="L439" t="str">
            <v>Ampliación 3G/LTE</v>
          </cell>
          <cell r="M439" t="str">
            <v>Torre Autosoportada - Cuadrada Seccion Constante 1.5m x 1.5m</v>
          </cell>
          <cell r="N439" t="str">
            <v>31.0</v>
          </cell>
          <cell r="O439">
            <v>44455</v>
          </cell>
          <cell r="P439" t="str">
            <v>10.0</v>
          </cell>
          <cell r="Q439">
            <v>44510</v>
          </cell>
          <cell r="R439" t="str">
            <v>NA</v>
          </cell>
          <cell r="S439" t="str">
            <v>NA</v>
          </cell>
          <cell r="T439" t="str">
            <v>El TSS se valida para la instalación de rieles omega, escalerilla porta cables, 5 platinas de tierras, 2 soportes tipo bandera para equipos de RF de 1.5m. a diferentes alturas</v>
          </cell>
          <cell r="U439" t="str">
            <v>CW2020 R3</v>
          </cell>
          <cell r="V439">
            <v>44518</v>
          </cell>
          <cell r="W439">
            <v>44518</v>
          </cell>
          <cell r="X439">
            <v>44518</v>
          </cell>
          <cell r="Y439">
            <v>44530</v>
          </cell>
          <cell r="Z439">
            <v>44533</v>
          </cell>
        </row>
        <row r="440">
          <cell r="B440" t="str">
            <v>SurOccidente</v>
          </cell>
          <cell r="C440" t="str">
            <v>CAL.Sucre</v>
          </cell>
          <cell r="D440" t="str">
            <v>Ampliación Localidades 700 - Ampliación Obras Civiles</v>
          </cell>
          <cell r="E440">
            <v>12000000</v>
          </cell>
          <cell r="F440" t="str">
            <v>German Dario Mancipe</v>
          </cell>
          <cell r="G440">
            <v>44454</v>
          </cell>
          <cell r="H440" t="str">
            <v>HB SADELEC</v>
          </cell>
          <cell r="I440" t="str">
            <v>RF-AMP-32138 RFModule2600 LTE MIMO,</v>
          </cell>
          <cell r="K440" t="str">
            <v>Calidad regional</v>
          </cell>
          <cell r="L440" t="str">
            <v>Ampliación Localidades 700</v>
          </cell>
          <cell r="M440" t="str">
            <v>Terraza - Convencional con Torre</v>
          </cell>
          <cell r="N440" t="str">
            <v>40.0</v>
          </cell>
          <cell r="O440">
            <v>44455</v>
          </cell>
          <cell r="P440" t="str">
            <v>10.0</v>
          </cell>
          <cell r="Q440">
            <v>44510</v>
          </cell>
          <cell r="R440" t="str">
            <v>NA</v>
          </cell>
          <cell r="S440" t="str">
            <v>NA</v>
          </cell>
          <cell r="T440" t="str">
            <v>El TSS se valida para la instalación de rieles omega, 1 platina de tierras, cambio de 2 soportes auto soportados de 5 m., 1 auto soportado de 3 y 1 pool de 1,5 m.</v>
          </cell>
          <cell r="U440" t="str">
            <v>CW2020 R3</v>
          </cell>
        </row>
        <row r="441">
          <cell r="B441" t="str">
            <v>SurOccidente</v>
          </cell>
          <cell r="C441" t="str">
            <v>PUT.Albania</v>
          </cell>
          <cell r="D441" t="str">
            <v>Ampliación 3G/LTE - Ampliación Obras Civiles</v>
          </cell>
          <cell r="E441">
            <v>1759269</v>
          </cell>
          <cell r="F441" t="str">
            <v>German Dario Mancipe</v>
          </cell>
          <cell r="G441">
            <v>44454</v>
          </cell>
          <cell r="H441" t="str">
            <v>HB SADELEC</v>
          </cell>
          <cell r="I441" t="str">
            <v>RF-OVE-51351 lte2600,</v>
          </cell>
          <cell r="K441" t="str">
            <v>Calidad regional</v>
          </cell>
          <cell r="L441" t="str">
            <v>Ampliación 3G/LTE</v>
          </cell>
          <cell r="M441" t="str">
            <v>Celda Portatil - Cuadrada</v>
          </cell>
          <cell r="N441" t="str">
            <v>45.0</v>
          </cell>
          <cell r="O441">
            <v>44455</v>
          </cell>
          <cell r="P441" t="str">
            <v>8.0</v>
          </cell>
          <cell r="Q441">
            <v>44508</v>
          </cell>
          <cell r="R441" t="str">
            <v>NA</v>
          </cell>
          <cell r="S441" t="str">
            <v>NA</v>
          </cell>
          <cell r="T441" t="str">
            <v>El TSS se valida para la instalación de de 2 platinas de tierra</v>
          </cell>
          <cell r="U441" t="str">
            <v>CW2020 R3</v>
          </cell>
          <cell r="V441">
            <v>44477</v>
          </cell>
          <cell r="W441">
            <v>44482</v>
          </cell>
          <cell r="X441">
            <v>44482</v>
          </cell>
          <cell r="Y441">
            <v>44491</v>
          </cell>
          <cell r="Z441">
            <v>44504</v>
          </cell>
        </row>
        <row r="442">
          <cell r="B442" t="str">
            <v>SurOccidente</v>
          </cell>
          <cell r="C442" t="str">
            <v>VAL.Salonica</v>
          </cell>
          <cell r="D442" t="str">
            <v>Ampliación Localidades 700 - Ampliación Obras Civiles</v>
          </cell>
          <cell r="E442">
            <v>2444043</v>
          </cell>
          <cell r="F442" t="str">
            <v>German Dario Mancipe</v>
          </cell>
          <cell r="G442">
            <v>44454</v>
          </cell>
          <cell r="H442" t="str">
            <v>HB SADELEC</v>
          </cell>
          <cell r="I442" t="str">
            <v>RF-OVE-50988 lte700,</v>
          </cell>
          <cell r="K442" t="str">
            <v>Calidad regional</v>
          </cell>
          <cell r="L442" t="str">
            <v>Ampliación Localidades 700</v>
          </cell>
          <cell r="M442" t="str">
            <v>Torre Autosoportada - Cuadrada Seccion Constante 1.5m x 1.5m</v>
          </cell>
          <cell r="N442" t="str">
            <v>45.0</v>
          </cell>
          <cell r="O442">
            <v>44455</v>
          </cell>
          <cell r="P442" t="str">
            <v>10.0</v>
          </cell>
          <cell r="Q442">
            <v>44510</v>
          </cell>
          <cell r="R442" t="str">
            <v>NA</v>
          </cell>
          <cell r="S442" t="str">
            <v>NA</v>
          </cell>
          <cell r="T442" t="str">
            <v>El TSS se valida para la instalación de 1 soporte tipo bandera para equipos de RF y 1 platina de tierras.</v>
          </cell>
          <cell r="U442" t="str">
            <v>CW2020 R3</v>
          </cell>
          <cell r="V442">
            <v>44492</v>
          </cell>
          <cell r="W442">
            <v>44492</v>
          </cell>
          <cell r="X442">
            <v>44492</v>
          </cell>
          <cell r="Y442">
            <v>44497</v>
          </cell>
          <cell r="Z442">
            <v>44504</v>
          </cell>
        </row>
        <row r="443">
          <cell r="B443" t="str">
            <v>SurOccidente</v>
          </cell>
          <cell r="C443" t="str">
            <v>TOL.Melgar-2</v>
          </cell>
          <cell r="D443" t="str">
            <v>Ampliación Localidades 700 - Ampliación Obras Civiles</v>
          </cell>
          <cell r="E443">
            <v>6442945</v>
          </cell>
          <cell r="F443" t="str">
            <v>German Dario Mancipe</v>
          </cell>
          <cell r="G443">
            <v>44454</v>
          </cell>
          <cell r="H443" t="str">
            <v>HB SADELEC</v>
          </cell>
          <cell r="I443" t="str">
            <v>RF-OVE-51125 lte700,</v>
          </cell>
          <cell r="K443" t="str">
            <v>Calidad regional</v>
          </cell>
          <cell r="L443" t="str">
            <v>Ampliación Localidades 700</v>
          </cell>
          <cell r="M443" t="str">
            <v>Monopolo - Convencional</v>
          </cell>
          <cell r="N443" t="str">
            <v>18.0</v>
          </cell>
          <cell r="O443">
            <v>44455</v>
          </cell>
          <cell r="P443" t="str">
            <v>10.0</v>
          </cell>
          <cell r="Q443">
            <v>44510</v>
          </cell>
          <cell r="R443" t="str">
            <v>NA</v>
          </cell>
          <cell r="S443" t="str">
            <v>NA</v>
          </cell>
          <cell r="T443" t="str">
            <v>El TSS se valida para la instalación de 4 platinas de tierras, 1 pool con su platina de alarmas, 1 soporte tipo bandera con sus respectivos collarines, la reubicación de 1 soporte tipo bandera y el cambio de los brazos de 3 soportes tipo bandera existentes en plataforma.</v>
          </cell>
          <cell r="U443" t="str">
            <v>CW2020 R3</v>
          </cell>
          <cell r="V443">
            <v>44477</v>
          </cell>
          <cell r="W443">
            <v>44477</v>
          </cell>
          <cell r="X443">
            <v>44477</v>
          </cell>
          <cell r="Y443">
            <v>44491</v>
          </cell>
          <cell r="Z443">
            <v>44504</v>
          </cell>
        </row>
        <row r="444">
          <cell r="B444" t="str">
            <v>SurOccidente</v>
          </cell>
          <cell r="C444" t="str">
            <v>TOL.Mariquita</v>
          </cell>
          <cell r="D444" t="str">
            <v>Ampliación Localidades 700 - Ampliación Obras Civiles</v>
          </cell>
          <cell r="E444">
            <v>7898578</v>
          </cell>
          <cell r="F444" t="str">
            <v>German Dario Mancipe</v>
          </cell>
          <cell r="G444">
            <v>44454</v>
          </cell>
          <cell r="H444" t="str">
            <v>HB SADELEC</v>
          </cell>
          <cell r="I444" t="str">
            <v>RF-OVE-50590 lte700,</v>
          </cell>
          <cell r="K444" t="str">
            <v>Calidad regional</v>
          </cell>
          <cell r="L444" t="str">
            <v>Ampliación Localidades 700</v>
          </cell>
          <cell r="M444" t="str">
            <v>Torre Autosoportada - Triangular Seccion Variable</v>
          </cell>
          <cell r="N444" t="str">
            <v>50.0</v>
          </cell>
          <cell r="O444">
            <v>44455</v>
          </cell>
          <cell r="P444" t="str">
            <v>10.0</v>
          </cell>
          <cell r="Q444">
            <v>44510</v>
          </cell>
          <cell r="R444" t="str">
            <v>NA</v>
          </cell>
          <cell r="S444" t="str">
            <v>NA</v>
          </cell>
          <cell r="T444" t="str">
            <v>El TSS se valida para la instalación de rieles omega, escalerilla porta cables, 3 platinas de tierras y 2 soportes tipo H</v>
          </cell>
          <cell r="U444" t="str">
            <v>CW2020 R3</v>
          </cell>
          <cell r="V444">
            <v>44477</v>
          </cell>
          <cell r="W444">
            <v>44477</v>
          </cell>
          <cell r="X444">
            <v>44477</v>
          </cell>
          <cell r="Y444">
            <v>44491</v>
          </cell>
          <cell r="Z444">
            <v>44504</v>
          </cell>
        </row>
        <row r="445">
          <cell r="B445" t="str">
            <v>SurOccidente</v>
          </cell>
          <cell r="C445" t="str">
            <v>TOL.Espinal-4</v>
          </cell>
          <cell r="D445" t="str">
            <v>Ampliación Localidades 700 - Ampliación Obras Civiles</v>
          </cell>
          <cell r="E445">
            <v>14800399</v>
          </cell>
          <cell r="F445" t="str">
            <v>German Dario Mancipe</v>
          </cell>
          <cell r="G445">
            <v>44454</v>
          </cell>
          <cell r="H445" t="str">
            <v>HB SADELEC</v>
          </cell>
          <cell r="I445" t="str">
            <v>RF-OVE-51110 lte700,</v>
          </cell>
          <cell r="K445" t="str">
            <v>Calidad regional</v>
          </cell>
          <cell r="L445" t="str">
            <v>Ampliación Localidades 700</v>
          </cell>
          <cell r="M445" t="str">
            <v>Torre Autosoportada - Cuadrada Seccion Constante 1.5m x 1.5m</v>
          </cell>
          <cell r="N445" t="str">
            <v>35.0</v>
          </cell>
          <cell r="O445">
            <v>44455</v>
          </cell>
          <cell r="P445" t="str">
            <v>10.0</v>
          </cell>
          <cell r="Q445">
            <v>44510</v>
          </cell>
          <cell r="R445" t="str">
            <v>NA</v>
          </cell>
          <cell r="S445" t="str">
            <v>NA</v>
          </cell>
          <cell r="T445" t="str">
            <v>El TSS se valida para la instalación de 5m platinas de tierras, 4 soportes tipo H de 2 mástiles y 1 desmonte de 1 soporte tipo H.</v>
          </cell>
          <cell r="U445" t="str">
            <v>CW2020 R3</v>
          </cell>
          <cell r="V445">
            <v>44518</v>
          </cell>
          <cell r="W445">
            <v>44518</v>
          </cell>
          <cell r="X445">
            <v>44518</v>
          </cell>
          <cell r="Y445">
            <v>44530</v>
          </cell>
          <cell r="Z445">
            <v>44533</v>
          </cell>
        </row>
        <row r="446">
          <cell r="B446" t="str">
            <v>SurOccidente</v>
          </cell>
          <cell r="C446" t="str">
            <v>TOL.Carmen de Apicala</v>
          </cell>
          <cell r="D446" t="str">
            <v>Ampliación Localidades 700 - Ampliación Obras Civiles</v>
          </cell>
          <cell r="E446">
            <v>11921629</v>
          </cell>
          <cell r="F446" t="str">
            <v>German Dario Mancipe</v>
          </cell>
          <cell r="G446">
            <v>44454</v>
          </cell>
          <cell r="H446" t="str">
            <v>HB SADELEC</v>
          </cell>
          <cell r="I446" t="str">
            <v>RF-OVE-51102 lte700,</v>
          </cell>
          <cell r="K446" t="str">
            <v>Calidad regional</v>
          </cell>
          <cell r="L446" t="str">
            <v>Ampliación Localidades 700</v>
          </cell>
          <cell r="M446" t="str">
            <v>Torre Autosoportada - Triangular Seccion Variable</v>
          </cell>
          <cell r="N446" t="str">
            <v>70.0</v>
          </cell>
          <cell r="O446">
            <v>44455</v>
          </cell>
          <cell r="P446" t="str">
            <v>10.0</v>
          </cell>
          <cell r="Q446">
            <v>44510</v>
          </cell>
          <cell r="R446" t="str">
            <v>NA</v>
          </cell>
          <cell r="S446" t="str">
            <v>NA</v>
          </cell>
          <cell r="T446" t="str">
            <v>El TSS se valida para la instalación de 4 platinas de tierras, 3 soportes tipio H, 1 soporte tipo bandera para equipos de RF y 70 m. de guaya en rack central de la torre.</v>
          </cell>
          <cell r="U446" t="str">
            <v>CW2020 R3</v>
          </cell>
          <cell r="V446">
            <v>44477</v>
          </cell>
          <cell r="W446">
            <v>44477</v>
          </cell>
          <cell r="X446">
            <v>44477</v>
          </cell>
          <cell r="Y446">
            <v>44491</v>
          </cell>
          <cell r="Z446">
            <v>44504</v>
          </cell>
        </row>
        <row r="447">
          <cell r="B447" t="str">
            <v>SurOccidente</v>
          </cell>
          <cell r="C447" t="str">
            <v>PUT.El Recreo</v>
          </cell>
          <cell r="D447" t="str">
            <v>Localidades 700 - Suministro e Instalación Torre</v>
          </cell>
          <cell r="E447">
            <v>110505600</v>
          </cell>
          <cell r="F447" t="str">
            <v>Juan Carlos Gonzalez</v>
          </cell>
          <cell r="G447">
            <v>44454</v>
          </cell>
          <cell r="H447" t="str">
            <v>ING. DEL HUILA</v>
          </cell>
          <cell r="I447" t="str">
            <v>RF-PE-24442,</v>
          </cell>
          <cell r="K447" t="str">
            <v>Obligaciones de hacer</v>
          </cell>
          <cell r="L447" t="str">
            <v>Localidades 700</v>
          </cell>
          <cell r="M447" t="str">
            <v>Torre Autosoportada - Triangular Seccion Variable</v>
          </cell>
          <cell r="N447" t="str">
            <v>60.0</v>
          </cell>
          <cell r="O447">
            <v>44466</v>
          </cell>
          <cell r="P447" t="str">
            <v>90.0</v>
          </cell>
          <cell r="Q447">
            <v>44601</v>
          </cell>
          <cell r="R447" t="str">
            <v>NA</v>
          </cell>
          <cell r="S447" t="str">
            <v>NA</v>
          </cell>
          <cell r="T447" t="str">
            <v>TAT 60m, Pendiente estudio de suelos</v>
          </cell>
          <cell r="U447" t="str">
            <v>CW2020 R3</v>
          </cell>
          <cell r="V447">
            <v>44518</v>
          </cell>
          <cell r="W447">
            <v>44518</v>
          </cell>
          <cell r="X447">
            <v>44518</v>
          </cell>
          <cell r="Y447">
            <v>44530</v>
          </cell>
          <cell r="Z447">
            <v>44533</v>
          </cell>
        </row>
        <row r="448">
          <cell r="B448" t="str">
            <v>SurOccidente</v>
          </cell>
          <cell r="C448" t="str">
            <v>PUT.Sibundoy-2</v>
          </cell>
          <cell r="D448" t="str">
            <v>Ampliación Localidades 700 - Ampliación Obras Civiles</v>
          </cell>
          <cell r="E448">
            <v>5530352</v>
          </cell>
          <cell r="F448" t="str">
            <v>German Dario Mancipe</v>
          </cell>
          <cell r="G448">
            <v>44454</v>
          </cell>
          <cell r="H448" t="str">
            <v>ING. DEL HUILA</v>
          </cell>
          <cell r="I448" t="str">
            <v>RF-OVE-50233 lte700,</v>
          </cell>
          <cell r="K448" t="str">
            <v>Calidad regional</v>
          </cell>
          <cell r="L448" t="str">
            <v>Ampliación Localidades 700</v>
          </cell>
          <cell r="M448" t="str">
            <v>Torre Autosoportada - Triangular Seccion Variable</v>
          </cell>
          <cell r="N448" t="str">
            <v>60.0</v>
          </cell>
          <cell r="O448">
            <v>44455</v>
          </cell>
          <cell r="P448" t="str">
            <v>10.0</v>
          </cell>
          <cell r="Q448">
            <v>44510</v>
          </cell>
          <cell r="R448" t="str">
            <v>NA</v>
          </cell>
          <cell r="S448" t="str">
            <v>NA</v>
          </cell>
          <cell r="T448" t="str">
            <v>El TSS se valida para la instalación de 1 soporte tipo H y 1 platina de tierras.</v>
          </cell>
          <cell r="U448" t="str">
            <v>CW2020 R3</v>
          </cell>
          <cell r="V448">
            <v>44469</v>
          </cell>
          <cell r="W448">
            <v>44469</v>
          </cell>
          <cell r="X448">
            <v>44469</v>
          </cell>
          <cell r="Y448">
            <v>44469</v>
          </cell>
          <cell r="Z448">
            <v>44473</v>
          </cell>
        </row>
        <row r="449">
          <cell r="B449" t="str">
            <v>SurOccidente</v>
          </cell>
          <cell r="C449" t="str">
            <v>JAM.Jamundi-3</v>
          </cell>
          <cell r="D449" t="str">
            <v>Ampliación Localidades 700 - Ampliación Obras Civiles</v>
          </cell>
          <cell r="E449">
            <v>6285205</v>
          </cell>
          <cell r="F449" t="str">
            <v>German Dario Mancipe</v>
          </cell>
          <cell r="G449">
            <v>44454</v>
          </cell>
          <cell r="H449" t="str">
            <v>ING. DEL HUILA</v>
          </cell>
          <cell r="I449" t="str">
            <v>RF-OVE-51237 lte700,</v>
          </cell>
          <cell r="K449" t="str">
            <v>Calidad regional</v>
          </cell>
          <cell r="L449" t="str">
            <v>Ampliación Localidades 700</v>
          </cell>
          <cell r="M449" t="str">
            <v>Torre Autosoportada - Cuadrada Seccion Constante 1.5m x 1.5m</v>
          </cell>
          <cell r="N449" t="str">
            <v>45.0</v>
          </cell>
          <cell r="O449">
            <v>44455</v>
          </cell>
          <cell r="P449" t="str">
            <v>10.0</v>
          </cell>
          <cell r="Q449">
            <v>44510</v>
          </cell>
          <cell r="R449" t="str">
            <v>NA</v>
          </cell>
          <cell r="S449" t="str">
            <v>NA</v>
          </cell>
          <cell r="T449" t="str">
            <v>El TSS se valida para la instalación de 4 platinas de tierras, 4 soportes para equipos de RF bajo plataforma y reubicación de soportes.</v>
          </cell>
          <cell r="U449" t="str">
            <v>CW2020 R3</v>
          </cell>
          <cell r="V449">
            <v>44529</v>
          </cell>
          <cell r="W449">
            <v>44529</v>
          </cell>
          <cell r="X449">
            <v>44529</v>
          </cell>
          <cell r="Y449">
            <v>44530</v>
          </cell>
          <cell r="Z449">
            <v>44533</v>
          </cell>
        </row>
        <row r="450">
          <cell r="B450" t="str">
            <v>SurOccidente</v>
          </cell>
          <cell r="C450" t="str">
            <v>NAR.Buesaco</v>
          </cell>
          <cell r="D450" t="str">
            <v>Ampliación 3G/LTE - Ampliación Obras Civiles</v>
          </cell>
          <cell r="E450">
            <v>7580819</v>
          </cell>
          <cell r="F450" t="str">
            <v>German Dario Mancipe</v>
          </cell>
          <cell r="G450">
            <v>44453</v>
          </cell>
          <cell r="H450" t="str">
            <v>ING. DEL HUILA</v>
          </cell>
          <cell r="I450" t="str">
            <v>RF-OVE-51320 lte2600,</v>
          </cell>
          <cell r="K450" t="str">
            <v>Calidad regional</v>
          </cell>
          <cell r="L450" t="str">
            <v>Ampliación 3G/LTE</v>
          </cell>
          <cell r="M450" t="str">
            <v>Torre Autosoportada - Triangular Seccion Variable</v>
          </cell>
          <cell r="N450" t="str">
            <v>80.0</v>
          </cell>
          <cell r="O450">
            <v>44454</v>
          </cell>
          <cell r="P450" t="str">
            <v>12.0</v>
          </cell>
          <cell r="Q450">
            <v>44511</v>
          </cell>
          <cell r="R450" t="str">
            <v>NA</v>
          </cell>
          <cell r="S450" t="str">
            <v>NA</v>
          </cell>
          <cell r="T450" t="str">
            <v>instalación de rieles omega, escalerilla porta cables, 2 platinas de tierras 1 soporte para equipos de RF y 1 soporte de diversidad.</v>
          </cell>
          <cell r="U450" t="str">
            <v>CW2020 R3</v>
          </cell>
          <cell r="V450">
            <v>44469</v>
          </cell>
          <cell r="W450">
            <v>44469</v>
          </cell>
          <cell r="X450">
            <v>44469</v>
          </cell>
          <cell r="Y450">
            <v>44469</v>
          </cell>
          <cell r="Z450">
            <v>44473</v>
          </cell>
        </row>
        <row r="451">
          <cell r="B451" t="str">
            <v>SurOccidente</v>
          </cell>
          <cell r="C451" t="str">
            <v>VAL.Barragan</v>
          </cell>
          <cell r="D451" t="str">
            <v>Ampliación Localidades 700 - Ampliación Obras Civiles</v>
          </cell>
          <cell r="E451">
            <v>12000000</v>
          </cell>
          <cell r="F451" t="str">
            <v>German Dario Mancipe</v>
          </cell>
          <cell r="G451">
            <v>44452</v>
          </cell>
          <cell r="H451" t="str">
            <v>ING. DEL HUILA</v>
          </cell>
          <cell r="I451" t="str">
            <v>RF-OVE-50975 lte700,</v>
          </cell>
          <cell r="K451" t="str">
            <v>Calidad regional</v>
          </cell>
          <cell r="L451" t="str">
            <v>Ampliación Localidades 700</v>
          </cell>
          <cell r="M451" t="str">
            <v>Torre Autosoportada - Triangular Seccion Variable</v>
          </cell>
          <cell r="N451" t="str">
            <v>70.0</v>
          </cell>
          <cell r="O451">
            <v>44453</v>
          </cell>
          <cell r="P451" t="str">
            <v>12.0</v>
          </cell>
          <cell r="Q451">
            <v>44510</v>
          </cell>
          <cell r="R451" t="str">
            <v>NA</v>
          </cell>
          <cell r="S451" t="str">
            <v>NA</v>
          </cell>
          <cell r="T451" t="str">
            <v>El TSS se valida para la instalación de rieles omega, escalerilla porta cables, 4 platinas de tierras, 1 soporte tipo bandera de 1.5 para equipos de RF, 2 soportes tipo H y la reubicación de 1 soporte de diversidad.</v>
          </cell>
          <cell r="U451" t="str">
            <v>CW2020 R3</v>
          </cell>
        </row>
        <row r="452">
          <cell r="B452" t="str">
            <v>SurOccidente</v>
          </cell>
          <cell r="C452" t="str">
            <v>TOL.Aurora</v>
          </cell>
          <cell r="D452" t="str">
            <v>Ampliación Localidades 700 - Ampliación Obras Civiles</v>
          </cell>
          <cell r="E452">
            <v>12000000</v>
          </cell>
          <cell r="F452" t="str">
            <v>German Dario Mancipe</v>
          </cell>
          <cell r="G452">
            <v>44452</v>
          </cell>
          <cell r="H452" t="str">
            <v>ING. DEL HUILA</v>
          </cell>
          <cell r="I452" t="str">
            <v>RF-OVE-51726 lte700,</v>
          </cell>
          <cell r="K452" t="str">
            <v>Calidad regional</v>
          </cell>
          <cell r="L452" t="str">
            <v>Ampliación Localidades 700</v>
          </cell>
          <cell r="M452" t="str">
            <v>Torre Autosoportada - Triangular Seccion Variable</v>
          </cell>
          <cell r="N452" t="str">
            <v>60.0</v>
          </cell>
          <cell r="O452">
            <v>44453</v>
          </cell>
          <cell r="P452" t="str">
            <v>12.0</v>
          </cell>
          <cell r="Q452">
            <v>44510</v>
          </cell>
          <cell r="R452" t="str">
            <v>NA</v>
          </cell>
          <cell r="S452" t="str">
            <v>NA</v>
          </cell>
          <cell r="T452" t="str">
            <v>El TSS se valida para la instalación de de 2 platinas de tierras, 1 soporte tipo H y la reubicación de 1 soporte de diversidad.</v>
          </cell>
          <cell r="U452" t="str">
            <v>CW2020 R3</v>
          </cell>
        </row>
        <row r="453">
          <cell r="B453" t="str">
            <v>SurOccidente</v>
          </cell>
          <cell r="C453" t="str">
            <v>POP.Empaques</v>
          </cell>
          <cell r="D453" t="str">
            <v>Ampliación 3G/LTE - Ampliación Obras Civiles</v>
          </cell>
          <cell r="E453">
            <v>11339074</v>
          </cell>
          <cell r="F453" t="str">
            <v>German Dario Mancipe</v>
          </cell>
          <cell r="G453">
            <v>44452</v>
          </cell>
          <cell r="H453" t="str">
            <v>ING. DEL HUILA</v>
          </cell>
          <cell r="I453" t="str">
            <v>RF-AMP-31733 RFModule2600 LTE MIMO,</v>
          </cell>
          <cell r="K453" t="str">
            <v>Calidad regional</v>
          </cell>
          <cell r="L453" t="str">
            <v>Ampliación 3G/LTE</v>
          </cell>
          <cell r="M453" t="str">
            <v>Terraza - Convencional con Mastil Autosoportado</v>
          </cell>
          <cell r="N453" t="str">
            <v>21.0</v>
          </cell>
          <cell r="O453">
            <v>44453</v>
          </cell>
          <cell r="P453" t="str">
            <v>12.0</v>
          </cell>
          <cell r="Q453">
            <v>44510</v>
          </cell>
          <cell r="R453" t="str">
            <v>NA</v>
          </cell>
          <cell r="S453" t="str">
            <v>NA</v>
          </cell>
          <cell r="T453" t="str">
            <v>Obra conjunta, el TSS se valida para la instalación de 3 soportes tipo H, rieles omega, escalerilla porta cables, 4 platinas de tierra.</v>
          </cell>
          <cell r="U453" t="str">
            <v>CW2020 R3</v>
          </cell>
          <cell r="V453">
            <v>44526</v>
          </cell>
          <cell r="W453">
            <v>44526</v>
          </cell>
          <cell r="X453">
            <v>44526</v>
          </cell>
          <cell r="Y453">
            <v>44530</v>
          </cell>
          <cell r="Z453">
            <v>44533</v>
          </cell>
        </row>
        <row r="454">
          <cell r="B454" t="str">
            <v>SurOccidente</v>
          </cell>
          <cell r="C454" t="str">
            <v>NAR.Barbacoas</v>
          </cell>
          <cell r="D454" t="str">
            <v>Ampliación 3G/LTE - Ampliación Obras Civiles</v>
          </cell>
          <cell r="E454">
            <v>10550958</v>
          </cell>
          <cell r="F454" t="str">
            <v>German Dario Mancipe</v>
          </cell>
          <cell r="G454">
            <v>44452</v>
          </cell>
          <cell r="H454" t="str">
            <v>ING. DEL HUILA</v>
          </cell>
          <cell r="I454" t="str">
            <v>RF-AMP-34496 RFModule1900 LTE MIMO,</v>
          </cell>
          <cell r="K454" t="str">
            <v>Calidad regional</v>
          </cell>
          <cell r="L454" t="str">
            <v>Ampliación 3G/LTE</v>
          </cell>
          <cell r="M454" t="str">
            <v>Torre Autosoportada - Triangular Seccion Variable</v>
          </cell>
          <cell r="N454" t="str">
            <v>100.0</v>
          </cell>
          <cell r="O454">
            <v>44453</v>
          </cell>
          <cell r="P454" t="str">
            <v>12.0</v>
          </cell>
          <cell r="Q454">
            <v>44510</v>
          </cell>
          <cell r="R454" t="str">
            <v>NA</v>
          </cell>
          <cell r="S454" t="str">
            <v>NA</v>
          </cell>
          <cell r="T454" t="str">
            <v>Obra conjunta, el TSS se valida para la instalación de 3 soportes tipo H, rieles omega, escalerilla porta cables, 4 platinas de tierra.</v>
          </cell>
          <cell r="U454" t="str">
            <v>CW2020 R3</v>
          </cell>
          <cell r="V454">
            <v>44526</v>
          </cell>
          <cell r="W454">
            <v>44526</v>
          </cell>
          <cell r="X454">
            <v>44526</v>
          </cell>
          <cell r="Y454">
            <v>44530</v>
          </cell>
          <cell r="Z454">
            <v>44533</v>
          </cell>
        </row>
        <row r="455">
          <cell r="B455" t="str">
            <v>SurOccidente</v>
          </cell>
          <cell r="C455" t="str">
            <v>IBG.Santa Helena</v>
          </cell>
          <cell r="D455" t="str">
            <v>Ampliación Localidades 700 - Ampliación Obras Civiles</v>
          </cell>
          <cell r="E455">
            <v>5803256</v>
          </cell>
          <cell r="F455" t="str">
            <v>German Dario Mancipe</v>
          </cell>
          <cell r="G455">
            <v>44452</v>
          </cell>
          <cell r="H455" t="str">
            <v>ING. DEL HUILA</v>
          </cell>
          <cell r="I455" t="str">
            <v>RF-OVE-51089 lte700,</v>
          </cell>
          <cell r="K455" t="str">
            <v>Calidad regional</v>
          </cell>
          <cell r="L455" t="str">
            <v>Ampliación Localidades 700</v>
          </cell>
          <cell r="M455" t="str">
            <v>Torre Autosoportada - Cuadrada Seccion Constante 1.5m x 1.5m</v>
          </cell>
          <cell r="N455" t="str">
            <v>30.0</v>
          </cell>
          <cell r="O455">
            <v>44453</v>
          </cell>
          <cell r="P455" t="str">
            <v>12.0</v>
          </cell>
          <cell r="Q455">
            <v>44510</v>
          </cell>
          <cell r="R455" t="str">
            <v>NA</v>
          </cell>
          <cell r="S455" t="str">
            <v>NA</v>
          </cell>
          <cell r="T455" t="str">
            <v>El TSS se valida para la instalación de 3 platinas de tierras, 1 soporte tipo H adosado a mástil existente y 1 soporte tipo bandera para equipos de RF</v>
          </cell>
          <cell r="U455" t="str">
            <v>CW2020 R3</v>
          </cell>
          <cell r="V455">
            <v>44469</v>
          </cell>
          <cell r="W455">
            <v>44469</v>
          </cell>
          <cell r="X455">
            <v>44469</v>
          </cell>
          <cell r="Y455">
            <v>44469</v>
          </cell>
          <cell r="Z455">
            <v>44473</v>
          </cell>
        </row>
        <row r="456">
          <cell r="B456" t="str">
            <v>SurOccidente</v>
          </cell>
          <cell r="C456" t="str">
            <v>IBG.IND Cordialsa</v>
          </cell>
          <cell r="D456" t="str">
            <v>Ampliación 3G/LTE - Ampliación Obras Civiles</v>
          </cell>
          <cell r="E456">
            <v>5116729</v>
          </cell>
          <cell r="F456" t="str">
            <v>German Dario Mancipe</v>
          </cell>
          <cell r="G456">
            <v>44452</v>
          </cell>
          <cell r="H456" t="str">
            <v>ING. DEL HUILA</v>
          </cell>
          <cell r="I456" t="str">
            <v>RF-OVE-51310 lte2600,</v>
          </cell>
          <cell r="K456" t="str">
            <v>Calidad regional</v>
          </cell>
          <cell r="L456" t="str">
            <v>Ampliación 3G/LTE</v>
          </cell>
          <cell r="M456" t="str">
            <v>Poste - Concreto</v>
          </cell>
          <cell r="N456" t="str">
            <v>12.0</v>
          </cell>
          <cell r="O456">
            <v>44453</v>
          </cell>
          <cell r="P456" t="str">
            <v>12.0</v>
          </cell>
          <cell r="Q456">
            <v>44510</v>
          </cell>
          <cell r="R456" t="str">
            <v>NA</v>
          </cell>
          <cell r="S456" t="str">
            <v>NA</v>
          </cell>
          <cell r="T456" t="str">
            <v>El TSS se valida para la instalación de 1 breaker de 2x32A. Acometida AC,3 platinas de tierras, 1 pool de 2,5m. Y 2 soporte tipo bandera de 3 m. con sus respectivos collarines y el desmonte de 1 soporte.</v>
          </cell>
          <cell r="U456" t="str">
            <v>CW2020 R3</v>
          </cell>
          <cell r="V456">
            <v>44496</v>
          </cell>
          <cell r="W456">
            <v>44496</v>
          </cell>
          <cell r="X456">
            <v>44496</v>
          </cell>
          <cell r="Y456">
            <v>44497</v>
          </cell>
          <cell r="Z456">
            <v>44504</v>
          </cell>
        </row>
        <row r="457">
          <cell r="B457" t="str">
            <v>SurOccidente</v>
          </cell>
          <cell r="C457" t="str">
            <v>IBG.CC Estacion</v>
          </cell>
          <cell r="D457" t="str">
            <v>Ampliación Localidades 700 - Ampliación Obras Civiles</v>
          </cell>
          <cell r="E457">
            <v>12000000</v>
          </cell>
          <cell r="F457" t="str">
            <v>German Dario Mancipe</v>
          </cell>
          <cell r="G457">
            <v>44452</v>
          </cell>
          <cell r="H457" t="str">
            <v>ING. DEL HUILA</v>
          </cell>
          <cell r="I457" t="str">
            <v>RF-OVE-51062 lte700,</v>
          </cell>
          <cell r="K457" t="str">
            <v>Calidad regional</v>
          </cell>
          <cell r="L457" t="str">
            <v>Ampliación Localidades 700</v>
          </cell>
          <cell r="M457" t="str">
            <v>Torre Autosoportada - Triangular Seccion Variable</v>
          </cell>
          <cell r="N457" t="str">
            <v>30.0</v>
          </cell>
          <cell r="O457">
            <v>44453</v>
          </cell>
          <cell r="P457" t="str">
            <v>12.0</v>
          </cell>
          <cell r="Q457">
            <v>44510</v>
          </cell>
          <cell r="R457" t="str">
            <v>NA</v>
          </cell>
          <cell r="S457" t="str">
            <v>NA</v>
          </cell>
          <cell r="T457" t="str">
            <v>El TSS se valida para la instalación de rieles omega, escalerilla porta cables, 5 platinas de tierra, 1 mástil auto soportado de 4m. tubo de 4pulgadas y H de 3pulgadas, 3 pool de 2m. x 3 pulgadas con platinas de alarmas y la reubicación de 1 soporte.</v>
          </cell>
          <cell r="U457" t="str">
            <v>CW2020 R3</v>
          </cell>
        </row>
        <row r="458">
          <cell r="B458" t="str">
            <v>SurOccidente</v>
          </cell>
          <cell r="C458" t="str">
            <v>HUI.Santa Maria</v>
          </cell>
          <cell r="D458" t="str">
            <v>Ampliación Localidades 700 - Ampliación Obras Civiles</v>
          </cell>
          <cell r="E458">
            <v>9912905</v>
          </cell>
          <cell r="F458" t="str">
            <v>German Dario Mancipe</v>
          </cell>
          <cell r="G458">
            <v>44452</v>
          </cell>
          <cell r="H458" t="str">
            <v>ING. DEL HUILA</v>
          </cell>
          <cell r="I458" t="str">
            <v>RF-OVE-51241 lte700,</v>
          </cell>
          <cell r="K458" t="str">
            <v>Calidad regional</v>
          </cell>
          <cell r="L458" t="str">
            <v>Ampliación Localidades 700</v>
          </cell>
          <cell r="M458" t="str">
            <v>Torre Autosoportada - Triangular Seccion Variable</v>
          </cell>
          <cell r="N458" t="str">
            <v>70.0</v>
          </cell>
          <cell r="O458">
            <v>44453</v>
          </cell>
          <cell r="P458" t="str">
            <v>12.0</v>
          </cell>
          <cell r="Q458">
            <v>44510</v>
          </cell>
          <cell r="R458" t="str">
            <v>NA</v>
          </cell>
          <cell r="S458" t="str">
            <v>NA</v>
          </cell>
          <cell r="T458" t="str">
            <v>El TSS se valida para la instalación de rieles omega, escalerilla porta cables, 3 platina de tierras, 1 soporte tipo H, 1 soporte tipobandera de 3m. 1 soporte tipo bandera de 1,5m. Para equipos de RF 1 reubicacion y 56 m. de guaya en rack central de la torre</v>
          </cell>
          <cell r="U458" t="str">
            <v>CW2020 R3</v>
          </cell>
          <cell r="V458">
            <v>44496</v>
          </cell>
          <cell r="W458">
            <v>44496</v>
          </cell>
          <cell r="X458">
            <v>44496</v>
          </cell>
          <cell r="Y458">
            <v>44497</v>
          </cell>
          <cell r="Z458">
            <v>44504</v>
          </cell>
        </row>
        <row r="459">
          <cell r="B459" t="str">
            <v>SurOccidente</v>
          </cell>
          <cell r="C459" t="str">
            <v>HUI.San Antonio</v>
          </cell>
          <cell r="D459" t="str">
            <v>Ampliación Localidades 700 - Ampliación Obras Civiles</v>
          </cell>
          <cell r="E459">
            <v>12000000</v>
          </cell>
          <cell r="F459" t="str">
            <v>German Dario Mancipe</v>
          </cell>
          <cell r="G459">
            <v>44452</v>
          </cell>
          <cell r="H459" t="str">
            <v>ING. DEL HUILA</v>
          </cell>
          <cell r="I459" t="str">
            <v>RF-OVE-50952 lte700,</v>
          </cell>
          <cell r="K459" t="str">
            <v>Calidad regional</v>
          </cell>
          <cell r="L459" t="str">
            <v>Ampliación Localidades 700</v>
          </cell>
          <cell r="M459" t="str">
            <v>Torre Autosoportada - Triangular Seccion Variable</v>
          </cell>
          <cell r="N459" t="str">
            <v>60.0</v>
          </cell>
          <cell r="O459">
            <v>44453</v>
          </cell>
          <cell r="P459" t="str">
            <v>12.0</v>
          </cell>
          <cell r="Q459">
            <v>44510</v>
          </cell>
          <cell r="R459" t="str">
            <v>NA</v>
          </cell>
          <cell r="S459" t="str">
            <v>NA</v>
          </cell>
          <cell r="T459" t="str">
            <v>El TSS se valida para la instalación de 5 platinas de tierras, rieles omega, escalerilla porta cables, 2 soportes tipo H, 1 soporte tipo bandera para antenas de RF, 2 soportes tipo bandera de 1.5 m 1 desmonte y 70 m. de guaya en RACK central de la torre.</v>
          </cell>
          <cell r="U459" t="str">
            <v>CW2020 R3</v>
          </cell>
        </row>
        <row r="460">
          <cell r="B460" t="str">
            <v>SurOccidente</v>
          </cell>
          <cell r="C460" t="str">
            <v>HUI.Rio Paez</v>
          </cell>
          <cell r="D460" t="str">
            <v>Ampliación Localidades 700 - Ampliación Obras Civiles</v>
          </cell>
          <cell r="E460">
            <v>12000000</v>
          </cell>
          <cell r="F460" t="str">
            <v>German Dario Mancipe</v>
          </cell>
          <cell r="G460">
            <v>44452</v>
          </cell>
          <cell r="H460" t="str">
            <v>ING. DEL HUILA</v>
          </cell>
          <cell r="I460" t="str">
            <v>RF-OVE-50946 lte700,</v>
          </cell>
          <cell r="K460" t="str">
            <v>Calidad regional</v>
          </cell>
          <cell r="L460" t="str">
            <v>Ampliación Localidades 700</v>
          </cell>
          <cell r="M460" t="str">
            <v>Torre Autosoportada - Triangular Seccion Variable</v>
          </cell>
          <cell r="N460" t="str">
            <v>70.0</v>
          </cell>
          <cell r="O460">
            <v>44453</v>
          </cell>
          <cell r="P460" t="str">
            <v>12.0</v>
          </cell>
          <cell r="Q460">
            <v>44510</v>
          </cell>
          <cell r="R460" t="str">
            <v>NA</v>
          </cell>
          <cell r="S460" t="str">
            <v>NA</v>
          </cell>
          <cell r="T460" t="str">
            <v>El TSS se valida par la instalación de 3 platinas de tierras, 3 soportes tipo H, 70 m. guaya en rack central de la torre y el 2 desmontes de soportes de diversidad.</v>
          </cell>
          <cell r="U460" t="str">
            <v>CW2020 R3</v>
          </cell>
        </row>
        <row r="461">
          <cell r="B461" t="str">
            <v>SurOccidente</v>
          </cell>
          <cell r="C461" t="str">
            <v>HUI.Las Nieves</v>
          </cell>
          <cell r="D461" t="str">
            <v>Ampliación Localidades 700 - Ampliación Obras Civiles</v>
          </cell>
          <cell r="E461">
            <v>12000000</v>
          </cell>
          <cell r="F461" t="str">
            <v>German Dario Mancipe</v>
          </cell>
          <cell r="G461">
            <v>44452</v>
          </cell>
          <cell r="H461" t="str">
            <v>ING. DEL HUILA</v>
          </cell>
          <cell r="I461" t="str">
            <v>RF-OVE-50913 lte700,</v>
          </cell>
          <cell r="K461" t="str">
            <v>Calidad regional</v>
          </cell>
          <cell r="L461" t="str">
            <v>Ampliación Localidades 700</v>
          </cell>
          <cell r="M461" t="str">
            <v>Torre Autosoportada - Triangular Seccion Variable</v>
          </cell>
          <cell r="N461" t="str">
            <v>45.0</v>
          </cell>
          <cell r="O461">
            <v>44453</v>
          </cell>
          <cell r="P461" t="str">
            <v>12.0</v>
          </cell>
          <cell r="Q461">
            <v>44510</v>
          </cell>
          <cell r="R461" t="str">
            <v>NA</v>
          </cell>
          <cell r="S461" t="str">
            <v>NA</v>
          </cell>
          <cell r="T461" t="str">
            <v>El TSS se valida para la instalación de rieles omega, 6 platinas de tierra, escalerilla porta cable, 20soportes tipo H, 2 desmontes y 55 m. de guaya en RACK central de la torre.</v>
          </cell>
          <cell r="U461" t="str">
            <v>CW2020 R3</v>
          </cell>
        </row>
        <row r="462">
          <cell r="B462" t="str">
            <v>SurOccidente</v>
          </cell>
          <cell r="C462" t="str">
            <v>HUI.La Ulloa</v>
          </cell>
          <cell r="D462" t="str">
            <v>Ampliación 3G/LTE - Ampliación Obras Civiles</v>
          </cell>
          <cell r="E462">
            <v>11268174</v>
          </cell>
          <cell r="F462" t="str">
            <v>German Dario Mancipe</v>
          </cell>
          <cell r="G462">
            <v>44452</v>
          </cell>
          <cell r="H462" t="str">
            <v>ING. DEL HUILA</v>
          </cell>
          <cell r="I462" t="str">
            <v>RF-OVE-50910 lte2600,</v>
          </cell>
          <cell r="K462" t="str">
            <v>Calidad regional</v>
          </cell>
          <cell r="L462" t="str">
            <v>Ampliación 3G/LTE</v>
          </cell>
          <cell r="M462" t="str">
            <v>Torre Autosoportada - Triangular Seccion Variable</v>
          </cell>
          <cell r="N462" t="str">
            <v>60.0</v>
          </cell>
          <cell r="O462">
            <v>44453</v>
          </cell>
          <cell r="P462" t="str">
            <v>12.0</v>
          </cell>
          <cell r="Q462">
            <v>44510</v>
          </cell>
          <cell r="R462" t="str">
            <v>NA</v>
          </cell>
          <cell r="S462" t="str">
            <v>NA</v>
          </cell>
          <cell r="T462" t="str">
            <v>El TSS se Valida para la instalación de rieles omega, escalerilla porta cables, 4 platinas de tierra, 2 soportes tipo H, 1 soporte tipo bandera para equipos de RF, 1 desmonte y 65 m. de guaya de tierras en rack central de la torre.</v>
          </cell>
          <cell r="U462" t="str">
            <v>CW2020 R3</v>
          </cell>
          <cell r="V462">
            <v>44526</v>
          </cell>
          <cell r="W462">
            <v>44526</v>
          </cell>
          <cell r="X462">
            <v>44526</v>
          </cell>
          <cell r="Y462">
            <v>44530</v>
          </cell>
          <cell r="Z462">
            <v>44533</v>
          </cell>
        </row>
        <row r="463">
          <cell r="B463" t="str">
            <v>SurOccidente</v>
          </cell>
          <cell r="C463" t="str">
            <v>CAQ.Larandia</v>
          </cell>
          <cell r="D463" t="str">
            <v>Ampliación Localidades 700 - Ampliación Obras Civiles</v>
          </cell>
          <cell r="E463">
            <v>12698203</v>
          </cell>
          <cell r="F463" t="str">
            <v>German Dario Mancipe</v>
          </cell>
          <cell r="G463">
            <v>44452</v>
          </cell>
          <cell r="H463" t="str">
            <v>ING. DEL HUILA</v>
          </cell>
          <cell r="I463" t="str">
            <v>RF-OVE-51037 lte700,</v>
          </cell>
          <cell r="K463" t="str">
            <v>Calidad regional</v>
          </cell>
          <cell r="L463" t="str">
            <v>Ampliación Localidades 700</v>
          </cell>
          <cell r="M463" t="str">
            <v>Torre Autosoportada - Triangular Seccion Variable</v>
          </cell>
          <cell r="N463" t="str">
            <v>45.0</v>
          </cell>
          <cell r="O463">
            <v>44453</v>
          </cell>
          <cell r="P463" t="str">
            <v>12.0</v>
          </cell>
          <cell r="Q463">
            <v>44510</v>
          </cell>
          <cell r="R463" t="str">
            <v>NA</v>
          </cell>
          <cell r="S463" t="str">
            <v>NA</v>
          </cell>
          <cell r="T463" t="str">
            <v>El TSS se Valida para la instalación de rieles omega, escalerilla porta cables, 4 platinas de tierra, 2 soportes tipo H, 1 soporte tipo bandera para equipos de RF, 1 desmonte y 65 m. de guaya de tierras en rack central de la torre.</v>
          </cell>
          <cell r="U463" t="str">
            <v>CW2020 R3</v>
          </cell>
          <cell r="V463">
            <v>44496</v>
          </cell>
          <cell r="W463">
            <v>44496</v>
          </cell>
          <cell r="X463">
            <v>44496</v>
          </cell>
          <cell r="Y463">
            <v>44497</v>
          </cell>
          <cell r="Z463">
            <v>44504</v>
          </cell>
        </row>
        <row r="464">
          <cell r="B464" t="str">
            <v>SurOccidente</v>
          </cell>
          <cell r="C464" t="str">
            <v>CAL.El Cedro</v>
          </cell>
          <cell r="D464" t="str">
            <v>Ampliación 3G/LTE - Ampliación Obras Civiles</v>
          </cell>
          <cell r="E464">
            <v>5799585</v>
          </cell>
          <cell r="F464" t="str">
            <v>German Dario Mancipe</v>
          </cell>
          <cell r="G464">
            <v>44452</v>
          </cell>
          <cell r="H464" t="str">
            <v>ING. DEL HUILA</v>
          </cell>
          <cell r="I464" t="str">
            <v>RF-AMP-32150 RFModule2600 LTE MIMO,</v>
          </cell>
          <cell r="K464" t="str">
            <v>Calidad regional</v>
          </cell>
          <cell r="L464" t="str">
            <v>Ampliación 3G/LTE</v>
          </cell>
          <cell r="M464" t="str">
            <v>Torre Autosoportada - Triangular Seccion Variable</v>
          </cell>
          <cell r="N464" t="str">
            <v>37.0</v>
          </cell>
          <cell r="O464">
            <v>44453</v>
          </cell>
          <cell r="P464" t="str">
            <v>12.0</v>
          </cell>
          <cell r="Q464">
            <v>44510</v>
          </cell>
          <cell r="R464" t="str">
            <v>NA</v>
          </cell>
          <cell r="S464" t="str">
            <v>NA</v>
          </cell>
          <cell r="T464" t="str">
            <v>El TSS se valida par la instalación de rieles omega, escalerilla porta cables, 1 platina de tierras y 2 soportes de 1.5 para equipos de RF</v>
          </cell>
          <cell r="U464" t="str">
            <v>CW2020 R3</v>
          </cell>
          <cell r="V464">
            <v>44495</v>
          </cell>
          <cell r="W464">
            <v>44495</v>
          </cell>
          <cell r="X464">
            <v>44495</v>
          </cell>
          <cell r="Y464">
            <v>44497</v>
          </cell>
          <cell r="Z464">
            <v>44504</v>
          </cell>
        </row>
        <row r="465">
          <cell r="B465" t="str">
            <v>SurOccidente</v>
          </cell>
          <cell r="C465" t="str">
            <v>CAQ.Bocana Anaya</v>
          </cell>
          <cell r="D465" t="str">
            <v>Localidades 700 - Suministro e Instalación Torre</v>
          </cell>
          <cell r="E465">
            <v>110505600</v>
          </cell>
          <cell r="F465" t="str">
            <v>Juan Carlos Gonzalez</v>
          </cell>
          <cell r="G465">
            <v>44452</v>
          </cell>
          <cell r="H465" t="str">
            <v>ING. DEL HUILA</v>
          </cell>
          <cell r="I465" t="str">
            <v>RF-PE-24452,</v>
          </cell>
          <cell r="K465" t="str">
            <v>Obligaciones de hacer</v>
          </cell>
          <cell r="L465" t="str">
            <v>Localidades 700</v>
          </cell>
          <cell r="M465" t="str">
            <v>Torre Autosoportada - Triangular Seccion Variable</v>
          </cell>
          <cell r="N465" t="str">
            <v>60.0</v>
          </cell>
          <cell r="O465">
            <v>44466</v>
          </cell>
          <cell r="P465" t="str">
            <v>75.0</v>
          </cell>
          <cell r="Q465">
            <v>44586</v>
          </cell>
          <cell r="R465" t="str">
            <v>NA</v>
          </cell>
          <cell r="S465" t="str">
            <v>NA</v>
          </cell>
          <cell r="T465" t="str">
            <v>Pendiente estudio de suelos</v>
          </cell>
          <cell r="U465" t="str">
            <v>CW2020 R3</v>
          </cell>
          <cell r="V465">
            <v>44518</v>
          </cell>
          <cell r="W465">
            <v>44518</v>
          </cell>
          <cell r="X465">
            <v>44518</v>
          </cell>
          <cell r="Y465">
            <v>44530</v>
          </cell>
          <cell r="Z465">
            <v>44533</v>
          </cell>
        </row>
        <row r="466">
          <cell r="B466" t="str">
            <v>SurOccidente</v>
          </cell>
          <cell r="C466" t="str">
            <v>NAR.Sucumbios</v>
          </cell>
          <cell r="D466" t="str">
            <v>Ampliación Localidades 700 - Ampliación Obras Civiles</v>
          </cell>
          <cell r="E466">
            <v>9000819</v>
          </cell>
          <cell r="F466" t="str">
            <v>German Dario Mancipe</v>
          </cell>
          <cell r="G466">
            <v>44452</v>
          </cell>
          <cell r="H466" t="str">
            <v>ING. DEL HUILA</v>
          </cell>
          <cell r="I466" t="str">
            <v>RF-OVE-51197 lte700,</v>
          </cell>
          <cell r="K466" t="str">
            <v>Calidad regional</v>
          </cell>
          <cell r="L466" t="str">
            <v>Ampliación Localidades 700</v>
          </cell>
          <cell r="M466" t="str">
            <v>Torre Autosoportada - Triangular Seccion Variable</v>
          </cell>
          <cell r="N466" t="str">
            <v>80.0</v>
          </cell>
          <cell r="O466">
            <v>44453</v>
          </cell>
          <cell r="P466" t="str">
            <v>12.0</v>
          </cell>
          <cell r="Q466">
            <v>44510</v>
          </cell>
          <cell r="R466" t="str">
            <v>NA</v>
          </cell>
          <cell r="S466" t="str">
            <v>NA</v>
          </cell>
          <cell r="T466" t="str">
            <v>la instalación de 3 platinas de tierras, 1 soporte tipo H y 2 soportes tipo bandera de 3m.</v>
          </cell>
          <cell r="U466" t="str">
            <v>CW2020 R3</v>
          </cell>
          <cell r="V466">
            <v>44496</v>
          </cell>
          <cell r="W466">
            <v>44496</v>
          </cell>
          <cell r="X466">
            <v>44496</v>
          </cell>
          <cell r="Y466">
            <v>44497</v>
          </cell>
          <cell r="Z466">
            <v>44504</v>
          </cell>
        </row>
        <row r="467">
          <cell r="B467" t="str">
            <v>SurOccidente</v>
          </cell>
          <cell r="C467" t="str">
            <v>PUT.IND GTE Villagarzon-Opción 2</v>
          </cell>
          <cell r="D467" t="str">
            <v>Soluciones Dedicadas Corporativas - Obra Civil 100%</v>
          </cell>
          <cell r="E467">
            <v>25000000</v>
          </cell>
          <cell r="F467" t="str">
            <v>German Dario Mancipe</v>
          </cell>
          <cell r="G467">
            <v>44450</v>
          </cell>
          <cell r="H467" t="str">
            <v>ING. DEL HUILA</v>
          </cell>
          <cell r="K467" t="str">
            <v>Empresas y negocios</v>
          </cell>
          <cell r="L467" t="str">
            <v>Soluciones Dedicadas Corporativas</v>
          </cell>
          <cell r="M467" t="str">
            <v>Otro - Otra</v>
          </cell>
          <cell r="N467" t="str">
            <v>38.0</v>
          </cell>
          <cell r="O467">
            <v>44452</v>
          </cell>
          <cell r="P467" t="str">
            <v>20.0</v>
          </cell>
          <cell r="Q467">
            <v>44517</v>
          </cell>
          <cell r="R467" t="str">
            <v>NA</v>
          </cell>
          <cell r="S467" t="str">
            <v>NA</v>
          </cell>
          <cell r="T467" t="str">
            <v>SOLUCIÓN CELULAR CORPORATIVA TIPO KIT ESTRUCTURA EXISTENTE</v>
          </cell>
          <cell r="U467" t="str">
            <v>CW2020 R3</v>
          </cell>
        </row>
        <row r="468">
          <cell r="B468" t="str">
            <v>SurOccidente</v>
          </cell>
          <cell r="C468" t="str">
            <v>TOL.Mariquita-2</v>
          </cell>
          <cell r="D468" t="str">
            <v>Ampliación Localidades 700 - Ampliación Obras Civiles</v>
          </cell>
          <cell r="E468">
            <v>7439561</v>
          </cell>
          <cell r="F468" t="str">
            <v>German Dario Mancipe</v>
          </cell>
          <cell r="G468">
            <v>44450</v>
          </cell>
          <cell r="H468" t="str">
            <v>ING. DEL HUILA</v>
          </cell>
          <cell r="I468" t="str">
            <v>RF-OVE-51123 lte700,</v>
          </cell>
          <cell r="K468" t="str">
            <v>Calidad regional</v>
          </cell>
          <cell r="L468" t="str">
            <v>Ampliación Localidades 700</v>
          </cell>
          <cell r="M468" t="str">
            <v>Torre Autosoportada - Cuadrada Seccion Constante 1.5m x 1.5m</v>
          </cell>
          <cell r="N468" t="str">
            <v>40.0</v>
          </cell>
          <cell r="O468">
            <v>44450</v>
          </cell>
          <cell r="P468" t="str">
            <v>8.0</v>
          </cell>
          <cell r="Q468">
            <v>44503</v>
          </cell>
          <cell r="R468" t="str">
            <v>NA</v>
          </cell>
          <cell r="S468" t="str">
            <v>NA</v>
          </cell>
          <cell r="T468" t="str">
            <v>la instalación de rieles omega, escalerilla porta cables, 1 platina de tierras, 1 soporte tipo bandera para antenas de RF, 1 soporte tipo H y la reubicación de 3 soporte</v>
          </cell>
          <cell r="U468" t="str">
            <v>CW2020 R3</v>
          </cell>
          <cell r="V468">
            <v>44469</v>
          </cell>
          <cell r="W468">
            <v>44469</v>
          </cell>
          <cell r="X468">
            <v>44469</v>
          </cell>
          <cell r="Y468">
            <v>44469</v>
          </cell>
          <cell r="Z468">
            <v>44473</v>
          </cell>
        </row>
        <row r="469">
          <cell r="B469" t="str">
            <v>SurOccidente</v>
          </cell>
          <cell r="C469" t="str">
            <v>CAL.Supercentro</v>
          </cell>
          <cell r="D469" t="str">
            <v>Ampliación Localidades 700 - Ampliación Obras Civiles</v>
          </cell>
          <cell r="E469">
            <v>8060382</v>
          </cell>
          <cell r="F469" t="str">
            <v>German Dario Mancipe</v>
          </cell>
          <cell r="G469">
            <v>44450</v>
          </cell>
          <cell r="H469" t="str">
            <v>ING. DEL HUILA</v>
          </cell>
          <cell r="I469" t="str">
            <v>RF-OVE-50183 lte700,</v>
          </cell>
          <cell r="K469" t="str">
            <v>Calidad regional</v>
          </cell>
          <cell r="L469" t="str">
            <v>Ampliación Localidades 700</v>
          </cell>
          <cell r="M469" t="str">
            <v>Torre Autosoportada - Triangular Seccion Variable</v>
          </cell>
          <cell r="N469" t="str">
            <v>40.0</v>
          </cell>
          <cell r="O469">
            <v>44451</v>
          </cell>
          <cell r="P469" t="str">
            <v>8.0</v>
          </cell>
          <cell r="Q469">
            <v>44504</v>
          </cell>
          <cell r="R469" t="str">
            <v>NA</v>
          </cell>
          <cell r="S469" t="str">
            <v>NA</v>
          </cell>
          <cell r="T469" t="str">
            <v>la instalación de rieles omega. 1 platina de tierras, escalerilla porta cables y el cambio de 3 soportes de adosados a muro de 5 m.</v>
          </cell>
          <cell r="U469" t="str">
            <v>CW2020 R3</v>
          </cell>
          <cell r="V469">
            <v>44492</v>
          </cell>
          <cell r="W469">
            <v>44492</v>
          </cell>
          <cell r="X469">
            <v>44492</v>
          </cell>
          <cell r="Y469">
            <v>44497</v>
          </cell>
          <cell r="Z469">
            <v>44504</v>
          </cell>
        </row>
        <row r="470">
          <cell r="B470" t="str">
            <v>SurOccidente</v>
          </cell>
          <cell r="C470" t="str">
            <v>IBG.Mirolindo</v>
          </cell>
          <cell r="D470" t="str">
            <v>Ampliación Localidades 700 - Ampliación Obras Civiles</v>
          </cell>
          <cell r="E470">
            <v>5286248</v>
          </cell>
          <cell r="F470" t="str">
            <v>German Dario Mancipe</v>
          </cell>
          <cell r="G470">
            <v>44450</v>
          </cell>
          <cell r="H470" t="str">
            <v>ING. DEL HUILA</v>
          </cell>
          <cell r="I470" t="str">
            <v>RF-OVE-51073 lte700,</v>
          </cell>
          <cell r="K470" t="str">
            <v>Calidad regional</v>
          </cell>
          <cell r="L470" t="str">
            <v>Ampliación Localidades 700</v>
          </cell>
          <cell r="M470" t="str">
            <v>Torre Autosoportada - Cuadrada Seccion Constante 1.5m x 1.5m</v>
          </cell>
          <cell r="N470" t="str">
            <v>45.0</v>
          </cell>
          <cell r="O470">
            <v>44450</v>
          </cell>
          <cell r="P470" t="str">
            <v>8.0</v>
          </cell>
          <cell r="Q470">
            <v>44503</v>
          </cell>
          <cell r="R470" t="str">
            <v>NA</v>
          </cell>
          <cell r="S470" t="str">
            <v>NA</v>
          </cell>
          <cell r="T470" t="str">
            <v>Suministro e instalación soporte de diversidad</v>
          </cell>
          <cell r="U470" t="str">
            <v>CW2020 R3</v>
          </cell>
          <cell r="V470">
            <v>44492</v>
          </cell>
          <cell r="W470">
            <v>44492</v>
          </cell>
          <cell r="X470">
            <v>44492</v>
          </cell>
          <cell r="Y470">
            <v>44497</v>
          </cell>
          <cell r="Z470">
            <v>44504</v>
          </cell>
        </row>
        <row r="471">
          <cell r="B471" t="str">
            <v>SurOccidente</v>
          </cell>
          <cell r="C471" t="str">
            <v>HUI.La Plata-3</v>
          </cell>
          <cell r="D471" t="str">
            <v>Ampliación Localidades 700 - Ampliación Obras Civiles</v>
          </cell>
          <cell r="E471">
            <v>13468292</v>
          </cell>
          <cell r="F471" t="str">
            <v>German Dario Mancipe</v>
          </cell>
          <cell r="G471">
            <v>44449</v>
          </cell>
          <cell r="H471" t="str">
            <v>ING. DEL HUILA</v>
          </cell>
          <cell r="I471" t="str">
            <v>RF-OVE-50907 lte700,</v>
          </cell>
          <cell r="K471" t="str">
            <v>Calidad regional</v>
          </cell>
          <cell r="L471" t="str">
            <v>Ampliación Localidades 700</v>
          </cell>
          <cell r="M471" t="str">
            <v>Torre Autosoportada - Triangular Seccion Variable</v>
          </cell>
          <cell r="N471" t="str">
            <v>36.0</v>
          </cell>
          <cell r="O471">
            <v>44450</v>
          </cell>
          <cell r="P471" t="str">
            <v>12.0</v>
          </cell>
          <cell r="Q471">
            <v>44507</v>
          </cell>
          <cell r="R471" t="str">
            <v>NA</v>
          </cell>
          <cell r="S471" t="str">
            <v>NA</v>
          </cell>
          <cell r="T471" t="str">
            <v>la instalación de 6 platinas de tierras, 5 soportes de 3 m. para antenas de RF, 1 soporte para equipos de RF de 1.5, reputación del pararrayos y 45 m. de guaya en Rack central de la torre.</v>
          </cell>
          <cell r="U471" t="str">
            <v>CW2020 R3</v>
          </cell>
          <cell r="V471">
            <v>44496</v>
          </cell>
          <cell r="W471">
            <v>44496</v>
          </cell>
          <cell r="X471">
            <v>44496</v>
          </cell>
          <cell r="Y471">
            <v>44497</v>
          </cell>
          <cell r="Z471">
            <v>44504</v>
          </cell>
        </row>
        <row r="472">
          <cell r="B472" t="str">
            <v>SurOccidente</v>
          </cell>
          <cell r="C472" t="str">
            <v>HUI.Gallardo</v>
          </cell>
          <cell r="D472" t="str">
            <v>Ampliación 3G/LTE - Ampliación Obras Civiles</v>
          </cell>
          <cell r="E472">
            <v>6698362</v>
          </cell>
          <cell r="F472" t="str">
            <v>German Dario Mancipe</v>
          </cell>
          <cell r="G472">
            <v>44449</v>
          </cell>
          <cell r="H472" t="str">
            <v>ING. DEL HUILA</v>
          </cell>
          <cell r="I472" t="str">
            <v>RF-OVE-51342 lte2600,</v>
          </cell>
          <cell r="K472" t="str">
            <v>Calidad regional</v>
          </cell>
          <cell r="L472" t="str">
            <v>Ampliación 3G/LTE</v>
          </cell>
          <cell r="M472" t="str">
            <v>Celda Portatil - Cuadrada</v>
          </cell>
          <cell r="N472" t="str">
            <v>45.0</v>
          </cell>
          <cell r="O472">
            <v>44450</v>
          </cell>
          <cell r="P472" t="str">
            <v>12.0</v>
          </cell>
          <cell r="Q472">
            <v>44507</v>
          </cell>
          <cell r="R472" t="str">
            <v>NA</v>
          </cell>
          <cell r="S472" t="str">
            <v>NA</v>
          </cell>
          <cell r="T472" t="str">
            <v>instalación de rieles omega. 2 platinas de tierra, 1 soporte tipo H, 1 soporte tipo bandera y la reubicación de 1 soporte tipo bandera.</v>
          </cell>
          <cell r="U472" t="str">
            <v>CW2020 R3</v>
          </cell>
          <cell r="V472">
            <v>44495</v>
          </cell>
          <cell r="W472">
            <v>44495</v>
          </cell>
          <cell r="X472">
            <v>44495</v>
          </cell>
          <cell r="Y472">
            <v>44497</v>
          </cell>
          <cell r="Z472">
            <v>44504</v>
          </cell>
        </row>
        <row r="473">
          <cell r="B473" t="str">
            <v>SurOccidente</v>
          </cell>
          <cell r="C473" t="str">
            <v>VAL.La Marina</v>
          </cell>
          <cell r="D473" t="str">
            <v>Ampliación 3G/LTE - Ampliación Obras Civiles</v>
          </cell>
          <cell r="E473">
            <v>7139616</v>
          </cell>
          <cell r="F473" t="str">
            <v>German Dario Mancipe</v>
          </cell>
          <cell r="G473">
            <v>44449</v>
          </cell>
          <cell r="H473" t="str">
            <v>ING. DEL HUILA</v>
          </cell>
          <cell r="I473" t="str">
            <v>RF-OVE-51216 lte2600,</v>
          </cell>
          <cell r="K473" t="str">
            <v>Calidad regional</v>
          </cell>
          <cell r="L473" t="str">
            <v>Ampliación 3G/LTE</v>
          </cell>
          <cell r="M473" t="str">
            <v>Torre Autosoportada - Triangular Seccion Variable</v>
          </cell>
          <cell r="N473" t="str">
            <v>70.0</v>
          </cell>
          <cell r="O473">
            <v>44450</v>
          </cell>
          <cell r="P473" t="str">
            <v>12.0</v>
          </cell>
          <cell r="Q473">
            <v>44507</v>
          </cell>
          <cell r="R473" t="str">
            <v>NA</v>
          </cell>
          <cell r="S473" t="str">
            <v>NA</v>
          </cell>
          <cell r="T473" t="str">
            <v>instalación de 2 platinas de tierra y 2 soportes tipio H</v>
          </cell>
          <cell r="U473" t="str">
            <v>CW2020 R3</v>
          </cell>
          <cell r="V473">
            <v>44492</v>
          </cell>
          <cell r="W473">
            <v>44492</v>
          </cell>
          <cell r="X473">
            <v>44492</v>
          </cell>
          <cell r="Y473">
            <v>44497</v>
          </cell>
          <cell r="Z473">
            <v>44504</v>
          </cell>
        </row>
        <row r="474">
          <cell r="B474" t="str">
            <v>SurOccidente</v>
          </cell>
          <cell r="C474" t="str">
            <v>VAL.Florida</v>
          </cell>
          <cell r="D474" t="str">
            <v>Ampliación 3G/LTE - Ampliación Obras Civiles</v>
          </cell>
          <cell r="E474">
            <v>7483659</v>
          </cell>
          <cell r="F474" t="str">
            <v>German Dario Mancipe</v>
          </cell>
          <cell r="G474">
            <v>44449</v>
          </cell>
          <cell r="H474" t="str">
            <v>ING. DEL HUILA</v>
          </cell>
          <cell r="I474" t="str">
            <v>RF-AMP-29344 lte2600,</v>
          </cell>
          <cell r="K474" t="str">
            <v>Calidad regional</v>
          </cell>
          <cell r="L474" t="str">
            <v>Ampliación 3G/LTE</v>
          </cell>
          <cell r="M474" t="str">
            <v>Torre Autosoportada - Triangular Seccion Variable</v>
          </cell>
          <cell r="N474" t="str">
            <v>65.0</v>
          </cell>
          <cell r="O474">
            <v>44450</v>
          </cell>
          <cell r="P474" t="str">
            <v>12.0</v>
          </cell>
          <cell r="Q474">
            <v>44507</v>
          </cell>
          <cell r="R474" t="str">
            <v>NA</v>
          </cell>
          <cell r="S474" t="str">
            <v>NA</v>
          </cell>
          <cell r="T474" t="str">
            <v>instalación de 2 platinas de tierra, 2 soportes tipo H y la reubicación de 1 soporte de diversidad.</v>
          </cell>
          <cell r="U474" t="str">
            <v>CW2020 R3</v>
          </cell>
          <cell r="V474">
            <v>44498</v>
          </cell>
          <cell r="W474">
            <v>44498</v>
          </cell>
          <cell r="X474">
            <v>44498</v>
          </cell>
          <cell r="Y474">
            <v>44498</v>
          </cell>
          <cell r="Z474">
            <v>44504</v>
          </cell>
        </row>
        <row r="475">
          <cell r="B475" t="str">
            <v>SurOccidente</v>
          </cell>
          <cell r="C475" t="str">
            <v>TOL.Peaje Cajamarca</v>
          </cell>
          <cell r="D475" t="str">
            <v>Ampliación Localidades 700 - Ampliación Obras Civiles</v>
          </cell>
          <cell r="E475">
            <v>2017986</v>
          </cell>
          <cell r="F475" t="str">
            <v>German Dario Mancipe</v>
          </cell>
          <cell r="G475">
            <v>44449</v>
          </cell>
          <cell r="H475" t="str">
            <v>ING. DEL HUILA</v>
          </cell>
          <cell r="I475" t="str">
            <v>RF-OVE-51131 lte700,</v>
          </cell>
          <cell r="K475" t="str">
            <v>Calidad regional</v>
          </cell>
          <cell r="L475" t="str">
            <v>Ampliación Localidades 700</v>
          </cell>
          <cell r="M475" t="str">
            <v>Celda Portatil - Flexi Rural</v>
          </cell>
          <cell r="N475" t="str">
            <v>18.0</v>
          </cell>
          <cell r="O475">
            <v>44450</v>
          </cell>
          <cell r="P475" t="str">
            <v>12.0</v>
          </cell>
          <cell r="Q475">
            <v>44507</v>
          </cell>
          <cell r="R475" t="str">
            <v>NA</v>
          </cell>
          <cell r="S475" t="str">
            <v>NA</v>
          </cell>
          <cell r="T475" t="str">
            <v>instalación de rieles omega.</v>
          </cell>
          <cell r="U475" t="str">
            <v>CW2020 R3</v>
          </cell>
          <cell r="V475">
            <v>44469</v>
          </cell>
          <cell r="W475">
            <v>44469</v>
          </cell>
          <cell r="X475">
            <v>44469</v>
          </cell>
          <cell r="Y475">
            <v>44469</v>
          </cell>
          <cell r="Z475">
            <v>44473</v>
          </cell>
        </row>
        <row r="476">
          <cell r="B476" t="str">
            <v>SurOccidente</v>
          </cell>
          <cell r="C476" t="str">
            <v>MOC.Mocoa-3</v>
          </cell>
          <cell r="D476" t="str">
            <v>Ampliación Localidades 700 - Ampliación Obras Civiles</v>
          </cell>
          <cell r="E476">
            <v>9809840</v>
          </cell>
          <cell r="F476" t="str">
            <v>German Dario Mancipe</v>
          </cell>
          <cell r="G476">
            <v>44449</v>
          </cell>
          <cell r="H476" t="str">
            <v>ING. DEL HUILA</v>
          </cell>
          <cell r="I476" t="str">
            <v>RF-OVE-51174 lte700,</v>
          </cell>
          <cell r="K476" t="str">
            <v>Calidad regional</v>
          </cell>
          <cell r="L476" t="str">
            <v>Ampliación Localidades 700</v>
          </cell>
          <cell r="M476" t="str">
            <v>Torre Autosoportada - Triangular Seccion Variable</v>
          </cell>
          <cell r="N476" t="str">
            <v>45.0</v>
          </cell>
          <cell r="O476">
            <v>44450</v>
          </cell>
          <cell r="P476" t="str">
            <v>12.0</v>
          </cell>
          <cell r="Q476">
            <v>44507</v>
          </cell>
          <cell r="R476" t="str">
            <v>NA</v>
          </cell>
          <cell r="S476" t="str">
            <v>NA</v>
          </cell>
          <cell r="T476" t="str">
            <v>instalación de 3 platinas de tierras, 3 soportes tipo H de tres tubos y desmontes de soportes.</v>
          </cell>
          <cell r="U476" t="str">
            <v>CW2020 R3</v>
          </cell>
          <cell r="V476">
            <v>44469</v>
          </cell>
          <cell r="W476">
            <v>44469</v>
          </cell>
          <cell r="X476">
            <v>44469</v>
          </cell>
          <cell r="Y476">
            <v>44469</v>
          </cell>
          <cell r="Z476">
            <v>44473</v>
          </cell>
        </row>
        <row r="477">
          <cell r="B477" t="str">
            <v>SurOccidente</v>
          </cell>
          <cell r="C477" t="str">
            <v>HUI.Zuluaga</v>
          </cell>
          <cell r="D477" t="str">
            <v>Ampliación Localidades 700 - Ampliación Obras Civiles</v>
          </cell>
          <cell r="E477">
            <v>6931570</v>
          </cell>
          <cell r="F477" t="str">
            <v>German Dario Mancipe</v>
          </cell>
          <cell r="G477">
            <v>44449</v>
          </cell>
          <cell r="H477" t="str">
            <v>ING. DEL HUILA</v>
          </cell>
          <cell r="I477" t="str">
            <v>RF-OVE-50954 lte700,</v>
          </cell>
          <cell r="K477" t="str">
            <v>Calidad regional</v>
          </cell>
          <cell r="L477" t="str">
            <v>Ampliación Localidades 700</v>
          </cell>
          <cell r="M477" t="str">
            <v>Torre Autosoportada - Triangular Seccion Variable</v>
          </cell>
          <cell r="N477" t="str">
            <v>60.0</v>
          </cell>
          <cell r="O477">
            <v>44450</v>
          </cell>
          <cell r="P477" t="str">
            <v>12.0</v>
          </cell>
          <cell r="Q477">
            <v>44507</v>
          </cell>
          <cell r="R477" t="str">
            <v>NA</v>
          </cell>
          <cell r="S477" t="str">
            <v>NA</v>
          </cell>
          <cell r="T477" t="str">
            <v>instalación de 4 platinas de tierras, rieles omega, 3 soportes tipo bandera</v>
          </cell>
          <cell r="U477" t="str">
            <v>CW2020 R3</v>
          </cell>
          <cell r="V477">
            <v>44469</v>
          </cell>
          <cell r="W477">
            <v>44469</v>
          </cell>
          <cell r="X477">
            <v>44469</v>
          </cell>
          <cell r="Y477">
            <v>44469</v>
          </cell>
          <cell r="Z477">
            <v>44473</v>
          </cell>
        </row>
        <row r="478">
          <cell r="B478" t="str">
            <v>SurOccidente</v>
          </cell>
          <cell r="C478" t="str">
            <v>FLO.Centro</v>
          </cell>
          <cell r="D478" t="str">
            <v>Ampliación Localidades 700 - Ampliación Obras Civiles</v>
          </cell>
          <cell r="E478">
            <v>1440812</v>
          </cell>
          <cell r="F478" t="str">
            <v>German Dario Mancipe</v>
          </cell>
          <cell r="G478">
            <v>44449</v>
          </cell>
          <cell r="H478" t="str">
            <v>ING. DEL HUILA</v>
          </cell>
          <cell r="I478" t="str">
            <v>RF-OVE-51046 lte700,</v>
          </cell>
          <cell r="K478" t="str">
            <v>Calidad regional</v>
          </cell>
          <cell r="L478" t="str">
            <v>Ampliación Localidades 700</v>
          </cell>
          <cell r="M478" t="str">
            <v>Torre Autosoportada - Triangular Seccion Variable</v>
          </cell>
          <cell r="N478" t="str">
            <v>42.0</v>
          </cell>
          <cell r="O478">
            <v>44450</v>
          </cell>
          <cell r="P478" t="str">
            <v>12.0</v>
          </cell>
          <cell r="Q478">
            <v>44507</v>
          </cell>
          <cell r="R478" t="str">
            <v>NA</v>
          </cell>
          <cell r="S478" t="str">
            <v>NA</v>
          </cell>
          <cell r="T478" t="str">
            <v>reubicación de 2 soportes de diversidad</v>
          </cell>
          <cell r="U478" t="str">
            <v>CW2020 R3</v>
          </cell>
          <cell r="V478">
            <v>44492</v>
          </cell>
          <cell r="W478">
            <v>44492</v>
          </cell>
          <cell r="X478">
            <v>44492</v>
          </cell>
          <cell r="Y478">
            <v>44497</v>
          </cell>
          <cell r="Z478">
            <v>44504</v>
          </cell>
        </row>
        <row r="479">
          <cell r="B479" t="str">
            <v>SurOccidente</v>
          </cell>
          <cell r="C479" t="str">
            <v>CAL.Rumbodromo</v>
          </cell>
          <cell r="D479" t="str">
            <v>Ampliación 3G/LTE - Ampliación Obras Civiles</v>
          </cell>
          <cell r="E479">
            <v>1031682</v>
          </cell>
          <cell r="F479" t="str">
            <v>German Dario Mancipe</v>
          </cell>
          <cell r="G479">
            <v>44449</v>
          </cell>
          <cell r="H479" t="str">
            <v>ING. DEL HUILA</v>
          </cell>
          <cell r="I479" t="str">
            <v>RF-OVE-49943 lte2600.2,</v>
          </cell>
          <cell r="K479" t="str">
            <v>Calidad regional</v>
          </cell>
          <cell r="L479" t="str">
            <v>Ampliación 3G/LTE</v>
          </cell>
          <cell r="M479" t="str">
            <v>Terraza - Convencional con Mastil Autosoportado</v>
          </cell>
          <cell r="N479" t="str">
            <v>22.0</v>
          </cell>
          <cell r="O479">
            <v>44450</v>
          </cell>
          <cell r="P479" t="str">
            <v>12.0</v>
          </cell>
          <cell r="Q479">
            <v>44507</v>
          </cell>
          <cell r="R479" t="str">
            <v>NA</v>
          </cell>
          <cell r="S479" t="str">
            <v>NA</v>
          </cell>
          <cell r="T479" t="str">
            <v>instalación de tubería galvanizada de 1 pulgada.</v>
          </cell>
          <cell r="U479" t="str">
            <v>CW2020 R3</v>
          </cell>
          <cell r="V479">
            <v>44469</v>
          </cell>
          <cell r="W479">
            <v>44469</v>
          </cell>
          <cell r="X479">
            <v>44469</v>
          </cell>
          <cell r="Y479">
            <v>44469</v>
          </cell>
          <cell r="Z479">
            <v>44473</v>
          </cell>
        </row>
        <row r="480">
          <cell r="B480" t="str">
            <v>SurOccidente</v>
          </cell>
          <cell r="C480" t="str">
            <v>CAL.Berlin</v>
          </cell>
          <cell r="D480" t="str">
            <v>Ampliación 3G/LTE - Ampliación Obras Civiles</v>
          </cell>
          <cell r="E480">
            <v>3130596</v>
          </cell>
          <cell r="F480" t="str">
            <v>German Dario Mancipe</v>
          </cell>
          <cell r="G480">
            <v>44449</v>
          </cell>
          <cell r="H480" t="str">
            <v>ING. DEL HUILA</v>
          </cell>
          <cell r="I480" t="str">
            <v>RF-OVE-44962 LTE1900,</v>
          </cell>
          <cell r="K480" t="str">
            <v>Calidad regional</v>
          </cell>
          <cell r="L480" t="str">
            <v>Ampliación 3G/LTE</v>
          </cell>
          <cell r="M480" t="str">
            <v>Torre Autosoportada - Triangular Seccion Variable</v>
          </cell>
          <cell r="N480" t="str">
            <v>31.0</v>
          </cell>
          <cell r="O480">
            <v>44450</v>
          </cell>
          <cell r="P480" t="str">
            <v>12.0</v>
          </cell>
          <cell r="Q480">
            <v>44507</v>
          </cell>
          <cell r="R480" t="str">
            <v>NA</v>
          </cell>
          <cell r="S480" t="str">
            <v>NA</v>
          </cell>
          <cell r="T480" t="str">
            <v>instalación de rieles omega, escalerillas de tierra, 1 platina de tierras y la reubicación de 3 soportes de diversidad</v>
          </cell>
          <cell r="U480" t="str">
            <v>CW2020 R3</v>
          </cell>
          <cell r="V480">
            <v>44469</v>
          </cell>
          <cell r="W480">
            <v>44469</v>
          </cell>
          <cell r="X480">
            <v>44469</v>
          </cell>
          <cell r="Y480">
            <v>44469</v>
          </cell>
          <cell r="Z480">
            <v>44473</v>
          </cell>
        </row>
        <row r="481">
          <cell r="B481" t="str">
            <v>SurOccidente</v>
          </cell>
          <cell r="C481" t="str">
            <v>PUT.Colgas Cocaya</v>
          </cell>
          <cell r="D481" t="str">
            <v>Localidades 700 - Obra Eléctrica 100%</v>
          </cell>
          <cell r="E481">
            <v>50000000</v>
          </cell>
          <cell r="F481" t="str">
            <v>Juan Carlos Gonzalez</v>
          </cell>
          <cell r="G481">
            <v>44448</v>
          </cell>
          <cell r="H481" t="str">
            <v>CICSA</v>
          </cell>
          <cell r="I481" t="str">
            <v>RF-PE-24462,</v>
          </cell>
          <cell r="K481" t="str">
            <v>Obligaciones de hacer</v>
          </cell>
          <cell r="L481" t="str">
            <v>Localidades 700</v>
          </cell>
          <cell r="M481" t="str">
            <v>Torre Autosoportada - Triangular Seccion Variable</v>
          </cell>
          <cell r="N481" t="str">
            <v>60.0</v>
          </cell>
          <cell r="O481">
            <v>44445</v>
          </cell>
          <cell r="P481" t="str">
            <v>75.0</v>
          </cell>
          <cell r="Q481">
            <v>44565</v>
          </cell>
          <cell r="R481" t="str">
            <v>NA</v>
          </cell>
          <cell r="S481" t="str">
            <v>NA</v>
          </cell>
          <cell r="T481" t="str">
            <v>Pendiente estudio de suelos para TAT 60 m</v>
          </cell>
          <cell r="U481" t="str">
            <v>CW2020 R3</v>
          </cell>
        </row>
        <row r="482">
          <cell r="B482" t="str">
            <v>SurOccidente</v>
          </cell>
          <cell r="C482" t="str">
            <v>PUT.Colgas Cocaya</v>
          </cell>
          <cell r="D482" t="str">
            <v>Localidades 700 - Obra Civil 100%</v>
          </cell>
          <cell r="E482">
            <v>363606308</v>
          </cell>
          <cell r="F482" t="str">
            <v>Juan Carlos Gonzalez</v>
          </cell>
          <cell r="G482">
            <v>44448</v>
          </cell>
          <cell r="H482" t="str">
            <v>CICSA</v>
          </cell>
          <cell r="I482" t="str">
            <v>RF-PE-24462,</v>
          </cell>
          <cell r="J482">
            <v>20214075</v>
          </cell>
          <cell r="K482" t="str">
            <v>Obligaciones de hacer</v>
          </cell>
          <cell r="L482" t="str">
            <v>Localidades 700</v>
          </cell>
          <cell r="M482" t="str">
            <v>Torre Autosoportada - Triangular Seccion Variable</v>
          </cell>
          <cell r="N482" t="str">
            <v>60.0</v>
          </cell>
          <cell r="O482">
            <v>44445</v>
          </cell>
          <cell r="P482" t="str">
            <v>75.0</v>
          </cell>
          <cell r="Q482">
            <v>44565</v>
          </cell>
          <cell r="R482" t="str">
            <v>NA</v>
          </cell>
          <cell r="S482" t="str">
            <v>NA</v>
          </cell>
          <cell r="T482" t="str">
            <v>Pendiente estudio de suelos para TAT 60 m</v>
          </cell>
          <cell r="U482" t="str">
            <v>CW2020 R3</v>
          </cell>
          <cell r="V482">
            <v>44619</v>
          </cell>
          <cell r="W482">
            <v>44619</v>
          </cell>
          <cell r="X482">
            <v>44619</v>
          </cell>
          <cell r="Y482">
            <v>44620</v>
          </cell>
          <cell r="Z482">
            <v>44624</v>
          </cell>
        </row>
        <row r="483">
          <cell r="B483" t="str">
            <v>SurOccidente</v>
          </cell>
          <cell r="C483" t="str">
            <v>PUT.Colgas Cocaya</v>
          </cell>
          <cell r="D483" t="str">
            <v>Localidades 700 - Cimentación Torre</v>
          </cell>
          <cell r="E483">
            <v>69712336</v>
          </cell>
          <cell r="F483" t="str">
            <v>Juan Carlos Gonzalez</v>
          </cell>
          <cell r="G483">
            <v>44448</v>
          </cell>
          <cell r="H483" t="str">
            <v>CICSA</v>
          </cell>
          <cell r="I483" t="str">
            <v>RF-PE-24462,</v>
          </cell>
          <cell r="K483" t="str">
            <v>Obligaciones de hacer</v>
          </cell>
          <cell r="L483" t="str">
            <v>Localidades 700</v>
          </cell>
          <cell r="M483" t="str">
            <v>Torre Autosoportada - Triangular Seccion Variable</v>
          </cell>
          <cell r="N483" t="str">
            <v>60.0</v>
          </cell>
          <cell r="O483">
            <v>44445</v>
          </cell>
          <cell r="P483" t="str">
            <v>75.0</v>
          </cell>
          <cell r="Q483">
            <v>44565</v>
          </cell>
          <cell r="R483" t="str">
            <v>NA</v>
          </cell>
          <cell r="S483" t="str">
            <v>NA</v>
          </cell>
          <cell r="T483" t="str">
            <v>Pendiente estudio de suelos para TAT 60 m</v>
          </cell>
          <cell r="U483" t="str">
            <v>CW2020 R3</v>
          </cell>
          <cell r="V483">
            <v>44553</v>
          </cell>
          <cell r="W483">
            <v>44553</v>
          </cell>
          <cell r="X483">
            <v>44553</v>
          </cell>
          <cell r="Y483">
            <v>44561</v>
          </cell>
          <cell r="Z483">
            <v>44567</v>
          </cell>
        </row>
        <row r="484">
          <cell r="B484" t="str">
            <v>SurOccidente</v>
          </cell>
          <cell r="C484" t="str">
            <v>PUT.Germania-2</v>
          </cell>
          <cell r="D484" t="str">
            <v>Localidades 700 - Obra Civil 100%</v>
          </cell>
          <cell r="E484">
            <v>373550997</v>
          </cell>
          <cell r="F484" t="str">
            <v>Juan Carlos Gonzalez</v>
          </cell>
          <cell r="G484">
            <v>44448</v>
          </cell>
          <cell r="H484" t="str">
            <v>CICSA</v>
          </cell>
          <cell r="I484" t="str">
            <v>RF-PE-24596,</v>
          </cell>
          <cell r="J484">
            <v>20214073</v>
          </cell>
          <cell r="K484" t="str">
            <v>Obligaciones de hacer</v>
          </cell>
          <cell r="L484" t="str">
            <v>Localidades 700</v>
          </cell>
          <cell r="M484" t="str">
            <v>Torre Autosoportada - Triangular Seccion Variable</v>
          </cell>
          <cell r="N484" t="str">
            <v>60.0</v>
          </cell>
          <cell r="O484">
            <v>44452</v>
          </cell>
          <cell r="P484" t="str">
            <v>75.0</v>
          </cell>
          <cell r="Q484">
            <v>44572</v>
          </cell>
          <cell r="R484" t="str">
            <v>NA</v>
          </cell>
          <cell r="S484" t="str">
            <v>NA</v>
          </cell>
          <cell r="T484" t="str">
            <v>Pendiente estudio de suelos para TAT 60m</v>
          </cell>
          <cell r="U484" t="str">
            <v>CW2020 R3</v>
          </cell>
        </row>
        <row r="485">
          <cell r="B485" t="str">
            <v>SurOccidente</v>
          </cell>
          <cell r="C485" t="str">
            <v>PUT.Germania-2</v>
          </cell>
          <cell r="D485" t="str">
            <v>Localidades 700 - Cimentación Torre</v>
          </cell>
          <cell r="E485">
            <v>160038167</v>
          </cell>
          <cell r="F485" t="str">
            <v>Juan Carlos Gonzalez</v>
          </cell>
          <cell r="G485">
            <v>44448</v>
          </cell>
          <cell r="H485" t="str">
            <v>CICSA</v>
          </cell>
          <cell r="I485" t="str">
            <v>RF-PE-24596,</v>
          </cell>
          <cell r="K485" t="str">
            <v>Obligaciones de hacer</v>
          </cell>
          <cell r="L485" t="str">
            <v>Localidades 700</v>
          </cell>
          <cell r="M485" t="str">
            <v>Torre Autosoportada - Triangular Seccion Variable</v>
          </cell>
          <cell r="N485" t="str">
            <v>60.0</v>
          </cell>
          <cell r="O485">
            <v>44452</v>
          </cell>
          <cell r="P485" t="str">
            <v>75.0</v>
          </cell>
          <cell r="Q485">
            <v>44572</v>
          </cell>
          <cell r="R485" t="str">
            <v>NA</v>
          </cell>
          <cell r="S485" t="str">
            <v>NA</v>
          </cell>
          <cell r="T485" t="str">
            <v>Pendiente estudio de suelos para TAT 60m</v>
          </cell>
          <cell r="U485" t="str">
            <v>CW2020 R3</v>
          </cell>
          <cell r="V485">
            <v>44620</v>
          </cell>
          <cell r="W485">
            <v>44620</v>
          </cell>
          <cell r="X485">
            <v>44620</v>
          </cell>
          <cell r="Y485">
            <v>44620</v>
          </cell>
          <cell r="Z485">
            <v>44624</v>
          </cell>
        </row>
        <row r="486">
          <cell r="B486" t="str">
            <v>SurOccidente</v>
          </cell>
          <cell r="C486" t="str">
            <v>PUT.Sensella</v>
          </cell>
          <cell r="D486" t="str">
            <v>Localidades 700 - Obra Civil 100%</v>
          </cell>
          <cell r="E486">
            <v>660938719</v>
          </cell>
          <cell r="F486" t="str">
            <v>Juan Carlos Gonzalez</v>
          </cell>
          <cell r="G486">
            <v>44448</v>
          </cell>
          <cell r="H486" t="str">
            <v>CICSA</v>
          </cell>
          <cell r="I486" t="str">
            <v>RF-PE-24597,</v>
          </cell>
          <cell r="J486">
            <v>20214071</v>
          </cell>
          <cell r="K486" t="str">
            <v>Obligaciones de hacer</v>
          </cell>
          <cell r="L486" t="str">
            <v>Localidades 700</v>
          </cell>
          <cell r="M486" t="str">
            <v>Torre Autosoportada - Triangular Seccion Variable</v>
          </cell>
          <cell r="N486" t="str">
            <v>60.0</v>
          </cell>
          <cell r="O486">
            <v>44452</v>
          </cell>
          <cell r="P486" t="str">
            <v>75.0</v>
          </cell>
          <cell r="Q486">
            <v>44572</v>
          </cell>
          <cell r="R486" t="str">
            <v>NA</v>
          </cell>
          <cell r="S486" t="str">
            <v>NA</v>
          </cell>
          <cell r="T486" t="str">
            <v>Pendiente estudio de suelos para TAT 60m</v>
          </cell>
          <cell r="U486" t="str">
            <v>CW2020 R3</v>
          </cell>
        </row>
        <row r="487">
          <cell r="B487" t="str">
            <v>SurOccidente</v>
          </cell>
          <cell r="C487" t="str">
            <v>PUT.Sensella</v>
          </cell>
          <cell r="D487" t="str">
            <v>Localidades 700 - Cimentación Torre</v>
          </cell>
          <cell r="E487">
            <v>63791394</v>
          </cell>
          <cell r="F487" t="str">
            <v>Juan Carlos Gonzalez</v>
          </cell>
          <cell r="G487">
            <v>44448</v>
          </cell>
          <cell r="H487" t="str">
            <v>CICSA</v>
          </cell>
          <cell r="I487" t="str">
            <v>RF-PE-24597,</v>
          </cell>
          <cell r="K487" t="str">
            <v>Obligaciones de hacer</v>
          </cell>
          <cell r="L487" t="str">
            <v>Localidades 700</v>
          </cell>
          <cell r="M487" t="str">
            <v>Torre Autosoportada - Triangular Seccion Variable</v>
          </cell>
          <cell r="N487" t="str">
            <v>60.0</v>
          </cell>
          <cell r="O487">
            <v>44452</v>
          </cell>
          <cell r="P487" t="str">
            <v>75.0</v>
          </cell>
          <cell r="Q487">
            <v>44572</v>
          </cell>
          <cell r="R487" t="str">
            <v>NA</v>
          </cell>
          <cell r="S487" t="str">
            <v>NA</v>
          </cell>
          <cell r="T487" t="str">
            <v>Pendiente estudio de suelos para TAT 60m</v>
          </cell>
          <cell r="U487" t="str">
            <v>CW2020 R3</v>
          </cell>
          <cell r="V487">
            <v>44620</v>
          </cell>
          <cell r="W487">
            <v>44620</v>
          </cell>
          <cell r="X487">
            <v>44620</v>
          </cell>
          <cell r="Y487">
            <v>44620</v>
          </cell>
          <cell r="Z487">
            <v>44624</v>
          </cell>
        </row>
        <row r="488">
          <cell r="B488" t="str">
            <v>SurOccidente</v>
          </cell>
          <cell r="C488" t="str">
            <v>CAU.La Alianza</v>
          </cell>
          <cell r="D488" t="str">
            <v>Localidades 700 - Obra Eléctrica 100%</v>
          </cell>
          <cell r="E488">
            <v>50000000</v>
          </cell>
          <cell r="F488" t="str">
            <v>Juan Carlos Gonzalez</v>
          </cell>
          <cell r="G488">
            <v>44448</v>
          </cell>
          <cell r="H488" t="str">
            <v>CICSA</v>
          </cell>
          <cell r="I488" t="str">
            <v>RF-PE-23513,</v>
          </cell>
          <cell r="K488" t="str">
            <v>Obligaciones de hacer</v>
          </cell>
          <cell r="L488" t="str">
            <v>Localidades 700</v>
          </cell>
          <cell r="M488" t="str">
            <v>Celda Portatil - Triangular</v>
          </cell>
          <cell r="N488" t="str">
            <v>45.0</v>
          </cell>
          <cell r="O488">
            <v>44452</v>
          </cell>
          <cell r="P488" t="str">
            <v>75.0</v>
          </cell>
          <cell r="Q488">
            <v>44572</v>
          </cell>
          <cell r="R488" t="str">
            <v>NA</v>
          </cell>
          <cell r="S488" t="str">
            <v>NA</v>
          </cell>
          <cell r="T488" t="str">
            <v>pendiente estudio de suelos para CPT 45 m</v>
          </cell>
          <cell r="U488" t="str">
            <v>CW2020 R3</v>
          </cell>
        </row>
        <row r="489">
          <cell r="B489" t="str">
            <v>SurOccidente</v>
          </cell>
          <cell r="C489" t="str">
            <v>CAU.La Alianza</v>
          </cell>
          <cell r="D489" t="str">
            <v>Localidades 700 - Obra Civil 100%</v>
          </cell>
          <cell r="E489">
            <v>131882136</v>
          </cell>
          <cell r="F489" t="str">
            <v>Juan Carlos Gonzalez</v>
          </cell>
          <cell r="G489">
            <v>44448</v>
          </cell>
          <cell r="H489" t="str">
            <v>CICSA</v>
          </cell>
          <cell r="I489" t="str">
            <v>RF-PE-23513,</v>
          </cell>
          <cell r="J489">
            <v>20214068</v>
          </cell>
          <cell r="K489" t="str">
            <v>Obligaciones de hacer</v>
          </cell>
          <cell r="L489" t="str">
            <v>Localidades 700</v>
          </cell>
          <cell r="M489" t="str">
            <v>Celda Portatil - Triangular</v>
          </cell>
          <cell r="N489" t="str">
            <v>45.0</v>
          </cell>
          <cell r="O489">
            <v>44452</v>
          </cell>
          <cell r="P489" t="str">
            <v>75.0</v>
          </cell>
          <cell r="Q489">
            <v>44572</v>
          </cell>
          <cell r="R489" t="str">
            <v>NA</v>
          </cell>
          <cell r="S489" t="str">
            <v>NA</v>
          </cell>
          <cell r="T489" t="str">
            <v>pendiente estudio de suelos para CPT 45 m</v>
          </cell>
          <cell r="U489" t="str">
            <v>CW2020 R3</v>
          </cell>
        </row>
        <row r="490">
          <cell r="B490" t="str">
            <v>SurOccidente</v>
          </cell>
          <cell r="C490" t="str">
            <v>CAU.La Alianza</v>
          </cell>
          <cell r="D490" t="str">
            <v>Localidades 700 - Cimentación Torre</v>
          </cell>
          <cell r="E490">
            <v>80000000</v>
          </cell>
          <cell r="F490" t="str">
            <v>Juan Carlos Gonzalez</v>
          </cell>
          <cell r="G490">
            <v>44448</v>
          </cell>
          <cell r="H490" t="str">
            <v>CICSA</v>
          </cell>
          <cell r="I490" t="str">
            <v>RF-PE-23513,</v>
          </cell>
          <cell r="K490" t="str">
            <v>Obligaciones de hacer</v>
          </cell>
          <cell r="L490" t="str">
            <v>Localidades 700</v>
          </cell>
          <cell r="M490" t="str">
            <v>Celda Portatil - Triangular</v>
          </cell>
          <cell r="N490" t="str">
            <v>45.0</v>
          </cell>
          <cell r="O490">
            <v>44452</v>
          </cell>
          <cell r="P490" t="str">
            <v>75.0</v>
          </cell>
          <cell r="Q490">
            <v>44572</v>
          </cell>
          <cell r="R490" t="str">
            <v>NA</v>
          </cell>
          <cell r="S490" t="str">
            <v>NA</v>
          </cell>
          <cell r="T490" t="str">
            <v>pendiente estudio de suelos para CPT 45 m</v>
          </cell>
          <cell r="U490" t="str">
            <v>CW2020 R3</v>
          </cell>
        </row>
        <row r="491">
          <cell r="B491" t="str">
            <v>SurOccidente</v>
          </cell>
          <cell r="C491" t="str">
            <v>CAU.El Hoyo</v>
          </cell>
          <cell r="D491" t="str">
            <v>Localidades 700 - Obra Eléctrica 100%</v>
          </cell>
          <cell r="E491">
            <v>215000000</v>
          </cell>
          <cell r="F491" t="str">
            <v>Juan Carlos Gonzalez</v>
          </cell>
          <cell r="G491">
            <v>44448</v>
          </cell>
          <cell r="H491" t="str">
            <v>ING. DEL HUILA</v>
          </cell>
          <cell r="I491" t="str">
            <v>RF-PE-23502,</v>
          </cell>
          <cell r="J491">
            <v>20214065</v>
          </cell>
          <cell r="K491" t="str">
            <v>Obligaciones de hacer</v>
          </cell>
          <cell r="L491" t="str">
            <v>Localidades 700</v>
          </cell>
          <cell r="M491" t="str">
            <v>Torre Autosoportada - Triangular Seccion Variable</v>
          </cell>
          <cell r="N491" t="str">
            <v>60.0</v>
          </cell>
          <cell r="O491">
            <v>44452</v>
          </cell>
          <cell r="P491" t="str">
            <v>75.0</v>
          </cell>
          <cell r="Q491">
            <v>44572</v>
          </cell>
          <cell r="R491" t="str">
            <v>NA</v>
          </cell>
          <cell r="S491" t="str">
            <v>NA</v>
          </cell>
          <cell r="T491" t="str">
            <v>Pendiente estudio de suelos para TAT 60m</v>
          </cell>
          <cell r="U491" t="str">
            <v>CW2020 R3</v>
          </cell>
        </row>
        <row r="492">
          <cell r="B492" t="str">
            <v>SurOccidente</v>
          </cell>
          <cell r="C492" t="str">
            <v>CAQ.Remolinos de Aricunti</v>
          </cell>
          <cell r="D492" t="str">
            <v>Localidades 700 - Cimentación Torre</v>
          </cell>
          <cell r="E492">
            <v>50000000</v>
          </cell>
          <cell r="F492" t="str">
            <v>Juan Carlos Gonzalez</v>
          </cell>
          <cell r="G492">
            <v>44448</v>
          </cell>
          <cell r="H492" t="str">
            <v>CICSA</v>
          </cell>
          <cell r="I492" t="str">
            <v>RF-PE-24389,</v>
          </cell>
          <cell r="K492" t="str">
            <v>Obligaciones de hacer</v>
          </cell>
          <cell r="L492" t="str">
            <v>Localidades 700</v>
          </cell>
          <cell r="M492" t="str">
            <v>Celda Portatil - Triangular</v>
          </cell>
          <cell r="N492" t="str">
            <v>45.0</v>
          </cell>
          <cell r="O492">
            <v>44452</v>
          </cell>
          <cell r="P492" t="str">
            <v>75.0</v>
          </cell>
          <cell r="Q492">
            <v>44572</v>
          </cell>
          <cell r="R492" t="str">
            <v>NA</v>
          </cell>
          <cell r="S492" t="str">
            <v>NA</v>
          </cell>
          <cell r="T492" t="str">
            <v>Pendiente estudio de suelos, iniciar fabricación CPT 45m</v>
          </cell>
          <cell r="U492" t="str">
            <v>CW2020 R3</v>
          </cell>
        </row>
        <row r="493">
          <cell r="B493" t="str">
            <v>SurOccidente</v>
          </cell>
          <cell r="C493" t="str">
            <v>TOL.Chicoral-2</v>
          </cell>
          <cell r="D493" t="str">
            <v>Ampliación Localidades 700 - Ampliación Obras Civiles</v>
          </cell>
          <cell r="E493">
            <v>5145169</v>
          </cell>
          <cell r="F493" t="str">
            <v>German Dario Mancipe</v>
          </cell>
          <cell r="G493">
            <v>44448</v>
          </cell>
          <cell r="H493" t="str">
            <v>ING. DEL HUILA</v>
          </cell>
          <cell r="I493" t="str">
            <v>RF-OVE-45171 lte2600,</v>
          </cell>
          <cell r="K493" t="str">
            <v>Calidad regional</v>
          </cell>
          <cell r="L493" t="str">
            <v>Ampliación Localidades 700</v>
          </cell>
          <cell r="M493" t="str">
            <v>Celda Portatil - Monopolo</v>
          </cell>
          <cell r="N493" t="str">
            <v>25.0</v>
          </cell>
          <cell r="O493">
            <v>44449</v>
          </cell>
          <cell r="P493" t="str">
            <v>8.0</v>
          </cell>
          <cell r="Q493">
            <v>44502</v>
          </cell>
          <cell r="R493" t="str">
            <v>NA</v>
          </cell>
          <cell r="S493" t="str">
            <v>NA</v>
          </cell>
          <cell r="T493" t="str">
            <v>la instalación de 3 platinas de tierras, 3 soportes tipo bandear con sus respectivos collarines.</v>
          </cell>
          <cell r="U493" t="str">
            <v>CW2020 R3</v>
          </cell>
          <cell r="V493">
            <v>44468</v>
          </cell>
          <cell r="W493">
            <v>44468</v>
          </cell>
          <cell r="X493">
            <v>44468</v>
          </cell>
          <cell r="Y493">
            <v>44469</v>
          </cell>
          <cell r="Z493">
            <v>44473</v>
          </cell>
        </row>
        <row r="494">
          <cell r="B494" t="str">
            <v>SurOccidente</v>
          </cell>
          <cell r="C494" t="str">
            <v>NEI.Alamos</v>
          </cell>
          <cell r="D494" t="str">
            <v>Ampliación Localidades 700 - Ampliación Obras Civiles</v>
          </cell>
          <cell r="E494">
            <v>14183255</v>
          </cell>
          <cell r="F494" t="str">
            <v>German Dario Mancipe</v>
          </cell>
          <cell r="G494">
            <v>44448</v>
          </cell>
          <cell r="H494" t="str">
            <v>ING. DEL HUILA</v>
          </cell>
          <cell r="I494" t="str">
            <v>RF-OVE-50956 lte700,</v>
          </cell>
          <cell r="K494" t="str">
            <v>Calidad regional</v>
          </cell>
          <cell r="L494" t="str">
            <v>Ampliación Localidades 700</v>
          </cell>
          <cell r="M494" t="str">
            <v>Torre Autosoportada - Triangular Seccion Variable</v>
          </cell>
          <cell r="N494" t="str">
            <v>36.0</v>
          </cell>
          <cell r="O494">
            <v>44449</v>
          </cell>
          <cell r="P494" t="str">
            <v>10.0</v>
          </cell>
          <cell r="Q494">
            <v>44504</v>
          </cell>
          <cell r="R494" t="str">
            <v>NA</v>
          </cell>
          <cell r="S494" t="str">
            <v>NA</v>
          </cell>
          <cell r="T494" t="str">
            <v>instalación de 4 platinas de tierras, 4 soportes tipo H y desmontes de soportes bandera.</v>
          </cell>
          <cell r="U494" t="str">
            <v>CW2020 R3</v>
          </cell>
          <cell r="V494">
            <v>44468</v>
          </cell>
          <cell r="W494">
            <v>44468</v>
          </cell>
          <cell r="X494">
            <v>44468</v>
          </cell>
          <cell r="Y494">
            <v>44469</v>
          </cell>
          <cell r="Z494">
            <v>44473</v>
          </cell>
        </row>
        <row r="495">
          <cell r="B495" t="str">
            <v>SurOccidente</v>
          </cell>
          <cell r="C495" t="str">
            <v>CAL.ST MELENDEZ</v>
          </cell>
          <cell r="D495" t="str">
            <v>Adecuaciones - SDS BCC y CCM</v>
          </cell>
          <cell r="E495">
            <v>622905</v>
          </cell>
          <cell r="F495" t="str">
            <v>Juan Carlos Gonzalez</v>
          </cell>
          <cell r="G495">
            <v>44447</v>
          </cell>
          <cell r="H495" t="str">
            <v>ING. DEL HUILA</v>
          </cell>
          <cell r="I495" t="str">
            <v>CO-5-R3-CAL-ST-030TX</v>
          </cell>
          <cell r="K495" t="str">
            <v>NA</v>
          </cell>
          <cell r="L495" t="str">
            <v>Adecuaciones</v>
          </cell>
          <cell r="M495" t="str">
            <v>Otro - Otra</v>
          </cell>
          <cell r="N495" t="str">
            <v>0.0</v>
          </cell>
          <cell r="O495">
            <v>44452</v>
          </cell>
          <cell r="P495" t="str">
            <v>15.0</v>
          </cell>
          <cell r="Q495">
            <v>44512</v>
          </cell>
          <cell r="R495" t="str">
            <v>NA</v>
          </cell>
          <cell r="S495" t="str">
            <v>NA</v>
          </cell>
          <cell r="T495" t="str">
            <v>Se requiere anclar un RACK en el SDS Melendez en Cali</v>
          </cell>
          <cell r="U495" t="str">
            <v>CW2020 R3</v>
          </cell>
          <cell r="V495">
            <v>44505</v>
          </cell>
          <cell r="W495">
            <v>44505</v>
          </cell>
          <cell r="X495">
            <v>44505</v>
          </cell>
          <cell r="Y495">
            <v>44530</v>
          </cell>
          <cell r="Z495">
            <v>44533</v>
          </cell>
        </row>
        <row r="496">
          <cell r="B496" t="str">
            <v>SurOccidente</v>
          </cell>
          <cell r="C496" t="str">
            <v>JAM.Jamundi-2</v>
          </cell>
          <cell r="D496" t="str">
            <v>Ampliación Localidades 700 - Ampliación Obras Civiles</v>
          </cell>
          <cell r="E496">
            <v>12114212</v>
          </cell>
          <cell r="F496" t="str">
            <v>German Dario Mancipe</v>
          </cell>
          <cell r="G496">
            <v>44447</v>
          </cell>
          <cell r="H496" t="str">
            <v>ING. DEL HUILA</v>
          </cell>
          <cell r="I496" t="str">
            <v>RF-OVE-49332 LTE700,</v>
          </cell>
          <cell r="K496" t="str">
            <v>Calidad regional</v>
          </cell>
          <cell r="L496" t="str">
            <v>Ampliación Localidades 700</v>
          </cell>
          <cell r="M496" t="str">
            <v>Torre Autosoportada - Triangular Seccion Variable</v>
          </cell>
          <cell r="N496" t="str">
            <v>60.0</v>
          </cell>
          <cell r="O496">
            <v>44448</v>
          </cell>
          <cell r="P496" t="str">
            <v>8.0</v>
          </cell>
          <cell r="Q496">
            <v>44501</v>
          </cell>
          <cell r="R496" t="str">
            <v>NA</v>
          </cell>
          <cell r="S496" t="str">
            <v>NA</v>
          </cell>
          <cell r="T496" t="str">
            <v>instalación de rieles omega, escalerilla porta cables, 5 platinas de tierras, 3soportes de 3m. tipo H para 3 antenas, 1 soporte de 1.5 para equipos de RF y la reubicación de dos soportes de diversidad</v>
          </cell>
          <cell r="U496" t="str">
            <v>CW2020 R3</v>
          </cell>
          <cell r="V496">
            <v>44468</v>
          </cell>
          <cell r="W496">
            <v>44468</v>
          </cell>
          <cell r="X496">
            <v>44468</v>
          </cell>
          <cell r="Y496">
            <v>44469</v>
          </cell>
          <cell r="Z496">
            <v>44473</v>
          </cell>
        </row>
        <row r="497">
          <cell r="B497" t="str">
            <v>SurOccidente</v>
          </cell>
          <cell r="C497" t="str">
            <v>CAL.14 Pasoancho</v>
          </cell>
          <cell r="D497" t="str">
            <v>Ampliación Localidades 700 - Ampliación Obras Civiles</v>
          </cell>
          <cell r="E497">
            <v>2705872</v>
          </cell>
          <cell r="F497" t="str">
            <v>German Dario Mancipe</v>
          </cell>
          <cell r="G497">
            <v>44446</v>
          </cell>
          <cell r="H497" t="str">
            <v>CICSA</v>
          </cell>
          <cell r="I497" t="str">
            <v>RF-OVE-46282 lte700,</v>
          </cell>
          <cell r="K497" t="str">
            <v>Calidad regional</v>
          </cell>
          <cell r="L497" t="str">
            <v>Ampliación Localidades 700</v>
          </cell>
          <cell r="M497" t="str">
            <v>Terraza - Convencional con Mastil Autosoportado</v>
          </cell>
          <cell r="N497" t="str">
            <v>25.0</v>
          </cell>
          <cell r="O497">
            <v>44447</v>
          </cell>
          <cell r="P497" t="str">
            <v>8.0</v>
          </cell>
          <cell r="Q497">
            <v>44500</v>
          </cell>
          <cell r="R497" t="str">
            <v>NA</v>
          </cell>
          <cell r="S497" t="str">
            <v>NA</v>
          </cell>
          <cell r="T497" t="str">
            <v>cambiar de 6m., instalación de 1 poll, 2 platinas de tierras y 1 soporte tipo bandera de 3m. x 3pulgadas.</v>
          </cell>
          <cell r="U497" t="str">
            <v>CW2020 R3</v>
          </cell>
          <cell r="V497">
            <v>44468</v>
          </cell>
          <cell r="W497">
            <v>44468</v>
          </cell>
          <cell r="X497">
            <v>44468</v>
          </cell>
          <cell r="Y497">
            <v>44469</v>
          </cell>
          <cell r="Z497">
            <v>44473</v>
          </cell>
        </row>
        <row r="498">
          <cell r="B498" t="str">
            <v>SurOccidente</v>
          </cell>
          <cell r="C498" t="str">
            <v>VAL.Yumbo-3</v>
          </cell>
          <cell r="D498" t="str">
            <v>Ampliación 3G/LTE - Ampliación Obras Civiles</v>
          </cell>
          <cell r="E498">
            <v>5081114</v>
          </cell>
          <cell r="F498" t="str">
            <v>German Dario Mancipe</v>
          </cell>
          <cell r="G498">
            <v>44446</v>
          </cell>
          <cell r="H498" t="str">
            <v>CICSA</v>
          </cell>
          <cell r="I498" t="str">
            <v>RF-AMP-34404 RFModule1900 LTE MIMO,</v>
          </cell>
          <cell r="K498" t="str">
            <v>Calidad regional</v>
          </cell>
          <cell r="L498" t="str">
            <v>Ampliación 3G/LTE</v>
          </cell>
          <cell r="M498" t="str">
            <v>Torre Autosoportada - Cuadrada Seccion Constante 1.5m x 1.5m</v>
          </cell>
          <cell r="N498" t="str">
            <v>40.0</v>
          </cell>
          <cell r="O498">
            <v>44447</v>
          </cell>
          <cell r="P498" t="str">
            <v>8.0</v>
          </cell>
          <cell r="Q498">
            <v>44500</v>
          </cell>
          <cell r="R498" t="str">
            <v>NA</v>
          </cell>
          <cell r="S498" t="str">
            <v>NA</v>
          </cell>
          <cell r="T498" t="str">
            <v>instalación de 1 soporte de diversidad y 1 platina de tierras.</v>
          </cell>
          <cell r="U498" t="str">
            <v>CW2020 R3</v>
          </cell>
          <cell r="V498">
            <v>44467</v>
          </cell>
          <cell r="W498">
            <v>44467</v>
          </cell>
          <cell r="X498">
            <v>44467</v>
          </cell>
          <cell r="Y498">
            <v>44469</v>
          </cell>
          <cell r="Z498">
            <v>44473</v>
          </cell>
        </row>
        <row r="499">
          <cell r="B499" t="str">
            <v>SurOccidente</v>
          </cell>
          <cell r="C499" t="str">
            <v>TOL.Honda-1</v>
          </cell>
          <cell r="D499" t="str">
            <v>Ampliación 3G/LTE - Ampliación Obras Civiles</v>
          </cell>
          <cell r="E499">
            <v>2236162</v>
          </cell>
          <cell r="F499" t="str">
            <v>German Dario Mancipe</v>
          </cell>
          <cell r="G499">
            <v>44446</v>
          </cell>
          <cell r="H499" t="str">
            <v>CICSA</v>
          </cell>
          <cell r="I499" t="str">
            <v>RF-AMP-32207 RFModule2600 LTE MIMO,</v>
          </cell>
          <cell r="K499" t="str">
            <v>Calidad regional</v>
          </cell>
          <cell r="L499" t="str">
            <v>Ampliación 3G/LTE</v>
          </cell>
          <cell r="M499" t="str">
            <v>Torre Autosoportada - Cuadrada Seccion Constante 1.5m x 1.5m</v>
          </cell>
          <cell r="N499" t="str">
            <v>36.0</v>
          </cell>
          <cell r="O499">
            <v>44447</v>
          </cell>
          <cell r="P499" t="str">
            <v>8.0</v>
          </cell>
          <cell r="Q499">
            <v>44500</v>
          </cell>
          <cell r="R499" t="str">
            <v>NA</v>
          </cell>
          <cell r="S499" t="str">
            <v>NA</v>
          </cell>
          <cell r="T499" t="str">
            <v>instalación de 1 soporte para equipos de RF de 1.5 m</v>
          </cell>
          <cell r="U499" t="str">
            <v>CW2020 R3</v>
          </cell>
          <cell r="V499">
            <v>44468</v>
          </cell>
          <cell r="W499">
            <v>44468</v>
          </cell>
          <cell r="X499">
            <v>44468</v>
          </cell>
          <cell r="Y499">
            <v>44469</v>
          </cell>
          <cell r="Z499">
            <v>44473</v>
          </cell>
        </row>
        <row r="500">
          <cell r="B500" t="str">
            <v>SurOccidente</v>
          </cell>
          <cell r="C500" t="str">
            <v>TOL.Flandes-2</v>
          </cell>
          <cell r="D500" t="str">
            <v>Ampliación 3G/LTE - Ampliación Obras Civiles</v>
          </cell>
          <cell r="E500">
            <v>14882819</v>
          </cell>
          <cell r="F500" t="str">
            <v>German Dario Mancipe</v>
          </cell>
          <cell r="G500">
            <v>44446</v>
          </cell>
          <cell r="H500" t="str">
            <v>CICSA</v>
          </cell>
          <cell r="I500" t="str">
            <v>RF-AMP-32100 RFModule2600 LTE MIMO,</v>
          </cell>
          <cell r="K500" t="str">
            <v>Calidad regional</v>
          </cell>
          <cell r="L500" t="str">
            <v>Ampliación 3G/LTE</v>
          </cell>
          <cell r="M500" t="str">
            <v>Torre Autosoportada - Triangular Seccion Variable</v>
          </cell>
          <cell r="N500" t="str">
            <v>35.0</v>
          </cell>
          <cell r="O500">
            <v>44447</v>
          </cell>
          <cell r="P500" t="str">
            <v>8.0</v>
          </cell>
          <cell r="Q500">
            <v>44500</v>
          </cell>
          <cell r="R500" t="str">
            <v>NA</v>
          </cell>
          <cell r="S500" t="str">
            <v>NA</v>
          </cell>
          <cell r="T500" t="str">
            <v>instalación de 4 platinas de tierras, 10m. de RACK vertical en Angulo galvanizado de 1m. de ancho, 4 soportes tipo bandera de 3m. y desmontes de soportes.</v>
          </cell>
          <cell r="U500" t="str">
            <v>CW2020 R3</v>
          </cell>
          <cell r="V500">
            <v>44491</v>
          </cell>
          <cell r="W500">
            <v>44491</v>
          </cell>
          <cell r="X500">
            <v>44491</v>
          </cell>
          <cell r="Y500">
            <v>44497</v>
          </cell>
          <cell r="Z500">
            <v>44504</v>
          </cell>
        </row>
        <row r="501">
          <cell r="B501" t="str">
            <v>SurOccidente</v>
          </cell>
          <cell r="C501" t="str">
            <v>PAS.Morasurco</v>
          </cell>
          <cell r="D501" t="str">
            <v>Ampliación 3G/LTE - Ampliación Obras Civiles</v>
          </cell>
          <cell r="E501">
            <v>1572795</v>
          </cell>
          <cell r="F501" t="str">
            <v>German Dario Mancipe</v>
          </cell>
          <cell r="G501">
            <v>44446</v>
          </cell>
          <cell r="H501" t="str">
            <v>CICSA</v>
          </cell>
          <cell r="I501" t="str">
            <v>RF-AMP-29714 lte2600,</v>
          </cell>
          <cell r="K501" t="str">
            <v>Calidad regional</v>
          </cell>
          <cell r="L501" t="str">
            <v>Ampliación 3G/LTE</v>
          </cell>
          <cell r="M501" t="str">
            <v>Terraza - Convencional con Mastil Autosoportado</v>
          </cell>
          <cell r="N501" t="str">
            <v>25.0</v>
          </cell>
          <cell r="O501">
            <v>44447</v>
          </cell>
          <cell r="P501" t="str">
            <v>8.0</v>
          </cell>
          <cell r="Q501">
            <v>44500</v>
          </cell>
          <cell r="R501" t="str">
            <v>NA</v>
          </cell>
          <cell r="S501" t="str">
            <v>NA</v>
          </cell>
          <cell r="T501" t="str">
            <v>El TSS se valida para la instalación de 1 platina de tierras</v>
          </cell>
          <cell r="U501" t="str">
            <v>CW2020 R3</v>
          </cell>
          <cell r="V501">
            <v>44467</v>
          </cell>
          <cell r="W501">
            <v>44467</v>
          </cell>
          <cell r="X501">
            <v>44467</v>
          </cell>
          <cell r="Y501">
            <v>44467</v>
          </cell>
          <cell r="Z501">
            <v>44473</v>
          </cell>
        </row>
        <row r="502">
          <cell r="B502" t="str">
            <v>SurOccidente</v>
          </cell>
          <cell r="C502" t="str">
            <v>CAU.Yapura</v>
          </cell>
          <cell r="D502" t="str">
            <v>Ampliación 3G/LTE - Ampliación Obras Civiles</v>
          </cell>
          <cell r="E502">
            <v>14134976</v>
          </cell>
          <cell r="F502" t="str">
            <v>Luis Ediel Torres</v>
          </cell>
          <cell r="G502">
            <v>44446</v>
          </cell>
          <cell r="H502" t="str">
            <v>CICSA</v>
          </cell>
          <cell r="K502" t="str">
            <v>Obligaciones de hacer</v>
          </cell>
          <cell r="L502" t="str">
            <v>Adecuaciones</v>
          </cell>
          <cell r="M502" t="str">
            <v>Celda Portatil - Triangular</v>
          </cell>
          <cell r="N502" t="str">
            <v>0.0</v>
          </cell>
          <cell r="O502">
            <v>44403</v>
          </cell>
          <cell r="P502" t="str">
            <v>5.0</v>
          </cell>
          <cell r="Q502">
            <v>44453</v>
          </cell>
          <cell r="R502" t="str">
            <v>NA</v>
          </cell>
          <cell r="S502" t="str">
            <v>NA</v>
          </cell>
          <cell r="T502" t="str">
            <v>suminitro de combustible</v>
          </cell>
          <cell r="U502" t="str">
            <v>CW2020 R3</v>
          </cell>
          <cell r="V502">
            <v>44469</v>
          </cell>
          <cell r="W502">
            <v>44469</v>
          </cell>
          <cell r="X502">
            <v>44469</v>
          </cell>
          <cell r="Y502">
            <v>44497</v>
          </cell>
          <cell r="Z502">
            <v>44504</v>
          </cell>
        </row>
        <row r="503">
          <cell r="B503" t="str">
            <v>SurOccidente</v>
          </cell>
          <cell r="C503" t="str">
            <v>CAQ.Peneya</v>
          </cell>
          <cell r="D503" t="str">
            <v>Localidades 700 - Obra Civil 100%</v>
          </cell>
          <cell r="E503">
            <v>597725276</v>
          </cell>
          <cell r="F503" t="str">
            <v>Luis Ediel Torres</v>
          </cell>
          <cell r="G503">
            <v>44446</v>
          </cell>
          <cell r="H503" t="str">
            <v>CICSA</v>
          </cell>
          <cell r="J503">
            <v>20214012</v>
          </cell>
          <cell r="K503" t="str">
            <v>Obligaciones de hacer</v>
          </cell>
          <cell r="L503" t="str">
            <v>Localidades 700</v>
          </cell>
          <cell r="M503" t="str">
            <v>Torre Autosoportada - Triangular Seccion Variable</v>
          </cell>
          <cell r="N503" t="str">
            <v>60.0</v>
          </cell>
          <cell r="O503">
            <v>44459</v>
          </cell>
          <cell r="P503" t="str">
            <v>70.0</v>
          </cell>
          <cell r="Q503">
            <v>44574</v>
          </cell>
          <cell r="R503" t="str">
            <v>NA</v>
          </cell>
          <cell r="S503" t="str">
            <v>NA</v>
          </cell>
          <cell r="T503" t="str">
            <v>obra civil torre de 60mt</v>
          </cell>
          <cell r="U503" t="str">
            <v>CW2020 R3</v>
          </cell>
          <cell r="V503">
            <v>44620</v>
          </cell>
          <cell r="W503">
            <v>44620</v>
          </cell>
          <cell r="X503">
            <v>44620</v>
          </cell>
          <cell r="Y503">
            <v>44620</v>
          </cell>
          <cell r="Z503">
            <v>44624</v>
          </cell>
        </row>
        <row r="504">
          <cell r="B504" t="str">
            <v>SurOccidente</v>
          </cell>
          <cell r="C504" t="str">
            <v>CAQ.Las Verdes</v>
          </cell>
          <cell r="D504" t="str">
            <v>Localidades 700 - Suministro e Instalación Torre</v>
          </cell>
          <cell r="E504">
            <v>332163888</v>
          </cell>
          <cell r="F504" t="str">
            <v>Luis Ediel Torres</v>
          </cell>
          <cell r="G504">
            <v>44446</v>
          </cell>
          <cell r="H504" t="str">
            <v>CICSA</v>
          </cell>
          <cell r="J504">
            <v>20214011</v>
          </cell>
          <cell r="K504" t="str">
            <v>Obligaciones de hacer</v>
          </cell>
          <cell r="L504" t="str">
            <v>Localidades 700</v>
          </cell>
          <cell r="M504" t="str">
            <v>Celda Portatil - Triangular</v>
          </cell>
          <cell r="N504" t="str">
            <v>45.0</v>
          </cell>
          <cell r="O504">
            <v>44459</v>
          </cell>
          <cell r="P504" t="str">
            <v>50.0</v>
          </cell>
          <cell r="Q504">
            <v>44554</v>
          </cell>
          <cell r="R504" t="str">
            <v>NA</v>
          </cell>
          <cell r="S504" t="str">
            <v>NA</v>
          </cell>
          <cell r="T504" t="str">
            <v>celda portatil 45mt</v>
          </cell>
          <cell r="U504" t="str">
            <v>CW2020 R3</v>
          </cell>
        </row>
        <row r="505">
          <cell r="B505" t="str">
            <v>SurOccidente</v>
          </cell>
          <cell r="C505" t="str">
            <v>TOL.Ataco</v>
          </cell>
          <cell r="D505" t="str">
            <v>Ampliación Localidades 700 - Ampliación Obras Civiles</v>
          </cell>
          <cell r="E505">
            <v>11568197</v>
          </cell>
          <cell r="F505" t="str">
            <v>German Dario Mancipe</v>
          </cell>
          <cell r="G505">
            <v>44446</v>
          </cell>
          <cell r="H505" t="str">
            <v>CICSA</v>
          </cell>
          <cell r="I505" t="str">
            <v>RF-OVE-51098 lte700,</v>
          </cell>
          <cell r="K505" t="str">
            <v>Calidad regional</v>
          </cell>
          <cell r="L505" t="str">
            <v>Ampliación Localidades 700</v>
          </cell>
          <cell r="M505" t="str">
            <v>Torre Autosoportada - Triangular Seccion Variable</v>
          </cell>
          <cell r="N505" t="str">
            <v>70.0</v>
          </cell>
          <cell r="O505">
            <v>44447</v>
          </cell>
          <cell r="P505" t="str">
            <v>12.0</v>
          </cell>
          <cell r="Q505">
            <v>44504</v>
          </cell>
          <cell r="R505" t="str">
            <v>NA</v>
          </cell>
          <cell r="S505" t="str">
            <v>NA</v>
          </cell>
          <cell r="T505" t="str">
            <v>instalación de rieles omega, escalerilla porta cables, 2 platina de tierras y 1 soporte tipo H</v>
          </cell>
          <cell r="U505" t="str">
            <v>CW2020 R3</v>
          </cell>
          <cell r="V505">
            <v>44614</v>
          </cell>
          <cell r="W505">
            <v>44614</v>
          </cell>
          <cell r="X505">
            <v>44614</v>
          </cell>
          <cell r="Y505">
            <v>44617</v>
          </cell>
          <cell r="Z505">
            <v>44624</v>
          </cell>
        </row>
        <row r="506">
          <cell r="B506" t="str">
            <v>SurOccidente</v>
          </cell>
          <cell r="C506" t="str">
            <v>NAR.Cordoba</v>
          </cell>
          <cell r="D506" t="str">
            <v>Ampliación Localidades 700 - Ampliación Obras Civiles</v>
          </cell>
          <cell r="E506">
            <v>13282760</v>
          </cell>
          <cell r="F506" t="str">
            <v>German Dario Mancipe</v>
          </cell>
          <cell r="G506">
            <v>44446</v>
          </cell>
          <cell r="H506" t="str">
            <v>CICSA</v>
          </cell>
          <cell r="I506" t="str">
            <v>RF-OVE-50905 lte700,</v>
          </cell>
          <cell r="K506" t="str">
            <v>Calidad regional</v>
          </cell>
          <cell r="L506" t="str">
            <v>Ampliación Localidades 700</v>
          </cell>
          <cell r="M506" t="str">
            <v>Torre Autosoportada - Triangular Seccion Variable</v>
          </cell>
          <cell r="N506" t="str">
            <v>80.0</v>
          </cell>
          <cell r="O506">
            <v>44447</v>
          </cell>
          <cell r="P506" t="str">
            <v>12.0</v>
          </cell>
          <cell r="Q506">
            <v>44504</v>
          </cell>
          <cell r="R506" t="str">
            <v>NA</v>
          </cell>
          <cell r="S506" t="str">
            <v>NA</v>
          </cell>
          <cell r="T506" t="str">
            <v>la instalación de rieles omega, escalerilla porta cables, 5 platinas de tierras, 3 m. de guaya, 3 soportes tipo H y 1 soporte tipo bandera de 1,5m.</v>
          </cell>
          <cell r="U506" t="str">
            <v>CW2020 R3</v>
          </cell>
          <cell r="V506">
            <v>44467</v>
          </cell>
          <cell r="W506">
            <v>44467</v>
          </cell>
          <cell r="X506">
            <v>44467</v>
          </cell>
          <cell r="Y506">
            <v>44467</v>
          </cell>
          <cell r="Z506">
            <v>44473</v>
          </cell>
        </row>
        <row r="507">
          <cell r="B507" t="str">
            <v>SurOccidente</v>
          </cell>
          <cell r="C507" t="str">
            <v>NAR.Candelillas</v>
          </cell>
          <cell r="D507" t="str">
            <v>Adecuaciones - Civiles LTE u Otras tecnologias</v>
          </cell>
          <cell r="E507">
            <v>15885588</v>
          </cell>
          <cell r="F507" t="str">
            <v>German Dario Mancipe</v>
          </cell>
          <cell r="G507">
            <v>44445</v>
          </cell>
          <cell r="H507" t="str">
            <v>CICSA</v>
          </cell>
          <cell r="I507" t="str">
            <v>RF-OVE-49340 LTE700,</v>
          </cell>
          <cell r="K507" t="str">
            <v>Adecuaciones OYM Nuevas Tecnologias</v>
          </cell>
          <cell r="L507" t="str">
            <v>Adecuaciones</v>
          </cell>
          <cell r="M507" t="str">
            <v>Torre Autosoportada - Triangular Seccion Variable</v>
          </cell>
          <cell r="N507" t="str">
            <v>100.0</v>
          </cell>
          <cell r="O507">
            <v>44446</v>
          </cell>
          <cell r="P507" t="str">
            <v>8.0</v>
          </cell>
          <cell r="Q507">
            <v>44499</v>
          </cell>
          <cell r="R507" t="str">
            <v>NA</v>
          </cell>
          <cell r="S507" t="str">
            <v>NA</v>
          </cell>
          <cell r="T507" t="str">
            <v>Suministro e instalación línea de vida</v>
          </cell>
          <cell r="U507" t="str">
            <v>CW2020 R3</v>
          </cell>
          <cell r="V507">
            <v>44469</v>
          </cell>
          <cell r="W507">
            <v>44469</v>
          </cell>
          <cell r="X507">
            <v>44469</v>
          </cell>
          <cell r="Y507">
            <v>44469</v>
          </cell>
          <cell r="Z507">
            <v>44473</v>
          </cell>
        </row>
        <row r="508">
          <cell r="B508" t="str">
            <v>SurOccidente</v>
          </cell>
          <cell r="C508" t="str">
            <v>PAS.Estadio</v>
          </cell>
          <cell r="D508" t="str">
            <v>Ampliación Localidades 700 - Ampliación Obras Civiles</v>
          </cell>
          <cell r="E508">
            <v>15295293</v>
          </cell>
          <cell r="F508" t="str">
            <v>German Dario Mancipe</v>
          </cell>
          <cell r="G508">
            <v>44445</v>
          </cell>
          <cell r="H508" t="str">
            <v>CICSA</v>
          </cell>
          <cell r="I508" t="str">
            <v>RF-OVE-51407 lte700,</v>
          </cell>
          <cell r="K508" t="str">
            <v>Calidad regional</v>
          </cell>
          <cell r="L508" t="str">
            <v>Ampliación Localidades 700</v>
          </cell>
          <cell r="M508" t="str">
            <v>Torre Autosoportada - Triangular Seccion Variable</v>
          </cell>
          <cell r="N508" t="str">
            <v>60.0</v>
          </cell>
          <cell r="O508">
            <v>44446</v>
          </cell>
          <cell r="P508" t="str">
            <v>12.0</v>
          </cell>
          <cell r="Q508">
            <v>44503</v>
          </cell>
          <cell r="R508" t="str">
            <v>NA</v>
          </cell>
          <cell r="S508" t="str">
            <v>NA</v>
          </cell>
          <cell r="T508" t="str">
            <v>Instalación de rieles omega, escalerilla porta cables, 6 platinas de tierras, 3 soportes tipo H de 3 tobos y 2 desmontes.</v>
          </cell>
          <cell r="U508" t="str">
            <v>CW2020 R3</v>
          </cell>
          <cell r="V508">
            <v>44491</v>
          </cell>
          <cell r="W508">
            <v>44491</v>
          </cell>
          <cell r="X508">
            <v>44491</v>
          </cell>
          <cell r="Y508">
            <v>44497</v>
          </cell>
          <cell r="Z508">
            <v>44504</v>
          </cell>
        </row>
        <row r="509">
          <cell r="B509" t="str">
            <v>SurOccidente</v>
          </cell>
          <cell r="C509" t="str">
            <v>POP.Bello Horizonte</v>
          </cell>
          <cell r="D509" t="str">
            <v>Ampliación Localidades 700 - Ampliación Obras Civiles</v>
          </cell>
          <cell r="E509">
            <v>2097368</v>
          </cell>
          <cell r="F509" t="str">
            <v>German Dario Mancipe</v>
          </cell>
          <cell r="G509">
            <v>44445</v>
          </cell>
          <cell r="H509" t="str">
            <v>CICSA</v>
          </cell>
          <cell r="K509" t="str">
            <v>Calidad regional</v>
          </cell>
          <cell r="L509" t="str">
            <v>Ampliación Localidades 700</v>
          </cell>
          <cell r="M509" t="str">
            <v>Torre Autosoportada - Cuadrada Seccion Constante 1.5m x 1.5m</v>
          </cell>
          <cell r="N509" t="str">
            <v>45.0</v>
          </cell>
          <cell r="O509">
            <v>44446</v>
          </cell>
          <cell r="P509" t="str">
            <v>12.0</v>
          </cell>
          <cell r="Q509">
            <v>44503</v>
          </cell>
          <cell r="R509" t="str">
            <v>NA</v>
          </cell>
          <cell r="S509" t="str">
            <v>NA</v>
          </cell>
          <cell r="T509" t="str">
            <v>Instalación de rieles omega, escalerilla porta cables y platina de tierras</v>
          </cell>
          <cell r="U509" t="str">
            <v>CW2020 R3</v>
          </cell>
          <cell r="V509">
            <v>44496</v>
          </cell>
          <cell r="W509">
            <v>44496</v>
          </cell>
          <cell r="X509">
            <v>44496</v>
          </cell>
          <cell r="Y509">
            <v>44497</v>
          </cell>
          <cell r="Z509">
            <v>44504</v>
          </cell>
        </row>
        <row r="510">
          <cell r="B510" t="str">
            <v>SurOccidente</v>
          </cell>
          <cell r="C510" t="str">
            <v>CAL.Evaristo</v>
          </cell>
          <cell r="D510" t="str">
            <v>Ampliación Localidades 700 - Ampliación Obras Civiles</v>
          </cell>
          <cell r="E510">
            <v>985400</v>
          </cell>
          <cell r="F510" t="str">
            <v>German Dario Mancipe</v>
          </cell>
          <cell r="G510">
            <v>44445</v>
          </cell>
          <cell r="H510" t="str">
            <v>CICSA</v>
          </cell>
          <cell r="K510" t="str">
            <v>Calidad regional</v>
          </cell>
          <cell r="L510" t="str">
            <v>Ampliación Localidades 700</v>
          </cell>
          <cell r="M510" t="str">
            <v>Torre Autosoportada - Cuadrada Seccion Constante 1.5m x 1.5m</v>
          </cell>
          <cell r="N510" t="str">
            <v>45.0</v>
          </cell>
          <cell r="O510">
            <v>44446</v>
          </cell>
          <cell r="P510" t="str">
            <v>12.0</v>
          </cell>
          <cell r="Q510">
            <v>44503</v>
          </cell>
          <cell r="R510" t="str">
            <v>NA</v>
          </cell>
          <cell r="S510" t="str">
            <v>NA</v>
          </cell>
          <cell r="T510" t="str">
            <v>instalación de Rieles omega y 1 platina de tierras</v>
          </cell>
          <cell r="U510" t="str">
            <v>CW2020 R3</v>
          </cell>
          <cell r="V510">
            <v>44496</v>
          </cell>
          <cell r="W510">
            <v>44496</v>
          </cell>
          <cell r="X510">
            <v>44496</v>
          </cell>
          <cell r="Y510">
            <v>44497</v>
          </cell>
          <cell r="Z510">
            <v>44504</v>
          </cell>
        </row>
        <row r="511">
          <cell r="B511" t="str">
            <v>SurOccidente</v>
          </cell>
          <cell r="C511" t="str">
            <v>VAL.Golondrinas</v>
          </cell>
          <cell r="D511" t="str">
            <v>Ampliación 3G/LTE - Ampliación Obras Civiles</v>
          </cell>
          <cell r="E511">
            <v>10000000</v>
          </cell>
          <cell r="F511" t="str">
            <v>German Dario Mancipe</v>
          </cell>
          <cell r="G511">
            <v>44445</v>
          </cell>
          <cell r="H511" t="str">
            <v>CICSA</v>
          </cell>
          <cell r="I511" t="str">
            <v>RF-AMP-29159 lte2600,</v>
          </cell>
          <cell r="K511" t="str">
            <v>Calidad regional</v>
          </cell>
          <cell r="L511" t="str">
            <v>Ampliación 3G/LTE</v>
          </cell>
          <cell r="M511" t="str">
            <v>Torre Autosoportada - Triangular Seccion Variable</v>
          </cell>
          <cell r="N511" t="str">
            <v>50.0</v>
          </cell>
          <cell r="O511">
            <v>44446</v>
          </cell>
          <cell r="P511" t="str">
            <v>12.0</v>
          </cell>
          <cell r="Q511">
            <v>44503</v>
          </cell>
          <cell r="R511" t="str">
            <v>NA</v>
          </cell>
          <cell r="S511" t="str">
            <v>NA</v>
          </cell>
          <cell r="T511" t="str">
            <v>Instalación de rieles omega, escalerilla porta cables, 4 platinas de tierras, 2 soporte tipo H y 2 desmontes</v>
          </cell>
          <cell r="U511" t="str">
            <v>CW2020 R3</v>
          </cell>
        </row>
        <row r="512">
          <cell r="B512" t="str">
            <v>SurOccidente</v>
          </cell>
          <cell r="C512" t="str">
            <v>CAL.Calvario</v>
          </cell>
          <cell r="D512" t="str">
            <v>Ampliación Localidades 700 - Ampliación Obras Civiles</v>
          </cell>
          <cell r="E512">
            <v>16820296</v>
          </cell>
          <cell r="F512" t="str">
            <v>German Dario Mancipe</v>
          </cell>
          <cell r="G512">
            <v>44445</v>
          </cell>
          <cell r="H512" t="str">
            <v>CICSA</v>
          </cell>
          <cell r="I512" t="str">
            <v>RF-OVE-51279 LTE700,</v>
          </cell>
          <cell r="K512" t="str">
            <v>Calidad regional</v>
          </cell>
          <cell r="L512" t="str">
            <v>Ampliación Localidades 700</v>
          </cell>
          <cell r="M512" t="str">
            <v>Torre Autosoportada - Triangular Seccion Variable</v>
          </cell>
          <cell r="N512" t="str">
            <v>43.0</v>
          </cell>
          <cell r="O512">
            <v>44446</v>
          </cell>
          <cell r="P512" t="str">
            <v>12.0</v>
          </cell>
          <cell r="Q512">
            <v>44503</v>
          </cell>
          <cell r="R512" t="str">
            <v>NA</v>
          </cell>
          <cell r="S512" t="str">
            <v>NA</v>
          </cell>
          <cell r="T512" t="str">
            <v>Instalación de rieles omega, 5 platinas de tierras, 4 soportes de diversidad y el desmonte de 1 soporte de MW y 2 tipo H</v>
          </cell>
          <cell r="U512" t="str">
            <v>CW2020 R3</v>
          </cell>
          <cell r="V512">
            <v>44469</v>
          </cell>
          <cell r="W512">
            <v>44469</v>
          </cell>
          <cell r="X512">
            <v>44469</v>
          </cell>
          <cell r="Y512">
            <v>44469</v>
          </cell>
          <cell r="Z512">
            <v>44473</v>
          </cell>
        </row>
        <row r="513">
          <cell r="B513" t="str">
            <v>SurOccidente</v>
          </cell>
          <cell r="C513" t="str">
            <v>IBG.Centro</v>
          </cell>
          <cell r="D513" t="str">
            <v>Ampliación Localidades 700 - Ampliación Obras Civiles</v>
          </cell>
          <cell r="E513">
            <v>13677881</v>
          </cell>
          <cell r="F513" t="str">
            <v>German Dario Mancipe</v>
          </cell>
          <cell r="G513">
            <v>44445</v>
          </cell>
          <cell r="H513" t="str">
            <v>CICSA</v>
          </cell>
          <cell r="I513" t="str">
            <v>RF-OVE-51064 lte700,</v>
          </cell>
          <cell r="K513" t="str">
            <v>Calidad regional</v>
          </cell>
          <cell r="L513" t="str">
            <v>Ampliación Localidades 700</v>
          </cell>
          <cell r="M513" t="str">
            <v>Terraza - Convencional con Mastil Autosoportado</v>
          </cell>
          <cell r="N513" t="str">
            <v>25.0</v>
          </cell>
          <cell r="O513">
            <v>44446</v>
          </cell>
          <cell r="P513" t="str">
            <v>12.0</v>
          </cell>
          <cell r="Q513">
            <v>44503</v>
          </cell>
          <cell r="R513" t="str">
            <v>NA</v>
          </cell>
          <cell r="S513" t="str">
            <v>NA</v>
          </cell>
          <cell r="T513" t="str">
            <v>instalación de rieles omega, escalerilla porta cables, 4 platinas de tierras, 3 pool de 2m.x3 pulgadas y el cambio del mástil principal del auto soportado por uno de 4 pulgadas.</v>
          </cell>
          <cell r="U513" t="str">
            <v>CW2020 R3</v>
          </cell>
          <cell r="V513">
            <v>44491</v>
          </cell>
          <cell r="W513">
            <v>44491</v>
          </cell>
          <cell r="X513">
            <v>44491</v>
          </cell>
          <cell r="Y513">
            <v>44497</v>
          </cell>
          <cell r="Z513">
            <v>44504</v>
          </cell>
        </row>
        <row r="514">
          <cell r="B514" t="str">
            <v>SurOccidente</v>
          </cell>
          <cell r="C514" t="str">
            <v>IBG.Modelia</v>
          </cell>
          <cell r="D514" t="str">
            <v>Ampliación Localidades 700 - Ampliación Obras Civiles</v>
          </cell>
          <cell r="E514">
            <v>6548476</v>
          </cell>
          <cell r="F514" t="str">
            <v>German Dario Mancipe</v>
          </cell>
          <cell r="G514">
            <v>44443</v>
          </cell>
          <cell r="H514" t="str">
            <v>CICSA</v>
          </cell>
          <cell r="I514" t="str">
            <v>RF-OVE-51075 lte700,</v>
          </cell>
          <cell r="K514" t="str">
            <v>Calidad regional</v>
          </cell>
          <cell r="L514" t="str">
            <v>Ampliación Localidades 700</v>
          </cell>
          <cell r="M514" t="str">
            <v>Monopolo - Convencional</v>
          </cell>
          <cell r="N514" t="str">
            <v>20.0</v>
          </cell>
          <cell r="O514">
            <v>44445</v>
          </cell>
          <cell r="P514" t="str">
            <v>12.0</v>
          </cell>
          <cell r="Q514">
            <v>44502</v>
          </cell>
          <cell r="R514" t="str">
            <v>NA</v>
          </cell>
          <cell r="S514" t="str">
            <v>NA</v>
          </cell>
          <cell r="T514" t="str">
            <v>instalación de rieles omega, 3 platinas de tierra, 3 soportes de 3 m. para antenas de RF y 1 soporte de 1.5 para equipos de RF, todos con sus respectivos collarines.</v>
          </cell>
          <cell r="U514" t="str">
            <v>CW2020 R3</v>
          </cell>
          <cell r="V514">
            <v>44468</v>
          </cell>
          <cell r="W514">
            <v>44468</v>
          </cell>
          <cell r="X514">
            <v>44468</v>
          </cell>
          <cell r="Y514">
            <v>44469</v>
          </cell>
          <cell r="Z514">
            <v>44473</v>
          </cell>
        </row>
        <row r="515">
          <cell r="B515" t="str">
            <v>SurOccidente</v>
          </cell>
          <cell r="C515" t="str">
            <v>CAL.Diamante</v>
          </cell>
          <cell r="D515" t="str">
            <v>Ampliación Localidades 700 - Ampliación Obras Civiles</v>
          </cell>
          <cell r="E515">
            <v>3549147</v>
          </cell>
          <cell r="F515" t="str">
            <v>German Dario Mancipe</v>
          </cell>
          <cell r="G515">
            <v>44443</v>
          </cell>
          <cell r="H515" t="str">
            <v>CICSA</v>
          </cell>
          <cell r="I515" t="str">
            <v>RF-MOD-39288 ampliacion lte mimo,</v>
          </cell>
          <cell r="K515" t="str">
            <v>Calidad regional</v>
          </cell>
          <cell r="L515" t="str">
            <v>Ampliación Localidades 700</v>
          </cell>
          <cell r="M515" t="str">
            <v>Monopolo - Convencional</v>
          </cell>
          <cell r="N515" t="str">
            <v>45.0</v>
          </cell>
          <cell r="O515">
            <v>44445</v>
          </cell>
          <cell r="P515" t="str">
            <v>12.0</v>
          </cell>
          <cell r="Q515">
            <v>44502</v>
          </cell>
          <cell r="R515" t="str">
            <v>NA</v>
          </cell>
          <cell r="S515" t="str">
            <v>NA</v>
          </cell>
          <cell r="T515" t="str">
            <v>El TSS se valida para la instalación de Rieles Omega, escalerilla porta cables adosada al cuerpo del monopolo con sus respectivos collarines, 5 platinas de tierras, 2 soportes tipo bandera para equipos de RF y desmonte de soportes.</v>
          </cell>
          <cell r="U515" t="str">
            <v>CW2020 R3</v>
          </cell>
          <cell r="V515">
            <v>44468</v>
          </cell>
          <cell r="W515">
            <v>44468</v>
          </cell>
          <cell r="X515">
            <v>44468</v>
          </cell>
          <cell r="Y515">
            <v>44469</v>
          </cell>
          <cell r="Z515">
            <v>44473</v>
          </cell>
        </row>
        <row r="516">
          <cell r="B516" t="str">
            <v>SurOccidente</v>
          </cell>
          <cell r="C516" t="str">
            <v>CAU.La Alianza</v>
          </cell>
          <cell r="D516" t="str">
            <v>Localidades 700 - Suministro e Instalación Torre</v>
          </cell>
          <cell r="E516">
            <v>244785542</v>
          </cell>
          <cell r="F516" t="str">
            <v>Juan Carlos Gonzalez</v>
          </cell>
          <cell r="G516">
            <v>44442</v>
          </cell>
          <cell r="H516" t="str">
            <v>CICSA</v>
          </cell>
          <cell r="I516" t="str">
            <v>RF-PE-23513,</v>
          </cell>
          <cell r="J516">
            <v>20213992</v>
          </cell>
          <cell r="K516" t="str">
            <v>Obligaciones de hacer</v>
          </cell>
          <cell r="L516" t="str">
            <v>Localidades 700</v>
          </cell>
          <cell r="M516" t="str">
            <v>Celda Portatil - Triangular</v>
          </cell>
          <cell r="N516" t="str">
            <v>45.0</v>
          </cell>
          <cell r="O516">
            <v>44452</v>
          </cell>
          <cell r="P516" t="str">
            <v>75.0</v>
          </cell>
          <cell r="Q516">
            <v>44572</v>
          </cell>
          <cell r="R516" t="str">
            <v>NA</v>
          </cell>
          <cell r="S516" t="str">
            <v>NA</v>
          </cell>
          <cell r="T516" t="str">
            <v>pendiente estudio de suelos para CPT 45 m</v>
          </cell>
          <cell r="U516" t="str">
            <v>CW2020 R3</v>
          </cell>
          <cell r="V516">
            <v>44530</v>
          </cell>
          <cell r="W516">
            <v>44530</v>
          </cell>
          <cell r="X516">
            <v>44530</v>
          </cell>
          <cell r="Y516">
            <v>44530</v>
          </cell>
          <cell r="Z516">
            <v>44533</v>
          </cell>
        </row>
        <row r="517">
          <cell r="B517" t="str">
            <v>SurOccidente</v>
          </cell>
          <cell r="C517" t="str">
            <v>PUT.Sensella</v>
          </cell>
          <cell r="D517" t="str">
            <v>Localidades 700 - Suministro e Instalación Torre</v>
          </cell>
          <cell r="E517">
            <v>181794579</v>
          </cell>
          <cell r="F517" t="str">
            <v>Juan Carlos Gonzalez</v>
          </cell>
          <cell r="G517">
            <v>44442</v>
          </cell>
          <cell r="H517" t="str">
            <v>CICSA</v>
          </cell>
          <cell r="I517" t="str">
            <v>RF-PE-24597,</v>
          </cell>
          <cell r="J517">
            <v>20213990</v>
          </cell>
          <cell r="K517" t="str">
            <v>Obligaciones de hacer</v>
          </cell>
          <cell r="L517" t="str">
            <v>Localidades 700</v>
          </cell>
          <cell r="M517" t="str">
            <v>Torre Autosoportada - Triangular Seccion Variable</v>
          </cell>
          <cell r="N517" t="str">
            <v>60.0</v>
          </cell>
          <cell r="O517">
            <v>44452</v>
          </cell>
          <cell r="P517" t="str">
            <v>75.0</v>
          </cell>
          <cell r="Q517">
            <v>44572</v>
          </cell>
          <cell r="R517" t="str">
            <v>NA</v>
          </cell>
          <cell r="S517" t="str">
            <v>NA</v>
          </cell>
          <cell r="T517" t="str">
            <v>Pendiente estudio de suelos para TAT 60m</v>
          </cell>
          <cell r="U517" t="str">
            <v>CW2020 R3</v>
          </cell>
          <cell r="V517">
            <v>44620</v>
          </cell>
          <cell r="W517">
            <v>44620</v>
          </cell>
          <cell r="X517">
            <v>44620</v>
          </cell>
          <cell r="Y517">
            <v>44620</v>
          </cell>
          <cell r="Z517">
            <v>44624</v>
          </cell>
        </row>
        <row r="518">
          <cell r="B518" t="str">
            <v>SurOccidente</v>
          </cell>
          <cell r="C518" t="str">
            <v>PUT.Germania-2</v>
          </cell>
          <cell r="D518" t="str">
            <v>Localidades 700 - Suministro e Instalación Torre</v>
          </cell>
          <cell r="E518">
            <v>181794579</v>
          </cell>
          <cell r="F518" t="str">
            <v>Juan Carlos Gonzalez</v>
          </cell>
          <cell r="G518">
            <v>44442</v>
          </cell>
          <cell r="H518" t="str">
            <v>CICSA</v>
          </cell>
          <cell r="I518" t="str">
            <v>RF-PE-24596,</v>
          </cell>
          <cell r="J518">
            <v>20213989</v>
          </cell>
          <cell r="K518" t="str">
            <v>Obligaciones de hacer</v>
          </cell>
          <cell r="L518" t="str">
            <v>Localidades 700</v>
          </cell>
          <cell r="M518" t="str">
            <v>Torre Autosoportada - Triangular Seccion Variable</v>
          </cell>
          <cell r="N518" t="str">
            <v>60.0</v>
          </cell>
          <cell r="O518">
            <v>44452</v>
          </cell>
          <cell r="P518" t="str">
            <v>75.0</v>
          </cell>
          <cell r="Q518">
            <v>44572</v>
          </cell>
          <cell r="R518" t="str">
            <v>NA</v>
          </cell>
          <cell r="S518" t="str">
            <v>NA</v>
          </cell>
          <cell r="T518" t="str">
            <v>Pendiente estudio de suelos para TAT 60m</v>
          </cell>
          <cell r="U518" t="str">
            <v>CW2020 R3</v>
          </cell>
          <cell r="V518">
            <v>44620</v>
          </cell>
          <cell r="W518">
            <v>44620</v>
          </cell>
          <cell r="X518">
            <v>44620</v>
          </cell>
          <cell r="Y518">
            <v>44620</v>
          </cell>
          <cell r="Z518">
            <v>44624</v>
          </cell>
        </row>
        <row r="519">
          <cell r="B519" t="str">
            <v>SurOccidente</v>
          </cell>
          <cell r="C519" t="str">
            <v>PUT.Colgas Cocaya</v>
          </cell>
          <cell r="D519" t="str">
            <v>Localidades 700 - Suministro e Instalación Torre</v>
          </cell>
          <cell r="E519">
            <v>181639273</v>
          </cell>
          <cell r="F519" t="str">
            <v>Juan Carlos Gonzalez</v>
          </cell>
          <cell r="G519">
            <v>44442</v>
          </cell>
          <cell r="H519" t="str">
            <v>CICSA</v>
          </cell>
          <cell r="I519" t="str">
            <v>RF-PE-24462,</v>
          </cell>
          <cell r="K519" t="str">
            <v>Obligaciones de hacer</v>
          </cell>
          <cell r="L519" t="str">
            <v>Localidades 700</v>
          </cell>
          <cell r="M519" t="str">
            <v>Torre Autosoportada - Triangular Seccion Variable</v>
          </cell>
          <cell r="N519" t="str">
            <v>60.0</v>
          </cell>
          <cell r="O519">
            <v>44445</v>
          </cell>
          <cell r="P519" t="str">
            <v>75.0</v>
          </cell>
          <cell r="Q519">
            <v>44565</v>
          </cell>
          <cell r="R519" t="str">
            <v>NA</v>
          </cell>
          <cell r="S519" t="str">
            <v>NA</v>
          </cell>
          <cell r="T519" t="str">
            <v>Pendiente estudio de suelos para TAT 60 m</v>
          </cell>
          <cell r="U519" t="str">
            <v>CW2020 R3</v>
          </cell>
          <cell r="V519">
            <v>44553</v>
          </cell>
          <cell r="W519">
            <v>44553</v>
          </cell>
          <cell r="X519">
            <v>44553</v>
          </cell>
          <cell r="Y519">
            <v>44561</v>
          </cell>
          <cell r="Z519">
            <v>44567</v>
          </cell>
        </row>
        <row r="520">
          <cell r="B520" t="str">
            <v>SurOccidente</v>
          </cell>
          <cell r="C520" t="str">
            <v>CAU.El Hoyo</v>
          </cell>
          <cell r="D520" t="str">
            <v>Localidades 700 - Suministro e Instalación Torre</v>
          </cell>
          <cell r="E520">
            <v>150000000</v>
          </cell>
          <cell r="F520" t="str">
            <v>Juan Carlos Gonzalez</v>
          </cell>
          <cell r="G520">
            <v>44442</v>
          </cell>
          <cell r="H520" t="str">
            <v>ING. DEL HUILA</v>
          </cell>
          <cell r="I520" t="str">
            <v>RF-PE-23502,</v>
          </cell>
          <cell r="K520" t="str">
            <v>Obligaciones de hacer</v>
          </cell>
          <cell r="L520" t="str">
            <v>Localidades 700</v>
          </cell>
          <cell r="M520" t="str">
            <v>Torre Autosoportada - Triangular Seccion Variable</v>
          </cell>
          <cell r="N520" t="str">
            <v>60.0</v>
          </cell>
          <cell r="O520">
            <v>44452</v>
          </cell>
          <cell r="P520" t="str">
            <v>75.0</v>
          </cell>
          <cell r="Q520">
            <v>44572</v>
          </cell>
          <cell r="R520" t="str">
            <v>NA</v>
          </cell>
          <cell r="S520" t="str">
            <v>NA</v>
          </cell>
          <cell r="T520" t="str">
            <v>Pendiente estudio de suelos para TAT 60m</v>
          </cell>
          <cell r="U520" t="str">
            <v>CW2020 R3</v>
          </cell>
        </row>
        <row r="521">
          <cell r="B521" t="str">
            <v>SurOccidente</v>
          </cell>
          <cell r="C521" t="str">
            <v>CAU.El Hoyo</v>
          </cell>
          <cell r="D521" t="str">
            <v>Localidades 700 - Obra Civil 100%</v>
          </cell>
          <cell r="E521">
            <v>455530000</v>
          </cell>
          <cell r="F521" t="str">
            <v>Juan Carlos Gonzalez</v>
          </cell>
          <cell r="G521">
            <v>44442</v>
          </cell>
          <cell r="H521" t="str">
            <v>ING. DEL HUILA</v>
          </cell>
          <cell r="I521" t="str">
            <v>RF-PE-23502,</v>
          </cell>
          <cell r="J521">
            <v>20213986</v>
          </cell>
          <cell r="K521" t="str">
            <v>Obligaciones de hacer</v>
          </cell>
          <cell r="L521" t="str">
            <v>Localidades 700</v>
          </cell>
          <cell r="M521" t="str">
            <v>Torre Autosoportada - Triangular Seccion Variable</v>
          </cell>
          <cell r="N521" t="str">
            <v>60.0</v>
          </cell>
          <cell r="O521">
            <v>44452</v>
          </cell>
          <cell r="P521" t="str">
            <v>75.0</v>
          </cell>
          <cell r="Q521">
            <v>44572</v>
          </cell>
          <cell r="R521" t="str">
            <v>NA</v>
          </cell>
          <cell r="S521" t="str">
            <v>NA</v>
          </cell>
          <cell r="T521" t="str">
            <v>Pendiente estudio de suelos para TAT 60m</v>
          </cell>
          <cell r="U521" t="str">
            <v>CW2020 R3</v>
          </cell>
        </row>
        <row r="522">
          <cell r="B522" t="str">
            <v>SurOccidente</v>
          </cell>
          <cell r="C522" t="str">
            <v>CAQ.Remolinos de Aricunti</v>
          </cell>
          <cell r="D522" t="str">
            <v>Localidades 700 - Obra Civil 100%</v>
          </cell>
          <cell r="E522">
            <v>198934654</v>
          </cell>
          <cell r="F522" t="str">
            <v>Juan Carlos Gonzalez</v>
          </cell>
          <cell r="G522">
            <v>44442</v>
          </cell>
          <cell r="H522" t="str">
            <v>CICSA</v>
          </cell>
          <cell r="I522" t="str">
            <v>RF-PE-24389,</v>
          </cell>
          <cell r="J522">
            <v>20213981</v>
          </cell>
          <cell r="K522" t="str">
            <v>Obligaciones de hacer</v>
          </cell>
          <cell r="L522" t="str">
            <v>Localidades 700</v>
          </cell>
          <cell r="M522" t="str">
            <v>Celda Portatil - Triangular</v>
          </cell>
          <cell r="N522" t="str">
            <v>45.0</v>
          </cell>
          <cell r="O522">
            <v>44452</v>
          </cell>
          <cell r="P522" t="str">
            <v>75.0</v>
          </cell>
          <cell r="Q522">
            <v>44572</v>
          </cell>
          <cell r="R522" t="str">
            <v>NA</v>
          </cell>
          <cell r="S522" t="str">
            <v>NA</v>
          </cell>
          <cell r="T522" t="str">
            <v>Pendiente estudio de suelos, iniciar fabricación CPT 45m</v>
          </cell>
          <cell r="U522" t="str">
            <v>CW2020 R3</v>
          </cell>
        </row>
        <row r="523">
          <cell r="B523" t="str">
            <v>SurOccidente</v>
          </cell>
          <cell r="C523" t="str">
            <v>CAQ.Remolinos de Aricunti</v>
          </cell>
          <cell r="D523" t="str">
            <v>Localidades 700 - Suministro e Instalación Torre</v>
          </cell>
          <cell r="E523">
            <v>244785542</v>
          </cell>
          <cell r="F523" t="str">
            <v>Juan Carlos Gonzalez</v>
          </cell>
          <cell r="G523">
            <v>44442</v>
          </cell>
          <cell r="H523" t="str">
            <v>CICSA</v>
          </cell>
          <cell r="I523" t="str">
            <v>RF-PE-24389,</v>
          </cell>
          <cell r="K523" t="str">
            <v>Obligaciones de hacer</v>
          </cell>
          <cell r="L523" t="str">
            <v>Localidades 700</v>
          </cell>
          <cell r="M523" t="str">
            <v>Celda Portatil - Triangular</v>
          </cell>
          <cell r="N523" t="str">
            <v>45.0</v>
          </cell>
          <cell r="O523">
            <v>44452</v>
          </cell>
          <cell r="P523" t="str">
            <v>75.0</v>
          </cell>
          <cell r="Q523">
            <v>44572</v>
          </cell>
          <cell r="R523" t="str">
            <v>NA</v>
          </cell>
          <cell r="S523" t="str">
            <v>NA</v>
          </cell>
          <cell r="T523" t="str">
            <v>Pendiente estudio de suelos, iniciar fabricación CPT 45m</v>
          </cell>
          <cell r="U523" t="str">
            <v>CW2020 R3</v>
          </cell>
          <cell r="V523">
            <v>44530</v>
          </cell>
          <cell r="W523">
            <v>44530</v>
          </cell>
          <cell r="X523">
            <v>44530</v>
          </cell>
          <cell r="Y523">
            <v>44530</v>
          </cell>
          <cell r="Z523">
            <v>44533</v>
          </cell>
        </row>
        <row r="524">
          <cell r="B524" t="str">
            <v>SurOccidente</v>
          </cell>
          <cell r="C524" t="str">
            <v>TOL.El Caucho</v>
          </cell>
          <cell r="D524" t="str">
            <v>Localidades 700 - Obra Eléctrica 100%</v>
          </cell>
          <cell r="E524">
            <v>40000000</v>
          </cell>
          <cell r="F524" t="str">
            <v>Rafael Angel Garcia</v>
          </cell>
          <cell r="G524">
            <v>44441</v>
          </cell>
          <cell r="H524" t="str">
            <v>ING. DEL HUILA</v>
          </cell>
          <cell r="K524" t="str">
            <v>Obligaciones de hacer</v>
          </cell>
          <cell r="L524" t="str">
            <v>Localidades 700</v>
          </cell>
          <cell r="M524" t="str">
            <v>Celda Portatil - Cuadrada</v>
          </cell>
          <cell r="N524" t="str">
            <v>64.0</v>
          </cell>
          <cell r="O524">
            <v>44439</v>
          </cell>
          <cell r="P524" t="str">
            <v>50.0</v>
          </cell>
          <cell r="Q524">
            <v>44534</v>
          </cell>
          <cell r="R524" t="str">
            <v>NA</v>
          </cell>
          <cell r="S524" t="str">
            <v>NA</v>
          </cell>
          <cell r="T524" t="str">
            <v>celda portatil 45mt</v>
          </cell>
          <cell r="U524" t="str">
            <v>CW2020 R3</v>
          </cell>
        </row>
        <row r="525">
          <cell r="B525" t="str">
            <v>SurOccidente</v>
          </cell>
          <cell r="C525" t="str">
            <v>IBG.Pueblo Nuevo</v>
          </cell>
          <cell r="D525" t="str">
            <v>Adecuaciones - Obras Civiles Menores</v>
          </cell>
          <cell r="E525">
            <v>50000000</v>
          </cell>
          <cell r="F525" t="str">
            <v>Juan Carlos Gonzalez</v>
          </cell>
          <cell r="G525">
            <v>44441</v>
          </cell>
          <cell r="H525" t="str">
            <v>CICSA</v>
          </cell>
          <cell r="I525" t="str">
            <v>CO-5-R3-IBG-ST-2367</v>
          </cell>
          <cell r="K525" t="str">
            <v>NA</v>
          </cell>
          <cell r="L525" t="str">
            <v>Adecuaciones</v>
          </cell>
          <cell r="M525" t="str">
            <v>Terraza - Convencional con Mastil Autosoportado</v>
          </cell>
          <cell r="N525" t="str">
            <v>5.0</v>
          </cell>
          <cell r="O525">
            <v>44445</v>
          </cell>
          <cell r="P525" t="str">
            <v>20.0</v>
          </cell>
          <cell r="Q525">
            <v>44510</v>
          </cell>
          <cell r="R525" t="str">
            <v>NA</v>
          </cell>
          <cell r="S525" t="str">
            <v>NA</v>
          </cell>
          <cell r="T525" t="str">
            <v>Se debe replantear la estación de forma que solo se ocupen los 15 m2 contratados.</v>
          </cell>
          <cell r="U525" t="str">
            <v>CW2020 R3</v>
          </cell>
        </row>
        <row r="526">
          <cell r="B526" t="str">
            <v>SurOccidente</v>
          </cell>
          <cell r="C526" t="str">
            <v>NAR.Yacuanquer</v>
          </cell>
          <cell r="D526" t="str">
            <v>Ampliación 3G/LTE - Ampliación Obras Civiles</v>
          </cell>
          <cell r="E526">
            <v>2163925</v>
          </cell>
          <cell r="F526" t="str">
            <v>German Dario Mancipe</v>
          </cell>
          <cell r="G526">
            <v>44440</v>
          </cell>
          <cell r="H526" t="str">
            <v>ING. DEL HUILA</v>
          </cell>
          <cell r="I526" t="str">
            <v>RF-AMP-32397 RFModule2600 LTE MIMO,</v>
          </cell>
          <cell r="K526" t="str">
            <v>Calidad regional</v>
          </cell>
          <cell r="L526" t="str">
            <v>Ampliación 3G/LTE</v>
          </cell>
          <cell r="M526" t="str">
            <v>Torre Autosoportada - Triangular Seccion Variable</v>
          </cell>
          <cell r="N526" t="str">
            <v>60.0</v>
          </cell>
          <cell r="O526">
            <v>44441</v>
          </cell>
          <cell r="P526" t="str">
            <v>15.0</v>
          </cell>
          <cell r="Q526">
            <v>44501</v>
          </cell>
          <cell r="R526" t="str">
            <v>NA</v>
          </cell>
          <cell r="S526" t="str">
            <v>NA</v>
          </cell>
          <cell r="T526" t="str">
            <v>la instalación de rieles omega y 1 platina de tierras.</v>
          </cell>
          <cell r="U526" t="str">
            <v>CW2020 R3</v>
          </cell>
          <cell r="V526">
            <v>44467</v>
          </cell>
          <cell r="W526">
            <v>44467</v>
          </cell>
          <cell r="X526">
            <v>44467</v>
          </cell>
          <cell r="Y526">
            <v>44467</v>
          </cell>
          <cell r="Z526">
            <v>44473</v>
          </cell>
        </row>
        <row r="527">
          <cell r="B527" t="str">
            <v>SurOccidente</v>
          </cell>
          <cell r="C527" t="str">
            <v>VAL.Cartago-5</v>
          </cell>
          <cell r="D527" t="str">
            <v>Ampliación Localidades 700 - Ampliación Obras Civiles</v>
          </cell>
          <cell r="E527">
            <v>2926480</v>
          </cell>
          <cell r="F527" t="str">
            <v>German Dario Mancipe</v>
          </cell>
          <cell r="G527">
            <v>44440</v>
          </cell>
          <cell r="H527" t="str">
            <v>ING. DEL HUILA</v>
          </cell>
          <cell r="I527" t="str">
            <v>RF-OVE-50976 lte700,</v>
          </cell>
          <cell r="K527" t="str">
            <v>Calidad regional</v>
          </cell>
          <cell r="L527" t="str">
            <v>Ampliación Localidades 700</v>
          </cell>
          <cell r="M527" t="str">
            <v>Torre Autosoportada - Triangular Seccion Variable</v>
          </cell>
          <cell r="N527" t="str">
            <v>60.0</v>
          </cell>
          <cell r="O527">
            <v>44441</v>
          </cell>
          <cell r="P527" t="str">
            <v>15.0</v>
          </cell>
          <cell r="Q527">
            <v>44501</v>
          </cell>
          <cell r="R527" t="str">
            <v>NA</v>
          </cell>
          <cell r="S527" t="str">
            <v>NA</v>
          </cell>
          <cell r="T527" t="str">
            <v>la instalación de 1 soporte tipo bandera de 3 m. para antena de RF y 1 platina de tierras.</v>
          </cell>
          <cell r="U527" t="str">
            <v>CW2020 R3</v>
          </cell>
          <cell r="V527">
            <v>44468</v>
          </cell>
          <cell r="W527">
            <v>44468</v>
          </cell>
          <cell r="X527">
            <v>44468</v>
          </cell>
          <cell r="Y527">
            <v>44469</v>
          </cell>
          <cell r="Z527">
            <v>44473</v>
          </cell>
        </row>
        <row r="528">
          <cell r="B528" t="str">
            <v>SurOccidente</v>
          </cell>
          <cell r="C528" t="str">
            <v>CAU.Lerma</v>
          </cell>
          <cell r="D528" t="str">
            <v>Localidades 700 - Obra Civil 100%</v>
          </cell>
          <cell r="E528">
            <v>497167750</v>
          </cell>
          <cell r="F528" t="str">
            <v>Luis Ediel Torres</v>
          </cell>
          <cell r="G528">
            <v>44440</v>
          </cell>
          <cell r="H528" t="str">
            <v>CICSA</v>
          </cell>
          <cell r="J528">
            <v>20213926</v>
          </cell>
          <cell r="K528" t="str">
            <v>Obligaciones de hacer</v>
          </cell>
          <cell r="L528" t="str">
            <v>Localidades 700</v>
          </cell>
          <cell r="M528" t="str">
            <v>Celda Portatil - Triangular</v>
          </cell>
          <cell r="N528" t="str">
            <v>45.0</v>
          </cell>
          <cell r="O528">
            <v>44452</v>
          </cell>
          <cell r="P528" t="str">
            <v>50.0</v>
          </cell>
          <cell r="Q528">
            <v>44547</v>
          </cell>
          <cell r="R528" t="str">
            <v>NA</v>
          </cell>
          <cell r="S528" t="str">
            <v>NA</v>
          </cell>
          <cell r="T528" t="str">
            <v>celda portatil 45mt</v>
          </cell>
          <cell r="U528" t="str">
            <v>CW2020 R3</v>
          </cell>
          <cell r="V528">
            <v>44620</v>
          </cell>
        </row>
        <row r="529">
          <cell r="B529" t="str">
            <v>SurOccidente</v>
          </cell>
          <cell r="C529" t="str">
            <v>CAU.Lerma</v>
          </cell>
          <cell r="D529" t="str">
            <v>Localidades 700 - Suministro e Instalación Torre</v>
          </cell>
          <cell r="E529">
            <v>200000000</v>
          </cell>
          <cell r="F529" t="str">
            <v>Luis Ediel Torres</v>
          </cell>
          <cell r="G529">
            <v>44440</v>
          </cell>
          <cell r="H529" t="str">
            <v>CICSA</v>
          </cell>
          <cell r="K529" t="str">
            <v>Obligaciones de hacer</v>
          </cell>
          <cell r="L529" t="str">
            <v>Localidades 700</v>
          </cell>
          <cell r="M529" t="str">
            <v>Celda Portatil - Triangular</v>
          </cell>
          <cell r="N529" t="str">
            <v>45.0</v>
          </cell>
          <cell r="O529">
            <v>44452</v>
          </cell>
          <cell r="P529" t="str">
            <v>50.0</v>
          </cell>
          <cell r="Q529">
            <v>44547</v>
          </cell>
          <cell r="R529" t="str">
            <v>NA</v>
          </cell>
          <cell r="S529" t="str">
            <v>NA</v>
          </cell>
          <cell r="T529" t="str">
            <v>celda portatil 45mt</v>
          </cell>
          <cell r="U529" t="str">
            <v>CW2020 R3</v>
          </cell>
        </row>
        <row r="530">
          <cell r="B530" t="str">
            <v>SurOccidente</v>
          </cell>
          <cell r="C530" t="str">
            <v>PAL.RB San Pablo</v>
          </cell>
          <cell r="D530" t="str">
            <v>Plan de Expansión - Obra Eléctrica 100%</v>
          </cell>
          <cell r="E530">
            <v>4572910</v>
          </cell>
          <cell r="F530" t="str">
            <v>Rafael Angel Garcia</v>
          </cell>
          <cell r="G530">
            <v>44440</v>
          </cell>
          <cell r="H530" t="str">
            <v>CICSA</v>
          </cell>
          <cell r="I530" t="str">
            <v>NA</v>
          </cell>
          <cell r="K530" t="str">
            <v>Reubicaciones</v>
          </cell>
          <cell r="L530" t="str">
            <v>Plan de Expansión</v>
          </cell>
          <cell r="M530" t="str">
            <v>Monopolo - Convencional</v>
          </cell>
          <cell r="N530" t="str">
            <v>40.0</v>
          </cell>
          <cell r="O530">
            <v>44441</v>
          </cell>
          <cell r="P530" t="str">
            <v>10.0</v>
          </cell>
          <cell r="Q530">
            <v>44496</v>
          </cell>
          <cell r="R530" t="str">
            <v>SP</v>
          </cell>
          <cell r="S530" t="str">
            <v>hasta InSrv</v>
          </cell>
          <cell r="T530" t="str">
            <v>Suministro tablero TGD de 10kva Bifásico.</v>
          </cell>
          <cell r="U530" t="str">
            <v>CW2020 R3</v>
          </cell>
          <cell r="V530">
            <v>44497</v>
          </cell>
          <cell r="W530">
            <v>44497</v>
          </cell>
          <cell r="X530">
            <v>44497</v>
          </cell>
          <cell r="Y530">
            <v>44498</v>
          </cell>
          <cell r="Z530">
            <v>44504</v>
          </cell>
        </row>
        <row r="531">
          <cell r="B531" t="str">
            <v>SurOccidente</v>
          </cell>
          <cell r="C531" t="str">
            <v>HUI.Palestina-2</v>
          </cell>
          <cell r="D531" t="str">
            <v>Ampliación Localidades 700 - Ampliación Obras Civiles</v>
          </cell>
          <cell r="E531">
            <v>12420199</v>
          </cell>
          <cell r="F531" t="str">
            <v>German Dario Mancipe</v>
          </cell>
          <cell r="G531">
            <v>44440</v>
          </cell>
          <cell r="H531" t="str">
            <v>CICSA</v>
          </cell>
          <cell r="I531" t="str">
            <v>RF-OVE-50915 lte700,</v>
          </cell>
          <cell r="K531" t="str">
            <v>Calidad regional</v>
          </cell>
          <cell r="L531" t="str">
            <v>Ampliación Localidades 700</v>
          </cell>
          <cell r="M531" t="str">
            <v>Torre Autosoportada - Triangular Seccion Variable</v>
          </cell>
          <cell r="N531" t="str">
            <v>80.0</v>
          </cell>
          <cell r="O531">
            <v>44441</v>
          </cell>
          <cell r="P531" t="str">
            <v>15.0</v>
          </cell>
          <cell r="Q531">
            <v>44501</v>
          </cell>
          <cell r="R531" t="str">
            <v>NA</v>
          </cell>
          <cell r="S531" t="str">
            <v>NA</v>
          </cell>
          <cell r="T531" t="str">
            <v>instalación de rieles omega, 6 platinas de tierras, 2 soportes tipo H, 1 soporte tipo bandera y 3 soportes para equipos de RF</v>
          </cell>
          <cell r="U531" t="str">
            <v>CW2020 R3</v>
          </cell>
          <cell r="V531">
            <v>44491</v>
          </cell>
          <cell r="W531">
            <v>44491</v>
          </cell>
          <cell r="X531">
            <v>44491</v>
          </cell>
          <cell r="Y531">
            <v>44497</v>
          </cell>
          <cell r="Z531">
            <v>44504</v>
          </cell>
        </row>
        <row r="532">
          <cell r="B532" t="str">
            <v>SurOccidente</v>
          </cell>
          <cell r="C532" t="str">
            <v>TOL.Herrera</v>
          </cell>
          <cell r="D532" t="str">
            <v>Ampliación Localidades 700 - Ampliación Obras Civiles</v>
          </cell>
          <cell r="E532">
            <v>5341535</v>
          </cell>
          <cell r="F532" t="str">
            <v>German Dario Mancipe</v>
          </cell>
          <cell r="G532">
            <v>44440</v>
          </cell>
          <cell r="H532" t="str">
            <v>ING. DEL HUILA</v>
          </cell>
          <cell r="I532" t="str">
            <v>RF-OVE-51118 lte700,</v>
          </cell>
          <cell r="K532" t="str">
            <v>Calidad regional</v>
          </cell>
          <cell r="L532" t="str">
            <v>Ampliación Localidades 700</v>
          </cell>
          <cell r="M532" t="str">
            <v>Torre Autosoportada - Triangular Seccion Variable</v>
          </cell>
          <cell r="N532" t="str">
            <v>60.0</v>
          </cell>
          <cell r="O532">
            <v>44441</v>
          </cell>
          <cell r="P532" t="str">
            <v>15.0</v>
          </cell>
          <cell r="Q532">
            <v>44501</v>
          </cell>
          <cell r="R532" t="str">
            <v>NA</v>
          </cell>
          <cell r="S532" t="str">
            <v>NA</v>
          </cell>
          <cell r="T532" t="str">
            <v>instalación de rieles omega, escalerilla porta cables,2 platinas de tierras, 1 soporte tipo H</v>
          </cell>
          <cell r="U532" t="str">
            <v>CW2020 R3</v>
          </cell>
          <cell r="V532">
            <v>44492</v>
          </cell>
          <cell r="W532">
            <v>44492</v>
          </cell>
          <cell r="X532">
            <v>44492</v>
          </cell>
          <cell r="Y532">
            <v>44497</v>
          </cell>
          <cell r="Z532">
            <v>44504</v>
          </cell>
        </row>
        <row r="533">
          <cell r="B533" t="str">
            <v>SurOccidente</v>
          </cell>
          <cell r="C533" t="str">
            <v>CAU.Inza</v>
          </cell>
          <cell r="D533" t="str">
            <v>Ampliación Localidades 700 - Ampliación Obras Civiles</v>
          </cell>
          <cell r="E533">
            <v>11263672</v>
          </cell>
          <cell r="F533" t="str">
            <v>German Dario Mancipe</v>
          </cell>
          <cell r="G533">
            <v>44440</v>
          </cell>
          <cell r="H533" t="str">
            <v>CICSA</v>
          </cell>
          <cell r="I533" t="str">
            <v>RF-OVE-51015 lte700,</v>
          </cell>
          <cell r="K533" t="str">
            <v>Calidad regional</v>
          </cell>
          <cell r="L533" t="str">
            <v>Ampliación Localidades 700</v>
          </cell>
          <cell r="M533" t="str">
            <v>Torre Autosoportada - Triangular Seccion Variable</v>
          </cell>
          <cell r="N533" t="str">
            <v>80.0</v>
          </cell>
          <cell r="O533">
            <v>44441</v>
          </cell>
          <cell r="P533" t="str">
            <v>15.0</v>
          </cell>
          <cell r="Q533">
            <v>44501</v>
          </cell>
          <cell r="R533" t="str">
            <v>NA</v>
          </cell>
          <cell r="S533" t="str">
            <v>NA</v>
          </cell>
          <cell r="T533" t="str">
            <v>instalación de 2 platinas de tierra, 3 soportes tipo H, 1 soporte tipo bandera de 1.5 para equipos de RF.</v>
          </cell>
          <cell r="U533" t="str">
            <v>CW2020 R3</v>
          </cell>
          <cell r="V533">
            <v>44477</v>
          </cell>
          <cell r="W533">
            <v>44477</v>
          </cell>
          <cell r="X533">
            <v>44477</v>
          </cell>
          <cell r="Y533">
            <v>44491</v>
          </cell>
          <cell r="Z533">
            <v>44504</v>
          </cell>
        </row>
        <row r="534">
          <cell r="B534" t="str">
            <v>SurOccidente</v>
          </cell>
          <cell r="C534" t="str">
            <v>VAL.Potrerillo</v>
          </cell>
          <cell r="D534" t="str">
            <v>Ampliación Localidades 700 - Ampliación Obras Civiles</v>
          </cell>
          <cell r="E534">
            <v>5091682</v>
          </cell>
          <cell r="F534" t="str">
            <v>German Dario Mancipe</v>
          </cell>
          <cell r="G534">
            <v>44440</v>
          </cell>
          <cell r="H534" t="str">
            <v>CICSA</v>
          </cell>
          <cell r="I534" t="str">
            <v>RF-OVE-51633 lte700,</v>
          </cell>
          <cell r="K534" t="str">
            <v>Calidad regional</v>
          </cell>
          <cell r="L534" t="str">
            <v>Ampliación Localidades 700</v>
          </cell>
          <cell r="M534" t="str">
            <v>Torre Autosoportada - Triangular Seccion Variable</v>
          </cell>
          <cell r="N534" t="str">
            <v>60.0</v>
          </cell>
          <cell r="O534">
            <v>44441</v>
          </cell>
          <cell r="P534" t="str">
            <v>15.0</v>
          </cell>
          <cell r="Q534">
            <v>44501</v>
          </cell>
          <cell r="R534" t="str">
            <v>NA</v>
          </cell>
          <cell r="S534" t="str">
            <v>NA</v>
          </cell>
          <cell r="T534" t="str">
            <v>instalación de 1 platina de tierras y 1 soporte de diversidad.</v>
          </cell>
          <cell r="U534" t="str">
            <v>CW2020 R3</v>
          </cell>
          <cell r="V534">
            <v>44477</v>
          </cell>
          <cell r="W534">
            <v>44477</v>
          </cell>
          <cell r="X534">
            <v>44477</v>
          </cell>
          <cell r="Y534">
            <v>44491</v>
          </cell>
          <cell r="Z534">
            <v>44504</v>
          </cell>
        </row>
        <row r="535">
          <cell r="B535" t="str">
            <v>SurOccidente</v>
          </cell>
          <cell r="C535" t="str">
            <v>POP.Coliseo</v>
          </cell>
          <cell r="D535" t="str">
            <v>Ampliación Localidades 700 - Ampliación Obras Civiles</v>
          </cell>
          <cell r="E535">
            <v>15020517</v>
          </cell>
          <cell r="F535" t="str">
            <v>German Dario Mancipe</v>
          </cell>
          <cell r="G535">
            <v>44440</v>
          </cell>
          <cell r="H535" t="str">
            <v>CICSA</v>
          </cell>
          <cell r="I535" t="str">
            <v>RF-OVE-51066 lte700,</v>
          </cell>
          <cell r="K535" t="str">
            <v>Calidad regional</v>
          </cell>
          <cell r="L535" t="str">
            <v>Ampliación Localidades 700</v>
          </cell>
          <cell r="M535" t="str">
            <v>Torre Autosoportada - Cuadrada Seccion Constante 1.5m x 1.5m</v>
          </cell>
          <cell r="N535" t="str">
            <v>35.0</v>
          </cell>
          <cell r="O535">
            <v>44441</v>
          </cell>
          <cell r="P535" t="str">
            <v>15.0</v>
          </cell>
          <cell r="Q535">
            <v>44501</v>
          </cell>
          <cell r="R535" t="str">
            <v>NA</v>
          </cell>
          <cell r="S535" t="str">
            <v>NA</v>
          </cell>
          <cell r="T535" t="str">
            <v>instalación de rieles omega, escalerilla porta cables, 7 platinas de tierras, 3 soportes tipo bandera para equipos de RF, 3 soportes tipo bandera para antenas de RF y 2 soportes tipo H</v>
          </cell>
          <cell r="U535" t="str">
            <v>CW2020 R3</v>
          </cell>
          <cell r="V535">
            <v>44467</v>
          </cell>
          <cell r="W535">
            <v>44467</v>
          </cell>
          <cell r="X535">
            <v>44467</v>
          </cell>
          <cell r="Y535">
            <v>44467</v>
          </cell>
          <cell r="Z535">
            <v>44473</v>
          </cell>
        </row>
        <row r="536">
          <cell r="B536" t="str">
            <v>SurOccidente</v>
          </cell>
          <cell r="C536" t="str">
            <v>VAL.Llanito</v>
          </cell>
          <cell r="D536" t="str">
            <v>Ampliación Localidades 700 - Ampliación Obras Civiles</v>
          </cell>
          <cell r="E536">
            <v>6807945</v>
          </cell>
          <cell r="F536" t="str">
            <v>German Dario Mancipe</v>
          </cell>
          <cell r="G536">
            <v>44440</v>
          </cell>
          <cell r="H536" t="str">
            <v>CICSA</v>
          </cell>
          <cell r="I536" t="str">
            <v>RF-OVE-51249 lte700,</v>
          </cell>
          <cell r="K536" t="str">
            <v>Calidad regional</v>
          </cell>
          <cell r="L536" t="str">
            <v>Ampliación Localidades 700</v>
          </cell>
          <cell r="M536" t="str">
            <v>Torre Autosoportada - Triangular Seccion Variable</v>
          </cell>
          <cell r="N536" t="str">
            <v>60.0</v>
          </cell>
          <cell r="O536">
            <v>44441</v>
          </cell>
          <cell r="P536" t="str">
            <v>15.0</v>
          </cell>
          <cell r="Q536">
            <v>44501</v>
          </cell>
          <cell r="R536" t="str">
            <v>NA</v>
          </cell>
          <cell r="S536" t="str">
            <v>NA</v>
          </cell>
          <cell r="T536" t="str">
            <v>instalación de rieles omega, 4 platinas de tierras, 1 soporte para equipos de RF de 1.5m., 1 soporte tipo bandera para antenas de RF de 3m.l y 1 soporte tipo H.</v>
          </cell>
          <cell r="U536" t="str">
            <v>CW2020 R3</v>
          </cell>
          <cell r="V536">
            <v>44469</v>
          </cell>
          <cell r="W536">
            <v>44469</v>
          </cell>
          <cell r="X536">
            <v>44469</v>
          </cell>
          <cell r="Y536">
            <v>44469</v>
          </cell>
          <cell r="Z536">
            <v>44473</v>
          </cell>
        </row>
        <row r="537">
          <cell r="B537" t="str">
            <v>SurOccidente</v>
          </cell>
          <cell r="C537" t="str">
            <v>NAR.La Florida</v>
          </cell>
          <cell r="D537" t="str">
            <v>Ampliación 3G/LTE - Ampliación Obras Civiles</v>
          </cell>
          <cell r="E537">
            <v>12651498</v>
          </cell>
          <cell r="F537" t="str">
            <v>German Dario Mancipe</v>
          </cell>
          <cell r="G537">
            <v>44440</v>
          </cell>
          <cell r="H537" t="str">
            <v>ING. DEL HUILA</v>
          </cell>
          <cell r="I537" t="str">
            <v>RF-AMP-32409 RFModule2600 LTE MIMO,</v>
          </cell>
          <cell r="K537" t="str">
            <v>Calidad regional</v>
          </cell>
          <cell r="L537" t="str">
            <v>Ampliación 3G/LTE</v>
          </cell>
          <cell r="M537" t="str">
            <v>Torre Autosoportada - Triangular Seccion Variable</v>
          </cell>
          <cell r="N537" t="str">
            <v>80.0</v>
          </cell>
          <cell r="O537">
            <v>44441</v>
          </cell>
          <cell r="P537" t="str">
            <v>15.0</v>
          </cell>
          <cell r="Q537">
            <v>44501</v>
          </cell>
          <cell r="R537" t="str">
            <v>NA</v>
          </cell>
          <cell r="S537" t="str">
            <v>NA</v>
          </cell>
          <cell r="T537" t="str">
            <v>instalación de 3 platinas de tierras, 3 soportes tipo H.</v>
          </cell>
          <cell r="U537" t="str">
            <v>CW2020 R3</v>
          </cell>
          <cell r="V537">
            <v>44492</v>
          </cell>
          <cell r="W537">
            <v>44492</v>
          </cell>
          <cell r="X537">
            <v>44492</v>
          </cell>
          <cell r="Y537">
            <v>44497</v>
          </cell>
          <cell r="Z537">
            <v>44504</v>
          </cell>
        </row>
        <row r="538">
          <cell r="B538" t="str">
            <v>SurOccidente</v>
          </cell>
          <cell r="C538" t="str">
            <v>NAR.Guachucal</v>
          </cell>
          <cell r="D538" t="str">
            <v>Ampliación 3G/LTE - Ampliación Obras Civiles</v>
          </cell>
          <cell r="E538">
            <v>13366274</v>
          </cell>
          <cell r="F538" t="str">
            <v>German Dario Mancipe</v>
          </cell>
          <cell r="G538">
            <v>44440</v>
          </cell>
          <cell r="H538" t="str">
            <v>ING. DEL HUILA</v>
          </cell>
          <cell r="I538" t="str">
            <v>RF-AMP-32103 RFModule2600 LTE MIMO,</v>
          </cell>
          <cell r="K538" t="str">
            <v>Calidad regional</v>
          </cell>
          <cell r="L538" t="str">
            <v>Ampliación 3G/LTE</v>
          </cell>
          <cell r="M538" t="str">
            <v>Torre Autosoportada - Triangular Seccion Variable</v>
          </cell>
          <cell r="N538" t="str">
            <v>60.0</v>
          </cell>
          <cell r="O538">
            <v>44441</v>
          </cell>
          <cell r="P538" t="str">
            <v>15.0</v>
          </cell>
          <cell r="Q538">
            <v>44501</v>
          </cell>
          <cell r="R538" t="str">
            <v>NA</v>
          </cell>
          <cell r="S538" t="str">
            <v>NA</v>
          </cell>
          <cell r="T538" t="str">
            <v>instalación rieles omega, escalerilla porta cables, 7 platinas de tierras, 2 soportes tipo H, 3 soportes para equipos de RF y 1 soporte tipo bandera para antenas celular de 3m.</v>
          </cell>
          <cell r="U538" t="str">
            <v>CW2020 R3</v>
          </cell>
          <cell r="V538">
            <v>44492</v>
          </cell>
          <cell r="W538">
            <v>44530</v>
          </cell>
          <cell r="X538">
            <v>44530</v>
          </cell>
          <cell r="Y538">
            <v>44530</v>
          </cell>
          <cell r="Z538">
            <v>44533</v>
          </cell>
        </row>
        <row r="539">
          <cell r="B539" t="str">
            <v>SurOccidente</v>
          </cell>
          <cell r="C539" t="str">
            <v>HUI.San Adolfo</v>
          </cell>
          <cell r="D539" t="str">
            <v>Ampliación Localidades 700 - Ampliación Obras Civiles</v>
          </cell>
          <cell r="E539">
            <v>8828707</v>
          </cell>
          <cell r="F539" t="str">
            <v>German Dario Mancipe</v>
          </cell>
          <cell r="G539">
            <v>44440</v>
          </cell>
          <cell r="H539" t="str">
            <v>ING. DEL HUILA</v>
          </cell>
          <cell r="I539" t="str">
            <v>RF-OVE-50951 lte700,</v>
          </cell>
          <cell r="K539" t="str">
            <v>Calidad regional</v>
          </cell>
          <cell r="L539" t="str">
            <v>Ampliación Localidades 700</v>
          </cell>
          <cell r="M539" t="str">
            <v>Torre Autosoportada - Triangular Seccion Variable</v>
          </cell>
          <cell r="N539" t="str">
            <v>70.0</v>
          </cell>
          <cell r="O539">
            <v>44441</v>
          </cell>
          <cell r="P539" t="str">
            <v>15.0</v>
          </cell>
          <cell r="Q539">
            <v>44501</v>
          </cell>
          <cell r="R539" t="str">
            <v>NA</v>
          </cell>
          <cell r="S539" t="str">
            <v>NA</v>
          </cell>
          <cell r="T539" t="str">
            <v>instalación de rieles omega, escalerilla porta cables, 3 platinas de tierras, 1 soporte tipo H, 1 soportes tipo bandera de 1,5 para equipos de RF, la instalación de guaya en rack central de la torre.</v>
          </cell>
          <cell r="U539" t="str">
            <v>CW2020 R3</v>
          </cell>
          <cell r="V539">
            <v>44492</v>
          </cell>
          <cell r="W539">
            <v>44492</v>
          </cell>
          <cell r="X539">
            <v>44492</v>
          </cell>
          <cell r="Y539">
            <v>44497</v>
          </cell>
          <cell r="Z539">
            <v>44504</v>
          </cell>
        </row>
        <row r="540">
          <cell r="B540" t="str">
            <v>SurOccidente</v>
          </cell>
          <cell r="C540" t="str">
            <v>HUI.Isnos</v>
          </cell>
          <cell r="D540" t="str">
            <v>Ampliación Localidades 700 - Ampliación Obras Civiles</v>
          </cell>
          <cell r="E540">
            <v>5851268</v>
          </cell>
          <cell r="F540" t="str">
            <v>German Dario Mancipe</v>
          </cell>
          <cell r="G540">
            <v>44440</v>
          </cell>
          <cell r="H540" t="str">
            <v>ING. DEL HUILA</v>
          </cell>
          <cell r="I540" t="str">
            <v>RF-OVE-51236 lte700,</v>
          </cell>
          <cell r="K540" t="str">
            <v>Calidad regional</v>
          </cell>
          <cell r="L540" t="str">
            <v>Ampliación Localidades 700</v>
          </cell>
          <cell r="M540" t="str">
            <v>Torre Autosoportada - Triangular Seccion Variable</v>
          </cell>
          <cell r="N540" t="str">
            <v>60.0</v>
          </cell>
          <cell r="O540">
            <v>44441</v>
          </cell>
          <cell r="P540" t="str">
            <v>15.0</v>
          </cell>
          <cell r="Q540">
            <v>44501</v>
          </cell>
          <cell r="R540" t="str">
            <v>NA</v>
          </cell>
          <cell r="S540" t="str">
            <v>NA</v>
          </cell>
          <cell r="T540" t="str">
            <v>instalación de rieles omega, escalerilla porta cables, 2 platinas de tierras, 1 soporte para equipos de RF y 70 m. de guaya en RACK central de la torre.</v>
          </cell>
          <cell r="U540" t="str">
            <v>CW2020 R3</v>
          </cell>
          <cell r="V540">
            <v>44492</v>
          </cell>
          <cell r="W540">
            <v>44492</v>
          </cell>
          <cell r="X540">
            <v>44492</v>
          </cell>
          <cell r="Y540">
            <v>44497</v>
          </cell>
          <cell r="Z540">
            <v>44504</v>
          </cell>
        </row>
        <row r="541">
          <cell r="B541" t="str">
            <v>SurOccidente</v>
          </cell>
          <cell r="C541" t="str">
            <v>CAL.Salomia</v>
          </cell>
          <cell r="D541" t="str">
            <v>Refuerzos - Estructural</v>
          </cell>
          <cell r="E541">
            <v>8966849</v>
          </cell>
          <cell r="F541" t="str">
            <v>Juan Carlos Gonzalez</v>
          </cell>
          <cell r="G541">
            <v>44438</v>
          </cell>
          <cell r="H541" t="str">
            <v>CICSA</v>
          </cell>
          <cell r="I541" t="str">
            <v>RF-OVE-49953 lte700,</v>
          </cell>
          <cell r="K541" t="str">
            <v>NA</v>
          </cell>
          <cell r="L541" t="str">
            <v>Refuerzos</v>
          </cell>
          <cell r="M541" t="str">
            <v>Monopolo - Convencional</v>
          </cell>
          <cell r="N541" t="str">
            <v>35.0</v>
          </cell>
          <cell r="O541">
            <v>44440</v>
          </cell>
          <cell r="P541" t="str">
            <v>30.0</v>
          </cell>
          <cell r="Q541">
            <v>44515</v>
          </cell>
          <cell r="R541" t="str">
            <v>NA</v>
          </cell>
          <cell r="S541" t="str">
            <v>NA</v>
          </cell>
          <cell r="T541" t="str">
            <v>Refuerzo cimentacion y monopolo</v>
          </cell>
          <cell r="U541" t="str">
            <v>CW2020 R3</v>
          </cell>
          <cell r="V541">
            <v>44499</v>
          </cell>
          <cell r="W541">
            <v>44499</v>
          </cell>
          <cell r="X541">
            <v>44499</v>
          </cell>
          <cell r="Y541">
            <v>44500</v>
          </cell>
          <cell r="Z541">
            <v>44504</v>
          </cell>
        </row>
        <row r="542">
          <cell r="B542" t="str">
            <v>SurOccidente</v>
          </cell>
          <cell r="C542" t="str">
            <v>PUT.San Rafael</v>
          </cell>
          <cell r="D542" t="str">
            <v>Localidades 700 - Obra Eléctrica 100%</v>
          </cell>
          <cell r="E542">
            <v>50000000</v>
          </cell>
          <cell r="F542" t="str">
            <v>Juan Carlos Gonzalez</v>
          </cell>
          <cell r="G542">
            <v>44438</v>
          </cell>
          <cell r="H542" t="str">
            <v>CICSA</v>
          </cell>
          <cell r="I542" t="str">
            <v>RF-PE-24508,</v>
          </cell>
          <cell r="K542" t="str">
            <v>Obligaciones de hacer</v>
          </cell>
          <cell r="L542" t="str">
            <v>Localidades 700</v>
          </cell>
          <cell r="M542" t="str">
            <v>Torre Autosoportada - Triangular Seccion Variable</v>
          </cell>
          <cell r="N542" t="str">
            <v>60.0</v>
          </cell>
          <cell r="O542">
            <v>44445</v>
          </cell>
          <cell r="P542" t="str">
            <v>75.0</v>
          </cell>
          <cell r="Q542">
            <v>44565</v>
          </cell>
          <cell r="R542" t="str">
            <v>NA</v>
          </cell>
          <cell r="S542" t="str">
            <v>NA</v>
          </cell>
          <cell r="T542" t="str">
            <v>TAT 60 Pendiente estudio de suelos</v>
          </cell>
          <cell r="U542" t="str">
            <v>CW2020 R3</v>
          </cell>
        </row>
        <row r="543">
          <cell r="B543" t="str">
            <v>SurOccidente</v>
          </cell>
          <cell r="C543" t="str">
            <v>PUT.San Rafael</v>
          </cell>
          <cell r="D543" t="str">
            <v>Localidades 700 - Obra Civil 100%</v>
          </cell>
          <cell r="E543">
            <v>524619100</v>
          </cell>
          <cell r="F543" t="str">
            <v>Juan Carlos Gonzalez</v>
          </cell>
          <cell r="G543">
            <v>44438</v>
          </cell>
          <cell r="H543" t="str">
            <v>CICSA</v>
          </cell>
          <cell r="I543" t="str">
            <v>RF-PE-24508,</v>
          </cell>
          <cell r="J543">
            <v>20213870</v>
          </cell>
          <cell r="K543" t="str">
            <v>Obligaciones de hacer</v>
          </cell>
          <cell r="L543" t="str">
            <v>Localidades 700</v>
          </cell>
          <cell r="M543" t="str">
            <v>Torre Autosoportada - Triangular Seccion Variable</v>
          </cell>
          <cell r="N543" t="str">
            <v>60.0</v>
          </cell>
          <cell r="O543">
            <v>44445</v>
          </cell>
          <cell r="P543" t="str">
            <v>75.0</v>
          </cell>
          <cell r="Q543">
            <v>44565</v>
          </cell>
          <cell r="R543" t="str">
            <v>NA</v>
          </cell>
          <cell r="S543" t="str">
            <v>NA</v>
          </cell>
          <cell r="T543" t="str">
            <v>TAT 60 Pendiente estudio de suelos</v>
          </cell>
          <cell r="U543" t="str">
            <v>CW2020 R3</v>
          </cell>
        </row>
        <row r="544">
          <cell r="B544" t="str">
            <v>SurOccidente</v>
          </cell>
          <cell r="C544" t="str">
            <v>PUT.San Rafael</v>
          </cell>
          <cell r="D544" t="str">
            <v>Localidades 700 - Cimentación Torre</v>
          </cell>
          <cell r="E544">
            <v>63791394</v>
          </cell>
          <cell r="F544" t="str">
            <v>Juan Carlos Gonzalez</v>
          </cell>
          <cell r="G544">
            <v>44438</v>
          </cell>
          <cell r="H544" t="str">
            <v>CICSA</v>
          </cell>
          <cell r="I544" t="str">
            <v>RF-PE-24508,</v>
          </cell>
          <cell r="K544" t="str">
            <v>Obligaciones de hacer</v>
          </cell>
          <cell r="L544" t="str">
            <v>Localidades 700</v>
          </cell>
          <cell r="M544" t="str">
            <v>Torre Autosoportada - Triangular Seccion Variable</v>
          </cell>
          <cell r="N544" t="str">
            <v>60.0</v>
          </cell>
          <cell r="O544">
            <v>44445</v>
          </cell>
          <cell r="P544" t="str">
            <v>75.0</v>
          </cell>
          <cell r="Q544">
            <v>44565</v>
          </cell>
          <cell r="R544" t="str">
            <v>NA</v>
          </cell>
          <cell r="S544" t="str">
            <v>NA</v>
          </cell>
          <cell r="T544" t="str">
            <v>TAT 60 Pendiente estudio de suelos</v>
          </cell>
          <cell r="U544" t="str">
            <v>CW2020 R3</v>
          </cell>
          <cell r="V544">
            <v>44620</v>
          </cell>
          <cell r="W544">
            <v>44620</v>
          </cell>
          <cell r="X544">
            <v>44620</v>
          </cell>
          <cell r="Y544">
            <v>44620</v>
          </cell>
          <cell r="Z544">
            <v>44624</v>
          </cell>
        </row>
        <row r="545">
          <cell r="B545" t="str">
            <v>SurOccidente</v>
          </cell>
          <cell r="C545" t="str">
            <v>PUT.San Rafael</v>
          </cell>
          <cell r="D545" t="str">
            <v>Localidades 700 - Suministro e Instalación Torre</v>
          </cell>
          <cell r="E545">
            <v>132606720</v>
          </cell>
          <cell r="F545" t="str">
            <v>Juan Carlos Gonzalez</v>
          </cell>
          <cell r="G545">
            <v>44438</v>
          </cell>
          <cell r="H545" t="str">
            <v>CICSA</v>
          </cell>
          <cell r="I545" t="str">
            <v>RF-PE-24508,</v>
          </cell>
          <cell r="K545" t="str">
            <v>Obligaciones de hacer</v>
          </cell>
          <cell r="L545" t="str">
            <v>Localidades 700</v>
          </cell>
          <cell r="M545" t="str">
            <v>Torre Autosoportada - Triangular Seccion Variable</v>
          </cell>
          <cell r="N545" t="str">
            <v>60.0</v>
          </cell>
          <cell r="O545">
            <v>44445</v>
          </cell>
          <cell r="P545" t="str">
            <v>75.0</v>
          </cell>
          <cell r="Q545">
            <v>44565</v>
          </cell>
          <cell r="R545" t="str">
            <v>NA</v>
          </cell>
          <cell r="S545" t="str">
            <v>NA</v>
          </cell>
          <cell r="T545" t="str">
            <v>TAT 60 Pendiente estudio de suelos</v>
          </cell>
          <cell r="U545" t="str">
            <v>CW2020 R3</v>
          </cell>
          <cell r="V545">
            <v>44553</v>
          </cell>
          <cell r="W545">
            <v>44553</v>
          </cell>
          <cell r="X545">
            <v>44553</v>
          </cell>
          <cell r="Y545">
            <v>44561</v>
          </cell>
          <cell r="Z545">
            <v>44567</v>
          </cell>
        </row>
        <row r="546">
          <cell r="B546" t="str">
            <v>SurOccidente</v>
          </cell>
          <cell r="C546" t="str">
            <v>CAL.IND COMFANDI Prado-Opción 3</v>
          </cell>
          <cell r="D546" t="str">
            <v>Soluciones Dedicadas Corporativas - Obra Civil 100%</v>
          </cell>
          <cell r="E546">
            <v>80312704</v>
          </cell>
          <cell r="F546" t="str">
            <v>German Dario Mancipe</v>
          </cell>
          <cell r="G546">
            <v>44436</v>
          </cell>
          <cell r="H546" t="str">
            <v>CICSA</v>
          </cell>
          <cell r="I546" t="str">
            <v>PRJ-04927</v>
          </cell>
          <cell r="K546" t="str">
            <v>Empresas y negocios</v>
          </cell>
          <cell r="L546" t="str">
            <v>Soluciones Dedicadas Corporativas</v>
          </cell>
          <cell r="M546" t="str">
            <v>Terraza - Kit Mastil</v>
          </cell>
          <cell r="N546" t="str">
            <v>12.0</v>
          </cell>
          <cell r="O546">
            <v>44438</v>
          </cell>
          <cell r="P546" t="str">
            <v>30.0</v>
          </cell>
          <cell r="Q546">
            <v>44513</v>
          </cell>
          <cell r="R546" t="str">
            <v>NA</v>
          </cell>
          <cell r="S546" t="str">
            <v>NA</v>
          </cell>
          <cell r="T546" t="str">
            <v>SOLUCIÓN CELULAR CORPORATIVA TIPO KIT</v>
          </cell>
          <cell r="U546" t="str">
            <v>CW2020 R3</v>
          </cell>
          <cell r="V546">
            <v>44498</v>
          </cell>
          <cell r="W546">
            <v>44561</v>
          </cell>
          <cell r="X546">
            <v>44561</v>
          </cell>
          <cell r="Y546">
            <v>44561</v>
          </cell>
          <cell r="Z546">
            <v>44567</v>
          </cell>
        </row>
        <row r="547">
          <cell r="B547" t="str">
            <v>SurOccidente</v>
          </cell>
          <cell r="C547" t="str">
            <v>CAU.San Martin</v>
          </cell>
          <cell r="D547" t="str">
            <v>Localidades 700 - Obra Eléctrica 100%</v>
          </cell>
          <cell r="E547">
            <v>2195284</v>
          </cell>
          <cell r="F547" t="str">
            <v>German David Diez</v>
          </cell>
          <cell r="G547">
            <v>44435</v>
          </cell>
          <cell r="H547" t="str">
            <v>ING. DEL HUILA</v>
          </cell>
          <cell r="I547" t="str">
            <v>RF-PE-24447,</v>
          </cell>
          <cell r="K547" t="str">
            <v>Obligaciones de hacer</v>
          </cell>
          <cell r="L547" t="str">
            <v>Localidades 700</v>
          </cell>
          <cell r="M547" t="str">
            <v>Celda Portatil - Triangular</v>
          </cell>
          <cell r="N547" t="str">
            <v>45.0</v>
          </cell>
          <cell r="O547">
            <v>44438</v>
          </cell>
          <cell r="P547" t="str">
            <v>60.0</v>
          </cell>
          <cell r="Q547">
            <v>44543</v>
          </cell>
          <cell r="R547" t="str">
            <v>NA</v>
          </cell>
          <cell r="S547" t="str">
            <v>NA</v>
          </cell>
          <cell r="U547" t="str">
            <v>CW2020 R3</v>
          </cell>
          <cell r="V547">
            <v>44530</v>
          </cell>
          <cell r="W547">
            <v>44530</v>
          </cell>
          <cell r="X547">
            <v>44530</v>
          </cell>
          <cell r="Y547">
            <v>44530</v>
          </cell>
          <cell r="Z547">
            <v>44533</v>
          </cell>
        </row>
        <row r="548">
          <cell r="B548" t="str">
            <v>SurOccidente</v>
          </cell>
          <cell r="C548" t="str">
            <v>CAQ.Maracaibo</v>
          </cell>
          <cell r="D548" t="str">
            <v>Localidades 700 - Cimentación Torre</v>
          </cell>
          <cell r="E548">
            <v>48362639</v>
          </cell>
          <cell r="F548" t="str">
            <v>Luis Ediel Torres</v>
          </cell>
          <cell r="G548">
            <v>44435</v>
          </cell>
          <cell r="H548" t="str">
            <v>CICSA</v>
          </cell>
          <cell r="K548" t="str">
            <v>Obligaciones de hacer</v>
          </cell>
          <cell r="L548" t="str">
            <v>Localidades 700</v>
          </cell>
          <cell r="M548" t="str">
            <v>Terraza - Convencional con Torre</v>
          </cell>
          <cell r="N548" t="str">
            <v>60.0</v>
          </cell>
          <cell r="O548">
            <v>44445</v>
          </cell>
          <cell r="P548" t="str">
            <v>70.0</v>
          </cell>
          <cell r="Q548">
            <v>44560</v>
          </cell>
          <cell r="R548" t="str">
            <v>NA</v>
          </cell>
          <cell r="S548" t="str">
            <v>NA</v>
          </cell>
          <cell r="T548" t="str">
            <v>obra civil torre de 70 mt</v>
          </cell>
          <cell r="U548" t="str">
            <v>CW2020 R3</v>
          </cell>
          <cell r="V548">
            <v>44592</v>
          </cell>
          <cell r="W548">
            <v>44592</v>
          </cell>
          <cell r="X548">
            <v>44592</v>
          </cell>
          <cell r="Y548">
            <v>44592</v>
          </cell>
          <cell r="Z548">
            <v>44596</v>
          </cell>
        </row>
        <row r="549">
          <cell r="B549" t="str">
            <v>SurOccidente</v>
          </cell>
          <cell r="C549" t="str">
            <v>CAQ.Maracaibo</v>
          </cell>
          <cell r="D549" t="str">
            <v>Localidades 700 - Suministro e Instalación Torre</v>
          </cell>
          <cell r="E549">
            <v>181109954</v>
          </cell>
          <cell r="F549" t="str">
            <v>Luis Ediel Torres</v>
          </cell>
          <cell r="G549">
            <v>44435</v>
          </cell>
          <cell r="H549" t="str">
            <v>CICSA</v>
          </cell>
          <cell r="K549" t="str">
            <v>Obligaciones de hacer</v>
          </cell>
          <cell r="L549" t="str">
            <v>Localidades 700</v>
          </cell>
          <cell r="M549" t="str">
            <v>Terraza - Convencional con Torre</v>
          </cell>
          <cell r="N549" t="str">
            <v>60.0</v>
          </cell>
          <cell r="O549">
            <v>44445</v>
          </cell>
          <cell r="P549" t="str">
            <v>70.0</v>
          </cell>
          <cell r="Q549">
            <v>44560</v>
          </cell>
          <cell r="R549" t="str">
            <v>NA</v>
          </cell>
          <cell r="S549" t="str">
            <v>NA</v>
          </cell>
          <cell r="T549" t="str">
            <v>obra civil torre de 70 mt</v>
          </cell>
          <cell r="U549" t="str">
            <v>CW2020 R3</v>
          </cell>
          <cell r="V549">
            <v>44592</v>
          </cell>
          <cell r="W549">
            <v>44592</v>
          </cell>
          <cell r="X549">
            <v>44592</v>
          </cell>
          <cell r="Y549">
            <v>44592</v>
          </cell>
          <cell r="Z549">
            <v>44596</v>
          </cell>
        </row>
        <row r="550">
          <cell r="B550" t="str">
            <v>SurOccidente</v>
          </cell>
          <cell r="C550" t="str">
            <v>CAQ.Maracaibo</v>
          </cell>
          <cell r="D550" t="str">
            <v>Localidades 700 - Obra Civil 100%</v>
          </cell>
          <cell r="E550">
            <v>343347537</v>
          </cell>
          <cell r="F550" t="str">
            <v>Luis Ediel Torres</v>
          </cell>
          <cell r="G550">
            <v>44435</v>
          </cell>
          <cell r="H550" t="str">
            <v>CICSA</v>
          </cell>
          <cell r="J550">
            <v>20213857</v>
          </cell>
          <cell r="K550" t="str">
            <v>Obligaciones de hacer</v>
          </cell>
          <cell r="L550" t="str">
            <v>Localidades 700</v>
          </cell>
          <cell r="M550" t="str">
            <v>Terraza - Convencional con Torre</v>
          </cell>
          <cell r="N550" t="str">
            <v>60.0</v>
          </cell>
          <cell r="O550">
            <v>44445</v>
          </cell>
          <cell r="P550" t="str">
            <v>70.0</v>
          </cell>
          <cell r="Q550">
            <v>44560</v>
          </cell>
          <cell r="R550" t="str">
            <v>NA</v>
          </cell>
          <cell r="S550" t="str">
            <v>NA</v>
          </cell>
          <cell r="T550" t="str">
            <v>obra civil torre de 70 mt</v>
          </cell>
          <cell r="U550" t="str">
            <v>CW2020 R3</v>
          </cell>
          <cell r="V550">
            <v>44592</v>
          </cell>
          <cell r="W550">
            <v>44592</v>
          </cell>
          <cell r="X550">
            <v>44592</v>
          </cell>
          <cell r="Y550">
            <v>44592</v>
          </cell>
          <cell r="Z550">
            <v>44596</v>
          </cell>
        </row>
        <row r="551">
          <cell r="B551" t="str">
            <v>SurOccidente</v>
          </cell>
          <cell r="C551" t="str">
            <v>TUL.Campina</v>
          </cell>
          <cell r="D551" t="str">
            <v>Ampliación 3G/LTE - Ampliación Obras Civiles</v>
          </cell>
          <cell r="E551">
            <v>11168333</v>
          </cell>
          <cell r="F551" t="str">
            <v>German Dario Mancipe</v>
          </cell>
          <cell r="G551">
            <v>44434</v>
          </cell>
          <cell r="H551" t="str">
            <v>CICSA</v>
          </cell>
          <cell r="I551" t="str">
            <v>RF-AMP-32379 RFModule2600 LTE MIMO,</v>
          </cell>
          <cell r="K551" t="str">
            <v>Calidad regional</v>
          </cell>
          <cell r="L551" t="str">
            <v>Ampliación 3G/LTE</v>
          </cell>
          <cell r="M551" t="str">
            <v>Torre Autosoportada - Triangular Seccion Variable</v>
          </cell>
          <cell r="N551" t="str">
            <v>55.0</v>
          </cell>
          <cell r="O551">
            <v>44435</v>
          </cell>
          <cell r="P551" t="str">
            <v>15.0</v>
          </cell>
          <cell r="Q551">
            <v>44495</v>
          </cell>
          <cell r="R551" t="str">
            <v>NA</v>
          </cell>
          <cell r="S551" t="str">
            <v>NA</v>
          </cell>
          <cell r="T551" t="str">
            <v>instalación de 2 platinas de tierra, 2 soportes tipo H, 1 desmonte de soporte tipo bandera y 1 desmonte de soporte de diversidad.</v>
          </cell>
          <cell r="U551" t="str">
            <v>CW2020 R3</v>
          </cell>
          <cell r="V551">
            <v>44619</v>
          </cell>
          <cell r="W551">
            <v>44619</v>
          </cell>
          <cell r="X551">
            <v>44619</v>
          </cell>
          <cell r="Y551">
            <v>44620</v>
          </cell>
          <cell r="Z551">
            <v>44624</v>
          </cell>
        </row>
        <row r="552">
          <cell r="B552" t="str">
            <v>SurOccidente</v>
          </cell>
          <cell r="C552" t="str">
            <v>POP.Maria Mala</v>
          </cell>
          <cell r="D552" t="str">
            <v>Ampliación Localidades 700 - Ampliación Obras Civiles</v>
          </cell>
          <cell r="E552">
            <v>6148346</v>
          </cell>
          <cell r="F552" t="str">
            <v>German Dario Mancipe</v>
          </cell>
          <cell r="G552">
            <v>44434</v>
          </cell>
          <cell r="H552" t="str">
            <v>CICSA</v>
          </cell>
          <cell r="I552" t="str">
            <v>RF-OVE-51074 lte700,</v>
          </cell>
          <cell r="K552" t="str">
            <v>Calidad regional</v>
          </cell>
          <cell r="L552" t="str">
            <v>Ampliación Localidades 700</v>
          </cell>
          <cell r="M552" t="str">
            <v>Torre Autosoportada - Cuadrada Seccion Constante 1.5m x 1.5m</v>
          </cell>
          <cell r="N552" t="str">
            <v>25.0</v>
          </cell>
          <cell r="O552">
            <v>44435</v>
          </cell>
          <cell r="P552" t="str">
            <v>15.0</v>
          </cell>
          <cell r="Q552">
            <v>44495</v>
          </cell>
          <cell r="R552" t="str">
            <v>NA</v>
          </cell>
          <cell r="S552" t="str">
            <v>NA</v>
          </cell>
          <cell r="T552" t="str">
            <v>instalación de rieles omega, escalerilla porta cables, 4 platinas de tierras, 3 soportes de 1.5 m. para equipos de RF y 1 soporte para antena de RF</v>
          </cell>
          <cell r="U552" t="str">
            <v>CW2020 R3</v>
          </cell>
          <cell r="V552">
            <v>44469</v>
          </cell>
          <cell r="W552">
            <v>44469</v>
          </cell>
          <cell r="X552">
            <v>44469</v>
          </cell>
          <cell r="Y552">
            <v>44469</v>
          </cell>
          <cell r="Z552">
            <v>44473</v>
          </cell>
        </row>
        <row r="553">
          <cell r="B553" t="str">
            <v>SurOccidente</v>
          </cell>
          <cell r="C553" t="str">
            <v>PAS.Santa Catalina</v>
          </cell>
          <cell r="D553" t="str">
            <v>Ampliación Localidades 700 - Ampliación Obras Civiles</v>
          </cell>
          <cell r="E553">
            <v>6109078</v>
          </cell>
          <cell r="F553" t="str">
            <v>German Dario Mancipe</v>
          </cell>
          <cell r="G553">
            <v>44434</v>
          </cell>
          <cell r="H553" t="str">
            <v>CICSA</v>
          </cell>
          <cell r="I553" t="str">
            <v>RF-OVE-51172 lte700,</v>
          </cell>
          <cell r="K553" t="str">
            <v>Calidad regional</v>
          </cell>
          <cell r="L553" t="str">
            <v>Ampliación Localidades 700</v>
          </cell>
          <cell r="M553" t="str">
            <v>Torre Autosoportada - Triangular Seccion Variable</v>
          </cell>
          <cell r="N553" t="str">
            <v>45.0</v>
          </cell>
          <cell r="O553">
            <v>44435</v>
          </cell>
          <cell r="P553" t="str">
            <v>15.0</v>
          </cell>
          <cell r="Q553">
            <v>44495</v>
          </cell>
          <cell r="R553" t="str">
            <v>NA</v>
          </cell>
          <cell r="S553" t="str">
            <v>NA</v>
          </cell>
          <cell r="T553" t="str">
            <v>instalación de rieles omega, escalerilla porta cables, 8 platinas de tierras, 3 soportes de 1.5 para equipos de RF y 1 soporte de 3 m. para antenas de RF.</v>
          </cell>
          <cell r="U553" t="str">
            <v>CW2020 R3</v>
          </cell>
          <cell r="V553">
            <v>44478</v>
          </cell>
          <cell r="W553">
            <v>44478</v>
          </cell>
          <cell r="X553">
            <v>44478</v>
          </cell>
          <cell r="Y553">
            <v>44491</v>
          </cell>
          <cell r="Z553">
            <v>44504</v>
          </cell>
        </row>
        <row r="554">
          <cell r="B554" t="str">
            <v>SurOccidente</v>
          </cell>
          <cell r="C554" t="str">
            <v>TOL.Melgar-4</v>
          </cell>
          <cell r="D554" t="str">
            <v>Ampliación 3G/LTE - Ampliación Obras Civiles</v>
          </cell>
          <cell r="E554">
            <v>4892853</v>
          </cell>
          <cell r="F554" t="str">
            <v>German Dario Mancipe</v>
          </cell>
          <cell r="G554">
            <v>44433</v>
          </cell>
          <cell r="H554" t="str">
            <v>CICSA</v>
          </cell>
          <cell r="I554" t="str">
            <v>RF-AMP-32040 RFModule2600 LTE MIMO,</v>
          </cell>
          <cell r="K554" t="str">
            <v>Calidad regional</v>
          </cell>
          <cell r="L554" t="str">
            <v>Ampliación 3G/LTE</v>
          </cell>
          <cell r="M554" t="str">
            <v>Torre Autosoportada - Triangular Seccion Variable</v>
          </cell>
          <cell r="N554" t="str">
            <v>30.0</v>
          </cell>
          <cell r="O554">
            <v>44434</v>
          </cell>
          <cell r="P554" t="str">
            <v>15.0</v>
          </cell>
          <cell r="Q554">
            <v>44494</v>
          </cell>
          <cell r="R554" t="str">
            <v>NA</v>
          </cell>
          <cell r="S554" t="str">
            <v>NA</v>
          </cell>
          <cell r="T554" t="str">
            <v>instalación de rieles omega, 7 platiconas de tierras, 1 soporte tipo bandera de 3 m. para antenas de RF y 40 m. de guaya en RACK central de la torre.</v>
          </cell>
          <cell r="U554" t="str">
            <v>CW2020 R3</v>
          </cell>
          <cell r="V554">
            <v>44467</v>
          </cell>
          <cell r="W554">
            <v>44467</v>
          </cell>
          <cell r="X554">
            <v>44467</v>
          </cell>
          <cell r="Y554">
            <v>44467</v>
          </cell>
          <cell r="Z554">
            <v>44473</v>
          </cell>
        </row>
        <row r="555">
          <cell r="B555" t="str">
            <v>SurOccidente</v>
          </cell>
          <cell r="C555" t="str">
            <v>NAR.Potosi</v>
          </cell>
          <cell r="D555" t="str">
            <v>Ampliación 3G/LTE - Ampliación Obras Civiles</v>
          </cell>
          <cell r="E555">
            <v>4627328</v>
          </cell>
          <cell r="F555" t="str">
            <v>German Dario Mancipe</v>
          </cell>
          <cell r="G555">
            <v>44433</v>
          </cell>
          <cell r="H555" t="str">
            <v>CICSA</v>
          </cell>
          <cell r="I555" t="str">
            <v>RF-AMP-32166 RFModule2600 LTE MIMO,</v>
          </cell>
          <cell r="K555" t="str">
            <v>Calidad regional</v>
          </cell>
          <cell r="L555" t="str">
            <v>Ampliación 3G/LTE</v>
          </cell>
          <cell r="M555" t="str">
            <v>Torre Autosoportada - Triangular Seccion Variable</v>
          </cell>
          <cell r="N555" t="str">
            <v>90.0</v>
          </cell>
          <cell r="O555">
            <v>44434</v>
          </cell>
          <cell r="P555" t="str">
            <v>15.0</v>
          </cell>
          <cell r="Q555">
            <v>44494</v>
          </cell>
          <cell r="R555" t="str">
            <v>NA</v>
          </cell>
          <cell r="S555" t="str">
            <v>NA</v>
          </cell>
          <cell r="T555" t="str">
            <v>instalación de 1 soporte tipo H y 1 platina de tierras</v>
          </cell>
          <cell r="U555" t="str">
            <v>CW2020 R3</v>
          </cell>
          <cell r="V555">
            <v>44467</v>
          </cell>
          <cell r="W555">
            <v>44467</v>
          </cell>
          <cell r="X555">
            <v>44467</v>
          </cell>
          <cell r="Y555">
            <v>44467</v>
          </cell>
          <cell r="Z555">
            <v>44473</v>
          </cell>
        </row>
        <row r="556">
          <cell r="B556" t="str">
            <v>SurOccidente</v>
          </cell>
          <cell r="C556" t="str">
            <v>CAQ.Los Cristales</v>
          </cell>
          <cell r="D556" t="str">
            <v>Localidades 700 - Obra Civil 100%</v>
          </cell>
          <cell r="E556">
            <v>543091600</v>
          </cell>
          <cell r="F556" t="str">
            <v>Juan Carlos Gonzalez</v>
          </cell>
          <cell r="G556">
            <v>44433</v>
          </cell>
          <cell r="H556" t="str">
            <v>CICSA</v>
          </cell>
          <cell r="I556" t="str">
            <v>RF-PE-23441,</v>
          </cell>
          <cell r="J556">
            <v>20213792</v>
          </cell>
          <cell r="K556" t="str">
            <v>Obligaciones de hacer</v>
          </cell>
          <cell r="L556" t="str">
            <v>Localidades 700</v>
          </cell>
          <cell r="M556" t="str">
            <v>Torre Autosoportada - Triangular Seccion Variable</v>
          </cell>
          <cell r="N556" t="str">
            <v>60.0</v>
          </cell>
          <cell r="O556">
            <v>44438</v>
          </cell>
          <cell r="P556" t="str">
            <v>75.0</v>
          </cell>
          <cell r="Q556">
            <v>44558</v>
          </cell>
          <cell r="R556" t="str">
            <v>NA</v>
          </cell>
          <cell r="S556" t="str">
            <v>NA</v>
          </cell>
          <cell r="T556" t="str">
            <v>Pendiente estudio de suelos</v>
          </cell>
          <cell r="U556" t="str">
            <v>CW2020 R3</v>
          </cell>
        </row>
        <row r="557">
          <cell r="B557" t="str">
            <v>SurOccidente</v>
          </cell>
          <cell r="C557" t="str">
            <v>CAQ.Los Cristales</v>
          </cell>
          <cell r="D557" t="str">
            <v>Localidades 700 - Cimentación Torre</v>
          </cell>
          <cell r="E557">
            <v>57239743</v>
          </cell>
          <cell r="F557" t="str">
            <v>Juan Carlos Gonzalez</v>
          </cell>
          <cell r="G557">
            <v>44433</v>
          </cell>
          <cell r="H557" t="str">
            <v>CICSA</v>
          </cell>
          <cell r="I557" t="str">
            <v>RF-PE-23441,</v>
          </cell>
          <cell r="K557" t="str">
            <v>Obligaciones de hacer</v>
          </cell>
          <cell r="L557" t="str">
            <v>Localidades 700</v>
          </cell>
          <cell r="M557" t="str">
            <v>Torre Autosoportada - Triangular Seccion Variable</v>
          </cell>
          <cell r="N557" t="str">
            <v>60.0</v>
          </cell>
          <cell r="O557">
            <v>44438</v>
          </cell>
          <cell r="P557" t="str">
            <v>75.0</v>
          </cell>
          <cell r="Q557">
            <v>44558</v>
          </cell>
          <cell r="R557" t="str">
            <v>NA</v>
          </cell>
          <cell r="S557" t="str">
            <v>NA</v>
          </cell>
          <cell r="T557" t="str">
            <v>Pendiente estudio de suelos</v>
          </cell>
          <cell r="U557" t="str">
            <v>CW2020 R3</v>
          </cell>
          <cell r="V557">
            <v>44553</v>
          </cell>
          <cell r="W557">
            <v>44553</v>
          </cell>
          <cell r="X557">
            <v>44553</v>
          </cell>
          <cell r="Y557">
            <v>44561</v>
          </cell>
          <cell r="Z557">
            <v>44567</v>
          </cell>
        </row>
        <row r="558">
          <cell r="B558" t="str">
            <v>SurOccidente</v>
          </cell>
          <cell r="C558" t="str">
            <v>CAQ.Los Cristales</v>
          </cell>
          <cell r="D558" t="str">
            <v>Localidades 700 - Suministro e Instalación Torre</v>
          </cell>
          <cell r="E558">
            <v>181505339</v>
          </cell>
          <cell r="F558" t="str">
            <v>Juan Carlos Gonzalez</v>
          </cell>
          <cell r="G558">
            <v>44433</v>
          </cell>
          <cell r="H558" t="str">
            <v>CICSA</v>
          </cell>
          <cell r="I558" t="str">
            <v>RF-PE-23441,</v>
          </cell>
          <cell r="K558" t="str">
            <v>Obligaciones de hacer</v>
          </cell>
          <cell r="L558" t="str">
            <v>Localidades 700</v>
          </cell>
          <cell r="M558" t="str">
            <v>Torre Autosoportada - Triangular Seccion Variable</v>
          </cell>
          <cell r="N558" t="str">
            <v>60.0</v>
          </cell>
          <cell r="O558">
            <v>44438</v>
          </cell>
          <cell r="P558" t="str">
            <v>75.0</v>
          </cell>
          <cell r="Q558">
            <v>44558</v>
          </cell>
          <cell r="R558" t="str">
            <v>NA</v>
          </cell>
          <cell r="S558" t="str">
            <v>NA</v>
          </cell>
          <cell r="T558" t="str">
            <v>Pendiente estudio de suelos</v>
          </cell>
          <cell r="U558" t="str">
            <v>CW2020 R3</v>
          </cell>
          <cell r="V558">
            <v>44553</v>
          </cell>
          <cell r="W558">
            <v>44553</v>
          </cell>
          <cell r="X558">
            <v>44553</v>
          </cell>
          <cell r="Y558">
            <v>44561</v>
          </cell>
          <cell r="Z558">
            <v>44567</v>
          </cell>
        </row>
        <row r="559">
          <cell r="B559" t="str">
            <v>SurOccidente</v>
          </cell>
          <cell r="C559" t="str">
            <v>CAQ.Las Platas</v>
          </cell>
          <cell r="D559" t="str">
            <v>Localidades 700 - Obra Eléctrica 100%</v>
          </cell>
          <cell r="E559">
            <v>50000000</v>
          </cell>
          <cell r="F559" t="str">
            <v>Juan Carlos Gonzalez</v>
          </cell>
          <cell r="G559">
            <v>44433</v>
          </cell>
          <cell r="H559" t="str">
            <v>CICSA</v>
          </cell>
          <cell r="I559" t="str">
            <v>RF-PE-23435,</v>
          </cell>
          <cell r="K559" t="str">
            <v>Obligaciones de hacer</v>
          </cell>
          <cell r="L559" t="str">
            <v>Localidades 700</v>
          </cell>
          <cell r="M559" t="str">
            <v>Torre Autosoportada - Triangular Seccion Variable</v>
          </cell>
          <cell r="N559" t="str">
            <v>60.0</v>
          </cell>
          <cell r="O559">
            <v>44438</v>
          </cell>
          <cell r="P559" t="str">
            <v>75.0</v>
          </cell>
          <cell r="Q559">
            <v>44558</v>
          </cell>
          <cell r="R559" t="str">
            <v>NA</v>
          </cell>
          <cell r="S559" t="str">
            <v>NA</v>
          </cell>
          <cell r="T559" t="str">
            <v>Pendiente estudio de suelos</v>
          </cell>
          <cell r="U559" t="str">
            <v>CW2020 R3</v>
          </cell>
        </row>
        <row r="560">
          <cell r="B560" t="str">
            <v>SurOccidente</v>
          </cell>
          <cell r="C560" t="str">
            <v>CAQ.Las Platas</v>
          </cell>
          <cell r="D560" t="str">
            <v>Localidades 700 - Obra Civil 100%</v>
          </cell>
          <cell r="E560">
            <v>561589316</v>
          </cell>
          <cell r="F560" t="str">
            <v>Juan Carlos Gonzalez</v>
          </cell>
          <cell r="G560">
            <v>44433</v>
          </cell>
          <cell r="H560" t="str">
            <v>CICSA</v>
          </cell>
          <cell r="I560" t="str">
            <v>RF-PE-23435,</v>
          </cell>
          <cell r="J560">
            <v>20213788</v>
          </cell>
          <cell r="K560" t="str">
            <v>Obligaciones de hacer</v>
          </cell>
          <cell r="L560" t="str">
            <v>Localidades 700</v>
          </cell>
          <cell r="M560" t="str">
            <v>Torre Autosoportada - Triangular Seccion Variable</v>
          </cell>
          <cell r="N560" t="str">
            <v>60.0</v>
          </cell>
          <cell r="O560">
            <v>44438</v>
          </cell>
          <cell r="P560" t="str">
            <v>75.0</v>
          </cell>
          <cell r="Q560">
            <v>44558</v>
          </cell>
          <cell r="R560" t="str">
            <v>NA</v>
          </cell>
          <cell r="S560" t="str">
            <v>NA</v>
          </cell>
          <cell r="T560" t="str">
            <v>Pendiente estudio de suelos</v>
          </cell>
          <cell r="U560" t="str">
            <v>CW2020 R3</v>
          </cell>
        </row>
        <row r="561">
          <cell r="B561" t="str">
            <v>SurOccidente</v>
          </cell>
          <cell r="C561" t="str">
            <v>CAQ.Las Platas</v>
          </cell>
          <cell r="D561" t="str">
            <v>Localidades 700 - Cimentación Torre</v>
          </cell>
          <cell r="E561">
            <v>60000000</v>
          </cell>
          <cell r="F561" t="str">
            <v>Juan Carlos Gonzalez</v>
          </cell>
          <cell r="G561">
            <v>44433</v>
          </cell>
          <cell r="H561" t="str">
            <v>CICSA</v>
          </cell>
          <cell r="I561" t="str">
            <v>RF-PE-23435,</v>
          </cell>
          <cell r="K561" t="str">
            <v>Obligaciones de hacer</v>
          </cell>
          <cell r="L561" t="str">
            <v>Localidades 700</v>
          </cell>
          <cell r="M561" t="str">
            <v>Torre Autosoportada - Triangular Seccion Variable</v>
          </cell>
          <cell r="N561" t="str">
            <v>60.0</v>
          </cell>
          <cell r="O561">
            <v>44438</v>
          </cell>
          <cell r="P561" t="str">
            <v>75.0</v>
          </cell>
          <cell r="Q561">
            <v>44558</v>
          </cell>
          <cell r="R561" t="str">
            <v>NA</v>
          </cell>
          <cell r="S561" t="str">
            <v>NA</v>
          </cell>
          <cell r="T561" t="str">
            <v>Pendiente estudio de suelos</v>
          </cell>
          <cell r="U561" t="str">
            <v>CW2020 R3</v>
          </cell>
        </row>
        <row r="562">
          <cell r="B562" t="str">
            <v>SurOccidente</v>
          </cell>
          <cell r="C562" t="str">
            <v>CAQ.Las Platas</v>
          </cell>
          <cell r="D562" t="str">
            <v>Localidades 700 - Suministro e Instalación Torre</v>
          </cell>
          <cell r="E562">
            <v>132606720</v>
          </cell>
          <cell r="F562" t="str">
            <v>Juan Carlos Gonzalez</v>
          </cell>
          <cell r="G562">
            <v>44433</v>
          </cell>
          <cell r="H562" t="str">
            <v>CICSA</v>
          </cell>
          <cell r="I562" t="str">
            <v>RF-PE-23435,</v>
          </cell>
          <cell r="K562" t="str">
            <v>Obligaciones de hacer</v>
          </cell>
          <cell r="L562" t="str">
            <v>Localidades 700</v>
          </cell>
          <cell r="M562" t="str">
            <v>Torre Autosoportada - Triangular Seccion Variable</v>
          </cell>
          <cell r="N562" t="str">
            <v>60.0</v>
          </cell>
          <cell r="O562">
            <v>44438</v>
          </cell>
          <cell r="P562" t="str">
            <v>75.0</v>
          </cell>
          <cell r="Q562">
            <v>44558</v>
          </cell>
          <cell r="R562" t="str">
            <v>NA</v>
          </cell>
          <cell r="S562" t="str">
            <v>NA</v>
          </cell>
          <cell r="T562" t="str">
            <v>Pendiente estudio de suelos</v>
          </cell>
          <cell r="U562" t="str">
            <v>CW2020 R3</v>
          </cell>
          <cell r="V562">
            <v>44553</v>
          </cell>
          <cell r="W562">
            <v>44553</v>
          </cell>
          <cell r="X562">
            <v>44553</v>
          </cell>
          <cell r="Y562">
            <v>44561</v>
          </cell>
          <cell r="Z562">
            <v>44567</v>
          </cell>
        </row>
        <row r="563">
          <cell r="B563" t="str">
            <v>SurOccidente</v>
          </cell>
          <cell r="C563" t="str">
            <v>NAR.IND Concesionaria Vial-Opción 1</v>
          </cell>
          <cell r="D563" t="str">
            <v>Soluciones Dedicadas Corporativas - Obra Civil 100%</v>
          </cell>
          <cell r="E563">
            <v>45799524</v>
          </cell>
          <cell r="F563" t="str">
            <v>German Dario Mancipe</v>
          </cell>
          <cell r="G563">
            <v>44432</v>
          </cell>
          <cell r="H563" t="str">
            <v>CICSA</v>
          </cell>
          <cell r="I563" t="str">
            <v>PRJ-04962</v>
          </cell>
          <cell r="K563" t="str">
            <v>Empresas y negocios</v>
          </cell>
          <cell r="L563" t="str">
            <v>Soluciones Dedicadas Corporativas</v>
          </cell>
          <cell r="M563" t="str">
            <v>Poste - Concreto</v>
          </cell>
          <cell r="N563" t="str">
            <v>12.0</v>
          </cell>
          <cell r="O563">
            <v>44433</v>
          </cell>
          <cell r="P563" t="str">
            <v>30.0</v>
          </cell>
          <cell r="Q563">
            <v>44508</v>
          </cell>
          <cell r="R563" t="str">
            <v>NA</v>
          </cell>
          <cell r="S563" t="str">
            <v>NA</v>
          </cell>
          <cell r="T563" t="str">
            <v>KIT Poste de 12 m.</v>
          </cell>
          <cell r="U563" t="str">
            <v>CW2020 R3</v>
          </cell>
          <cell r="V563">
            <v>44499</v>
          </cell>
          <cell r="W563">
            <v>44592</v>
          </cell>
          <cell r="X563">
            <v>44592</v>
          </cell>
          <cell r="Y563">
            <v>44592</v>
          </cell>
          <cell r="Z563">
            <v>44596</v>
          </cell>
        </row>
        <row r="564">
          <cell r="B564" t="str">
            <v>SurOccidente</v>
          </cell>
          <cell r="C564" t="str">
            <v>PUT.Cabana</v>
          </cell>
          <cell r="D564" t="str">
            <v>Adecuaciones - Obras Civiles Menores</v>
          </cell>
          <cell r="E564">
            <v>4054254</v>
          </cell>
          <cell r="F564" t="str">
            <v>Juan Carlos Gonzalez</v>
          </cell>
          <cell r="G564">
            <v>44432</v>
          </cell>
          <cell r="H564" t="str">
            <v>CICSA</v>
          </cell>
          <cell r="I564" t="str">
            <v>RF-PE-23199,</v>
          </cell>
          <cell r="K564" t="str">
            <v>Obligaciones de hacer</v>
          </cell>
          <cell r="L564" t="str">
            <v>Plan Espectro</v>
          </cell>
          <cell r="M564" t="str">
            <v>Torre Autosoportada - Triangular Seccion Variable</v>
          </cell>
          <cell r="N564" t="str">
            <v>60.0</v>
          </cell>
          <cell r="O564">
            <v>44256</v>
          </cell>
          <cell r="P564" t="str">
            <v>50.0</v>
          </cell>
          <cell r="Q564">
            <v>44351</v>
          </cell>
          <cell r="R564" t="str">
            <v>N</v>
          </cell>
          <cell r="S564" t="str">
            <v>hasta Licencias</v>
          </cell>
          <cell r="T564" t="str">
            <v>Convencional TAT 60m</v>
          </cell>
          <cell r="U564" t="str">
            <v>CW2020 R3</v>
          </cell>
          <cell r="V564">
            <v>44543</v>
          </cell>
          <cell r="W564">
            <v>44614</v>
          </cell>
          <cell r="X564">
            <v>44614</v>
          </cell>
          <cell r="Y564">
            <v>44617</v>
          </cell>
          <cell r="Z564">
            <v>44624</v>
          </cell>
        </row>
        <row r="565">
          <cell r="B565" t="str">
            <v>SurOccidente</v>
          </cell>
          <cell r="C565" t="str">
            <v>VAL.La Buitrera</v>
          </cell>
          <cell r="D565" t="str">
            <v>Ampliación Localidades 700 - Ampliación Obras Civiles</v>
          </cell>
          <cell r="E565">
            <v>3000000</v>
          </cell>
          <cell r="F565" t="str">
            <v>German Dario Mancipe</v>
          </cell>
          <cell r="G565">
            <v>44432</v>
          </cell>
          <cell r="H565" t="str">
            <v>CICSA</v>
          </cell>
          <cell r="I565" t="str">
            <v>RF-AMP-29194 umts1900,</v>
          </cell>
          <cell r="K565" t="str">
            <v>Calidad regional</v>
          </cell>
          <cell r="L565" t="str">
            <v>Ampliación Localidades 700</v>
          </cell>
          <cell r="M565" t="str">
            <v>Torre Autosoportada - Triangular Seccion Variable</v>
          </cell>
          <cell r="N565" t="str">
            <v>30.0</v>
          </cell>
          <cell r="O565">
            <v>44433</v>
          </cell>
          <cell r="P565" t="str">
            <v>15.0</v>
          </cell>
          <cell r="Q565">
            <v>44493</v>
          </cell>
          <cell r="R565" t="str">
            <v>NA</v>
          </cell>
          <cell r="S565" t="str">
            <v>NA</v>
          </cell>
          <cell r="T565" t="str">
            <v>instalación de rieles omega, escalerilla porta cables y 4 platina de tierras</v>
          </cell>
          <cell r="U565" t="str">
            <v>CW2020 R3</v>
          </cell>
        </row>
        <row r="566">
          <cell r="B566" t="str">
            <v>SurOccidente</v>
          </cell>
          <cell r="C566" t="str">
            <v>TOL.Via la Linea-2</v>
          </cell>
          <cell r="D566" t="str">
            <v>Ampliación Localidades 700 - Ampliación Obras Civiles</v>
          </cell>
          <cell r="E566">
            <v>2215134</v>
          </cell>
          <cell r="F566" t="str">
            <v>German Dario Mancipe</v>
          </cell>
          <cell r="G566">
            <v>44432</v>
          </cell>
          <cell r="H566" t="str">
            <v>CICSA</v>
          </cell>
          <cell r="I566" t="str">
            <v>RF-OVE-51144 lte700,</v>
          </cell>
          <cell r="K566" t="str">
            <v>Calidad regional</v>
          </cell>
          <cell r="L566" t="str">
            <v>Ampliación Localidades 700</v>
          </cell>
          <cell r="M566" t="str">
            <v>Monopolo - Convencional</v>
          </cell>
          <cell r="N566" t="str">
            <v>20.0</v>
          </cell>
          <cell r="O566">
            <v>44433</v>
          </cell>
          <cell r="P566" t="str">
            <v>15.0</v>
          </cell>
          <cell r="Q566">
            <v>44493</v>
          </cell>
          <cell r="R566" t="str">
            <v>NA</v>
          </cell>
          <cell r="S566" t="str">
            <v>NA</v>
          </cell>
          <cell r="T566" t="str">
            <v>instalación de 1 platina de tierras, 1 soporte para equipos de RF de 1.5 m. con su respectivo collarín.</v>
          </cell>
          <cell r="U566" t="str">
            <v>CW2020 R3</v>
          </cell>
          <cell r="V566">
            <v>44468</v>
          </cell>
          <cell r="W566">
            <v>44468</v>
          </cell>
          <cell r="X566">
            <v>44468</v>
          </cell>
          <cell r="Y566">
            <v>44469</v>
          </cell>
          <cell r="Z566">
            <v>44473</v>
          </cell>
        </row>
        <row r="567">
          <cell r="B567" t="str">
            <v>SurOccidente</v>
          </cell>
          <cell r="C567" t="str">
            <v>IBG.La Estacion</v>
          </cell>
          <cell r="D567" t="str">
            <v>Ampliación Localidades 700 - Ampliación Obras Civiles</v>
          </cell>
          <cell r="E567">
            <v>8158934</v>
          </cell>
          <cell r="F567" t="str">
            <v>German Dario Mancipe</v>
          </cell>
          <cell r="G567">
            <v>44432</v>
          </cell>
          <cell r="H567" t="str">
            <v>CICSA</v>
          </cell>
          <cell r="I567" t="str">
            <v>RF-OVE-51068 lte700,</v>
          </cell>
          <cell r="K567" t="str">
            <v>Calidad regional</v>
          </cell>
          <cell r="L567" t="str">
            <v>Ampliación Localidades 700</v>
          </cell>
          <cell r="M567" t="str">
            <v>Monopolo - Convencional</v>
          </cell>
          <cell r="N567" t="str">
            <v>35.0</v>
          </cell>
          <cell r="O567">
            <v>44433</v>
          </cell>
          <cell r="P567" t="str">
            <v>15.0</v>
          </cell>
          <cell r="Q567">
            <v>44493</v>
          </cell>
          <cell r="R567" t="str">
            <v>NA</v>
          </cell>
          <cell r="S567" t="str">
            <v>NA</v>
          </cell>
          <cell r="T567" t="str">
            <v>instalación de 6 platinas de tierra, 6 soportes de 1.5 para equipos de RF y rieles omega.</v>
          </cell>
          <cell r="U567" t="str">
            <v>CW2020 R3</v>
          </cell>
          <cell r="V567">
            <v>44468</v>
          </cell>
          <cell r="W567">
            <v>44468</v>
          </cell>
          <cell r="X567">
            <v>44468</v>
          </cell>
          <cell r="Y567">
            <v>44469</v>
          </cell>
          <cell r="Z567">
            <v>44473</v>
          </cell>
        </row>
        <row r="568">
          <cell r="B568" t="str">
            <v>SurOccidente</v>
          </cell>
          <cell r="C568" t="str">
            <v>TOL.El Caucho</v>
          </cell>
          <cell r="D568" t="str">
            <v>Localidades 700 - Obra Civil 100%</v>
          </cell>
          <cell r="E568">
            <v>30021951</v>
          </cell>
          <cell r="F568" t="str">
            <v>Luis Ediel Torres</v>
          </cell>
          <cell r="G568">
            <v>44432</v>
          </cell>
          <cell r="H568" t="str">
            <v>ING. DEL HUILA</v>
          </cell>
          <cell r="K568" t="str">
            <v>Obligaciones de hacer</v>
          </cell>
          <cell r="L568" t="str">
            <v>Localidades 700</v>
          </cell>
          <cell r="M568" t="str">
            <v>Celda Portatil - Cuadrada</v>
          </cell>
          <cell r="N568" t="str">
            <v>64.0</v>
          </cell>
          <cell r="O568">
            <v>44439</v>
          </cell>
          <cell r="P568" t="str">
            <v>50.0</v>
          </cell>
          <cell r="Q568">
            <v>44534</v>
          </cell>
          <cell r="R568" t="str">
            <v>NA</v>
          </cell>
          <cell r="S568" t="str">
            <v>NA</v>
          </cell>
          <cell r="T568" t="str">
            <v>celda portatil 45mt</v>
          </cell>
          <cell r="U568" t="str">
            <v>CW2020 R3</v>
          </cell>
          <cell r="V568">
            <v>44530</v>
          </cell>
          <cell r="W568">
            <v>44530</v>
          </cell>
          <cell r="X568">
            <v>44530</v>
          </cell>
          <cell r="Y568">
            <v>44530</v>
          </cell>
          <cell r="Z568">
            <v>44533</v>
          </cell>
        </row>
        <row r="569">
          <cell r="B569" t="str">
            <v>SurOccidente</v>
          </cell>
          <cell r="C569" t="str">
            <v>TOL.El Caucho</v>
          </cell>
          <cell r="D569" t="str">
            <v>Localidades 700 - Suministro e Instalación Torre</v>
          </cell>
          <cell r="E569">
            <v>226653280</v>
          </cell>
          <cell r="F569" t="str">
            <v>Luis Ediel Torres</v>
          </cell>
          <cell r="G569">
            <v>44432</v>
          </cell>
          <cell r="H569" t="str">
            <v>ING. DEL HUILA</v>
          </cell>
          <cell r="K569" t="str">
            <v>Obligaciones de hacer</v>
          </cell>
          <cell r="L569" t="str">
            <v>Localidades 700</v>
          </cell>
          <cell r="M569" t="str">
            <v>Celda Portatil - Cuadrada</v>
          </cell>
          <cell r="N569" t="str">
            <v>64.0</v>
          </cell>
          <cell r="O569">
            <v>44439</v>
          </cell>
          <cell r="P569" t="str">
            <v>50.0</v>
          </cell>
          <cell r="Q569">
            <v>44534</v>
          </cell>
          <cell r="R569" t="str">
            <v>NA</v>
          </cell>
          <cell r="S569" t="str">
            <v>NA</v>
          </cell>
          <cell r="T569" t="str">
            <v>celda portatil 45mt</v>
          </cell>
          <cell r="U569" t="str">
            <v>CW2020 R3</v>
          </cell>
          <cell r="V569">
            <v>44530</v>
          </cell>
          <cell r="W569">
            <v>44530</v>
          </cell>
          <cell r="X569">
            <v>44530</v>
          </cell>
          <cell r="Y569">
            <v>44530</v>
          </cell>
          <cell r="Z569">
            <v>44533</v>
          </cell>
        </row>
        <row r="570">
          <cell r="B570" t="str">
            <v>SurOccidente</v>
          </cell>
          <cell r="C570" t="str">
            <v>CAQ.Agua Blanca</v>
          </cell>
          <cell r="D570" t="str">
            <v>Localidades 700 - Obra Eléctrica 100%</v>
          </cell>
          <cell r="E570">
            <v>90000000</v>
          </cell>
          <cell r="F570" t="str">
            <v>Rafael Angel Garcia</v>
          </cell>
          <cell r="G570">
            <v>44431</v>
          </cell>
          <cell r="H570" t="str">
            <v>CICSA</v>
          </cell>
          <cell r="K570" t="str">
            <v>Obligaciones de hacer</v>
          </cell>
          <cell r="L570" t="str">
            <v>Localidades 700</v>
          </cell>
          <cell r="M570" t="str">
            <v>Celda Portatil - Triangular</v>
          </cell>
          <cell r="N570" t="str">
            <v>45.0</v>
          </cell>
          <cell r="O570">
            <v>44424</v>
          </cell>
          <cell r="P570" t="str">
            <v>50.0</v>
          </cell>
          <cell r="Q570">
            <v>44519</v>
          </cell>
          <cell r="R570" t="str">
            <v>NA</v>
          </cell>
          <cell r="S570" t="str">
            <v>NA</v>
          </cell>
          <cell r="T570" t="str">
            <v>INSTALACION CP 45</v>
          </cell>
          <cell r="U570" t="str">
            <v>CW2020 R3</v>
          </cell>
        </row>
        <row r="571">
          <cell r="B571" t="str">
            <v>SurOccidente</v>
          </cell>
          <cell r="C571" t="str">
            <v>CAU.La Placa</v>
          </cell>
          <cell r="D571" t="str">
            <v>Adecuaciones - Obras Civiles Menores</v>
          </cell>
          <cell r="E571">
            <v>10568579</v>
          </cell>
          <cell r="F571" t="str">
            <v>German David Diez</v>
          </cell>
          <cell r="G571">
            <v>44428</v>
          </cell>
          <cell r="H571" t="str">
            <v>CICSA</v>
          </cell>
          <cell r="K571" t="str">
            <v>NA</v>
          </cell>
          <cell r="L571" t="str">
            <v>Adecuaciones</v>
          </cell>
          <cell r="M571" t="str">
            <v>Otro - Otra</v>
          </cell>
          <cell r="N571" t="str">
            <v>0.0</v>
          </cell>
          <cell r="O571">
            <v>44429</v>
          </cell>
          <cell r="P571" t="str">
            <v>21.0</v>
          </cell>
          <cell r="Q571">
            <v>44495</v>
          </cell>
          <cell r="R571" t="str">
            <v>NA</v>
          </cell>
          <cell r="S571" t="str">
            <v>NA</v>
          </cell>
          <cell r="T571" t="str">
            <v>REPOSICIÓN POR HURTO</v>
          </cell>
          <cell r="U571" t="str">
            <v>CW2020 R3</v>
          </cell>
          <cell r="V571">
            <v>44561</v>
          </cell>
          <cell r="W571">
            <v>44561</v>
          </cell>
          <cell r="X571">
            <v>44561</v>
          </cell>
          <cell r="Y571">
            <v>44561</v>
          </cell>
          <cell r="Z571">
            <v>44567</v>
          </cell>
        </row>
        <row r="572">
          <cell r="B572" t="str">
            <v>SurOccidente</v>
          </cell>
          <cell r="C572" t="str">
            <v>CAU.RB El Plateado</v>
          </cell>
          <cell r="D572" t="str">
            <v>Plan de Expansión - Suministro e Instalación de Torre</v>
          </cell>
          <cell r="E572">
            <v>100000000</v>
          </cell>
          <cell r="F572" t="str">
            <v>Luis Ediel Torres</v>
          </cell>
          <cell r="G572">
            <v>44425</v>
          </cell>
          <cell r="H572" t="str">
            <v>CICSA</v>
          </cell>
          <cell r="K572" t="str">
            <v>Obligaciones de hacer</v>
          </cell>
          <cell r="L572" t="str">
            <v>Plan de Expansión</v>
          </cell>
          <cell r="M572" t="str">
            <v>Celda Portatil - Triangular</v>
          </cell>
          <cell r="N572" t="str">
            <v>60.0</v>
          </cell>
          <cell r="O572">
            <v>44425</v>
          </cell>
          <cell r="P572" t="str">
            <v>50.0</v>
          </cell>
          <cell r="Q572">
            <v>44520</v>
          </cell>
          <cell r="R572" t="str">
            <v>OC</v>
          </cell>
          <cell r="S572" t="str">
            <v>hasta InSrv</v>
          </cell>
          <cell r="T572" t="str">
            <v>adecuacion sitio obra civiles por daño incendio</v>
          </cell>
          <cell r="U572" t="str">
            <v>CW2020 R3</v>
          </cell>
        </row>
        <row r="573">
          <cell r="B573" t="str">
            <v>SurOccidente</v>
          </cell>
          <cell r="C573" t="str">
            <v>TOL.Fatextol</v>
          </cell>
          <cell r="D573" t="str">
            <v>Ampliación Localidades 700 - Ampliación Obras Civiles</v>
          </cell>
          <cell r="E573">
            <v>4422084</v>
          </cell>
          <cell r="F573" t="str">
            <v>German Dario Mancipe</v>
          </cell>
          <cell r="G573">
            <v>44425</v>
          </cell>
          <cell r="H573" t="str">
            <v>CICSA</v>
          </cell>
          <cell r="I573" t="str">
            <v>RF-OVE-51111 lte700,</v>
          </cell>
          <cell r="K573" t="str">
            <v>Calidad regional</v>
          </cell>
          <cell r="L573" t="str">
            <v>Ampliación Localidades 700</v>
          </cell>
          <cell r="M573" t="str">
            <v>Torre Autosoportada - Triangular Seccion Variable</v>
          </cell>
          <cell r="N573" t="str">
            <v>40.0</v>
          </cell>
          <cell r="O573">
            <v>44426</v>
          </cell>
          <cell r="P573" t="str">
            <v>15.0</v>
          </cell>
          <cell r="Q573">
            <v>44486</v>
          </cell>
          <cell r="R573" t="str">
            <v>NA</v>
          </cell>
          <cell r="S573" t="str">
            <v>NA</v>
          </cell>
          <cell r="T573" t="str">
            <v>Instalación de 3 soportes de 1,5 m. para equipos de RF y 3 platinas de tierras.</v>
          </cell>
          <cell r="U573" t="str">
            <v>CW2020 R3</v>
          </cell>
          <cell r="V573">
            <v>44478</v>
          </cell>
          <cell r="W573">
            <v>44478</v>
          </cell>
          <cell r="X573">
            <v>44478</v>
          </cell>
          <cell r="Y573">
            <v>44491</v>
          </cell>
          <cell r="Z573">
            <v>44504</v>
          </cell>
        </row>
        <row r="574">
          <cell r="B574" t="str">
            <v>SurOccidente</v>
          </cell>
          <cell r="C574" t="str">
            <v>CAU.Pisimbala</v>
          </cell>
          <cell r="D574" t="str">
            <v>Adecuaciones - Obras Eléctricas Menores</v>
          </cell>
          <cell r="E574">
            <v>16790355</v>
          </cell>
          <cell r="F574" t="str">
            <v>Rafael Angel Garcia</v>
          </cell>
          <cell r="G574">
            <v>44421</v>
          </cell>
          <cell r="H574" t="str">
            <v>CICSA</v>
          </cell>
          <cell r="K574" t="str">
            <v>NA</v>
          </cell>
          <cell r="L574" t="str">
            <v>Adecuaciones</v>
          </cell>
          <cell r="M574" t="str">
            <v>Celda Portatil - Cuadrada</v>
          </cell>
          <cell r="N574" t="str">
            <v>40.0</v>
          </cell>
          <cell r="O574">
            <v>44421</v>
          </cell>
          <cell r="P574" t="str">
            <v>10.0</v>
          </cell>
          <cell r="Q574">
            <v>44476</v>
          </cell>
          <cell r="R574" t="str">
            <v>NA</v>
          </cell>
          <cell r="S574" t="str">
            <v>NA</v>
          </cell>
          <cell r="T574" t="str">
            <v>suministro de planta provisional para suministro de energía</v>
          </cell>
          <cell r="U574" t="str">
            <v>CW2020 R3</v>
          </cell>
          <cell r="V574">
            <v>44498</v>
          </cell>
          <cell r="W574">
            <v>44498</v>
          </cell>
          <cell r="X574">
            <v>44498</v>
          </cell>
          <cell r="Y574">
            <v>44498</v>
          </cell>
          <cell r="Z574">
            <v>44504</v>
          </cell>
        </row>
        <row r="575">
          <cell r="B575" t="str">
            <v>SurOccidente</v>
          </cell>
          <cell r="C575" t="str">
            <v>CAU.La Aguada</v>
          </cell>
          <cell r="D575" t="str">
            <v>Localidades 700 - Cimentación Torre</v>
          </cell>
          <cell r="E575">
            <v>98741147</v>
          </cell>
          <cell r="F575" t="str">
            <v>Luis Ediel Torres</v>
          </cell>
          <cell r="G575">
            <v>44420</v>
          </cell>
          <cell r="H575" t="str">
            <v>CICSA</v>
          </cell>
          <cell r="K575" t="str">
            <v>Obligaciones de hacer</v>
          </cell>
          <cell r="L575" t="str">
            <v>Localidades 700</v>
          </cell>
          <cell r="M575" t="str">
            <v>Torre Autosoportada - Triangular Seccion Variable</v>
          </cell>
          <cell r="N575" t="str">
            <v>60.0</v>
          </cell>
          <cell r="O575">
            <v>44432</v>
          </cell>
          <cell r="P575" t="str">
            <v>70.0</v>
          </cell>
          <cell r="Q575">
            <v>44547</v>
          </cell>
          <cell r="R575" t="str">
            <v>NA</v>
          </cell>
          <cell r="S575" t="str">
            <v>NA</v>
          </cell>
          <cell r="T575" t="str">
            <v>OBRA CIVIL TORRE 60MT</v>
          </cell>
          <cell r="U575" t="str">
            <v>CW2020 R3</v>
          </cell>
          <cell r="V575">
            <v>44500</v>
          </cell>
          <cell r="W575">
            <v>44500</v>
          </cell>
          <cell r="X575">
            <v>44500</v>
          </cell>
          <cell r="Y575">
            <v>44500</v>
          </cell>
          <cell r="Z575">
            <v>44504</v>
          </cell>
        </row>
        <row r="576">
          <cell r="B576" t="str">
            <v>SurOccidente</v>
          </cell>
          <cell r="C576" t="str">
            <v>CAU.La Aguada</v>
          </cell>
          <cell r="D576" t="str">
            <v>Localidades 700 - Suministro e Instalación Torre</v>
          </cell>
          <cell r="E576">
            <v>83822479</v>
          </cell>
          <cell r="F576" t="str">
            <v>Luis Ediel Torres</v>
          </cell>
          <cell r="G576">
            <v>44420</v>
          </cell>
          <cell r="H576" t="str">
            <v>CICSA</v>
          </cell>
          <cell r="K576" t="str">
            <v>Obligaciones de hacer</v>
          </cell>
          <cell r="L576" t="str">
            <v>Localidades 700</v>
          </cell>
          <cell r="M576" t="str">
            <v>Torre Autosoportada - Triangular Seccion Variable</v>
          </cell>
          <cell r="N576" t="str">
            <v>60.0</v>
          </cell>
          <cell r="O576">
            <v>44432</v>
          </cell>
          <cell r="P576" t="str">
            <v>70.0</v>
          </cell>
          <cell r="Q576">
            <v>44547</v>
          </cell>
          <cell r="R576" t="str">
            <v>NA</v>
          </cell>
          <cell r="S576" t="str">
            <v>NA</v>
          </cell>
          <cell r="T576" t="str">
            <v>OBRA CIVIL TORRE 60MT</v>
          </cell>
          <cell r="U576" t="str">
            <v>CW2020 R3</v>
          </cell>
          <cell r="V576">
            <v>44500</v>
          </cell>
          <cell r="W576">
            <v>44518</v>
          </cell>
          <cell r="X576">
            <v>44518</v>
          </cell>
          <cell r="Y576">
            <v>44530</v>
          </cell>
          <cell r="Z576">
            <v>44533</v>
          </cell>
        </row>
        <row r="577">
          <cell r="B577" t="str">
            <v>SurOccidente</v>
          </cell>
          <cell r="C577" t="str">
            <v>CAU.La Aguada</v>
          </cell>
          <cell r="D577" t="str">
            <v>Localidades 700 - Obra Civil 100%</v>
          </cell>
          <cell r="E577">
            <v>368344048</v>
          </cell>
          <cell r="F577" t="str">
            <v>Luis Ediel Torres</v>
          </cell>
          <cell r="G577">
            <v>44420</v>
          </cell>
          <cell r="H577" t="str">
            <v>CICSA</v>
          </cell>
          <cell r="K577" t="str">
            <v>Obligaciones de hacer</v>
          </cell>
          <cell r="L577" t="str">
            <v>Localidades 700</v>
          </cell>
          <cell r="M577" t="str">
            <v>Torre Autosoportada - Triangular Seccion Variable</v>
          </cell>
          <cell r="N577" t="str">
            <v>60.0</v>
          </cell>
          <cell r="O577">
            <v>44432</v>
          </cell>
          <cell r="P577" t="str">
            <v>70.0</v>
          </cell>
          <cell r="Q577">
            <v>44547</v>
          </cell>
          <cell r="R577" t="str">
            <v>NA</v>
          </cell>
          <cell r="S577" t="str">
            <v>NA</v>
          </cell>
          <cell r="T577" t="str">
            <v>OBRA CIVIL TORRE 60MT</v>
          </cell>
          <cell r="U577" t="str">
            <v>CW2020 R3</v>
          </cell>
          <cell r="V577">
            <v>44469</v>
          </cell>
          <cell r="W577">
            <v>44469</v>
          </cell>
          <cell r="X577">
            <v>44469</v>
          </cell>
          <cell r="Y577">
            <v>44469</v>
          </cell>
          <cell r="Z577">
            <v>44473</v>
          </cell>
        </row>
        <row r="578">
          <cell r="B578" t="str">
            <v>SurOccidente</v>
          </cell>
          <cell r="C578" t="str">
            <v>CAQ.La Esperanza</v>
          </cell>
          <cell r="D578" t="str">
            <v>Localidades 700 - Obra Civil 100%</v>
          </cell>
          <cell r="E578">
            <v>690000000</v>
          </cell>
          <cell r="F578" t="str">
            <v>Luis Ediel Torres</v>
          </cell>
          <cell r="G578">
            <v>44420</v>
          </cell>
          <cell r="H578" t="str">
            <v>CICSA</v>
          </cell>
          <cell r="J578">
            <v>20213675</v>
          </cell>
          <cell r="K578" t="str">
            <v>Obligaciones de hacer</v>
          </cell>
          <cell r="L578" t="str">
            <v>Localidades 700</v>
          </cell>
          <cell r="M578" t="str">
            <v>Celda Portatil - Triangular</v>
          </cell>
          <cell r="N578" t="str">
            <v>45.0</v>
          </cell>
          <cell r="O578">
            <v>44426</v>
          </cell>
          <cell r="P578" t="str">
            <v>50.0</v>
          </cell>
          <cell r="Q578">
            <v>44521</v>
          </cell>
          <cell r="R578" t="str">
            <v>NA</v>
          </cell>
          <cell r="S578" t="str">
            <v>NA</v>
          </cell>
          <cell r="T578" t="str">
            <v>INSTALACION CP 45</v>
          </cell>
          <cell r="U578" t="str">
            <v>CW2020 R3</v>
          </cell>
        </row>
        <row r="579">
          <cell r="B579" t="str">
            <v>SurOccidente</v>
          </cell>
          <cell r="C579" t="str">
            <v>CAQ.La Esperanza</v>
          </cell>
          <cell r="D579" t="str">
            <v>Localidades 700 - Suministro e Instalación Torre</v>
          </cell>
          <cell r="E579">
            <v>200000000</v>
          </cell>
          <cell r="F579" t="str">
            <v>Luis Ediel Torres</v>
          </cell>
          <cell r="G579">
            <v>44420</v>
          </cell>
          <cell r="H579" t="str">
            <v>CICSA</v>
          </cell>
          <cell r="K579" t="str">
            <v>Obligaciones de hacer</v>
          </cell>
          <cell r="L579" t="str">
            <v>Localidades 700</v>
          </cell>
          <cell r="M579" t="str">
            <v>Celda Portatil - Triangular</v>
          </cell>
          <cell r="N579" t="str">
            <v>45.0</v>
          </cell>
          <cell r="O579">
            <v>44426</v>
          </cell>
          <cell r="P579" t="str">
            <v>50.0</v>
          </cell>
          <cell r="Q579">
            <v>44521</v>
          </cell>
          <cell r="R579" t="str">
            <v>NA</v>
          </cell>
          <cell r="S579" t="str">
            <v>NA</v>
          </cell>
          <cell r="T579" t="str">
            <v>INSTALACION CP 45</v>
          </cell>
          <cell r="U579" t="str">
            <v>CW2020 R3</v>
          </cell>
        </row>
        <row r="580">
          <cell r="B580" t="str">
            <v>SurOccidente</v>
          </cell>
          <cell r="C580" t="str">
            <v>CAQ.Agua Blanca</v>
          </cell>
          <cell r="D580" t="str">
            <v>Localidades 700 - Obra Civil 100%</v>
          </cell>
          <cell r="E580">
            <v>221259290</v>
          </cell>
          <cell r="F580" t="str">
            <v>Luis Ediel Torres</v>
          </cell>
          <cell r="G580">
            <v>44420</v>
          </cell>
          <cell r="H580" t="str">
            <v>CICSA</v>
          </cell>
          <cell r="J580">
            <v>20213673</v>
          </cell>
          <cell r="K580" t="str">
            <v>Obligaciones de hacer</v>
          </cell>
          <cell r="L580" t="str">
            <v>Localidades 700</v>
          </cell>
          <cell r="M580" t="str">
            <v>Celda Portatil - Triangular</v>
          </cell>
          <cell r="N580" t="str">
            <v>45.0</v>
          </cell>
          <cell r="O580">
            <v>44424</v>
          </cell>
          <cell r="P580" t="str">
            <v>50.0</v>
          </cell>
          <cell r="Q580">
            <v>44519</v>
          </cell>
          <cell r="R580" t="str">
            <v>NA</v>
          </cell>
          <cell r="S580" t="str">
            <v>NA</v>
          </cell>
          <cell r="T580" t="str">
            <v>INSTALACION CP 45</v>
          </cell>
          <cell r="U580" t="str">
            <v>CW2020 R3</v>
          </cell>
          <cell r="V580">
            <v>44592</v>
          </cell>
          <cell r="W580">
            <v>44592</v>
          </cell>
          <cell r="X580">
            <v>44592</v>
          </cell>
          <cell r="Y580">
            <v>44592</v>
          </cell>
          <cell r="Z580">
            <v>44596</v>
          </cell>
        </row>
        <row r="581">
          <cell r="B581" t="str">
            <v>SurOccidente</v>
          </cell>
          <cell r="C581" t="str">
            <v>CAQ.Agua Blanca</v>
          </cell>
          <cell r="D581" t="str">
            <v>Localidades 700 - Suministro e Instalación Torre</v>
          </cell>
          <cell r="E581">
            <v>244785542</v>
          </cell>
          <cell r="F581" t="str">
            <v>Luis Ediel Torres</v>
          </cell>
          <cell r="G581">
            <v>44420</v>
          </cell>
          <cell r="H581" t="str">
            <v>CICSA</v>
          </cell>
          <cell r="K581" t="str">
            <v>Obligaciones de hacer</v>
          </cell>
          <cell r="L581" t="str">
            <v>Localidades 700</v>
          </cell>
          <cell r="M581" t="str">
            <v>Celda Portatil - Triangular</v>
          </cell>
          <cell r="N581" t="str">
            <v>45.0</v>
          </cell>
          <cell r="O581">
            <v>44424</v>
          </cell>
          <cell r="P581" t="str">
            <v>50.0</v>
          </cell>
          <cell r="Q581">
            <v>44519</v>
          </cell>
          <cell r="R581" t="str">
            <v>NA</v>
          </cell>
          <cell r="S581" t="str">
            <v>NA</v>
          </cell>
          <cell r="T581" t="str">
            <v>INSTALACION CP 45</v>
          </cell>
          <cell r="U581" t="str">
            <v>CW2020 R3</v>
          </cell>
          <cell r="V581">
            <v>44592</v>
          </cell>
          <cell r="W581">
            <v>44592</v>
          </cell>
          <cell r="X581">
            <v>44592</v>
          </cell>
          <cell r="Y581">
            <v>44592</v>
          </cell>
          <cell r="Z581">
            <v>44596</v>
          </cell>
        </row>
        <row r="582">
          <cell r="B582" t="str">
            <v>SurOccidente</v>
          </cell>
          <cell r="C582" t="str">
            <v>CAQ.Santa Marta</v>
          </cell>
          <cell r="D582" t="str">
            <v>Localidades 700 - Obra Eléctrica 100%</v>
          </cell>
          <cell r="E582">
            <v>70000000</v>
          </cell>
          <cell r="F582" t="str">
            <v>German David Diez</v>
          </cell>
          <cell r="G582">
            <v>44419</v>
          </cell>
          <cell r="H582" t="str">
            <v>ING. DEL HUILA</v>
          </cell>
          <cell r="I582" t="str">
            <v>RF-PE-24496,</v>
          </cell>
          <cell r="K582" t="str">
            <v>Obligaciones de hacer</v>
          </cell>
          <cell r="L582" t="str">
            <v>Localidades 700</v>
          </cell>
          <cell r="M582" t="str">
            <v>Celda Portatil - Cuadrada</v>
          </cell>
          <cell r="N582" t="str">
            <v>45.0</v>
          </cell>
          <cell r="O582">
            <v>44422</v>
          </cell>
          <cell r="P582" t="str">
            <v>60.0</v>
          </cell>
          <cell r="Q582">
            <v>44527</v>
          </cell>
          <cell r="R582" t="str">
            <v>NA</v>
          </cell>
          <cell r="S582" t="str">
            <v>NA</v>
          </cell>
          <cell r="U582" t="str">
            <v>CW2020 R3</v>
          </cell>
        </row>
        <row r="583">
          <cell r="B583" t="str">
            <v>SurOccidente</v>
          </cell>
          <cell r="C583" t="str">
            <v>CAQ.Santa Marta</v>
          </cell>
          <cell r="D583" t="str">
            <v>Localidades 700 - Obra Civil 100%</v>
          </cell>
          <cell r="E583">
            <v>274957133</v>
          </cell>
          <cell r="F583" t="str">
            <v>German David Diez</v>
          </cell>
          <cell r="G583">
            <v>44419</v>
          </cell>
          <cell r="H583" t="str">
            <v>ING. DEL HUILA</v>
          </cell>
          <cell r="I583" t="str">
            <v>RF-PE-24496,</v>
          </cell>
          <cell r="K583" t="str">
            <v>Obligaciones de hacer</v>
          </cell>
          <cell r="L583" t="str">
            <v>Localidades 700</v>
          </cell>
          <cell r="M583" t="str">
            <v>Celda Portatil - Cuadrada</v>
          </cell>
          <cell r="N583" t="str">
            <v>45.0</v>
          </cell>
          <cell r="O583">
            <v>44422</v>
          </cell>
          <cell r="P583" t="str">
            <v>60.0</v>
          </cell>
          <cell r="Q583">
            <v>44527</v>
          </cell>
          <cell r="R583" t="str">
            <v>NA</v>
          </cell>
          <cell r="S583" t="str">
            <v>NA</v>
          </cell>
          <cell r="U583" t="str">
            <v>CW2020 R3</v>
          </cell>
          <cell r="V583">
            <v>44530</v>
          </cell>
          <cell r="W583">
            <v>44530</v>
          </cell>
          <cell r="X583">
            <v>44530</v>
          </cell>
          <cell r="Y583">
            <v>44530</v>
          </cell>
          <cell r="Z583">
            <v>44533</v>
          </cell>
        </row>
        <row r="584">
          <cell r="B584" t="str">
            <v>SurOccidente</v>
          </cell>
          <cell r="C584" t="str">
            <v>PUT.Esmeralda Orito</v>
          </cell>
          <cell r="D584" t="str">
            <v>Localidades 700 - Suministro e Instalación Torre</v>
          </cell>
          <cell r="E584">
            <v>125130408</v>
          </cell>
          <cell r="F584" t="str">
            <v>German David Diez</v>
          </cell>
          <cell r="G584">
            <v>44419</v>
          </cell>
          <cell r="H584" t="str">
            <v>ING. DEL HUILA</v>
          </cell>
          <cell r="I584" t="str">
            <v>RF-PE-23886,</v>
          </cell>
          <cell r="K584" t="str">
            <v>Obligaciones de hacer</v>
          </cell>
          <cell r="L584" t="str">
            <v>Localidades 700</v>
          </cell>
          <cell r="M584" t="str">
            <v>Torre Autosoportada - Triangular Seccion Variable</v>
          </cell>
          <cell r="N584" t="str">
            <v>60.0</v>
          </cell>
          <cell r="O584">
            <v>44422</v>
          </cell>
          <cell r="P584" t="str">
            <v>60.0</v>
          </cell>
          <cell r="Q584">
            <v>44527</v>
          </cell>
          <cell r="R584" t="str">
            <v>NA</v>
          </cell>
          <cell r="S584" t="str">
            <v>NA</v>
          </cell>
          <cell r="U584" t="str">
            <v>CW2020 R3</v>
          </cell>
          <cell r="V584">
            <v>44620</v>
          </cell>
          <cell r="W584">
            <v>44620</v>
          </cell>
          <cell r="X584">
            <v>44620</v>
          </cell>
          <cell r="Y584">
            <v>44620</v>
          </cell>
          <cell r="Z584">
            <v>44624</v>
          </cell>
        </row>
        <row r="585">
          <cell r="B585" t="str">
            <v>SurOccidente</v>
          </cell>
          <cell r="C585" t="str">
            <v>PUT.Esmeralda Orito</v>
          </cell>
          <cell r="D585" t="str">
            <v>Localidades 700 - Cimentación Torre</v>
          </cell>
          <cell r="E585">
            <v>49775847</v>
          </cell>
          <cell r="F585" t="str">
            <v>German David Diez</v>
          </cell>
          <cell r="G585">
            <v>44419</v>
          </cell>
          <cell r="H585" t="str">
            <v>ING. DEL HUILA</v>
          </cell>
          <cell r="I585" t="str">
            <v>RF-PE-23886,</v>
          </cell>
          <cell r="K585" t="str">
            <v>Obligaciones de hacer</v>
          </cell>
          <cell r="L585" t="str">
            <v>Localidades 700</v>
          </cell>
          <cell r="M585" t="str">
            <v>Torre Autosoportada - Triangular Seccion Variable</v>
          </cell>
          <cell r="N585" t="str">
            <v>60.0</v>
          </cell>
          <cell r="O585">
            <v>44422</v>
          </cell>
          <cell r="P585" t="str">
            <v>60.0</v>
          </cell>
          <cell r="Q585">
            <v>44527</v>
          </cell>
          <cell r="R585" t="str">
            <v>NA</v>
          </cell>
          <cell r="S585" t="str">
            <v>NA</v>
          </cell>
          <cell r="U585" t="str">
            <v>CW2020 R3</v>
          </cell>
          <cell r="V585">
            <v>44620</v>
          </cell>
          <cell r="W585">
            <v>44620</v>
          </cell>
          <cell r="X585">
            <v>44620</v>
          </cell>
          <cell r="Y585">
            <v>44620</v>
          </cell>
          <cell r="Z585">
            <v>44624</v>
          </cell>
        </row>
        <row r="586">
          <cell r="B586" t="str">
            <v>SurOccidente</v>
          </cell>
          <cell r="C586" t="str">
            <v>PUT.Esmeralda Orito</v>
          </cell>
          <cell r="D586" t="str">
            <v>Localidades 700 - Obra Civil 100%</v>
          </cell>
          <cell r="E586">
            <v>408900000</v>
          </cell>
          <cell r="F586" t="str">
            <v>German David Diez</v>
          </cell>
          <cell r="G586">
            <v>44419</v>
          </cell>
          <cell r="H586" t="str">
            <v>ING. DEL HUILA</v>
          </cell>
          <cell r="I586" t="str">
            <v>RF-PE-23886,</v>
          </cell>
          <cell r="J586">
            <v>20213663</v>
          </cell>
          <cell r="K586" t="str">
            <v>Obligaciones de hacer</v>
          </cell>
          <cell r="L586" t="str">
            <v>Localidades 700</v>
          </cell>
          <cell r="M586" t="str">
            <v>Torre Autosoportada - Triangular Seccion Variable</v>
          </cell>
          <cell r="N586" t="str">
            <v>60.0</v>
          </cell>
          <cell r="O586">
            <v>44422</v>
          </cell>
          <cell r="P586" t="str">
            <v>60.0</v>
          </cell>
          <cell r="Q586">
            <v>44527</v>
          </cell>
          <cell r="R586" t="str">
            <v>NA</v>
          </cell>
          <cell r="S586" t="str">
            <v>NA</v>
          </cell>
          <cell r="U586" t="str">
            <v>CW2020 R3</v>
          </cell>
        </row>
        <row r="587">
          <cell r="B587" t="str">
            <v>SurOccidente</v>
          </cell>
          <cell r="C587" t="str">
            <v>CAU.Puerto Saija</v>
          </cell>
          <cell r="D587" t="str">
            <v>Localidades 700 - Obra Civil 100%</v>
          </cell>
          <cell r="E587">
            <v>11378303</v>
          </cell>
          <cell r="F587" t="str">
            <v>German David Diez</v>
          </cell>
          <cell r="G587">
            <v>44417</v>
          </cell>
          <cell r="H587" t="str">
            <v>CICSA</v>
          </cell>
          <cell r="I587" t="str">
            <v>RF-PE-23154,</v>
          </cell>
          <cell r="K587" t="str">
            <v>Obligaciones de hacer</v>
          </cell>
          <cell r="L587" t="str">
            <v>Localidades 700</v>
          </cell>
          <cell r="M587" t="str">
            <v>Torre Autosoportada - Triangular Seccion Variable</v>
          </cell>
          <cell r="N587" t="str">
            <v>60.0</v>
          </cell>
          <cell r="O587">
            <v>44123</v>
          </cell>
          <cell r="P587" t="str">
            <v>60.0</v>
          </cell>
          <cell r="Q587">
            <v>44228</v>
          </cell>
          <cell r="R587" t="str">
            <v>NA</v>
          </cell>
          <cell r="S587" t="str">
            <v>NA</v>
          </cell>
          <cell r="U587" t="str">
            <v>CW2020 R3</v>
          </cell>
          <cell r="V587">
            <v>44469</v>
          </cell>
          <cell r="W587">
            <v>44469</v>
          </cell>
          <cell r="X587">
            <v>44469</v>
          </cell>
          <cell r="Y587">
            <v>44469</v>
          </cell>
          <cell r="Z587">
            <v>44473</v>
          </cell>
        </row>
        <row r="588">
          <cell r="B588" t="str">
            <v>SurOccidente</v>
          </cell>
          <cell r="C588" t="str">
            <v>NAR.Altaquer</v>
          </cell>
          <cell r="D588" t="str">
            <v>Ampliación Localidades 700 - Ampliación Obras Civiles</v>
          </cell>
          <cell r="E588">
            <v>7789647</v>
          </cell>
          <cell r="F588" t="str">
            <v>German Dario Mancipe</v>
          </cell>
          <cell r="G588">
            <v>44417</v>
          </cell>
          <cell r="H588" t="str">
            <v>CICSA</v>
          </cell>
          <cell r="I588" t="str">
            <v>RF-OVE-51175 lte700,</v>
          </cell>
          <cell r="K588" t="str">
            <v>Calidad regional</v>
          </cell>
          <cell r="L588" t="str">
            <v>Ampliación Localidades 700</v>
          </cell>
          <cell r="M588" t="str">
            <v>Torre Autosoportada - Triangular Seccion Variable</v>
          </cell>
          <cell r="N588" t="str">
            <v>90.0</v>
          </cell>
          <cell r="O588">
            <v>44418</v>
          </cell>
          <cell r="P588" t="str">
            <v>15.0</v>
          </cell>
          <cell r="Q588">
            <v>44478</v>
          </cell>
          <cell r="R588" t="str">
            <v>NA</v>
          </cell>
          <cell r="S588" t="str">
            <v>NA</v>
          </cell>
          <cell r="T588" t="str">
            <v>Instalación de rieles omega, 4 platinas de tierras, 1 soporte tipo bandera para equipos de RF, 1 soporte tipo H , 70 m. de guaya en rack central de la torre y el desmonte de 1 pool.</v>
          </cell>
          <cell r="U588" t="str">
            <v>CW2020 R3</v>
          </cell>
          <cell r="V588">
            <v>44468</v>
          </cell>
          <cell r="W588">
            <v>44468</v>
          </cell>
          <cell r="X588">
            <v>44468</v>
          </cell>
          <cell r="Y588">
            <v>44469</v>
          </cell>
          <cell r="Z588">
            <v>44473</v>
          </cell>
        </row>
        <row r="589">
          <cell r="B589" t="str">
            <v>SurOccidente</v>
          </cell>
          <cell r="C589" t="str">
            <v>CAL.Icesi</v>
          </cell>
          <cell r="D589" t="str">
            <v>Ampliación 3G/LTE - Ampliación Obras Civiles</v>
          </cell>
          <cell r="E589">
            <v>4028791</v>
          </cell>
          <cell r="F589" t="str">
            <v>German Dario Mancipe</v>
          </cell>
          <cell r="G589">
            <v>44417</v>
          </cell>
          <cell r="H589" t="str">
            <v>CICSA</v>
          </cell>
          <cell r="I589" t="str">
            <v>RF-AMP-27941 lte2600,</v>
          </cell>
          <cell r="K589" t="str">
            <v>Calidad regional</v>
          </cell>
          <cell r="L589" t="str">
            <v>Ampliación 3G/LTE</v>
          </cell>
          <cell r="M589" t="str">
            <v>Torre Autosoportada - Triangular Seccion Variable</v>
          </cell>
          <cell r="N589" t="str">
            <v>35.0</v>
          </cell>
          <cell r="O589">
            <v>44418</v>
          </cell>
          <cell r="P589" t="str">
            <v>12.0</v>
          </cell>
          <cell r="Q589">
            <v>44475</v>
          </cell>
          <cell r="R589" t="str">
            <v>NA</v>
          </cell>
          <cell r="S589" t="str">
            <v>NA</v>
          </cell>
          <cell r="T589" t="str">
            <v>Instalación de 1 soporte para equipos de RF, 1 platina de tierras y 2 soportes tipo bandera para antena de RF en plataforma.</v>
          </cell>
          <cell r="U589" t="str">
            <v>CW2020 R3</v>
          </cell>
          <cell r="V589">
            <v>44644</v>
          </cell>
          <cell r="W589">
            <v>44644</v>
          </cell>
          <cell r="X589">
            <v>44644</v>
          </cell>
        </row>
        <row r="590">
          <cell r="B590" t="str">
            <v>SurOccidente</v>
          </cell>
          <cell r="C590" t="str">
            <v>HUI.Hobo-2</v>
          </cell>
          <cell r="D590" t="str">
            <v>Ampliación Localidades 700 - Ampliación Obras Civiles</v>
          </cell>
          <cell r="E590">
            <v>3099310</v>
          </cell>
          <cell r="F590" t="str">
            <v>German Dario Mancipe</v>
          </cell>
          <cell r="G590">
            <v>44417</v>
          </cell>
          <cell r="H590" t="str">
            <v>CICSA</v>
          </cell>
          <cell r="I590" t="str">
            <v>RF-OVE-50460 lte700,</v>
          </cell>
          <cell r="K590" t="str">
            <v>Calidad regional</v>
          </cell>
          <cell r="L590" t="str">
            <v>Ampliación Localidades 700</v>
          </cell>
          <cell r="M590" t="str">
            <v>Celda Portatil - Cuadrada</v>
          </cell>
          <cell r="N590" t="str">
            <v>35.0</v>
          </cell>
          <cell r="O590">
            <v>44418</v>
          </cell>
          <cell r="P590" t="str">
            <v>12.0</v>
          </cell>
          <cell r="Q590">
            <v>44475</v>
          </cell>
          <cell r="R590" t="str">
            <v>NA</v>
          </cell>
          <cell r="S590" t="str">
            <v>NA</v>
          </cell>
          <cell r="T590" t="str">
            <v>Instalación de 4 platinas de tierras, rieles omega y guaya en Rack central de la torre</v>
          </cell>
          <cell r="U590" t="str">
            <v>CW2020 R3</v>
          </cell>
          <cell r="V590">
            <v>44467</v>
          </cell>
          <cell r="W590">
            <v>44467</v>
          </cell>
          <cell r="X590">
            <v>44467</v>
          </cell>
          <cell r="Y590">
            <v>44467</v>
          </cell>
          <cell r="Z590">
            <v>44473</v>
          </cell>
        </row>
        <row r="591">
          <cell r="B591" t="str">
            <v>SurOccidente</v>
          </cell>
          <cell r="C591" t="str">
            <v>PAS.Acueducto</v>
          </cell>
          <cell r="D591" t="str">
            <v>Ampliación Localidades 700 - Ampliación Obras Civiles</v>
          </cell>
          <cell r="E591">
            <v>1577076</v>
          </cell>
          <cell r="F591" t="str">
            <v>German Dario Mancipe</v>
          </cell>
          <cell r="G591">
            <v>44417</v>
          </cell>
          <cell r="H591" t="str">
            <v>CICSA</v>
          </cell>
          <cell r="I591" t="str">
            <v>RF-OVE-50869 lte700,</v>
          </cell>
          <cell r="K591" t="str">
            <v>Calidad regional</v>
          </cell>
          <cell r="L591" t="str">
            <v>Ampliación Localidades 700</v>
          </cell>
          <cell r="M591" t="str">
            <v>Torre Autosoportada - Triangular Seccion Variable</v>
          </cell>
          <cell r="N591" t="str">
            <v>60.0</v>
          </cell>
          <cell r="O591">
            <v>44418</v>
          </cell>
          <cell r="P591" t="str">
            <v>12.0</v>
          </cell>
          <cell r="Q591">
            <v>44475</v>
          </cell>
          <cell r="R591" t="str">
            <v>NA</v>
          </cell>
          <cell r="S591" t="str">
            <v>NA</v>
          </cell>
          <cell r="T591" t="str">
            <v>El TSS se valida para la instalación de rieles omega, escalerilla porta cables, 2 platinas de tierra, 1 soporte para equipos de RF y la reparación del mástil del pararrayos.</v>
          </cell>
          <cell r="U591" t="str">
            <v>CW2020 R3</v>
          </cell>
          <cell r="V591">
            <v>44477</v>
          </cell>
          <cell r="W591">
            <v>44477</v>
          </cell>
          <cell r="X591">
            <v>44477</v>
          </cell>
          <cell r="Y591">
            <v>44491</v>
          </cell>
          <cell r="Z591">
            <v>44504</v>
          </cell>
        </row>
        <row r="592">
          <cell r="B592" t="str">
            <v>SurOccidente</v>
          </cell>
          <cell r="C592" t="str">
            <v>IBG.Parque Galarza</v>
          </cell>
          <cell r="D592" t="str">
            <v>Ampliación Localidades 700 - Ampliación Obras Civiles</v>
          </cell>
          <cell r="E592">
            <v>8178037</v>
          </cell>
          <cell r="F592" t="str">
            <v>German Dario Mancipe</v>
          </cell>
          <cell r="G592">
            <v>44417</v>
          </cell>
          <cell r="H592" t="str">
            <v>CICSA</v>
          </cell>
          <cell r="I592" t="str">
            <v>RF-OVE-51080 lte700,</v>
          </cell>
          <cell r="K592" t="str">
            <v>Calidad regional</v>
          </cell>
          <cell r="L592" t="str">
            <v>Ampliación Localidades 700</v>
          </cell>
          <cell r="M592" t="str">
            <v>Terraza - Convencional con Mastil Adosado</v>
          </cell>
          <cell r="N592" t="str">
            <v>35.0</v>
          </cell>
          <cell r="O592">
            <v>44418</v>
          </cell>
          <cell r="P592" t="str">
            <v>10.0</v>
          </cell>
          <cell r="Q592">
            <v>44473</v>
          </cell>
          <cell r="R592" t="str">
            <v>NA</v>
          </cell>
          <cell r="S592" t="str">
            <v>NA</v>
          </cell>
          <cell r="T592" t="str">
            <v>El TSS se valida para la instalación de rieles omega, 1 platina de tierras, escalerilla porta cables, y el cambio de 3 mástiles de 5m. x 4 pulgadas de diámetro.</v>
          </cell>
          <cell r="U592" t="str">
            <v>CW2020 R3</v>
          </cell>
          <cell r="V592">
            <v>44467</v>
          </cell>
          <cell r="W592">
            <v>44467</v>
          </cell>
          <cell r="X592">
            <v>44467</v>
          </cell>
          <cell r="Y592">
            <v>44467</v>
          </cell>
          <cell r="Z592">
            <v>44473</v>
          </cell>
        </row>
        <row r="593">
          <cell r="B593" t="str">
            <v>SurOccidente</v>
          </cell>
          <cell r="C593" t="str">
            <v>CAL.Villa Nueva</v>
          </cell>
          <cell r="D593" t="str">
            <v>Ampliación Localidades 700 - Ampliación Obras Civiles</v>
          </cell>
          <cell r="E593">
            <v>2139641</v>
          </cell>
          <cell r="F593" t="str">
            <v>German Dario Mancipe</v>
          </cell>
          <cell r="G593">
            <v>44417</v>
          </cell>
          <cell r="H593" t="str">
            <v>CICSA</v>
          </cell>
          <cell r="I593" t="str">
            <v>RF-OVE-46250 lte700,</v>
          </cell>
          <cell r="K593" t="str">
            <v>Calidad regional</v>
          </cell>
          <cell r="L593" t="str">
            <v>Ampliación Localidades 700</v>
          </cell>
          <cell r="M593" t="str">
            <v>Torre Autosoportada - Triangular Seccion Variable</v>
          </cell>
          <cell r="N593" t="str">
            <v>37.0</v>
          </cell>
          <cell r="O593">
            <v>44418</v>
          </cell>
          <cell r="P593" t="str">
            <v>10.0</v>
          </cell>
          <cell r="Q593">
            <v>44473</v>
          </cell>
          <cell r="R593" t="str">
            <v>NA</v>
          </cell>
          <cell r="S593" t="str">
            <v>NA</v>
          </cell>
          <cell r="T593" t="str">
            <v>El TSS se valida para la instalación de 1 soporte tipo bandera para equipos de RF, rieles omega, escalerilla y platinas de tierra</v>
          </cell>
          <cell r="U593" t="str">
            <v>CW2020 R3</v>
          </cell>
          <cell r="V593">
            <v>44433</v>
          </cell>
          <cell r="W593">
            <v>44433</v>
          </cell>
          <cell r="X593">
            <v>44433</v>
          </cell>
          <cell r="Y593">
            <v>44439</v>
          </cell>
          <cell r="Z593">
            <v>44442</v>
          </cell>
        </row>
        <row r="594">
          <cell r="B594" t="str">
            <v>SurOccidente</v>
          </cell>
          <cell r="C594" t="str">
            <v>CAL.Chiminangos</v>
          </cell>
          <cell r="D594" t="str">
            <v>Ampliación 3G/LTE - Ampliación Obras Civiles</v>
          </cell>
          <cell r="E594">
            <v>5000000</v>
          </cell>
          <cell r="F594" t="str">
            <v>German Dario Mancipe</v>
          </cell>
          <cell r="G594">
            <v>44417</v>
          </cell>
          <cell r="H594" t="str">
            <v>CICSA</v>
          </cell>
          <cell r="I594" t="str">
            <v>RF-AMP-32114 RFModule2600 LTE MIMO,</v>
          </cell>
          <cell r="K594" t="str">
            <v>Calidad regional</v>
          </cell>
          <cell r="L594" t="str">
            <v>Ampliación 3G/LTE</v>
          </cell>
          <cell r="M594" t="str">
            <v>Movil - Tipo Telval</v>
          </cell>
          <cell r="N594" t="str">
            <v>35.0</v>
          </cell>
          <cell r="O594">
            <v>44418</v>
          </cell>
          <cell r="P594" t="str">
            <v>10.0</v>
          </cell>
          <cell r="Q594">
            <v>44473</v>
          </cell>
          <cell r="R594" t="str">
            <v>NA</v>
          </cell>
          <cell r="S594" t="str">
            <v>NA</v>
          </cell>
          <cell r="T594" t="str">
            <v>El TSS se valida para la instancian de rieles omega, 2 platinas de tierra y la reubicación de 2 soportes tipo bandera.</v>
          </cell>
          <cell r="U594" t="str">
            <v>CW2020 R3</v>
          </cell>
        </row>
        <row r="595">
          <cell r="B595" t="str">
            <v>SurOccidente</v>
          </cell>
          <cell r="C595" t="str">
            <v>CAQ.Santiago de la Selva</v>
          </cell>
          <cell r="D595" t="str">
            <v>Localidades 700 - Cimentación Torre</v>
          </cell>
          <cell r="E595">
            <v>90000000</v>
          </cell>
          <cell r="F595" t="str">
            <v>Luis Ediel Torres</v>
          </cell>
          <cell r="G595">
            <v>44417</v>
          </cell>
          <cell r="H595" t="str">
            <v>CICSA</v>
          </cell>
          <cell r="K595" t="str">
            <v>Obligaciones de hacer</v>
          </cell>
          <cell r="L595" t="str">
            <v>Localidades 700</v>
          </cell>
          <cell r="M595" t="str">
            <v>Torre Autosoportada - Triangular Seccion Variable</v>
          </cell>
          <cell r="N595" t="str">
            <v>80.0</v>
          </cell>
          <cell r="O595">
            <v>44424</v>
          </cell>
          <cell r="P595" t="str">
            <v>90.0</v>
          </cell>
          <cell r="Q595">
            <v>44559</v>
          </cell>
          <cell r="R595" t="str">
            <v>NA</v>
          </cell>
          <cell r="S595" t="str">
            <v>NA</v>
          </cell>
          <cell r="T595" t="str">
            <v>ejecucion obra civil</v>
          </cell>
          <cell r="U595" t="str">
            <v>CW2020 R3</v>
          </cell>
        </row>
        <row r="596">
          <cell r="B596" t="str">
            <v>SurOccidente</v>
          </cell>
          <cell r="C596" t="str">
            <v>CAQ.Santiago de la Selva</v>
          </cell>
          <cell r="D596" t="str">
            <v>Localidades 700 - Suministro e Instalación Torre</v>
          </cell>
          <cell r="E596">
            <v>241701314</v>
          </cell>
          <cell r="F596" t="str">
            <v>Luis Ediel Torres</v>
          </cell>
          <cell r="G596">
            <v>44417</v>
          </cell>
          <cell r="H596" t="str">
            <v>CICSA</v>
          </cell>
          <cell r="K596" t="str">
            <v>Obligaciones de hacer</v>
          </cell>
          <cell r="L596" t="str">
            <v>Localidades 700</v>
          </cell>
          <cell r="M596" t="str">
            <v>Torre Autosoportada - Triangular Seccion Variable</v>
          </cell>
          <cell r="N596" t="str">
            <v>80.0</v>
          </cell>
          <cell r="O596">
            <v>44424</v>
          </cell>
          <cell r="P596" t="str">
            <v>90.0</v>
          </cell>
          <cell r="Q596">
            <v>44559</v>
          </cell>
          <cell r="R596" t="str">
            <v>NA</v>
          </cell>
          <cell r="S596" t="str">
            <v>NA</v>
          </cell>
          <cell r="T596" t="str">
            <v>ejecucion obra civil</v>
          </cell>
          <cell r="U596" t="str">
            <v>CW2020 R3</v>
          </cell>
          <cell r="V596">
            <v>44592</v>
          </cell>
          <cell r="W596">
            <v>44592</v>
          </cell>
          <cell r="X596">
            <v>44592</v>
          </cell>
          <cell r="Y596">
            <v>44592</v>
          </cell>
          <cell r="Z596">
            <v>44596</v>
          </cell>
        </row>
        <row r="597">
          <cell r="B597" t="str">
            <v>SurOccidente</v>
          </cell>
          <cell r="C597" t="str">
            <v>CAQ.Santiago de la Selva</v>
          </cell>
          <cell r="D597" t="str">
            <v>Localidades 700 - Obra Civil 100%</v>
          </cell>
          <cell r="E597">
            <v>827279778</v>
          </cell>
          <cell r="F597" t="str">
            <v>Luis Ediel Torres</v>
          </cell>
          <cell r="G597">
            <v>44417</v>
          </cell>
          <cell r="H597" t="str">
            <v>CICSA</v>
          </cell>
          <cell r="J597">
            <v>20213622</v>
          </cell>
          <cell r="K597" t="str">
            <v>Obligaciones de hacer</v>
          </cell>
          <cell r="L597" t="str">
            <v>Localidades 700</v>
          </cell>
          <cell r="M597" t="str">
            <v>Torre Autosoportada - Triangular Seccion Variable</v>
          </cell>
          <cell r="N597" t="str">
            <v>80.0</v>
          </cell>
          <cell r="O597">
            <v>44424</v>
          </cell>
          <cell r="P597" t="str">
            <v>90.0</v>
          </cell>
          <cell r="Q597">
            <v>44559</v>
          </cell>
          <cell r="R597" t="str">
            <v>NA</v>
          </cell>
          <cell r="S597" t="str">
            <v>NA</v>
          </cell>
          <cell r="T597" t="str">
            <v>ejecucion obra civil</v>
          </cell>
          <cell r="U597" t="str">
            <v>CW2020 R3</v>
          </cell>
        </row>
        <row r="598">
          <cell r="B598" t="str">
            <v>SurOccidente</v>
          </cell>
          <cell r="C598" t="str">
            <v>CAQ.La Reforma</v>
          </cell>
          <cell r="D598" t="str">
            <v>Localidades 700 - Cimentación Torre</v>
          </cell>
          <cell r="E598">
            <v>80000000</v>
          </cell>
          <cell r="F598" t="str">
            <v>Luis Ediel Torres</v>
          </cell>
          <cell r="G598">
            <v>44417</v>
          </cell>
          <cell r="H598" t="str">
            <v>CICSA</v>
          </cell>
          <cell r="K598" t="str">
            <v>Obligaciones de hacer</v>
          </cell>
          <cell r="L598" t="str">
            <v>Localidades 700</v>
          </cell>
          <cell r="M598" t="str">
            <v>Torre Autosoportada - Triangular Seccion Variable</v>
          </cell>
          <cell r="N598" t="str">
            <v>60.0</v>
          </cell>
          <cell r="O598">
            <v>44424</v>
          </cell>
          <cell r="P598" t="str">
            <v>65.0</v>
          </cell>
          <cell r="Q598">
            <v>44534</v>
          </cell>
          <cell r="R598" t="str">
            <v>NA</v>
          </cell>
          <cell r="S598" t="str">
            <v>NA</v>
          </cell>
          <cell r="T598" t="str">
            <v>obra civil</v>
          </cell>
          <cell r="U598" t="str">
            <v>CW2020 R3</v>
          </cell>
        </row>
        <row r="599">
          <cell r="B599" t="str">
            <v>SurOccidente</v>
          </cell>
          <cell r="C599" t="str">
            <v>CAQ.La Reforma</v>
          </cell>
          <cell r="D599" t="str">
            <v>Localidades 700 - Suministro e Instalación Torre</v>
          </cell>
          <cell r="E599">
            <v>181794579</v>
          </cell>
          <cell r="F599" t="str">
            <v>Luis Ediel Torres</v>
          </cell>
          <cell r="G599">
            <v>44417</v>
          </cell>
          <cell r="H599" t="str">
            <v>CICSA</v>
          </cell>
          <cell r="K599" t="str">
            <v>Obligaciones de hacer</v>
          </cell>
          <cell r="L599" t="str">
            <v>Localidades 700</v>
          </cell>
          <cell r="M599" t="str">
            <v>Torre Autosoportada - Triangular Seccion Variable</v>
          </cell>
          <cell r="N599" t="str">
            <v>60.0</v>
          </cell>
          <cell r="O599">
            <v>44424</v>
          </cell>
          <cell r="P599" t="str">
            <v>65.0</v>
          </cell>
          <cell r="Q599">
            <v>44534</v>
          </cell>
          <cell r="R599" t="str">
            <v>NA</v>
          </cell>
          <cell r="S599" t="str">
            <v>NA</v>
          </cell>
          <cell r="T599" t="str">
            <v>obra civil</v>
          </cell>
          <cell r="U599" t="str">
            <v>CW2020 R3</v>
          </cell>
          <cell r="V599">
            <v>44620</v>
          </cell>
          <cell r="W599">
            <v>44620</v>
          </cell>
          <cell r="X599">
            <v>44620</v>
          </cell>
          <cell r="Y599">
            <v>44620</v>
          </cell>
          <cell r="Z599">
            <v>44624</v>
          </cell>
        </row>
        <row r="600">
          <cell r="B600" t="str">
            <v>SurOccidente</v>
          </cell>
          <cell r="C600" t="str">
            <v>CAQ.La Reforma</v>
          </cell>
          <cell r="D600" t="str">
            <v>Localidades 700 - Obra Civil 100%</v>
          </cell>
          <cell r="E600">
            <v>804475285</v>
          </cell>
          <cell r="F600" t="str">
            <v>Luis Ediel Torres</v>
          </cell>
          <cell r="G600">
            <v>44417</v>
          </cell>
          <cell r="H600" t="str">
            <v>CICSA</v>
          </cell>
          <cell r="J600">
            <v>20213619</v>
          </cell>
          <cell r="K600" t="str">
            <v>Obligaciones de hacer</v>
          </cell>
          <cell r="L600" t="str">
            <v>Localidades 700</v>
          </cell>
          <cell r="M600" t="str">
            <v>Torre Autosoportada - Triangular Seccion Variable</v>
          </cell>
          <cell r="N600" t="str">
            <v>60.0</v>
          </cell>
          <cell r="O600">
            <v>44424</v>
          </cell>
          <cell r="P600" t="str">
            <v>65.0</v>
          </cell>
          <cell r="Q600">
            <v>44534</v>
          </cell>
          <cell r="R600" t="str">
            <v>NA</v>
          </cell>
          <cell r="S600" t="str">
            <v>NA</v>
          </cell>
          <cell r="T600" t="str">
            <v>obra civil</v>
          </cell>
          <cell r="U600" t="str">
            <v>CW2020 R3</v>
          </cell>
        </row>
        <row r="601">
          <cell r="B601" t="str">
            <v>SurOccidente</v>
          </cell>
          <cell r="C601" t="str">
            <v>VAL.Carmelita</v>
          </cell>
          <cell r="D601" t="str">
            <v>Adecuaciones - Civiles LTE u Otras tecnologias</v>
          </cell>
          <cell r="E601">
            <v>18680062</v>
          </cell>
          <cell r="F601" t="str">
            <v>German Dario Mancipe</v>
          </cell>
          <cell r="G601">
            <v>44414</v>
          </cell>
          <cell r="H601" t="str">
            <v>HB SADELEC</v>
          </cell>
          <cell r="I601" t="str">
            <v>RF-OVE-50039 lte700,</v>
          </cell>
          <cell r="K601" t="str">
            <v>Calidad regional</v>
          </cell>
          <cell r="L601" t="str">
            <v>Ampliación Localidades 700</v>
          </cell>
          <cell r="M601" t="str">
            <v>Celda Portatil - Cuadrada</v>
          </cell>
          <cell r="N601" t="str">
            <v>40.0</v>
          </cell>
          <cell r="O601">
            <v>44384</v>
          </cell>
          <cell r="P601" t="str">
            <v>15.0</v>
          </cell>
          <cell r="Q601">
            <v>44444</v>
          </cell>
          <cell r="R601" t="str">
            <v>NA</v>
          </cell>
          <cell r="S601" t="str">
            <v>NA</v>
          </cell>
          <cell r="T601" t="str">
            <v>Instalación de 3 soportes para equipos de RF con sus platinas de tierra correspondientes, 2 de 1,5 y 1 de 1,2</v>
          </cell>
          <cell r="U601" t="str">
            <v>CW2020 R3</v>
          </cell>
          <cell r="V601">
            <v>44530</v>
          </cell>
          <cell r="W601">
            <v>44530</v>
          </cell>
          <cell r="X601">
            <v>44530</v>
          </cell>
          <cell r="Y601">
            <v>44530</v>
          </cell>
          <cell r="Z601">
            <v>44533</v>
          </cell>
        </row>
        <row r="602">
          <cell r="B602" t="str">
            <v>SurOccidente</v>
          </cell>
          <cell r="C602" t="str">
            <v>TUL.Aguaclara</v>
          </cell>
          <cell r="D602" t="str">
            <v>Adecuaciones - Civiles LTE u Otras tecnologias</v>
          </cell>
          <cell r="E602">
            <v>20473435</v>
          </cell>
          <cell r="F602" t="str">
            <v>German Dario Mancipe</v>
          </cell>
          <cell r="G602">
            <v>44414</v>
          </cell>
          <cell r="H602" t="str">
            <v>HB SADELEC</v>
          </cell>
          <cell r="I602" t="str">
            <v>RF-OVE-49511 LTE700,</v>
          </cell>
          <cell r="K602" t="str">
            <v>Calidad regional</v>
          </cell>
          <cell r="L602" t="str">
            <v>Ampliación Localidades 700</v>
          </cell>
          <cell r="M602" t="str">
            <v>Celda Portatil - Cuadrada</v>
          </cell>
          <cell r="N602" t="str">
            <v>45.0</v>
          </cell>
          <cell r="O602">
            <v>44377</v>
          </cell>
          <cell r="P602" t="str">
            <v>15.0</v>
          </cell>
          <cell r="Q602">
            <v>44437</v>
          </cell>
          <cell r="R602" t="str">
            <v>NA</v>
          </cell>
          <cell r="S602" t="str">
            <v>NA</v>
          </cell>
          <cell r="T602" t="str">
            <v>Instalación de rieles omega. escalerilla, platiconas de tierra, dos soportes tipo h, y un soporte tipo bandera para equipos de RF de 1.5 m.</v>
          </cell>
          <cell r="U602" t="str">
            <v>CW2020 R3</v>
          </cell>
          <cell r="V602">
            <v>44530</v>
          </cell>
          <cell r="W602">
            <v>44530</v>
          </cell>
          <cell r="X602">
            <v>44530</v>
          </cell>
          <cell r="Y602">
            <v>44530</v>
          </cell>
          <cell r="Z602">
            <v>44533</v>
          </cell>
        </row>
        <row r="603">
          <cell r="B603" t="str">
            <v>SurOccidente</v>
          </cell>
          <cell r="C603" t="str">
            <v>CAU.Santander-3</v>
          </cell>
          <cell r="D603" t="str">
            <v>Adecuaciones - Civiles LTE u Otras tecnologias</v>
          </cell>
          <cell r="E603">
            <v>19070759</v>
          </cell>
          <cell r="F603" t="str">
            <v>German Dario Mancipe</v>
          </cell>
          <cell r="G603">
            <v>44414</v>
          </cell>
          <cell r="H603" t="str">
            <v>HB SADELEC</v>
          </cell>
          <cell r="I603" t="str">
            <v>RF-OVE-49306 LTE700,</v>
          </cell>
          <cell r="K603" t="str">
            <v>Calidad regional</v>
          </cell>
          <cell r="L603" t="str">
            <v>Ampliación Localidades 700</v>
          </cell>
          <cell r="M603" t="str">
            <v>Torre Autosoportada - Triangular Seccion Variable</v>
          </cell>
          <cell r="N603" t="str">
            <v>75.0</v>
          </cell>
          <cell r="O603">
            <v>44390</v>
          </cell>
          <cell r="P603" t="str">
            <v>15.0</v>
          </cell>
          <cell r="Q603">
            <v>44450</v>
          </cell>
          <cell r="R603" t="str">
            <v>NA</v>
          </cell>
          <cell r="S603" t="str">
            <v>NA</v>
          </cell>
          <cell r="T603" t="str">
            <v>Instalación de rieles omega, escalerilla porta cables y platina de tierras</v>
          </cell>
          <cell r="U603" t="str">
            <v>CW2020 R3</v>
          </cell>
          <cell r="V603">
            <v>44530</v>
          </cell>
          <cell r="W603">
            <v>44530</v>
          </cell>
          <cell r="X603">
            <v>44530</v>
          </cell>
          <cell r="Y603">
            <v>44530</v>
          </cell>
          <cell r="Z603">
            <v>44533</v>
          </cell>
        </row>
        <row r="604">
          <cell r="B604" t="str">
            <v>SurOccidente</v>
          </cell>
          <cell r="C604" t="str">
            <v>CAL.Boca Junior</v>
          </cell>
          <cell r="D604" t="str">
            <v>Adecuaciones - Civiles LTE u Otras tecnologias</v>
          </cell>
          <cell r="E604">
            <v>18590005</v>
          </cell>
          <cell r="F604" t="str">
            <v>German Dario Mancipe</v>
          </cell>
          <cell r="G604">
            <v>44414</v>
          </cell>
          <cell r="H604" t="str">
            <v>HB SADELEC</v>
          </cell>
          <cell r="I604" t="str">
            <v>RF-AMP-27018 lte2600,</v>
          </cell>
          <cell r="K604" t="str">
            <v>Calidad regional</v>
          </cell>
          <cell r="L604" t="str">
            <v>Ampliación Localidades 700</v>
          </cell>
          <cell r="M604" t="str">
            <v>Torre Autosoportada - Triangular Seccion Variable</v>
          </cell>
          <cell r="N604" t="str">
            <v>50.0</v>
          </cell>
          <cell r="O604">
            <v>44382</v>
          </cell>
          <cell r="P604" t="str">
            <v>15.0</v>
          </cell>
          <cell r="Q604">
            <v>44442</v>
          </cell>
          <cell r="R604" t="str">
            <v>NA</v>
          </cell>
          <cell r="S604" t="str">
            <v>NA</v>
          </cell>
          <cell r="T604" t="str">
            <v>Instalación de 2 soportes tipo H de tres tubos con sus platinas correspondientes y el desmonte de 2 soportes tipo bandera.</v>
          </cell>
          <cell r="U604" t="str">
            <v>CW2020 R3</v>
          </cell>
          <cell r="V604">
            <v>44530</v>
          </cell>
          <cell r="W604">
            <v>44530</v>
          </cell>
          <cell r="X604">
            <v>44530</v>
          </cell>
          <cell r="Y604">
            <v>44530</v>
          </cell>
          <cell r="Z604">
            <v>44533</v>
          </cell>
        </row>
        <row r="605">
          <cell r="B605" t="str">
            <v>SurOccidente</v>
          </cell>
          <cell r="C605" t="str">
            <v>PUT.La Libertad</v>
          </cell>
          <cell r="D605" t="str">
            <v>Localidades 700 - Suministro e Instalación Torre</v>
          </cell>
          <cell r="E605">
            <v>132885243</v>
          </cell>
          <cell r="F605" t="str">
            <v>German David Diez</v>
          </cell>
          <cell r="G605">
            <v>44414</v>
          </cell>
          <cell r="H605" t="str">
            <v>HB SADELEC</v>
          </cell>
          <cell r="I605" t="str">
            <v>RF-PE-23891,</v>
          </cell>
          <cell r="K605" t="str">
            <v>Obligaciones de hacer</v>
          </cell>
          <cell r="L605" t="str">
            <v>Localidades 700</v>
          </cell>
          <cell r="M605" t="str">
            <v>Torre Autosoportada - Triangular Seccion Variable</v>
          </cell>
          <cell r="N605" t="str">
            <v>60.0</v>
          </cell>
          <cell r="O605">
            <v>44417</v>
          </cell>
          <cell r="P605" t="str">
            <v>60.0</v>
          </cell>
          <cell r="Q605">
            <v>44522</v>
          </cell>
          <cell r="R605" t="str">
            <v>NA</v>
          </cell>
          <cell r="S605" t="str">
            <v>NA</v>
          </cell>
          <cell r="U605" t="str">
            <v>CW2020 R3</v>
          </cell>
          <cell r="V605">
            <v>44498</v>
          </cell>
          <cell r="W605">
            <v>44498</v>
          </cell>
          <cell r="X605">
            <v>44498</v>
          </cell>
          <cell r="Y605">
            <v>44498</v>
          </cell>
          <cell r="Z605">
            <v>44504</v>
          </cell>
        </row>
        <row r="606">
          <cell r="B606" t="str">
            <v>SurOccidente</v>
          </cell>
          <cell r="C606" t="str">
            <v>PUT.La Libertad</v>
          </cell>
          <cell r="D606" t="str">
            <v>Localidades 700 - Cimentación Torre</v>
          </cell>
          <cell r="E606">
            <v>60923910</v>
          </cell>
          <cell r="F606" t="str">
            <v>German David Diez</v>
          </cell>
          <cell r="G606">
            <v>44414</v>
          </cell>
          <cell r="H606" t="str">
            <v>HB SADELEC</v>
          </cell>
          <cell r="I606" t="str">
            <v>RF-PE-23891,</v>
          </cell>
          <cell r="K606" t="str">
            <v>Obligaciones de hacer</v>
          </cell>
          <cell r="L606" t="str">
            <v>Localidades 700</v>
          </cell>
          <cell r="M606" t="str">
            <v>Torre Autosoportada - Triangular Seccion Variable</v>
          </cell>
          <cell r="N606" t="str">
            <v>60.0</v>
          </cell>
          <cell r="O606">
            <v>44417</v>
          </cell>
          <cell r="P606" t="str">
            <v>60.0</v>
          </cell>
          <cell r="Q606">
            <v>44522</v>
          </cell>
          <cell r="R606" t="str">
            <v>NA</v>
          </cell>
          <cell r="S606" t="str">
            <v>NA</v>
          </cell>
          <cell r="U606" t="str">
            <v>CW2020 R3</v>
          </cell>
          <cell r="V606">
            <v>44613</v>
          </cell>
          <cell r="W606">
            <v>44613</v>
          </cell>
          <cell r="X606">
            <v>44613</v>
          </cell>
          <cell r="Y606">
            <v>44617</v>
          </cell>
          <cell r="Z606">
            <v>44624</v>
          </cell>
        </row>
        <row r="607">
          <cell r="B607" t="str">
            <v>SurOccidente</v>
          </cell>
          <cell r="C607" t="str">
            <v>PUT.La Libertad</v>
          </cell>
          <cell r="D607" t="str">
            <v>Localidades 700 - Obra Eléctrica 100%</v>
          </cell>
          <cell r="E607">
            <v>70000000</v>
          </cell>
          <cell r="F607" t="str">
            <v>German David Diez</v>
          </cell>
          <cell r="G607">
            <v>44414</v>
          </cell>
          <cell r="H607" t="str">
            <v>HB SADELEC</v>
          </cell>
          <cell r="I607" t="str">
            <v>RF-PE-23891,</v>
          </cell>
          <cell r="K607" t="str">
            <v>Obligaciones de hacer</v>
          </cell>
          <cell r="L607" t="str">
            <v>Localidades 700</v>
          </cell>
          <cell r="M607" t="str">
            <v>Torre Autosoportada - Triangular Seccion Variable</v>
          </cell>
          <cell r="N607" t="str">
            <v>60.0</v>
          </cell>
          <cell r="O607">
            <v>44417</v>
          </cell>
          <cell r="P607" t="str">
            <v>60.0</v>
          </cell>
          <cell r="Q607">
            <v>44522</v>
          </cell>
          <cell r="R607" t="str">
            <v>NA</v>
          </cell>
          <cell r="S607" t="str">
            <v>NA</v>
          </cell>
          <cell r="U607" t="str">
            <v>CW2020 R3</v>
          </cell>
        </row>
        <row r="608">
          <cell r="B608" t="str">
            <v>SurOccidente</v>
          </cell>
          <cell r="C608" t="str">
            <v>PUT.La Libertad</v>
          </cell>
          <cell r="D608" t="str">
            <v>Localidades 700 - Obra Civil 100%</v>
          </cell>
          <cell r="E608">
            <v>133779307</v>
          </cell>
          <cell r="F608" t="str">
            <v>German David Diez</v>
          </cell>
          <cell r="G608">
            <v>44414</v>
          </cell>
          <cell r="H608" t="str">
            <v>HB SADELEC</v>
          </cell>
          <cell r="I608" t="str">
            <v>RF-PE-23891,</v>
          </cell>
          <cell r="J608">
            <v>20213606</v>
          </cell>
          <cell r="K608" t="str">
            <v>Obligaciones de hacer</v>
          </cell>
          <cell r="L608" t="str">
            <v>Localidades 700</v>
          </cell>
          <cell r="M608" t="str">
            <v>Torre Autosoportada - Triangular Seccion Variable</v>
          </cell>
          <cell r="N608" t="str">
            <v>60.0</v>
          </cell>
          <cell r="O608">
            <v>44417</v>
          </cell>
          <cell r="P608" t="str">
            <v>60.0</v>
          </cell>
          <cell r="Q608">
            <v>44522</v>
          </cell>
          <cell r="R608" t="str">
            <v>NA</v>
          </cell>
          <cell r="S608" t="str">
            <v>NA</v>
          </cell>
          <cell r="U608" t="str">
            <v>CW2020 R3</v>
          </cell>
          <cell r="V608">
            <v>44613</v>
          </cell>
          <cell r="W608">
            <v>44613</v>
          </cell>
          <cell r="X608">
            <v>44613</v>
          </cell>
          <cell r="Y608">
            <v>44617</v>
          </cell>
          <cell r="Z608">
            <v>44624</v>
          </cell>
        </row>
        <row r="609">
          <cell r="B609" t="str">
            <v>SurOccidente</v>
          </cell>
          <cell r="C609" t="str">
            <v>NEI.Manzanares BSC</v>
          </cell>
          <cell r="D609" t="str">
            <v>Adecuaciones - Civiles LTE u Otras tecnologias</v>
          </cell>
          <cell r="E609">
            <v>12481948</v>
          </cell>
          <cell r="F609" t="str">
            <v>German Dario Mancipe</v>
          </cell>
          <cell r="G609">
            <v>44414</v>
          </cell>
          <cell r="H609" t="str">
            <v>CICSA</v>
          </cell>
          <cell r="I609" t="str">
            <v>RF-OVE-50467 lte700,</v>
          </cell>
          <cell r="K609" t="str">
            <v>Calidad regional</v>
          </cell>
          <cell r="L609" t="str">
            <v>Ampliación Localidades 700</v>
          </cell>
          <cell r="M609" t="str">
            <v>Torre Autosoportada - Triangular Seccion Variable</v>
          </cell>
          <cell r="N609" t="str">
            <v>50.0</v>
          </cell>
          <cell r="O609">
            <v>44399</v>
          </cell>
          <cell r="P609" t="str">
            <v>12.0</v>
          </cell>
          <cell r="Q609">
            <v>44456</v>
          </cell>
          <cell r="R609" t="str">
            <v>NA</v>
          </cell>
          <cell r="S609" t="str">
            <v>NA</v>
          </cell>
          <cell r="T609" t="str">
            <v>instalación de rieles omega, escalerillas porta cables, 6 platinas de tierras , 3 soportes tipo H, desmontes de soportes, guayas de tierras en rack central de la torre y bajante de pararrayos</v>
          </cell>
          <cell r="U609" t="str">
            <v>CW2020 R3</v>
          </cell>
          <cell r="V609">
            <v>44491</v>
          </cell>
          <cell r="W609">
            <v>44587</v>
          </cell>
          <cell r="X609">
            <v>44580</v>
          </cell>
          <cell r="Y609">
            <v>44589</v>
          </cell>
          <cell r="Z609">
            <v>44596</v>
          </cell>
        </row>
        <row r="610">
          <cell r="B610" t="str">
            <v>SurOccidente</v>
          </cell>
          <cell r="C610" t="str">
            <v>NAR.Llorente</v>
          </cell>
          <cell r="D610" t="str">
            <v>Adecuaciones - Civiles LTE u Otras tecnologias</v>
          </cell>
          <cell r="E610">
            <v>37865060</v>
          </cell>
          <cell r="F610" t="str">
            <v>German Dario Mancipe</v>
          </cell>
          <cell r="G610">
            <v>44414</v>
          </cell>
          <cell r="H610" t="str">
            <v>CICSA</v>
          </cell>
          <cell r="I610" t="str">
            <v>RF-OVE-49344 LTE700,</v>
          </cell>
          <cell r="K610" t="str">
            <v>Calidad regional</v>
          </cell>
          <cell r="L610" t="str">
            <v>Ampliación Localidades 700</v>
          </cell>
          <cell r="M610" t="str">
            <v>Torre Autosoportada - Triangular Seccion Variable</v>
          </cell>
          <cell r="N610" t="str">
            <v>100.0</v>
          </cell>
          <cell r="O610">
            <v>44404</v>
          </cell>
          <cell r="P610" t="str">
            <v>15.0</v>
          </cell>
          <cell r="Q610">
            <v>44464</v>
          </cell>
          <cell r="R610" t="str">
            <v>NA</v>
          </cell>
          <cell r="S610" t="str">
            <v>NA</v>
          </cell>
          <cell r="T610" t="str">
            <v>Instalación de 3 platinas de tierra, 2 soportes tipo H y 1 soporte para equipos de RF</v>
          </cell>
          <cell r="U610" t="str">
            <v>CW2020 R3</v>
          </cell>
          <cell r="V610">
            <v>44617</v>
          </cell>
          <cell r="W610">
            <v>44617</v>
          </cell>
          <cell r="X610">
            <v>44617</v>
          </cell>
          <cell r="Y610">
            <v>44620</v>
          </cell>
          <cell r="Z610">
            <v>44624</v>
          </cell>
        </row>
        <row r="611">
          <cell r="B611" t="str">
            <v>SurOccidente</v>
          </cell>
          <cell r="C611" t="str">
            <v>CAQ.San Vicente</v>
          </cell>
          <cell r="D611" t="str">
            <v>Adecuaciones - Civiles LTE u Otras tecnologias</v>
          </cell>
          <cell r="E611">
            <v>21361910</v>
          </cell>
          <cell r="F611" t="str">
            <v>German Dario Mancipe</v>
          </cell>
          <cell r="G611">
            <v>44414</v>
          </cell>
          <cell r="H611" t="str">
            <v>CICSA</v>
          </cell>
          <cell r="I611" t="str">
            <v>RF-OVE-50549 lte700,</v>
          </cell>
          <cell r="K611" t="str">
            <v>Calidad regional</v>
          </cell>
          <cell r="L611" t="str">
            <v>Ampliación Localidades 700</v>
          </cell>
          <cell r="M611" t="str">
            <v>Torre Autosoportada - Triangular Seccion Variable</v>
          </cell>
          <cell r="N611" t="str">
            <v>75.0</v>
          </cell>
          <cell r="O611">
            <v>44404</v>
          </cell>
          <cell r="P611" t="str">
            <v>15.0</v>
          </cell>
          <cell r="Q611">
            <v>44464</v>
          </cell>
          <cell r="R611" t="str">
            <v>NA</v>
          </cell>
          <cell r="S611" t="str">
            <v>NA</v>
          </cell>
          <cell r="T611" t="str">
            <v>instalación de 3 platinas de tierras, guaya en RACK central de la torre y bajantes de para rayos y la reubicación de dos soportes 1 tipo H y otro de diversidad</v>
          </cell>
          <cell r="U611" t="str">
            <v>CW2020 R3</v>
          </cell>
          <cell r="V611">
            <v>44510</v>
          </cell>
          <cell r="W611">
            <v>44510</v>
          </cell>
          <cell r="X611">
            <v>44510</v>
          </cell>
          <cell r="Y611">
            <v>44530</v>
          </cell>
          <cell r="Z611">
            <v>44533</v>
          </cell>
        </row>
        <row r="612">
          <cell r="B612" t="str">
            <v>SurOccidente</v>
          </cell>
          <cell r="C612" t="str">
            <v>CAL.Imbanaco</v>
          </cell>
          <cell r="D612" t="str">
            <v>Adecuaciones - Civiles LTE u Otras tecnologias</v>
          </cell>
          <cell r="E612">
            <v>3108725</v>
          </cell>
          <cell r="F612" t="str">
            <v>German Dario Mancipe</v>
          </cell>
          <cell r="G612">
            <v>44414</v>
          </cell>
          <cell r="H612" t="str">
            <v>CICSA</v>
          </cell>
          <cell r="I612" t="str">
            <v>RF-OVE-45752 lte700,</v>
          </cell>
          <cell r="K612" t="str">
            <v>Calidad regional</v>
          </cell>
          <cell r="L612" t="str">
            <v>Ampliación Localidades 700</v>
          </cell>
          <cell r="M612" t="str">
            <v>Terraza - Convencional con Mastil Riendado</v>
          </cell>
          <cell r="N612" t="str">
            <v>25.0</v>
          </cell>
          <cell r="O612">
            <v>44393</v>
          </cell>
          <cell r="P612" t="str">
            <v>15.0</v>
          </cell>
          <cell r="Q612">
            <v>44453</v>
          </cell>
          <cell r="R612" t="str">
            <v>NA</v>
          </cell>
          <cell r="S612" t="str">
            <v>NA</v>
          </cell>
          <cell r="T612" t="str">
            <v>Evaluación estructural y diseño de los soportes, instalación de rieles omega, 1 platina de tierras y 3 soportes anclados a la placa sobre dados de concreto y pernos con adhesivos epóxicos y deberán corresponder al diseño resultado de la evaluación estructural.</v>
          </cell>
          <cell r="U612" t="str">
            <v>CW2020 R3</v>
          </cell>
          <cell r="V612">
            <v>44467</v>
          </cell>
          <cell r="W612">
            <v>44467</v>
          </cell>
          <cell r="X612">
            <v>44467</v>
          </cell>
          <cell r="Y612">
            <v>44467</v>
          </cell>
          <cell r="Z612">
            <v>44473</v>
          </cell>
        </row>
        <row r="613">
          <cell r="B613" t="str">
            <v>SurOccidente</v>
          </cell>
          <cell r="C613" t="str">
            <v>VAL.Timba</v>
          </cell>
          <cell r="D613" t="str">
            <v>Adecuaciones - Civiles LTE u Otras tecnologias</v>
          </cell>
          <cell r="E613">
            <v>52401978</v>
          </cell>
          <cell r="F613" t="str">
            <v>German Dario Mancipe</v>
          </cell>
          <cell r="G613">
            <v>44414</v>
          </cell>
          <cell r="H613" t="str">
            <v>CICSA</v>
          </cell>
          <cell r="I613" t="str">
            <v>RF-OVE-47461 lte700,</v>
          </cell>
          <cell r="K613" t="str">
            <v>Adecuaciones OYM Nuevas Tecnologias</v>
          </cell>
          <cell r="L613" t="str">
            <v>Adecuaciones</v>
          </cell>
          <cell r="M613" t="str">
            <v>Torre Autosoportada - Triangular Seccion Variable</v>
          </cell>
          <cell r="N613" t="str">
            <v>90.0</v>
          </cell>
          <cell r="O613">
            <v>44415</v>
          </cell>
          <cell r="P613" t="str">
            <v>20.0</v>
          </cell>
          <cell r="Q613">
            <v>44480</v>
          </cell>
          <cell r="R613" t="str">
            <v>NA</v>
          </cell>
          <cell r="S613" t="str">
            <v>NA</v>
          </cell>
          <cell r="T613" t="str">
            <v>Pintura de torre, Aplicación de anticorrosivo, Retorqueo de la estructura, Mtto de luces de obstrucción, Poda y fumigación y Cambio de línea de vida (solo en caso de que esta se encuentre mala o no este certificada</v>
          </cell>
          <cell r="U613" t="str">
            <v>CW2020 R3</v>
          </cell>
          <cell r="V613">
            <v>44618</v>
          </cell>
          <cell r="W613">
            <v>44618</v>
          </cell>
          <cell r="X613">
            <v>44618</v>
          </cell>
          <cell r="Y613">
            <v>44620</v>
          </cell>
          <cell r="Z613">
            <v>44624</v>
          </cell>
        </row>
        <row r="614">
          <cell r="B614" t="str">
            <v>SurOccidente</v>
          </cell>
          <cell r="C614" t="str">
            <v>POP.El Bosque</v>
          </cell>
          <cell r="D614" t="str">
            <v>Adecuaciones - Civiles LTE u Otras tecnologias</v>
          </cell>
          <cell r="E614">
            <v>8004856</v>
          </cell>
          <cell r="F614" t="str">
            <v>German Dario Mancipe</v>
          </cell>
          <cell r="G614">
            <v>44414</v>
          </cell>
          <cell r="H614" t="str">
            <v>HB SADELEC</v>
          </cell>
          <cell r="I614" t="str">
            <v>RF-OVE-49516 LTE700,</v>
          </cell>
          <cell r="K614" t="str">
            <v>Adecuaciones OYM Nuevas Tecnologias</v>
          </cell>
          <cell r="L614" t="str">
            <v>Adecuaciones</v>
          </cell>
          <cell r="M614" t="str">
            <v>Torre Autosoportada - Cuadrada Seccion Constante 1.5m x 1.5m</v>
          </cell>
          <cell r="N614" t="str">
            <v>35.0</v>
          </cell>
          <cell r="O614">
            <v>44415</v>
          </cell>
          <cell r="P614" t="str">
            <v>15.0</v>
          </cell>
          <cell r="Q614">
            <v>44475</v>
          </cell>
          <cell r="R614" t="str">
            <v>NA</v>
          </cell>
          <cell r="S614" t="str">
            <v>NA</v>
          </cell>
          <cell r="T614" t="str">
            <v>Pintura de torre, Aplicación de anticorrosivo, Retorqueo de la estructura, Mtto de luces de obstrucción, Poda y fumigación y Cambio de línea de vida (solo en caso de que esta se encuentre mala o no este certificada</v>
          </cell>
          <cell r="U614" t="str">
            <v>CW2020 R3</v>
          </cell>
          <cell r="V614">
            <v>44538</v>
          </cell>
          <cell r="W614">
            <v>44538</v>
          </cell>
          <cell r="X614">
            <v>44538</v>
          </cell>
          <cell r="Y614">
            <v>44546</v>
          </cell>
          <cell r="Z614">
            <v>44567</v>
          </cell>
        </row>
        <row r="615">
          <cell r="B615" t="str">
            <v>SurOccidente</v>
          </cell>
          <cell r="C615" t="str">
            <v>PAS.Batallon</v>
          </cell>
          <cell r="D615" t="str">
            <v>Adecuaciones - Civiles LTE u Otras tecnologias</v>
          </cell>
          <cell r="E615">
            <v>12982617</v>
          </cell>
          <cell r="F615" t="str">
            <v>German Dario Mancipe</v>
          </cell>
          <cell r="G615">
            <v>44414</v>
          </cell>
          <cell r="H615" t="str">
            <v>CICSA</v>
          </cell>
          <cell r="I615" t="str">
            <v>RF-OVE-49351 LTE700,</v>
          </cell>
          <cell r="K615" t="str">
            <v>Adecuaciones OYM Nuevas Tecnologias</v>
          </cell>
          <cell r="L615" t="str">
            <v>Adecuaciones</v>
          </cell>
          <cell r="M615" t="str">
            <v>Terraza - Convencional con Torre</v>
          </cell>
          <cell r="N615" t="str">
            <v>31.0</v>
          </cell>
          <cell r="O615">
            <v>44415</v>
          </cell>
          <cell r="P615" t="str">
            <v>15.0</v>
          </cell>
          <cell r="Q615">
            <v>44475</v>
          </cell>
          <cell r="R615" t="str">
            <v>NA</v>
          </cell>
          <cell r="S615" t="str">
            <v>NA</v>
          </cell>
          <cell r="T615" t="str">
            <v>Pintura de torre, Aplicación de anticorrosivo, Retorqueo de la estructura, Mtto de luces de obstrucción, Poda y fumigación y Cambio de línea de vida (solo en caso de que esta se encuentre mala o no este certificada</v>
          </cell>
          <cell r="U615" t="str">
            <v>CW2020 R3</v>
          </cell>
          <cell r="V615">
            <v>44539</v>
          </cell>
          <cell r="W615">
            <v>44539</v>
          </cell>
          <cell r="X615">
            <v>44539</v>
          </cell>
          <cell r="Y615">
            <v>44546</v>
          </cell>
          <cell r="Z615">
            <v>44567</v>
          </cell>
        </row>
        <row r="616">
          <cell r="B616" t="str">
            <v>SurOccidente</v>
          </cell>
          <cell r="C616" t="str">
            <v>PUT.La Sevilla</v>
          </cell>
          <cell r="D616" t="str">
            <v>Localidades 700 - Suministro e Instalación Torre</v>
          </cell>
          <cell r="E616">
            <v>180920467</v>
          </cell>
          <cell r="F616" t="str">
            <v>German David Diez</v>
          </cell>
          <cell r="G616">
            <v>44414</v>
          </cell>
          <cell r="H616" t="str">
            <v>CICSA</v>
          </cell>
          <cell r="I616" t="str">
            <v>RF-PE-23892,</v>
          </cell>
          <cell r="K616" t="str">
            <v>Obligaciones de hacer</v>
          </cell>
          <cell r="L616" t="str">
            <v>Localidades 700</v>
          </cell>
          <cell r="M616" t="str">
            <v>Torre Autosoportada - Triangular Seccion Variable</v>
          </cell>
          <cell r="N616" t="str">
            <v>60.0</v>
          </cell>
          <cell r="O616">
            <v>44417</v>
          </cell>
          <cell r="P616" t="str">
            <v>60.0</v>
          </cell>
          <cell r="Q616">
            <v>44522</v>
          </cell>
          <cell r="R616" t="str">
            <v>NA</v>
          </cell>
          <cell r="S616" t="str">
            <v>NA</v>
          </cell>
          <cell r="U616" t="str">
            <v>CW2020 R3</v>
          </cell>
          <cell r="V616">
            <v>44469</v>
          </cell>
          <cell r="W616">
            <v>44469</v>
          </cell>
          <cell r="X616">
            <v>44469</v>
          </cell>
          <cell r="Y616">
            <v>44469</v>
          </cell>
          <cell r="Z616">
            <v>44473</v>
          </cell>
        </row>
        <row r="617">
          <cell r="B617" t="str">
            <v>SurOccidente</v>
          </cell>
          <cell r="C617" t="str">
            <v>PUT.La Sevilla</v>
          </cell>
          <cell r="D617" t="str">
            <v>Localidades 700 - Cimentación Torre</v>
          </cell>
          <cell r="E617">
            <v>86651249</v>
          </cell>
          <cell r="F617" t="str">
            <v>German David Diez</v>
          </cell>
          <cell r="G617">
            <v>44414</v>
          </cell>
          <cell r="H617" t="str">
            <v>CICSA</v>
          </cell>
          <cell r="I617" t="str">
            <v>RF-PE-23892,</v>
          </cell>
          <cell r="K617" t="str">
            <v>Obligaciones de hacer</v>
          </cell>
          <cell r="L617" t="str">
            <v>Localidades 700</v>
          </cell>
          <cell r="M617" t="str">
            <v>Torre Autosoportada - Triangular Seccion Variable</v>
          </cell>
          <cell r="N617" t="str">
            <v>60.0</v>
          </cell>
          <cell r="O617">
            <v>44417</v>
          </cell>
          <cell r="P617" t="str">
            <v>60.0</v>
          </cell>
          <cell r="Q617">
            <v>44522</v>
          </cell>
          <cell r="R617" t="str">
            <v>NA</v>
          </cell>
          <cell r="S617" t="str">
            <v>NA</v>
          </cell>
          <cell r="U617" t="str">
            <v>CW2020 R3</v>
          </cell>
          <cell r="V617">
            <v>44592</v>
          </cell>
          <cell r="W617">
            <v>44602</v>
          </cell>
          <cell r="X617">
            <v>44592</v>
          </cell>
          <cell r="Y617">
            <v>44603</v>
          </cell>
          <cell r="Z617">
            <v>44624</v>
          </cell>
        </row>
        <row r="618">
          <cell r="B618" t="str">
            <v>SurOccidente</v>
          </cell>
          <cell r="C618" t="str">
            <v>PUT.La Sevilla</v>
          </cell>
          <cell r="D618" t="str">
            <v>Localidades 700 - Obra Civil 100%</v>
          </cell>
          <cell r="E618">
            <v>427729437</v>
          </cell>
          <cell r="F618" t="str">
            <v>German David Diez</v>
          </cell>
          <cell r="G618">
            <v>44414</v>
          </cell>
          <cell r="H618" t="str">
            <v>CICSA</v>
          </cell>
          <cell r="I618" t="str">
            <v>RF-PE-23892,</v>
          </cell>
          <cell r="J618">
            <v>20213595</v>
          </cell>
          <cell r="K618" t="str">
            <v>Obligaciones de hacer</v>
          </cell>
          <cell r="L618" t="str">
            <v>Localidades 700</v>
          </cell>
          <cell r="M618" t="str">
            <v>Torre Autosoportada - Triangular Seccion Variable</v>
          </cell>
          <cell r="N618" t="str">
            <v>60.0</v>
          </cell>
          <cell r="O618">
            <v>44417</v>
          </cell>
          <cell r="P618" t="str">
            <v>60.0</v>
          </cell>
          <cell r="Q618">
            <v>44522</v>
          </cell>
          <cell r="R618" t="str">
            <v>NA</v>
          </cell>
          <cell r="S618" t="str">
            <v>NA</v>
          </cell>
          <cell r="U618" t="str">
            <v>CW2020 R3</v>
          </cell>
          <cell r="V618">
            <v>44592</v>
          </cell>
          <cell r="W618">
            <v>44592</v>
          </cell>
          <cell r="X618">
            <v>44592</v>
          </cell>
          <cell r="Y618">
            <v>44592</v>
          </cell>
          <cell r="Z618">
            <v>44596</v>
          </cell>
        </row>
        <row r="619">
          <cell r="B619" t="str">
            <v>SurOccidente</v>
          </cell>
          <cell r="C619" t="str">
            <v>PUT.La Sultana</v>
          </cell>
          <cell r="D619" t="str">
            <v>Localidades 700 - Suministro e Instalación Torre</v>
          </cell>
          <cell r="E619">
            <v>145752401</v>
          </cell>
          <cell r="F619" t="str">
            <v>German David Diez</v>
          </cell>
          <cell r="G619">
            <v>44414</v>
          </cell>
          <cell r="H619" t="str">
            <v>ING. DEL HUILA</v>
          </cell>
          <cell r="I619" t="str">
            <v>RF-PE-24466,</v>
          </cell>
          <cell r="K619" t="str">
            <v>Obligaciones de hacer</v>
          </cell>
          <cell r="L619" t="str">
            <v>Localidades 700</v>
          </cell>
          <cell r="M619" t="str">
            <v>Torre Autosoportada - Triangular Seccion Variable</v>
          </cell>
          <cell r="N619" t="str">
            <v>60.0</v>
          </cell>
          <cell r="O619">
            <v>44417</v>
          </cell>
          <cell r="P619" t="str">
            <v>60.0</v>
          </cell>
          <cell r="Q619">
            <v>44522</v>
          </cell>
          <cell r="R619" t="str">
            <v>NA</v>
          </cell>
          <cell r="S619" t="str">
            <v>NA</v>
          </cell>
          <cell r="U619" t="str">
            <v>CW2020 R3</v>
          </cell>
          <cell r="V619">
            <v>44530</v>
          </cell>
          <cell r="W619">
            <v>44530</v>
          </cell>
          <cell r="X619">
            <v>44530</v>
          </cell>
          <cell r="Y619">
            <v>44530</v>
          </cell>
          <cell r="Z619">
            <v>44533</v>
          </cell>
        </row>
        <row r="620">
          <cell r="B620" t="str">
            <v>SurOccidente</v>
          </cell>
          <cell r="C620" t="str">
            <v>PUT.La Sultana</v>
          </cell>
          <cell r="D620" t="str">
            <v>Localidades 700 - Cimentación Torre</v>
          </cell>
          <cell r="E620">
            <v>50243643</v>
          </cell>
          <cell r="F620" t="str">
            <v>German David Diez</v>
          </cell>
          <cell r="G620">
            <v>44414</v>
          </cell>
          <cell r="H620" t="str">
            <v>ING. DEL HUILA</v>
          </cell>
          <cell r="I620" t="str">
            <v>RF-PE-24466,</v>
          </cell>
          <cell r="K620" t="str">
            <v>Obligaciones de hacer</v>
          </cell>
          <cell r="L620" t="str">
            <v>Localidades 700</v>
          </cell>
          <cell r="M620" t="str">
            <v>Torre Autosoportada - Triangular Seccion Variable</v>
          </cell>
          <cell r="N620" t="str">
            <v>60.0</v>
          </cell>
          <cell r="O620">
            <v>44417</v>
          </cell>
          <cell r="P620" t="str">
            <v>60.0</v>
          </cell>
          <cell r="Q620">
            <v>44522</v>
          </cell>
          <cell r="R620" t="str">
            <v>NA</v>
          </cell>
          <cell r="S620" t="str">
            <v>NA</v>
          </cell>
          <cell r="U620" t="str">
            <v>CW2020 R3</v>
          </cell>
          <cell r="V620">
            <v>44530</v>
          </cell>
          <cell r="W620">
            <v>44530</v>
          </cell>
          <cell r="X620">
            <v>44530</v>
          </cell>
          <cell r="Y620">
            <v>44530</v>
          </cell>
          <cell r="Z620">
            <v>44533</v>
          </cell>
        </row>
        <row r="621">
          <cell r="B621" t="str">
            <v>SurOccidente</v>
          </cell>
          <cell r="C621" t="str">
            <v>PUT.La Sultana</v>
          </cell>
          <cell r="D621" t="str">
            <v>Localidades 700 - Obra Eléctrica 100%</v>
          </cell>
          <cell r="E621">
            <v>70000000</v>
          </cell>
          <cell r="F621" t="str">
            <v>German David Diez</v>
          </cell>
          <cell r="G621">
            <v>44414</v>
          </cell>
          <cell r="H621" t="str">
            <v>ING. DEL HUILA</v>
          </cell>
          <cell r="I621" t="str">
            <v>RF-PE-24466,</v>
          </cell>
          <cell r="K621" t="str">
            <v>Obligaciones de hacer</v>
          </cell>
          <cell r="L621" t="str">
            <v>Localidades 700</v>
          </cell>
          <cell r="M621" t="str">
            <v>Torre Autosoportada - Triangular Seccion Variable</v>
          </cell>
          <cell r="N621" t="str">
            <v>60.0</v>
          </cell>
          <cell r="O621">
            <v>44417</v>
          </cell>
          <cell r="P621" t="str">
            <v>60.0</v>
          </cell>
          <cell r="Q621">
            <v>44522</v>
          </cell>
          <cell r="R621" t="str">
            <v>NA</v>
          </cell>
          <cell r="S621" t="str">
            <v>NA</v>
          </cell>
          <cell r="U621" t="str">
            <v>CW2020 R3</v>
          </cell>
          <cell r="V621">
            <v>44561</v>
          </cell>
        </row>
        <row r="622">
          <cell r="B622" t="str">
            <v>SurOccidente</v>
          </cell>
          <cell r="C622" t="str">
            <v>PUT.La Sultana</v>
          </cell>
          <cell r="D622" t="str">
            <v>Localidades 700 - Obra Civil 100%</v>
          </cell>
          <cell r="E622">
            <v>291605771</v>
          </cell>
          <cell r="F622" t="str">
            <v>German David Diez</v>
          </cell>
          <cell r="G622">
            <v>44414</v>
          </cell>
          <cell r="H622" t="str">
            <v>ING. DEL HUILA</v>
          </cell>
          <cell r="I622" t="str">
            <v>RF-PE-24466,</v>
          </cell>
          <cell r="J622">
            <v>20213591</v>
          </cell>
          <cell r="K622" t="str">
            <v>Obligaciones de hacer</v>
          </cell>
          <cell r="L622" t="str">
            <v>Localidades 700</v>
          </cell>
          <cell r="M622" t="str">
            <v>Torre Autosoportada - Triangular Seccion Variable</v>
          </cell>
          <cell r="N622" t="str">
            <v>60.0</v>
          </cell>
          <cell r="O622">
            <v>44417</v>
          </cell>
          <cell r="P622" t="str">
            <v>60.0</v>
          </cell>
          <cell r="Q622">
            <v>44522</v>
          </cell>
          <cell r="R622" t="str">
            <v>NA</v>
          </cell>
          <cell r="S622" t="str">
            <v>NA</v>
          </cell>
          <cell r="U622" t="str">
            <v>CW2020 R3</v>
          </cell>
          <cell r="V622">
            <v>44561</v>
          </cell>
          <cell r="W622">
            <v>44561</v>
          </cell>
          <cell r="X622">
            <v>44561</v>
          </cell>
          <cell r="Y622">
            <v>44561</v>
          </cell>
          <cell r="Z622">
            <v>44567</v>
          </cell>
        </row>
        <row r="623">
          <cell r="B623" t="str">
            <v>SurOccidente</v>
          </cell>
          <cell r="C623" t="str">
            <v>PUT.Simon Bolivar</v>
          </cell>
          <cell r="D623" t="str">
            <v>Localidades 700 - Suministro e Instalación Torre</v>
          </cell>
          <cell r="E623">
            <v>181241891</v>
          </cell>
          <cell r="F623" t="str">
            <v>German David Diez</v>
          </cell>
          <cell r="G623">
            <v>44414</v>
          </cell>
          <cell r="H623" t="str">
            <v>CICSA</v>
          </cell>
          <cell r="I623" t="str">
            <v>RF-PE-23905,</v>
          </cell>
          <cell r="J623">
            <v>20213589</v>
          </cell>
          <cell r="K623" t="str">
            <v>Obligaciones de hacer</v>
          </cell>
          <cell r="L623" t="str">
            <v>Localidades 700</v>
          </cell>
          <cell r="M623" t="str">
            <v>Torre Autosoportada - Triangular Seccion Variable</v>
          </cell>
          <cell r="N623" t="str">
            <v>60.0</v>
          </cell>
          <cell r="O623">
            <v>44417</v>
          </cell>
          <cell r="P623" t="str">
            <v>60.0</v>
          </cell>
          <cell r="Q623">
            <v>44522</v>
          </cell>
          <cell r="R623" t="str">
            <v>NA</v>
          </cell>
          <cell r="S623" t="str">
            <v>NA</v>
          </cell>
          <cell r="U623" t="str">
            <v>CW2020 R3</v>
          </cell>
          <cell r="V623">
            <v>44498</v>
          </cell>
          <cell r="W623">
            <v>44498</v>
          </cell>
          <cell r="X623">
            <v>44498</v>
          </cell>
          <cell r="Y623">
            <v>44500</v>
          </cell>
          <cell r="Z623">
            <v>44504</v>
          </cell>
        </row>
        <row r="624">
          <cell r="B624" t="str">
            <v>SurOccidente</v>
          </cell>
          <cell r="C624" t="str">
            <v>PUT.Simon Bolivar</v>
          </cell>
          <cell r="D624" t="str">
            <v>Localidades 700 - Cimentación Torre</v>
          </cell>
          <cell r="E624">
            <v>67938538</v>
          </cell>
          <cell r="F624" t="str">
            <v>German David Diez</v>
          </cell>
          <cell r="G624">
            <v>44414</v>
          </cell>
          <cell r="H624" t="str">
            <v>CICSA</v>
          </cell>
          <cell r="I624" t="str">
            <v>RF-PE-23905,</v>
          </cell>
          <cell r="K624" t="str">
            <v>Obligaciones de hacer</v>
          </cell>
          <cell r="L624" t="str">
            <v>Localidades 700</v>
          </cell>
          <cell r="M624" t="str">
            <v>Torre Autosoportada - Triangular Seccion Variable</v>
          </cell>
          <cell r="N624" t="str">
            <v>60.0</v>
          </cell>
          <cell r="O624">
            <v>44417</v>
          </cell>
          <cell r="P624" t="str">
            <v>60.0</v>
          </cell>
          <cell r="Q624">
            <v>44522</v>
          </cell>
          <cell r="R624" t="str">
            <v>NA</v>
          </cell>
          <cell r="S624" t="str">
            <v>NA</v>
          </cell>
          <cell r="U624" t="str">
            <v>CW2020 R3</v>
          </cell>
          <cell r="V624">
            <v>44561</v>
          </cell>
          <cell r="W624">
            <v>44561</v>
          </cell>
          <cell r="X624">
            <v>44561</v>
          </cell>
          <cell r="Y624">
            <v>44561</v>
          </cell>
          <cell r="Z624">
            <v>44567</v>
          </cell>
        </row>
        <row r="625">
          <cell r="B625" t="str">
            <v>SurOccidente</v>
          </cell>
          <cell r="C625" t="str">
            <v>PUT.Simon Bolivar</v>
          </cell>
          <cell r="D625" t="str">
            <v>Localidades 700 - Obra Eléctrica 100%</v>
          </cell>
          <cell r="E625">
            <v>70000000</v>
          </cell>
          <cell r="F625" t="str">
            <v>German David Diez</v>
          </cell>
          <cell r="G625">
            <v>44414</v>
          </cell>
          <cell r="H625" t="str">
            <v>CICSA</v>
          </cell>
          <cell r="I625" t="str">
            <v>RF-PE-23905,</v>
          </cell>
          <cell r="K625" t="str">
            <v>Obligaciones de hacer</v>
          </cell>
          <cell r="L625" t="str">
            <v>Localidades 700</v>
          </cell>
          <cell r="M625" t="str">
            <v>Torre Autosoportada - Triangular Seccion Variable</v>
          </cell>
          <cell r="N625" t="str">
            <v>60.0</v>
          </cell>
          <cell r="O625">
            <v>44417</v>
          </cell>
          <cell r="P625" t="str">
            <v>60.0</v>
          </cell>
          <cell r="Q625">
            <v>44522</v>
          </cell>
          <cell r="R625" t="str">
            <v>NA</v>
          </cell>
          <cell r="S625" t="str">
            <v>NA</v>
          </cell>
          <cell r="U625" t="str">
            <v>CW2020 R3</v>
          </cell>
        </row>
        <row r="626">
          <cell r="B626" t="str">
            <v>SurOccidente</v>
          </cell>
          <cell r="C626" t="str">
            <v>PUT.Simon Bolivar</v>
          </cell>
          <cell r="D626" t="str">
            <v>Localidades 700 - Obra Civil 100%</v>
          </cell>
          <cell r="E626">
            <v>325032853</v>
          </cell>
          <cell r="F626" t="str">
            <v>German David Diez</v>
          </cell>
          <cell r="G626">
            <v>44414</v>
          </cell>
          <cell r="H626" t="str">
            <v>CICSA</v>
          </cell>
          <cell r="I626" t="str">
            <v>RF-PE-23905,</v>
          </cell>
          <cell r="K626" t="str">
            <v>Obligaciones de hacer</v>
          </cell>
          <cell r="L626" t="str">
            <v>Localidades 700</v>
          </cell>
          <cell r="M626" t="str">
            <v>Torre Autosoportada - Triangular Seccion Variable</v>
          </cell>
          <cell r="N626" t="str">
            <v>60.0</v>
          </cell>
          <cell r="O626">
            <v>44417</v>
          </cell>
          <cell r="P626" t="str">
            <v>60.0</v>
          </cell>
          <cell r="Q626">
            <v>44522</v>
          </cell>
          <cell r="R626" t="str">
            <v>NA</v>
          </cell>
          <cell r="S626" t="str">
            <v>NA</v>
          </cell>
          <cell r="U626" t="str">
            <v>CW2020 R3</v>
          </cell>
          <cell r="V626">
            <v>44561</v>
          </cell>
          <cell r="W626">
            <v>44561</v>
          </cell>
          <cell r="X626">
            <v>44561</v>
          </cell>
          <cell r="Y626">
            <v>44561</v>
          </cell>
          <cell r="Z626">
            <v>44567</v>
          </cell>
        </row>
        <row r="627">
          <cell r="B627" t="str">
            <v>SurOccidente</v>
          </cell>
          <cell r="C627" t="str">
            <v>PUT.Alto Temblon</v>
          </cell>
          <cell r="D627" t="str">
            <v>Localidades 700 - Suministro e Instalación Torre</v>
          </cell>
          <cell r="E627">
            <v>132885243</v>
          </cell>
          <cell r="F627" t="str">
            <v>German David Diez</v>
          </cell>
          <cell r="G627">
            <v>44413</v>
          </cell>
          <cell r="H627" t="str">
            <v>HB SADELEC</v>
          </cell>
          <cell r="I627" t="str">
            <v>RF-PE-24465,</v>
          </cell>
          <cell r="K627" t="str">
            <v>Obligaciones de hacer</v>
          </cell>
          <cell r="L627" t="str">
            <v>Localidades 700</v>
          </cell>
          <cell r="M627" t="str">
            <v>Torre Autosoportada - Triangular Seccion Variable</v>
          </cell>
          <cell r="N627" t="str">
            <v>60.0</v>
          </cell>
          <cell r="O627">
            <v>44416</v>
          </cell>
          <cell r="P627" t="str">
            <v>60.0</v>
          </cell>
          <cell r="Q627">
            <v>44521</v>
          </cell>
          <cell r="R627" t="str">
            <v>NA</v>
          </cell>
          <cell r="S627" t="str">
            <v>NA</v>
          </cell>
          <cell r="U627" t="str">
            <v>CW2020 R3</v>
          </cell>
          <cell r="V627">
            <v>44498</v>
          </cell>
          <cell r="W627">
            <v>44498</v>
          </cell>
          <cell r="X627">
            <v>44498</v>
          </cell>
          <cell r="Y627">
            <v>44498</v>
          </cell>
          <cell r="Z627">
            <v>44504</v>
          </cell>
        </row>
        <row r="628">
          <cell r="B628" t="str">
            <v>SurOccidente</v>
          </cell>
          <cell r="C628" t="str">
            <v>PUT.Alto Temblon</v>
          </cell>
          <cell r="D628" t="str">
            <v>Localidades 700 - Cimentación Torre</v>
          </cell>
          <cell r="E628">
            <v>64318891</v>
          </cell>
          <cell r="F628" t="str">
            <v>German David Diez</v>
          </cell>
          <cell r="G628">
            <v>44413</v>
          </cell>
          <cell r="H628" t="str">
            <v>HB SADELEC</v>
          </cell>
          <cell r="I628" t="str">
            <v>RF-PE-24465,</v>
          </cell>
          <cell r="K628" t="str">
            <v>Obligaciones de hacer</v>
          </cell>
          <cell r="L628" t="str">
            <v>Localidades 700</v>
          </cell>
          <cell r="M628" t="str">
            <v>Torre Autosoportada - Triangular Seccion Variable</v>
          </cell>
          <cell r="N628" t="str">
            <v>60.0</v>
          </cell>
          <cell r="O628">
            <v>44416</v>
          </cell>
          <cell r="P628" t="str">
            <v>60.0</v>
          </cell>
          <cell r="Q628">
            <v>44521</v>
          </cell>
          <cell r="R628" t="str">
            <v>NA</v>
          </cell>
          <cell r="S628" t="str">
            <v>NA</v>
          </cell>
          <cell r="U628" t="str">
            <v>CW2020 R3</v>
          </cell>
          <cell r="V628">
            <v>44609</v>
          </cell>
          <cell r="W628">
            <v>44609</v>
          </cell>
          <cell r="X628">
            <v>44609</v>
          </cell>
          <cell r="Y628">
            <v>44610</v>
          </cell>
          <cell r="Z628">
            <v>44624</v>
          </cell>
        </row>
        <row r="629">
          <cell r="B629" t="str">
            <v>SurOccidente</v>
          </cell>
          <cell r="C629" t="str">
            <v>PUT.Alto Temblon</v>
          </cell>
          <cell r="D629" t="str">
            <v>Localidades 700 - Obra Civil 100%</v>
          </cell>
          <cell r="E629">
            <v>118209311</v>
          </cell>
          <cell r="F629" t="str">
            <v>German David Diez</v>
          </cell>
          <cell r="G629">
            <v>44413</v>
          </cell>
          <cell r="H629" t="str">
            <v>HB SADELEC</v>
          </cell>
          <cell r="I629" t="str">
            <v>RF-PE-24465,</v>
          </cell>
          <cell r="K629" t="str">
            <v>Obligaciones de hacer</v>
          </cell>
          <cell r="L629" t="str">
            <v>Localidades 700</v>
          </cell>
          <cell r="M629" t="str">
            <v>Torre Autosoportada - Triangular Seccion Variable</v>
          </cell>
          <cell r="N629" t="str">
            <v>60.0</v>
          </cell>
          <cell r="O629">
            <v>44416</v>
          </cell>
          <cell r="P629" t="str">
            <v>60.0</v>
          </cell>
          <cell r="Q629">
            <v>44521</v>
          </cell>
          <cell r="R629" t="str">
            <v>NA</v>
          </cell>
          <cell r="S629" t="str">
            <v>NA</v>
          </cell>
          <cell r="U629" t="str">
            <v>CW2020 R3</v>
          </cell>
          <cell r="V629">
            <v>44609</v>
          </cell>
          <cell r="W629">
            <v>44609</v>
          </cell>
          <cell r="X629">
            <v>44609</v>
          </cell>
          <cell r="Y629">
            <v>44610</v>
          </cell>
          <cell r="Z629">
            <v>44624</v>
          </cell>
        </row>
        <row r="630">
          <cell r="B630" t="str">
            <v>SurOccidente</v>
          </cell>
          <cell r="C630" t="str">
            <v>CAL.RB Pascual</v>
          </cell>
          <cell r="D630" t="str">
            <v>Plan de Expansión - Suministro e Instalación de Torre</v>
          </cell>
          <cell r="E630">
            <v>9972979</v>
          </cell>
          <cell r="F630" t="str">
            <v>Juan Carlos Gonzalez</v>
          </cell>
          <cell r="G630">
            <v>44412</v>
          </cell>
          <cell r="H630" t="str">
            <v>HB SADELEC</v>
          </cell>
          <cell r="I630" t="str">
            <v>RF-PE-24288,</v>
          </cell>
          <cell r="K630" t="str">
            <v>Reubicaciones</v>
          </cell>
          <cell r="L630" t="str">
            <v>Plan de Expansión</v>
          </cell>
          <cell r="M630" t="str">
            <v>Terraza - Convencional con Mastil Autosoportado</v>
          </cell>
          <cell r="N630" t="str">
            <v>3.0</v>
          </cell>
          <cell r="O630">
            <v>44417</v>
          </cell>
          <cell r="P630" t="str">
            <v>20.0</v>
          </cell>
          <cell r="Q630">
            <v>44482</v>
          </cell>
          <cell r="R630" t="str">
            <v>OC</v>
          </cell>
          <cell r="S630" t="str">
            <v>hasta InSrv</v>
          </cell>
          <cell r="T630" t="str">
            <v>el proyecto CAL.RB Pascual fue iniciado a mediados de febrero en paralelo al contrato pero estuvo detenido desde mediados de marzo, el aliado solicito le fuera cancelado lo ejecutado pues no se tenía esperanza de reinicio y ahora nos dan autorización para iniciar nuevamente en otra zona del estadio</v>
          </cell>
          <cell r="U630" t="str">
            <v>CW2020 R3</v>
          </cell>
          <cell r="V630">
            <v>44467</v>
          </cell>
          <cell r="W630">
            <v>44467</v>
          </cell>
          <cell r="X630">
            <v>44467</v>
          </cell>
          <cell r="Y630">
            <v>44469</v>
          </cell>
          <cell r="Z630">
            <v>44473</v>
          </cell>
        </row>
        <row r="631">
          <cell r="B631" t="str">
            <v>SurOccidente</v>
          </cell>
          <cell r="C631" t="str">
            <v>CAQ.Las Palmeras</v>
          </cell>
          <cell r="D631" t="str">
            <v>Localidades 700 - Cimentación Torre</v>
          </cell>
          <cell r="E631">
            <v>80000000</v>
          </cell>
          <cell r="F631" t="str">
            <v>Luis Ediel Torres</v>
          </cell>
          <cell r="G631">
            <v>44412</v>
          </cell>
          <cell r="H631" t="str">
            <v>CICSA</v>
          </cell>
          <cell r="K631" t="str">
            <v>Obligaciones de hacer</v>
          </cell>
          <cell r="L631" t="str">
            <v>Localidades 700</v>
          </cell>
          <cell r="M631" t="str">
            <v>Torre Autosoportada - Triangular Seccion Variable</v>
          </cell>
          <cell r="N631" t="str">
            <v>80.0</v>
          </cell>
          <cell r="O631">
            <v>44424</v>
          </cell>
          <cell r="P631" t="str">
            <v>85.0</v>
          </cell>
          <cell r="Q631">
            <v>44554</v>
          </cell>
          <cell r="R631" t="str">
            <v>NA</v>
          </cell>
          <cell r="S631" t="str">
            <v>NA</v>
          </cell>
          <cell r="T631" t="str">
            <v>OBRA CIVIL TORRE DE 80MT</v>
          </cell>
          <cell r="U631" t="str">
            <v>CW2020 R3</v>
          </cell>
        </row>
        <row r="632">
          <cell r="B632" t="str">
            <v>SurOccidente</v>
          </cell>
          <cell r="C632" t="str">
            <v>CAQ.Las Palmeras</v>
          </cell>
          <cell r="D632" t="str">
            <v>Localidades 700 - Suministro e Instalación Torre</v>
          </cell>
          <cell r="E632">
            <v>183120584</v>
          </cell>
          <cell r="F632" t="str">
            <v>Luis Ediel Torres</v>
          </cell>
          <cell r="G632">
            <v>44412</v>
          </cell>
          <cell r="H632" t="str">
            <v>CICSA</v>
          </cell>
          <cell r="K632" t="str">
            <v>Obligaciones de hacer</v>
          </cell>
          <cell r="L632" t="str">
            <v>Localidades 700</v>
          </cell>
          <cell r="M632" t="str">
            <v>Torre Autosoportada - Triangular Seccion Variable</v>
          </cell>
          <cell r="N632" t="str">
            <v>80.0</v>
          </cell>
          <cell r="O632">
            <v>44424</v>
          </cell>
          <cell r="P632" t="str">
            <v>85.0</v>
          </cell>
          <cell r="Q632">
            <v>44554</v>
          </cell>
          <cell r="R632" t="str">
            <v>NA</v>
          </cell>
          <cell r="S632" t="str">
            <v>NA</v>
          </cell>
          <cell r="T632" t="str">
            <v>OBRA CIVIL TORRE DE 80MT</v>
          </cell>
          <cell r="U632" t="str">
            <v>CW2020 R3</v>
          </cell>
          <cell r="V632">
            <v>44620</v>
          </cell>
          <cell r="W632">
            <v>44620</v>
          </cell>
          <cell r="X632">
            <v>44620</v>
          </cell>
          <cell r="Y632">
            <v>44620</v>
          </cell>
          <cell r="Z632">
            <v>44624</v>
          </cell>
        </row>
        <row r="633">
          <cell r="B633" t="str">
            <v>SurOccidente</v>
          </cell>
          <cell r="C633" t="str">
            <v>CAQ.Las Palmeras</v>
          </cell>
          <cell r="D633" t="str">
            <v>Localidades 700 - Obra Civil 100%</v>
          </cell>
          <cell r="E633">
            <v>596645700</v>
          </cell>
          <cell r="F633" t="str">
            <v>Luis Ediel Torres</v>
          </cell>
          <cell r="G633">
            <v>44412</v>
          </cell>
          <cell r="H633" t="str">
            <v>CICSA</v>
          </cell>
          <cell r="J633">
            <v>20213534</v>
          </cell>
          <cell r="K633" t="str">
            <v>Obligaciones de hacer</v>
          </cell>
          <cell r="L633" t="str">
            <v>Localidades 700</v>
          </cell>
          <cell r="M633" t="str">
            <v>Torre Autosoportada - Triangular Seccion Variable</v>
          </cell>
          <cell r="N633" t="str">
            <v>80.0</v>
          </cell>
          <cell r="O633">
            <v>44424</v>
          </cell>
          <cell r="P633" t="str">
            <v>85.0</v>
          </cell>
          <cell r="Q633">
            <v>44554</v>
          </cell>
          <cell r="R633" t="str">
            <v>NA</v>
          </cell>
          <cell r="S633" t="str">
            <v>NA</v>
          </cell>
          <cell r="T633" t="str">
            <v>OBRA CIVIL TORRE DE 80MT</v>
          </cell>
          <cell r="U633" t="str">
            <v>CW2020 R3</v>
          </cell>
        </row>
        <row r="634">
          <cell r="B634" t="str">
            <v>SurOccidente</v>
          </cell>
          <cell r="C634" t="str">
            <v>CAQ.Chonchillosa</v>
          </cell>
          <cell r="D634" t="str">
            <v>Localidades 700 - Obra Civil 100%</v>
          </cell>
          <cell r="E634">
            <v>282412320</v>
          </cell>
          <cell r="F634" t="str">
            <v>Luis Ediel Torres</v>
          </cell>
          <cell r="G634">
            <v>44412</v>
          </cell>
          <cell r="H634" t="str">
            <v>CICSA</v>
          </cell>
          <cell r="J634">
            <v>20213533</v>
          </cell>
          <cell r="K634" t="str">
            <v>Obligaciones de hacer</v>
          </cell>
          <cell r="L634" t="str">
            <v>Localidades 700</v>
          </cell>
          <cell r="M634" t="str">
            <v>Celda Portatil - Triangular</v>
          </cell>
          <cell r="N634" t="str">
            <v>45.0</v>
          </cell>
          <cell r="O634">
            <v>44424</v>
          </cell>
          <cell r="P634" t="str">
            <v>50.0</v>
          </cell>
          <cell r="Q634">
            <v>44519</v>
          </cell>
          <cell r="R634" t="str">
            <v>NA</v>
          </cell>
          <cell r="S634" t="str">
            <v>NA</v>
          </cell>
          <cell r="T634" t="str">
            <v>CP DE 45MT</v>
          </cell>
          <cell r="U634" t="str">
            <v>CW2020 R3</v>
          </cell>
        </row>
        <row r="635">
          <cell r="B635" t="str">
            <v>SurOccidente</v>
          </cell>
          <cell r="C635" t="str">
            <v>CAQ.Chonchillosa</v>
          </cell>
          <cell r="D635" t="str">
            <v>Localidades 700 - Suministro e Instalación Torre</v>
          </cell>
          <cell r="E635">
            <v>244785542</v>
          </cell>
          <cell r="F635" t="str">
            <v>Luis Ediel Torres</v>
          </cell>
          <cell r="G635">
            <v>44412</v>
          </cell>
          <cell r="H635" t="str">
            <v>CICSA</v>
          </cell>
          <cell r="K635" t="str">
            <v>Obligaciones de hacer</v>
          </cell>
          <cell r="L635" t="str">
            <v>Localidades 700</v>
          </cell>
          <cell r="M635" t="str">
            <v>Celda Portatil - Triangular</v>
          </cell>
          <cell r="N635" t="str">
            <v>45.0</v>
          </cell>
          <cell r="O635">
            <v>44424</v>
          </cell>
          <cell r="P635" t="str">
            <v>50.0</v>
          </cell>
          <cell r="Q635">
            <v>44519</v>
          </cell>
          <cell r="R635" t="str">
            <v>NA</v>
          </cell>
          <cell r="S635" t="str">
            <v>NA</v>
          </cell>
          <cell r="T635" t="str">
            <v>CP DE 45MT</v>
          </cell>
          <cell r="U635" t="str">
            <v>CW2020 R3</v>
          </cell>
          <cell r="V635">
            <v>44592</v>
          </cell>
          <cell r="W635">
            <v>44592</v>
          </cell>
          <cell r="X635">
            <v>44592</v>
          </cell>
          <cell r="Y635">
            <v>44592</v>
          </cell>
          <cell r="Z635">
            <v>44596</v>
          </cell>
        </row>
        <row r="636">
          <cell r="B636" t="str">
            <v>SurOccidente</v>
          </cell>
          <cell r="C636" t="str">
            <v>CAL.14 del Lili</v>
          </cell>
          <cell r="D636" t="str">
            <v>Plan de Expansión - Suministro e Instalación de Torre</v>
          </cell>
          <cell r="E636">
            <v>80000000</v>
          </cell>
          <cell r="F636" t="str">
            <v>German David Diez</v>
          </cell>
          <cell r="G636">
            <v>44411</v>
          </cell>
          <cell r="H636" t="str">
            <v>CICSA</v>
          </cell>
          <cell r="I636" t="str">
            <v>RF-PE-8679,</v>
          </cell>
          <cell r="K636" t="str">
            <v>Obligaciones de hacer</v>
          </cell>
          <cell r="L636" t="str">
            <v>Plan de Expansión</v>
          </cell>
          <cell r="M636" t="str">
            <v>Celda Portatil - Cuadrada</v>
          </cell>
          <cell r="N636" t="str">
            <v>35.0</v>
          </cell>
          <cell r="O636">
            <v>44414</v>
          </cell>
          <cell r="P636" t="str">
            <v>45.0</v>
          </cell>
          <cell r="Q636">
            <v>44504</v>
          </cell>
          <cell r="R636" t="str">
            <v>OC</v>
          </cell>
          <cell r="S636" t="str">
            <v>hasta InSrv</v>
          </cell>
          <cell r="U636" t="str">
            <v>CW2020 R3</v>
          </cell>
        </row>
        <row r="637">
          <cell r="B637" t="str">
            <v>SurOccidente</v>
          </cell>
          <cell r="C637" t="str">
            <v>CAL.14 del Lili</v>
          </cell>
          <cell r="D637" t="str">
            <v>Plan de Expansión - Cimentación Torre</v>
          </cell>
          <cell r="E637">
            <v>31540537</v>
          </cell>
          <cell r="F637" t="str">
            <v>German David Diez</v>
          </cell>
          <cell r="G637">
            <v>44411</v>
          </cell>
          <cell r="H637" t="str">
            <v>CICSA</v>
          </cell>
          <cell r="I637" t="str">
            <v>RF-PE-8679,</v>
          </cell>
          <cell r="K637" t="str">
            <v>Obligaciones de hacer</v>
          </cell>
          <cell r="L637" t="str">
            <v>Plan de Expansión</v>
          </cell>
          <cell r="M637" t="str">
            <v>Celda Portatil - Cuadrada</v>
          </cell>
          <cell r="N637" t="str">
            <v>35.0</v>
          </cell>
          <cell r="O637">
            <v>44414</v>
          </cell>
          <cell r="P637" t="str">
            <v>45.0</v>
          </cell>
          <cell r="Q637">
            <v>44504</v>
          </cell>
          <cell r="R637" t="str">
            <v>OC</v>
          </cell>
          <cell r="S637" t="str">
            <v>hasta InSrv</v>
          </cell>
          <cell r="U637" t="str">
            <v>CW2020 R3</v>
          </cell>
          <cell r="V637">
            <v>44617</v>
          </cell>
          <cell r="W637">
            <v>44617</v>
          </cell>
          <cell r="X637">
            <v>44617</v>
          </cell>
          <cell r="Y637">
            <v>44620</v>
          </cell>
          <cell r="Z637">
            <v>44624</v>
          </cell>
        </row>
        <row r="638">
          <cell r="B638" t="str">
            <v>SurOccidente</v>
          </cell>
          <cell r="C638" t="str">
            <v>CAL.14 del Lili</v>
          </cell>
          <cell r="D638" t="str">
            <v>Plan de Expansión - Obra Eléctrica 100%</v>
          </cell>
          <cell r="E638">
            <v>35000000</v>
          </cell>
          <cell r="F638" t="str">
            <v>German David Diez</v>
          </cell>
          <cell r="G638">
            <v>44411</v>
          </cell>
          <cell r="H638" t="str">
            <v>CICSA</v>
          </cell>
          <cell r="I638" t="str">
            <v>RF-PE-8679,</v>
          </cell>
          <cell r="K638" t="str">
            <v>Obligaciones de hacer</v>
          </cell>
          <cell r="L638" t="str">
            <v>Plan de Expansión</v>
          </cell>
          <cell r="M638" t="str">
            <v>Celda Portatil - Cuadrada</v>
          </cell>
          <cell r="N638" t="str">
            <v>35.0</v>
          </cell>
          <cell r="O638">
            <v>44414</v>
          </cell>
          <cell r="P638" t="str">
            <v>45.0</v>
          </cell>
          <cell r="Q638">
            <v>44504</v>
          </cell>
          <cell r="R638" t="str">
            <v>OC</v>
          </cell>
          <cell r="S638" t="str">
            <v>hasta InSrv</v>
          </cell>
          <cell r="U638" t="str">
            <v>CW2020 R3</v>
          </cell>
        </row>
        <row r="639">
          <cell r="B639" t="str">
            <v>SurOccidente</v>
          </cell>
          <cell r="C639" t="str">
            <v>CAL.14 del Lili</v>
          </cell>
          <cell r="D639" t="str">
            <v>Plan de Expansión - Obra Civil 100%</v>
          </cell>
          <cell r="E639">
            <v>134616288</v>
          </cell>
          <cell r="F639" t="str">
            <v>German David Diez</v>
          </cell>
          <cell r="G639">
            <v>44411</v>
          </cell>
          <cell r="H639" t="str">
            <v>CICSA</v>
          </cell>
          <cell r="I639" t="str">
            <v>RF-PE-8679,</v>
          </cell>
          <cell r="J639">
            <v>20213522</v>
          </cell>
          <cell r="K639" t="str">
            <v>Obligaciones de hacer</v>
          </cell>
          <cell r="L639" t="str">
            <v>Plan de Expansión</v>
          </cell>
          <cell r="M639" t="str">
            <v>Celda Portatil - Cuadrada</v>
          </cell>
          <cell r="N639" t="str">
            <v>35.0</v>
          </cell>
          <cell r="O639">
            <v>44414</v>
          </cell>
          <cell r="P639" t="str">
            <v>45.0</v>
          </cell>
          <cell r="Q639">
            <v>44504</v>
          </cell>
          <cell r="R639" t="str">
            <v>OC</v>
          </cell>
          <cell r="S639" t="str">
            <v>hasta InSrv</v>
          </cell>
          <cell r="U639" t="str">
            <v>CW2020 R3</v>
          </cell>
        </row>
        <row r="640">
          <cell r="B640" t="str">
            <v>SurOccidente</v>
          </cell>
          <cell r="C640" t="str">
            <v>TOL.Cajamarca-3</v>
          </cell>
          <cell r="D640" t="str">
            <v>Ampliación Localidades 700 - Ampliación Obras Civiles</v>
          </cell>
          <cell r="E640">
            <v>1613591</v>
          </cell>
          <cell r="F640" t="str">
            <v>German Dario Mancipe</v>
          </cell>
          <cell r="G640">
            <v>44411</v>
          </cell>
          <cell r="H640" t="str">
            <v>CICSA</v>
          </cell>
          <cell r="I640" t="str">
            <v>RF-OVE-50585 lte700,</v>
          </cell>
          <cell r="K640" t="str">
            <v>Calidad regional</v>
          </cell>
          <cell r="L640" t="str">
            <v>Ampliación Localidades 700</v>
          </cell>
          <cell r="M640" t="str">
            <v>Celda Portatil - Monopolo</v>
          </cell>
          <cell r="N640" t="str">
            <v>18.0</v>
          </cell>
          <cell r="O640">
            <v>44412</v>
          </cell>
          <cell r="P640" t="str">
            <v>15.0</v>
          </cell>
          <cell r="Q640">
            <v>44472</v>
          </cell>
          <cell r="R640" t="str">
            <v>NA</v>
          </cell>
          <cell r="S640" t="str">
            <v>NA</v>
          </cell>
          <cell r="T640" t="str">
            <v>Instalación de rieles omega y 1 platina de tierras</v>
          </cell>
          <cell r="U640" t="str">
            <v>CW2020 R3</v>
          </cell>
          <cell r="V640">
            <v>44439</v>
          </cell>
          <cell r="W640">
            <v>44439</v>
          </cell>
          <cell r="X640">
            <v>44439</v>
          </cell>
          <cell r="Y640">
            <v>44439</v>
          </cell>
          <cell r="Z640">
            <v>44442</v>
          </cell>
        </row>
        <row r="641">
          <cell r="B641" t="str">
            <v>SurOccidente</v>
          </cell>
          <cell r="C641" t="str">
            <v>VAL.Pradera-2</v>
          </cell>
          <cell r="D641" t="str">
            <v>Ampliación 3G/LTE - Ampliación Obras Civiles</v>
          </cell>
          <cell r="E641">
            <v>7076039</v>
          </cell>
          <cell r="F641" t="str">
            <v>German Dario Mancipe</v>
          </cell>
          <cell r="G641">
            <v>44411</v>
          </cell>
          <cell r="H641" t="str">
            <v>CICSA</v>
          </cell>
          <cell r="I641" t="str">
            <v>RF-OVE-33734 LTE2600,</v>
          </cell>
          <cell r="K641" t="str">
            <v>Calidad regional</v>
          </cell>
          <cell r="L641" t="str">
            <v>Ampliación 3G/LTE</v>
          </cell>
          <cell r="M641" t="str">
            <v>Torre Autosoportada - Triangular Seccion Variable</v>
          </cell>
          <cell r="N641" t="str">
            <v>60.0</v>
          </cell>
          <cell r="O641">
            <v>44412</v>
          </cell>
          <cell r="P641" t="str">
            <v>15.0</v>
          </cell>
          <cell r="Q641">
            <v>44472</v>
          </cell>
          <cell r="R641" t="str">
            <v>NA</v>
          </cell>
          <cell r="S641" t="str">
            <v>NA</v>
          </cell>
          <cell r="T641" t="str">
            <v>Instalación de 3 platinas de tierras, 1 soporte tipo H y una reubicación de soporte tipo bandera.</v>
          </cell>
          <cell r="U641" t="str">
            <v>CW2020 R3</v>
          </cell>
          <cell r="V641">
            <v>44467</v>
          </cell>
          <cell r="W641">
            <v>44467</v>
          </cell>
          <cell r="X641">
            <v>44467</v>
          </cell>
          <cell r="Y641">
            <v>44469</v>
          </cell>
          <cell r="Z641">
            <v>44473</v>
          </cell>
        </row>
        <row r="642">
          <cell r="B642" t="str">
            <v>SurOccidente</v>
          </cell>
          <cell r="C642" t="str">
            <v>PUT.Mundo Nuevo</v>
          </cell>
          <cell r="D642" t="str">
            <v>Localidades 700 - Suministro e Instalación Torre</v>
          </cell>
          <cell r="E642">
            <v>110000000</v>
          </cell>
          <cell r="F642" t="str">
            <v>German David Diez</v>
          </cell>
          <cell r="G642">
            <v>44411</v>
          </cell>
          <cell r="H642" t="str">
            <v>HB SADELEC</v>
          </cell>
          <cell r="I642" t="str">
            <v>RF-PE-24464,</v>
          </cell>
          <cell r="K642" t="str">
            <v>Obligaciones de hacer</v>
          </cell>
          <cell r="L642" t="str">
            <v>Localidades 700</v>
          </cell>
          <cell r="M642" t="str">
            <v>Torre Autosoportada - Triangular Seccion Variable</v>
          </cell>
          <cell r="N642" t="str">
            <v>60.0</v>
          </cell>
          <cell r="O642">
            <v>44414</v>
          </cell>
          <cell r="P642" t="str">
            <v>60.0</v>
          </cell>
          <cell r="Q642">
            <v>44519</v>
          </cell>
          <cell r="R642" t="str">
            <v>NA</v>
          </cell>
          <cell r="S642" t="str">
            <v>NA</v>
          </cell>
          <cell r="U642" t="str">
            <v>CW2020 R3</v>
          </cell>
        </row>
        <row r="643">
          <cell r="B643" t="str">
            <v>SurOccidente</v>
          </cell>
          <cell r="C643" t="str">
            <v>PUT.Mundo Nuevo</v>
          </cell>
          <cell r="D643" t="str">
            <v>Localidades 700 - Cimentación Torre</v>
          </cell>
          <cell r="E643">
            <v>50000000</v>
          </cell>
          <cell r="F643" t="str">
            <v>German David Diez</v>
          </cell>
          <cell r="G643">
            <v>44411</v>
          </cell>
          <cell r="H643" t="str">
            <v>HB SADELEC</v>
          </cell>
          <cell r="I643" t="str">
            <v>RF-PE-24464,</v>
          </cell>
          <cell r="K643" t="str">
            <v>Obligaciones de hacer</v>
          </cell>
          <cell r="L643" t="str">
            <v>Localidades 700</v>
          </cell>
          <cell r="M643" t="str">
            <v>Torre Autosoportada - Triangular Seccion Variable</v>
          </cell>
          <cell r="N643" t="str">
            <v>60.0</v>
          </cell>
          <cell r="O643">
            <v>44414</v>
          </cell>
          <cell r="P643" t="str">
            <v>60.0</v>
          </cell>
          <cell r="Q643">
            <v>44519</v>
          </cell>
          <cell r="R643" t="str">
            <v>NA</v>
          </cell>
          <cell r="S643" t="str">
            <v>NA</v>
          </cell>
          <cell r="U643" t="str">
            <v>CW2020 R3</v>
          </cell>
        </row>
        <row r="644">
          <cell r="B644" t="str">
            <v>SurOccidente</v>
          </cell>
          <cell r="C644" t="str">
            <v>PUT.Mundo Nuevo</v>
          </cell>
          <cell r="D644" t="str">
            <v>Localidades 700 - Obra Civil 100%</v>
          </cell>
          <cell r="E644">
            <v>507280944</v>
          </cell>
          <cell r="F644" t="str">
            <v>German David Diez</v>
          </cell>
          <cell r="G644">
            <v>44411</v>
          </cell>
          <cell r="H644" t="str">
            <v>HB SADELEC</v>
          </cell>
          <cell r="I644" t="str">
            <v>RF-PE-24464,</v>
          </cell>
          <cell r="J644">
            <v>20213513</v>
          </cell>
          <cell r="K644" t="str">
            <v>Obligaciones de hacer</v>
          </cell>
          <cell r="L644" t="str">
            <v>Localidades 700</v>
          </cell>
          <cell r="M644" t="str">
            <v>Torre Autosoportada - Triangular Seccion Variable</v>
          </cell>
          <cell r="N644" t="str">
            <v>60.0</v>
          </cell>
          <cell r="O644">
            <v>44414</v>
          </cell>
          <cell r="P644" t="str">
            <v>60.0</v>
          </cell>
          <cell r="Q644">
            <v>44519</v>
          </cell>
          <cell r="R644" t="str">
            <v>NA</v>
          </cell>
          <cell r="S644" t="str">
            <v>NA</v>
          </cell>
          <cell r="U644" t="str">
            <v>CW2020 R3</v>
          </cell>
        </row>
        <row r="645">
          <cell r="B645" t="str">
            <v>SurOccidente</v>
          </cell>
          <cell r="C645" t="str">
            <v>CAQ.Union Belen</v>
          </cell>
          <cell r="D645" t="str">
            <v>Localidades 700 - Obra Eléctrica 100%</v>
          </cell>
          <cell r="E645">
            <v>70000000</v>
          </cell>
          <cell r="F645" t="str">
            <v>German David Diez</v>
          </cell>
          <cell r="G645">
            <v>44411</v>
          </cell>
          <cell r="H645" t="str">
            <v>CICSA</v>
          </cell>
          <cell r="I645" t="str">
            <v>RF-PE-24450,</v>
          </cell>
          <cell r="K645" t="str">
            <v>Obligaciones de hacer</v>
          </cell>
          <cell r="L645" t="str">
            <v>Localidades 700</v>
          </cell>
          <cell r="M645" t="str">
            <v>Celda Portatil - Triangular</v>
          </cell>
          <cell r="N645" t="str">
            <v>45.0</v>
          </cell>
          <cell r="O645">
            <v>44414</v>
          </cell>
          <cell r="P645" t="str">
            <v>60.0</v>
          </cell>
          <cell r="Q645">
            <v>44519</v>
          </cell>
          <cell r="R645" t="str">
            <v>NA</v>
          </cell>
          <cell r="S645" t="str">
            <v>NA</v>
          </cell>
          <cell r="U645" t="str">
            <v>CW2020 R3</v>
          </cell>
        </row>
        <row r="646">
          <cell r="B646" t="str">
            <v>SurOccidente</v>
          </cell>
          <cell r="C646" t="str">
            <v>CAQ.Union Belen</v>
          </cell>
          <cell r="D646" t="str">
            <v>Localidades 700 - Obra Civil 100%</v>
          </cell>
          <cell r="E646">
            <v>381741400</v>
          </cell>
          <cell r="F646" t="str">
            <v>German David Diez</v>
          </cell>
          <cell r="G646">
            <v>44411</v>
          </cell>
          <cell r="H646" t="str">
            <v>CICSA</v>
          </cell>
          <cell r="I646" t="str">
            <v>RF-PE-24450,</v>
          </cell>
          <cell r="J646">
            <v>20213511</v>
          </cell>
          <cell r="K646" t="str">
            <v>Obligaciones de hacer</v>
          </cell>
          <cell r="L646" t="str">
            <v>Localidades 700</v>
          </cell>
          <cell r="M646" t="str">
            <v>Celda Portatil - Triangular</v>
          </cell>
          <cell r="N646" t="str">
            <v>45.0</v>
          </cell>
          <cell r="O646">
            <v>44414</v>
          </cell>
          <cell r="P646" t="str">
            <v>60.0</v>
          </cell>
          <cell r="Q646">
            <v>44519</v>
          </cell>
          <cell r="R646" t="str">
            <v>NA</v>
          </cell>
          <cell r="S646" t="str">
            <v>NA</v>
          </cell>
          <cell r="U646" t="str">
            <v>CW2020 R3</v>
          </cell>
        </row>
        <row r="647">
          <cell r="B647" t="str">
            <v>SurOccidente</v>
          </cell>
          <cell r="C647" t="str">
            <v>VAL.Goodyear</v>
          </cell>
          <cell r="D647" t="str">
            <v>Ampliación Localidades 700 - Ampliación Obras Civiles</v>
          </cell>
          <cell r="E647">
            <v>4249989</v>
          </cell>
          <cell r="F647" t="str">
            <v>German Dario Mancipe</v>
          </cell>
          <cell r="G647">
            <v>44411</v>
          </cell>
          <cell r="H647" t="str">
            <v>CICSA</v>
          </cell>
          <cell r="I647" t="str">
            <v>RF-OVE-51248 lte700,</v>
          </cell>
          <cell r="K647" t="str">
            <v>Calidad regional</v>
          </cell>
          <cell r="L647" t="str">
            <v>Ampliación Localidades 700</v>
          </cell>
          <cell r="M647" t="str">
            <v>Celda Portatil - Cuadrada</v>
          </cell>
          <cell r="N647" t="str">
            <v>45.0</v>
          </cell>
          <cell r="O647">
            <v>44412</v>
          </cell>
          <cell r="P647" t="str">
            <v>15.0</v>
          </cell>
          <cell r="Q647">
            <v>44472</v>
          </cell>
          <cell r="R647" t="str">
            <v>NA</v>
          </cell>
          <cell r="S647" t="str">
            <v>NA</v>
          </cell>
          <cell r="T647" t="str">
            <v>Instalación de 3 soportes para equipos de RF y 3 platinaos de tierras</v>
          </cell>
          <cell r="U647" t="str">
            <v>CW2020 R3</v>
          </cell>
          <cell r="V647">
            <v>44433</v>
          </cell>
          <cell r="W647">
            <v>44433</v>
          </cell>
          <cell r="X647">
            <v>44433</v>
          </cell>
          <cell r="Y647">
            <v>44439</v>
          </cell>
          <cell r="Z647">
            <v>44442</v>
          </cell>
        </row>
        <row r="648">
          <cell r="B648" t="str">
            <v>SurOccidente</v>
          </cell>
          <cell r="C648" t="str">
            <v>IBG.La Campina</v>
          </cell>
          <cell r="D648" t="str">
            <v>Ampliación Localidades 700 - Ampliación Obras Civiles</v>
          </cell>
          <cell r="E648">
            <v>12000000</v>
          </cell>
          <cell r="F648" t="str">
            <v>German Dario Mancipe</v>
          </cell>
          <cell r="G648">
            <v>44411</v>
          </cell>
          <cell r="H648" t="str">
            <v>CICSA</v>
          </cell>
          <cell r="I648" t="str">
            <v>RF-OVE-51067 lte700,</v>
          </cell>
          <cell r="K648" t="str">
            <v>Calidad regional</v>
          </cell>
          <cell r="L648" t="str">
            <v>Ampliación Localidades 700</v>
          </cell>
          <cell r="M648" t="str">
            <v>Terraza - Convencional con Mastil Adosado</v>
          </cell>
          <cell r="N648" t="str">
            <v>17.0</v>
          </cell>
          <cell r="O648">
            <v>44412</v>
          </cell>
          <cell r="P648" t="str">
            <v>15.0</v>
          </cell>
          <cell r="Q648">
            <v>44472</v>
          </cell>
          <cell r="R648" t="str">
            <v>NA</v>
          </cell>
          <cell r="S648" t="str">
            <v>NA</v>
          </cell>
          <cell r="T648" t="str">
            <v>Instalación de 3 mástiles auto soportados de 4 m. de altura por 4 pulgadas de diámetro</v>
          </cell>
          <cell r="U648" t="str">
            <v>CW2020 R3</v>
          </cell>
        </row>
        <row r="649">
          <cell r="B649" t="str">
            <v>SurOccidente</v>
          </cell>
          <cell r="C649" t="str">
            <v>FLO.Galerias-2</v>
          </cell>
          <cell r="D649" t="str">
            <v>Ampliación Localidades 700 - Ampliación Obras Civiles</v>
          </cell>
          <cell r="E649">
            <v>1859328</v>
          </cell>
          <cell r="F649" t="str">
            <v>German Dario Mancipe</v>
          </cell>
          <cell r="G649">
            <v>44411</v>
          </cell>
          <cell r="H649" t="str">
            <v>CICSA</v>
          </cell>
          <cell r="I649" t="str">
            <v>RF-OVE-51052 lte700,</v>
          </cell>
          <cell r="K649" t="str">
            <v>Calidad regional</v>
          </cell>
          <cell r="L649" t="str">
            <v>Ampliación Localidades 700</v>
          </cell>
          <cell r="M649" t="str">
            <v>Torre Autosoportada - Triangular Seccion Variable</v>
          </cell>
          <cell r="N649" t="str">
            <v>30.0</v>
          </cell>
          <cell r="O649">
            <v>44412</v>
          </cell>
          <cell r="P649" t="str">
            <v>15.0</v>
          </cell>
          <cell r="Q649">
            <v>44472</v>
          </cell>
          <cell r="R649" t="str">
            <v>NA</v>
          </cell>
          <cell r="S649" t="str">
            <v>NA</v>
          </cell>
          <cell r="T649" t="str">
            <v>Instalación de 4 platinas de tierras y se recomienda ariostrar los elementos horizontales de los soportes H en plataforma.</v>
          </cell>
          <cell r="U649" t="str">
            <v>CW2020 R3</v>
          </cell>
          <cell r="V649">
            <v>44432</v>
          </cell>
          <cell r="W649">
            <v>44432</v>
          </cell>
          <cell r="X649">
            <v>44432</v>
          </cell>
          <cell r="Y649">
            <v>44439</v>
          </cell>
          <cell r="Z649">
            <v>44442</v>
          </cell>
        </row>
        <row r="650">
          <cell r="B650" t="str">
            <v>SurOccidente</v>
          </cell>
          <cell r="C650" t="str">
            <v>IBG.Salado</v>
          </cell>
          <cell r="D650" t="str">
            <v>Ampliación Localidades 700 - Ampliación Obras Civiles</v>
          </cell>
          <cell r="E650">
            <v>9917141</v>
          </cell>
          <cell r="F650" t="str">
            <v>German Dario Mancipe</v>
          </cell>
          <cell r="G650">
            <v>44411</v>
          </cell>
          <cell r="H650" t="str">
            <v>CICSA</v>
          </cell>
          <cell r="I650" t="str">
            <v>RF-OVE-51086 lte700,</v>
          </cell>
          <cell r="K650" t="str">
            <v>Calidad regional</v>
          </cell>
          <cell r="L650" t="str">
            <v>Ampliación Localidades 700</v>
          </cell>
          <cell r="M650" t="str">
            <v>Torre Autosoportada - Triangular Seccion Variable</v>
          </cell>
          <cell r="N650" t="str">
            <v>31.0</v>
          </cell>
          <cell r="O650">
            <v>44412</v>
          </cell>
          <cell r="P650" t="str">
            <v>15.0</v>
          </cell>
          <cell r="Q650">
            <v>44472</v>
          </cell>
          <cell r="R650" t="str">
            <v>NA</v>
          </cell>
          <cell r="S650" t="str">
            <v>NA</v>
          </cell>
          <cell r="T650" t="str">
            <v>Instalación de rieles omega, 4 platinas de tierras, 3 soportes tipo H de 2 mástiles de 1.5, 2 desmontes de soportes y 1 desmonte de 1 pol</v>
          </cell>
          <cell r="U650" t="str">
            <v>CW2020 R3</v>
          </cell>
          <cell r="V650">
            <v>44439</v>
          </cell>
          <cell r="W650">
            <v>44439</v>
          </cell>
          <cell r="X650">
            <v>44439</v>
          </cell>
          <cell r="Y650">
            <v>44439</v>
          </cell>
          <cell r="Z650">
            <v>44442</v>
          </cell>
        </row>
        <row r="651">
          <cell r="B651" t="str">
            <v>SurOccidente</v>
          </cell>
          <cell r="C651" t="str">
            <v>HUI.Zuluaga-2</v>
          </cell>
          <cell r="D651" t="str">
            <v>Ampliación Localidades 700 - Ampliación Obras Civiles</v>
          </cell>
          <cell r="E651">
            <v>12014001</v>
          </cell>
          <cell r="F651" t="str">
            <v>German Dario Mancipe</v>
          </cell>
          <cell r="G651">
            <v>44411</v>
          </cell>
          <cell r="H651" t="str">
            <v>CICSA</v>
          </cell>
          <cell r="I651" t="str">
            <v>RF-OVE-50463 lte700,</v>
          </cell>
          <cell r="K651" t="str">
            <v>Calidad regional</v>
          </cell>
          <cell r="L651" t="str">
            <v>Ampliación Localidades 700</v>
          </cell>
          <cell r="M651" t="str">
            <v>Torre Autosoportada - Triangular Seccion Variable</v>
          </cell>
          <cell r="N651" t="str">
            <v>60.0</v>
          </cell>
          <cell r="O651">
            <v>44412</v>
          </cell>
          <cell r="P651" t="str">
            <v>15.0</v>
          </cell>
          <cell r="Q651">
            <v>44472</v>
          </cell>
          <cell r="R651" t="str">
            <v>NA</v>
          </cell>
          <cell r="S651" t="str">
            <v>NA</v>
          </cell>
          <cell r="T651" t="str">
            <v>Instalación de 4 platinas de tierra, 1 soporte para equipos de RF y 3 soportes tipo h de dos tubos de 3 pulgadas</v>
          </cell>
          <cell r="U651" t="str">
            <v>CW2020 R3</v>
          </cell>
          <cell r="V651">
            <v>44438</v>
          </cell>
          <cell r="W651">
            <v>44438</v>
          </cell>
          <cell r="X651">
            <v>44438</v>
          </cell>
          <cell r="Y651">
            <v>44439</v>
          </cell>
          <cell r="Z651">
            <v>44442</v>
          </cell>
        </row>
        <row r="652">
          <cell r="B652" t="str">
            <v>SurOccidente</v>
          </cell>
          <cell r="C652" t="str">
            <v>CAL.Colseguros</v>
          </cell>
          <cell r="D652" t="str">
            <v>Ampliación Localidades 700 - Ampliación Obras Civiles</v>
          </cell>
          <cell r="E652">
            <v>3912485</v>
          </cell>
          <cell r="F652" t="str">
            <v>German Dario Mancipe</v>
          </cell>
          <cell r="G652">
            <v>44411</v>
          </cell>
          <cell r="H652" t="str">
            <v>CICSA</v>
          </cell>
          <cell r="I652" t="str">
            <v>RF-OVE-46240 lte700,</v>
          </cell>
          <cell r="K652" t="str">
            <v>Calidad regional</v>
          </cell>
          <cell r="L652" t="str">
            <v>Ampliación Localidades 700</v>
          </cell>
          <cell r="M652" t="str">
            <v>Torre Autosoportada - Triangular Seccion Variable</v>
          </cell>
          <cell r="N652" t="str">
            <v>32.0</v>
          </cell>
          <cell r="O652">
            <v>44412</v>
          </cell>
          <cell r="P652" t="str">
            <v>15.0</v>
          </cell>
          <cell r="Q652">
            <v>44472</v>
          </cell>
          <cell r="R652" t="str">
            <v>NA</v>
          </cell>
          <cell r="S652" t="str">
            <v>NA</v>
          </cell>
          <cell r="T652" t="str">
            <v>reubicación de 3 soportes de 3 m. existentes se deben subir a máxima altura sobre las mismas montantes, suministro e instalación de 1 soporte tipo bandera de 2 m. para equipos de RF a máxima altura sobre arista 2, 1 soporte para antena de RF en plataforma arista 4 y 4 platinas de tierra en los soportes bajo plataforma.</v>
          </cell>
          <cell r="U652" t="str">
            <v>CW2020 R3</v>
          </cell>
          <cell r="V652">
            <v>44438</v>
          </cell>
          <cell r="W652">
            <v>44438</v>
          </cell>
          <cell r="X652">
            <v>44438</v>
          </cell>
          <cell r="Y652">
            <v>44439</v>
          </cell>
          <cell r="Z652">
            <v>44442</v>
          </cell>
        </row>
        <row r="653">
          <cell r="B653" t="str">
            <v>SurOccidente</v>
          </cell>
          <cell r="C653" t="str">
            <v>CAQ.La Rastra</v>
          </cell>
          <cell r="D653" t="str">
            <v>Localidades 700 - Obra Eléctrica 100%</v>
          </cell>
          <cell r="E653">
            <v>70000000</v>
          </cell>
          <cell r="F653" t="str">
            <v>German David Diez</v>
          </cell>
          <cell r="G653">
            <v>44411</v>
          </cell>
          <cell r="H653" t="str">
            <v>HB SADELEC</v>
          </cell>
          <cell r="I653" t="str">
            <v>RF-PE-23427,</v>
          </cell>
          <cell r="K653" t="str">
            <v>Obligaciones de hacer</v>
          </cell>
          <cell r="L653" t="str">
            <v>Localidades 700</v>
          </cell>
          <cell r="M653" t="str">
            <v>Celda Portatil - Triangular</v>
          </cell>
          <cell r="N653" t="str">
            <v>45.0</v>
          </cell>
          <cell r="O653">
            <v>44414</v>
          </cell>
          <cell r="P653" t="str">
            <v>60.0</v>
          </cell>
          <cell r="Q653">
            <v>44519</v>
          </cell>
          <cell r="R653" t="str">
            <v>NA</v>
          </cell>
          <cell r="S653" t="str">
            <v>NA</v>
          </cell>
          <cell r="U653" t="str">
            <v>CW2020 R3</v>
          </cell>
        </row>
        <row r="654">
          <cell r="B654" t="str">
            <v>SurOccidente</v>
          </cell>
          <cell r="C654" t="str">
            <v>CAQ.La Rastra</v>
          </cell>
          <cell r="D654" t="str">
            <v>Localidades 700 - Obra Civil 100%</v>
          </cell>
          <cell r="E654">
            <v>360718989</v>
          </cell>
          <cell r="F654" t="str">
            <v>German David Diez</v>
          </cell>
          <cell r="G654">
            <v>44411</v>
          </cell>
          <cell r="H654" t="str">
            <v>HB SADELEC</v>
          </cell>
          <cell r="I654" t="str">
            <v>RF-PE-23427,</v>
          </cell>
          <cell r="J654">
            <v>20213495</v>
          </cell>
          <cell r="K654" t="str">
            <v>Obligaciones de hacer</v>
          </cell>
          <cell r="L654" t="str">
            <v>Localidades 700</v>
          </cell>
          <cell r="M654" t="str">
            <v>Celda Portatil - Triangular</v>
          </cell>
          <cell r="N654" t="str">
            <v>45.0</v>
          </cell>
          <cell r="O654">
            <v>44414</v>
          </cell>
          <cell r="P654" t="str">
            <v>60.0</v>
          </cell>
          <cell r="Q654">
            <v>44519</v>
          </cell>
          <cell r="R654" t="str">
            <v>NA</v>
          </cell>
          <cell r="S654" t="str">
            <v>NA</v>
          </cell>
          <cell r="U654" t="str">
            <v>CW2020 R3</v>
          </cell>
          <cell r="V654">
            <v>44620</v>
          </cell>
          <cell r="W654">
            <v>44620</v>
          </cell>
          <cell r="X654">
            <v>44620</v>
          </cell>
          <cell r="Y654">
            <v>44620</v>
          </cell>
          <cell r="Z654">
            <v>44624</v>
          </cell>
        </row>
        <row r="655">
          <cell r="B655" t="str">
            <v>SurOccidente</v>
          </cell>
          <cell r="C655" t="str">
            <v>NAR.Ipiales-1</v>
          </cell>
          <cell r="D655" t="str">
            <v>Adecuaciones - Obras Civiles Menores</v>
          </cell>
          <cell r="E655">
            <v>16171111</v>
          </cell>
          <cell r="F655" t="str">
            <v>German Dario Mancipe</v>
          </cell>
          <cell r="G655">
            <v>44411</v>
          </cell>
          <cell r="H655" t="str">
            <v>CICSA</v>
          </cell>
          <cell r="K655" t="str">
            <v>Calidad regional</v>
          </cell>
          <cell r="L655" t="str">
            <v>Adecuaciones</v>
          </cell>
          <cell r="M655" t="str">
            <v>Torre Autosoportada - Triangular Seccion Variable</v>
          </cell>
          <cell r="N655" t="str">
            <v>46.0</v>
          </cell>
          <cell r="O655">
            <v>44411</v>
          </cell>
          <cell r="P655" t="str">
            <v>15.0</v>
          </cell>
          <cell r="Q655">
            <v>44471</v>
          </cell>
          <cell r="R655" t="str">
            <v>NA</v>
          </cell>
          <cell r="S655" t="str">
            <v>NA</v>
          </cell>
          <cell r="T655" t="str">
            <v>Transporte e instalación gabinete de MW con AA</v>
          </cell>
          <cell r="U655" t="str">
            <v>CW2020 R3</v>
          </cell>
          <cell r="V655">
            <v>44467</v>
          </cell>
          <cell r="W655">
            <v>44467</v>
          </cell>
          <cell r="X655">
            <v>44467</v>
          </cell>
          <cell r="Y655">
            <v>44469</v>
          </cell>
          <cell r="Z655">
            <v>44473</v>
          </cell>
        </row>
        <row r="656">
          <cell r="B656" t="str">
            <v>SurOccidente</v>
          </cell>
          <cell r="C656" t="str">
            <v>CAQ.Los Laureles</v>
          </cell>
          <cell r="D656" t="str">
            <v>Localidades 700 - Suministro e Instalación Torre</v>
          </cell>
          <cell r="E656">
            <v>174683612</v>
          </cell>
          <cell r="F656" t="str">
            <v>German David Diez</v>
          </cell>
          <cell r="G656">
            <v>44410</v>
          </cell>
          <cell r="H656" t="str">
            <v>CICSA</v>
          </cell>
          <cell r="I656" t="str">
            <v>RF-PE-23443,</v>
          </cell>
          <cell r="K656" t="str">
            <v>Obligaciones de hacer</v>
          </cell>
          <cell r="L656" t="str">
            <v>Localidades 700</v>
          </cell>
          <cell r="M656" t="str">
            <v>Torre Autosoportada - Triangular Seccion Variable</v>
          </cell>
          <cell r="N656" t="str">
            <v>60.0</v>
          </cell>
          <cell r="O656">
            <v>44413</v>
          </cell>
          <cell r="P656" t="str">
            <v>60.0</v>
          </cell>
          <cell r="Q656">
            <v>44518</v>
          </cell>
          <cell r="R656" t="str">
            <v>NA</v>
          </cell>
          <cell r="S656" t="str">
            <v>NA</v>
          </cell>
          <cell r="U656" t="str">
            <v>CW2020 R3</v>
          </cell>
          <cell r="V656">
            <v>44561</v>
          </cell>
          <cell r="W656">
            <v>44561</v>
          </cell>
          <cell r="X656">
            <v>44561</v>
          </cell>
          <cell r="Y656">
            <v>44561</v>
          </cell>
          <cell r="Z656">
            <v>44567</v>
          </cell>
        </row>
        <row r="657">
          <cell r="B657" t="str">
            <v>SurOccidente</v>
          </cell>
          <cell r="C657" t="str">
            <v>CAQ.Los Laureles</v>
          </cell>
          <cell r="D657" t="str">
            <v>Localidades 700 - Cimentación Torre</v>
          </cell>
          <cell r="E657">
            <v>90907014</v>
          </cell>
          <cell r="F657" t="str">
            <v>German David Diez</v>
          </cell>
          <cell r="G657">
            <v>44410</v>
          </cell>
          <cell r="H657" t="str">
            <v>CICSA</v>
          </cell>
          <cell r="I657" t="str">
            <v>RF-PE-23443,</v>
          </cell>
          <cell r="K657" t="str">
            <v>Obligaciones de hacer</v>
          </cell>
          <cell r="L657" t="str">
            <v>Localidades 700</v>
          </cell>
          <cell r="M657" t="str">
            <v>Torre Autosoportada - Triangular Seccion Variable</v>
          </cell>
          <cell r="N657" t="str">
            <v>60.0</v>
          </cell>
          <cell r="O657">
            <v>44413</v>
          </cell>
          <cell r="P657" t="str">
            <v>60.0</v>
          </cell>
          <cell r="Q657">
            <v>44518</v>
          </cell>
          <cell r="R657" t="str">
            <v>NA</v>
          </cell>
          <cell r="S657" t="str">
            <v>NA</v>
          </cell>
          <cell r="U657" t="str">
            <v>CW2020 R3</v>
          </cell>
          <cell r="V657">
            <v>44545</v>
          </cell>
          <cell r="W657">
            <v>44545</v>
          </cell>
          <cell r="X657">
            <v>44545</v>
          </cell>
          <cell r="Y657">
            <v>44546</v>
          </cell>
          <cell r="Z657">
            <v>44567</v>
          </cell>
        </row>
        <row r="658">
          <cell r="B658" t="str">
            <v>SurOccidente</v>
          </cell>
          <cell r="C658" t="str">
            <v>CAQ.Los Laureles</v>
          </cell>
          <cell r="D658" t="str">
            <v>Localidades 700 - Obra Eléctrica 100%</v>
          </cell>
          <cell r="E658">
            <v>44530361</v>
          </cell>
          <cell r="F658" t="str">
            <v>German David Diez</v>
          </cell>
          <cell r="G658">
            <v>44410</v>
          </cell>
          <cell r="H658" t="str">
            <v>CICSA</v>
          </cell>
          <cell r="I658" t="str">
            <v>RF-PE-23443,</v>
          </cell>
          <cell r="K658" t="str">
            <v>Obligaciones de hacer</v>
          </cell>
          <cell r="L658" t="str">
            <v>Localidades 700</v>
          </cell>
          <cell r="M658" t="str">
            <v>Torre Autosoportada - Triangular Seccion Variable</v>
          </cell>
          <cell r="N658" t="str">
            <v>60.0</v>
          </cell>
          <cell r="O658">
            <v>44413</v>
          </cell>
          <cell r="P658" t="str">
            <v>60.0</v>
          </cell>
          <cell r="Q658">
            <v>44518</v>
          </cell>
          <cell r="R658" t="str">
            <v>NA</v>
          </cell>
          <cell r="S658" t="str">
            <v>NA</v>
          </cell>
          <cell r="U658" t="str">
            <v>CW2020 R3</v>
          </cell>
          <cell r="V658">
            <v>44543</v>
          </cell>
          <cell r="W658">
            <v>44617</v>
          </cell>
          <cell r="X658">
            <v>44617</v>
          </cell>
          <cell r="Y658">
            <v>44620</v>
          </cell>
          <cell r="Z658">
            <v>44624</v>
          </cell>
        </row>
        <row r="659">
          <cell r="B659" t="str">
            <v>SurOccidente</v>
          </cell>
          <cell r="C659" t="str">
            <v>PUT.Campobello</v>
          </cell>
          <cell r="D659" t="str">
            <v>Localidades 700 - Suministro e Instalación Torre</v>
          </cell>
          <cell r="E659">
            <v>125130408</v>
          </cell>
          <cell r="F659" t="str">
            <v>German David Diez</v>
          </cell>
          <cell r="G659">
            <v>44410</v>
          </cell>
          <cell r="H659" t="str">
            <v>ING. DEL HUILA</v>
          </cell>
          <cell r="I659" t="str">
            <v>RF-PE-23878,</v>
          </cell>
          <cell r="K659" t="str">
            <v>Obligaciones de hacer</v>
          </cell>
          <cell r="L659" t="str">
            <v>Localidades 700</v>
          </cell>
          <cell r="M659" t="str">
            <v>Torre Autosoportada - Triangular Seccion Variable</v>
          </cell>
          <cell r="N659" t="str">
            <v>60.0</v>
          </cell>
          <cell r="O659">
            <v>44413</v>
          </cell>
          <cell r="P659" t="str">
            <v>60.0</v>
          </cell>
          <cell r="Q659">
            <v>44518</v>
          </cell>
          <cell r="R659" t="str">
            <v>NA</v>
          </cell>
          <cell r="S659" t="str">
            <v>NA</v>
          </cell>
          <cell r="U659" t="str">
            <v>CW2020 R3</v>
          </cell>
          <cell r="V659">
            <v>44496</v>
          </cell>
          <cell r="W659">
            <v>44496</v>
          </cell>
          <cell r="X659">
            <v>44496</v>
          </cell>
          <cell r="Y659">
            <v>44497</v>
          </cell>
          <cell r="Z659">
            <v>44504</v>
          </cell>
        </row>
        <row r="660">
          <cell r="B660" t="str">
            <v>SurOccidente</v>
          </cell>
          <cell r="C660" t="str">
            <v>PUT.Campobello</v>
          </cell>
          <cell r="D660" t="str">
            <v>Localidades 700 - Cimentación Torre</v>
          </cell>
          <cell r="E660">
            <v>44057444</v>
          </cell>
          <cell r="F660" t="str">
            <v>German David Diez</v>
          </cell>
          <cell r="G660">
            <v>44410</v>
          </cell>
          <cell r="H660" t="str">
            <v>ING. DEL HUILA</v>
          </cell>
          <cell r="I660" t="str">
            <v>RF-PE-23878,</v>
          </cell>
          <cell r="K660" t="str">
            <v>Obligaciones de hacer</v>
          </cell>
          <cell r="L660" t="str">
            <v>Localidades 700</v>
          </cell>
          <cell r="M660" t="str">
            <v>Torre Autosoportada - Triangular Seccion Variable</v>
          </cell>
          <cell r="N660" t="str">
            <v>60.0</v>
          </cell>
          <cell r="O660">
            <v>44413</v>
          </cell>
          <cell r="P660" t="str">
            <v>60.0</v>
          </cell>
          <cell r="Q660">
            <v>44518</v>
          </cell>
          <cell r="R660" t="str">
            <v>NA</v>
          </cell>
          <cell r="S660" t="str">
            <v>NA</v>
          </cell>
          <cell r="U660" t="str">
            <v>CW2020 R3</v>
          </cell>
          <cell r="V660">
            <v>44530</v>
          </cell>
          <cell r="W660">
            <v>44530</v>
          </cell>
          <cell r="X660">
            <v>44530</v>
          </cell>
          <cell r="Y660">
            <v>44530</v>
          </cell>
          <cell r="Z660">
            <v>44533</v>
          </cell>
        </row>
        <row r="661">
          <cell r="B661" t="str">
            <v>SurOccidente</v>
          </cell>
          <cell r="C661" t="str">
            <v>PUT.Campobello</v>
          </cell>
          <cell r="D661" t="str">
            <v>Localidades 700 - Obra Eléctrica 100%</v>
          </cell>
          <cell r="E661">
            <v>70000000</v>
          </cell>
          <cell r="F661" t="str">
            <v>German David Diez</v>
          </cell>
          <cell r="G661">
            <v>44410</v>
          </cell>
          <cell r="H661" t="str">
            <v>ING. DEL HUILA</v>
          </cell>
          <cell r="I661" t="str">
            <v>RF-PE-23878,</v>
          </cell>
          <cell r="K661" t="str">
            <v>Obligaciones de hacer</v>
          </cell>
          <cell r="L661" t="str">
            <v>Localidades 700</v>
          </cell>
          <cell r="M661" t="str">
            <v>Torre Autosoportada - Triangular Seccion Variable</v>
          </cell>
          <cell r="N661" t="str">
            <v>60.0</v>
          </cell>
          <cell r="O661">
            <v>44413</v>
          </cell>
          <cell r="P661" t="str">
            <v>60.0</v>
          </cell>
          <cell r="Q661">
            <v>44518</v>
          </cell>
          <cell r="R661" t="str">
            <v>NA</v>
          </cell>
          <cell r="S661" t="str">
            <v>NA</v>
          </cell>
          <cell r="U661" t="str">
            <v>CW2020 R3</v>
          </cell>
        </row>
        <row r="662">
          <cell r="B662" t="str">
            <v>SurOccidente</v>
          </cell>
          <cell r="C662" t="str">
            <v>PUT.Campobello</v>
          </cell>
          <cell r="D662" t="str">
            <v>Localidades 700 - Obra Civil 100%</v>
          </cell>
          <cell r="E662">
            <v>323270459</v>
          </cell>
          <cell r="F662" t="str">
            <v>German David Diez</v>
          </cell>
          <cell r="G662">
            <v>44410</v>
          </cell>
          <cell r="H662" t="str">
            <v>ING. DEL HUILA</v>
          </cell>
          <cell r="I662" t="str">
            <v>RF-PE-23878,</v>
          </cell>
          <cell r="J662">
            <v>20213467</v>
          </cell>
          <cell r="K662" t="str">
            <v>Obligaciones de hacer</v>
          </cell>
          <cell r="L662" t="str">
            <v>Localidades 700</v>
          </cell>
          <cell r="M662" t="str">
            <v>Torre Autosoportada - Triangular Seccion Variable</v>
          </cell>
          <cell r="N662" t="str">
            <v>60.0</v>
          </cell>
          <cell r="O662">
            <v>44413</v>
          </cell>
          <cell r="P662" t="str">
            <v>60.0</v>
          </cell>
          <cell r="Q662">
            <v>44518</v>
          </cell>
          <cell r="R662" t="str">
            <v>NA</v>
          </cell>
          <cell r="S662" t="str">
            <v>NA</v>
          </cell>
          <cell r="U662" t="str">
            <v>CW2020 R3</v>
          </cell>
          <cell r="V662">
            <v>44620</v>
          </cell>
          <cell r="W662">
            <v>44620</v>
          </cell>
          <cell r="X662">
            <v>44620</v>
          </cell>
          <cell r="Y662">
            <v>44620</v>
          </cell>
          <cell r="Z662">
            <v>44624</v>
          </cell>
        </row>
        <row r="663">
          <cell r="B663" t="str">
            <v>SurOccidente</v>
          </cell>
          <cell r="C663" t="str">
            <v>PUT.San Vicente</v>
          </cell>
          <cell r="D663" t="str">
            <v>Localidades 700 - Suministro e Instalación Torre</v>
          </cell>
          <cell r="E663">
            <v>113000000</v>
          </cell>
          <cell r="F663" t="str">
            <v>German David Diez</v>
          </cell>
          <cell r="G663">
            <v>44410</v>
          </cell>
          <cell r="H663" t="str">
            <v>CICSA</v>
          </cell>
          <cell r="I663" t="str">
            <v>RF-PE-23904,</v>
          </cell>
          <cell r="K663" t="str">
            <v>Obligaciones de hacer</v>
          </cell>
          <cell r="L663" t="str">
            <v>Localidades 700</v>
          </cell>
          <cell r="M663" t="str">
            <v>Torre Autosoportada - Triangular Seccion Variable</v>
          </cell>
          <cell r="N663" t="str">
            <v>60.0</v>
          </cell>
          <cell r="O663">
            <v>44413</v>
          </cell>
          <cell r="P663" t="str">
            <v>60.0</v>
          </cell>
          <cell r="Q663">
            <v>44518</v>
          </cell>
          <cell r="R663" t="str">
            <v>NA</v>
          </cell>
          <cell r="S663" t="str">
            <v>NA</v>
          </cell>
          <cell r="U663" t="str">
            <v>CW2020 R3</v>
          </cell>
        </row>
        <row r="664">
          <cell r="B664" t="str">
            <v>SurOccidente</v>
          </cell>
          <cell r="C664" t="str">
            <v>PUT.San Vicente</v>
          </cell>
          <cell r="D664" t="str">
            <v>Localidades 700 - Cimentación Torre</v>
          </cell>
          <cell r="E664">
            <v>48000000</v>
          </cell>
          <cell r="F664" t="str">
            <v>German David Diez</v>
          </cell>
          <cell r="G664">
            <v>44410</v>
          </cell>
          <cell r="H664" t="str">
            <v>CICSA</v>
          </cell>
          <cell r="I664" t="str">
            <v>RF-PE-23904,</v>
          </cell>
          <cell r="K664" t="str">
            <v>Obligaciones de hacer</v>
          </cell>
          <cell r="L664" t="str">
            <v>Localidades 700</v>
          </cell>
          <cell r="M664" t="str">
            <v>Torre Autosoportada - Triangular Seccion Variable</v>
          </cell>
          <cell r="N664" t="str">
            <v>60.0</v>
          </cell>
          <cell r="O664">
            <v>44413</v>
          </cell>
          <cell r="P664" t="str">
            <v>60.0</v>
          </cell>
          <cell r="Q664">
            <v>44518</v>
          </cell>
          <cell r="R664" t="str">
            <v>NA</v>
          </cell>
          <cell r="S664" t="str">
            <v>NA</v>
          </cell>
          <cell r="U664" t="str">
            <v>CW2020 R3</v>
          </cell>
        </row>
        <row r="665">
          <cell r="B665" t="str">
            <v>SurOccidente</v>
          </cell>
          <cell r="C665" t="str">
            <v>PUT.San Vicente</v>
          </cell>
          <cell r="D665" t="str">
            <v>Localidades 700 - Obra Eléctrica 100%</v>
          </cell>
          <cell r="E665">
            <v>70000000</v>
          </cell>
          <cell r="F665" t="str">
            <v>German David Diez</v>
          </cell>
          <cell r="G665">
            <v>44410</v>
          </cell>
          <cell r="H665" t="str">
            <v>CICSA</v>
          </cell>
          <cell r="I665" t="str">
            <v>RF-PE-23904,</v>
          </cell>
          <cell r="K665" t="str">
            <v>Obligaciones de hacer</v>
          </cell>
          <cell r="L665" t="str">
            <v>Localidades 700</v>
          </cell>
          <cell r="M665" t="str">
            <v>Torre Autosoportada - Triangular Seccion Variable</v>
          </cell>
          <cell r="N665" t="str">
            <v>60.0</v>
          </cell>
          <cell r="O665">
            <v>44413</v>
          </cell>
          <cell r="P665" t="str">
            <v>60.0</v>
          </cell>
          <cell r="Q665">
            <v>44518</v>
          </cell>
          <cell r="R665" t="str">
            <v>NA</v>
          </cell>
          <cell r="S665" t="str">
            <v>NA</v>
          </cell>
          <cell r="U665" t="str">
            <v>CW2020 R3</v>
          </cell>
        </row>
        <row r="666">
          <cell r="B666" t="str">
            <v>SurOccidente</v>
          </cell>
          <cell r="C666" t="str">
            <v>PUT.San Vicente</v>
          </cell>
          <cell r="D666" t="str">
            <v>Localidades 700 - Obra Civil 100%</v>
          </cell>
          <cell r="E666">
            <v>532660609</v>
          </cell>
          <cell r="F666" t="str">
            <v>German David Diez</v>
          </cell>
          <cell r="G666">
            <v>44410</v>
          </cell>
          <cell r="H666" t="str">
            <v>CICSA</v>
          </cell>
          <cell r="I666" t="str">
            <v>RF-PE-23904,</v>
          </cell>
          <cell r="J666">
            <v>20213460</v>
          </cell>
          <cell r="K666" t="str">
            <v>Obligaciones de hacer</v>
          </cell>
          <cell r="L666" t="str">
            <v>Localidades 700</v>
          </cell>
          <cell r="M666" t="str">
            <v>Torre Autosoportada - Triangular Seccion Variable</v>
          </cell>
          <cell r="N666" t="str">
            <v>60.0</v>
          </cell>
          <cell r="O666">
            <v>44413</v>
          </cell>
          <cell r="P666" t="str">
            <v>60.0</v>
          </cell>
          <cell r="Q666">
            <v>44518</v>
          </cell>
          <cell r="R666" t="str">
            <v>NA</v>
          </cell>
          <cell r="S666" t="str">
            <v>NA</v>
          </cell>
          <cell r="U666" t="str">
            <v>CW2020 R3</v>
          </cell>
        </row>
        <row r="667">
          <cell r="B667" t="str">
            <v>SurOccidente</v>
          </cell>
          <cell r="C667" t="str">
            <v>PUT.Arizona</v>
          </cell>
          <cell r="D667" t="str">
            <v>Localidades 700 - Suministro e Instalación Torre</v>
          </cell>
          <cell r="E667">
            <v>183038848</v>
          </cell>
          <cell r="F667" t="str">
            <v>German David Diez</v>
          </cell>
          <cell r="G667">
            <v>44410</v>
          </cell>
          <cell r="H667" t="str">
            <v>CICSA</v>
          </cell>
          <cell r="I667" t="str">
            <v>RF-PE-23875,</v>
          </cell>
          <cell r="K667" t="str">
            <v>Obligaciones de hacer</v>
          </cell>
          <cell r="L667" t="str">
            <v>Localidades 700</v>
          </cell>
          <cell r="M667" t="str">
            <v>Torre Autosoportada - Triangular Seccion Variable</v>
          </cell>
          <cell r="N667" t="str">
            <v>60.0</v>
          </cell>
          <cell r="O667">
            <v>44413</v>
          </cell>
          <cell r="P667" t="str">
            <v>80.0</v>
          </cell>
          <cell r="Q667">
            <v>44538</v>
          </cell>
          <cell r="R667" t="str">
            <v>NA</v>
          </cell>
          <cell r="S667" t="str">
            <v>NA</v>
          </cell>
          <cell r="U667" t="str">
            <v>CW2020 R3</v>
          </cell>
          <cell r="V667">
            <v>44469</v>
          </cell>
          <cell r="W667">
            <v>44469</v>
          </cell>
          <cell r="X667">
            <v>44469</v>
          </cell>
          <cell r="Y667">
            <v>44469</v>
          </cell>
          <cell r="Z667">
            <v>44473</v>
          </cell>
        </row>
        <row r="668">
          <cell r="B668" t="str">
            <v>SurOccidente</v>
          </cell>
          <cell r="C668" t="str">
            <v>PUT.Arizona</v>
          </cell>
          <cell r="D668" t="str">
            <v>Localidades 700 - Cimentación Torre</v>
          </cell>
          <cell r="E668">
            <v>57751129</v>
          </cell>
          <cell r="F668" t="str">
            <v>German David Diez</v>
          </cell>
          <cell r="G668">
            <v>44410</v>
          </cell>
          <cell r="H668" t="str">
            <v>CICSA</v>
          </cell>
          <cell r="I668" t="str">
            <v>RF-PE-23875,</v>
          </cell>
          <cell r="K668" t="str">
            <v>Obligaciones de hacer</v>
          </cell>
          <cell r="L668" t="str">
            <v>Localidades 700</v>
          </cell>
          <cell r="M668" t="str">
            <v>Torre Autosoportada - Triangular Seccion Variable</v>
          </cell>
          <cell r="N668" t="str">
            <v>60.0</v>
          </cell>
          <cell r="O668">
            <v>44413</v>
          </cell>
          <cell r="P668" t="str">
            <v>80.0</v>
          </cell>
          <cell r="Q668">
            <v>44538</v>
          </cell>
          <cell r="R668" t="str">
            <v>NA</v>
          </cell>
          <cell r="S668" t="str">
            <v>NA</v>
          </cell>
          <cell r="U668" t="str">
            <v>CW2020 R3</v>
          </cell>
          <cell r="V668">
            <v>44593</v>
          </cell>
          <cell r="W668">
            <v>44593</v>
          </cell>
          <cell r="X668">
            <v>44593</v>
          </cell>
          <cell r="Y668">
            <v>44603</v>
          </cell>
          <cell r="Z668">
            <v>44624</v>
          </cell>
        </row>
        <row r="669">
          <cell r="B669" t="str">
            <v>SurOccidente</v>
          </cell>
          <cell r="C669" t="str">
            <v>PUT.Arizona</v>
          </cell>
          <cell r="D669" t="str">
            <v>Localidades 700 - Obra Civil 100%</v>
          </cell>
          <cell r="E669">
            <v>337676593</v>
          </cell>
          <cell r="F669" t="str">
            <v>German David Diez</v>
          </cell>
          <cell r="G669">
            <v>44410</v>
          </cell>
          <cell r="H669" t="str">
            <v>CICSA</v>
          </cell>
          <cell r="I669" t="str">
            <v>RF-PE-23875,</v>
          </cell>
          <cell r="J669">
            <v>20213455</v>
          </cell>
          <cell r="K669" t="str">
            <v>Obligaciones de hacer</v>
          </cell>
          <cell r="L669" t="str">
            <v>Localidades 700</v>
          </cell>
          <cell r="M669" t="str">
            <v>Torre Autosoportada - Triangular Seccion Variable</v>
          </cell>
          <cell r="N669" t="str">
            <v>60.0</v>
          </cell>
          <cell r="O669">
            <v>44413</v>
          </cell>
          <cell r="P669" t="str">
            <v>80.0</v>
          </cell>
          <cell r="Q669">
            <v>44538</v>
          </cell>
          <cell r="R669" t="str">
            <v>NA</v>
          </cell>
          <cell r="S669" t="str">
            <v>NA</v>
          </cell>
          <cell r="U669" t="str">
            <v>CW2020 R3</v>
          </cell>
          <cell r="V669">
            <v>44593</v>
          </cell>
          <cell r="W669">
            <v>44593</v>
          </cell>
          <cell r="X669">
            <v>44593</v>
          </cell>
          <cell r="Y669">
            <v>44603</v>
          </cell>
          <cell r="Z669">
            <v>44624</v>
          </cell>
        </row>
        <row r="670">
          <cell r="B670" t="str">
            <v>SurOccidente</v>
          </cell>
          <cell r="C670" t="str">
            <v>CAQ.Casa Grande</v>
          </cell>
          <cell r="D670" t="str">
            <v>Localidades 700 - Obra Eléctrica 100%</v>
          </cell>
          <cell r="E670">
            <v>30000000</v>
          </cell>
          <cell r="F670" t="str">
            <v>Luis Ediel Torres</v>
          </cell>
          <cell r="G670">
            <v>44410</v>
          </cell>
          <cell r="H670" t="str">
            <v>HB SADELEC</v>
          </cell>
          <cell r="K670" t="str">
            <v>Obligaciones de hacer</v>
          </cell>
          <cell r="L670" t="str">
            <v>Localidades 700</v>
          </cell>
          <cell r="M670" t="str">
            <v>Torre Autosoportada - Triangular Seccion Variable</v>
          </cell>
          <cell r="N670" t="str">
            <v>60.0</v>
          </cell>
          <cell r="O670">
            <v>44421</v>
          </cell>
          <cell r="P670" t="str">
            <v>70.0</v>
          </cell>
          <cell r="Q670">
            <v>44536</v>
          </cell>
          <cell r="R670" t="str">
            <v>NA</v>
          </cell>
          <cell r="S670" t="str">
            <v>NA</v>
          </cell>
          <cell r="T670" t="str">
            <v>obra civil torre de 60mt</v>
          </cell>
          <cell r="U670" t="str">
            <v>CW2020 R3</v>
          </cell>
        </row>
        <row r="671">
          <cell r="B671" t="str">
            <v>SurOccidente</v>
          </cell>
          <cell r="C671" t="str">
            <v>CAQ.Casa Grande</v>
          </cell>
          <cell r="D671" t="str">
            <v>Localidades 700 - Cimentación Torre</v>
          </cell>
          <cell r="E671">
            <v>49009026</v>
          </cell>
          <cell r="F671" t="str">
            <v>Luis Ediel Torres</v>
          </cell>
          <cell r="G671">
            <v>44410</v>
          </cell>
          <cell r="H671" t="str">
            <v>HB SADELEC</v>
          </cell>
          <cell r="K671" t="str">
            <v>Obligaciones de hacer</v>
          </cell>
          <cell r="L671" t="str">
            <v>Localidades 700</v>
          </cell>
          <cell r="M671" t="str">
            <v>Torre Autosoportada - Triangular Seccion Variable</v>
          </cell>
          <cell r="N671" t="str">
            <v>60.0</v>
          </cell>
          <cell r="O671">
            <v>44421</v>
          </cell>
          <cell r="P671" t="str">
            <v>70.0</v>
          </cell>
          <cell r="Q671">
            <v>44536</v>
          </cell>
          <cell r="R671" t="str">
            <v>NA</v>
          </cell>
          <cell r="S671" t="str">
            <v>NA</v>
          </cell>
          <cell r="T671" t="str">
            <v>obra civil torre de 60mt</v>
          </cell>
          <cell r="U671" t="str">
            <v>CW2020 R3</v>
          </cell>
          <cell r="V671">
            <v>44530</v>
          </cell>
          <cell r="W671">
            <v>44530</v>
          </cell>
          <cell r="X671">
            <v>44530</v>
          </cell>
          <cell r="Y671">
            <v>44530</v>
          </cell>
          <cell r="Z671">
            <v>44533</v>
          </cell>
        </row>
        <row r="672">
          <cell r="B672" t="str">
            <v>SurOccidente</v>
          </cell>
          <cell r="C672" t="str">
            <v>CAQ.Casa Grande</v>
          </cell>
          <cell r="D672" t="str">
            <v>Localidades 700 - Suministro e Instalación Torre</v>
          </cell>
          <cell r="E672">
            <v>132885243</v>
          </cell>
          <cell r="F672" t="str">
            <v>Luis Ediel Torres</v>
          </cell>
          <cell r="G672">
            <v>44410</v>
          </cell>
          <cell r="H672" t="str">
            <v>HB SADELEC</v>
          </cell>
          <cell r="K672" t="str">
            <v>Obligaciones de hacer</v>
          </cell>
          <cell r="L672" t="str">
            <v>Localidades 700</v>
          </cell>
          <cell r="M672" t="str">
            <v>Torre Autosoportada - Triangular Seccion Variable</v>
          </cell>
          <cell r="N672" t="str">
            <v>60.0</v>
          </cell>
          <cell r="O672">
            <v>44421</v>
          </cell>
          <cell r="P672" t="str">
            <v>70.0</v>
          </cell>
          <cell r="Q672">
            <v>44536</v>
          </cell>
          <cell r="R672" t="str">
            <v>NA</v>
          </cell>
          <cell r="S672" t="str">
            <v>NA</v>
          </cell>
          <cell r="T672" t="str">
            <v>obra civil torre de 60mt</v>
          </cell>
          <cell r="U672" t="str">
            <v>CW2020 R3</v>
          </cell>
          <cell r="V672">
            <v>44530</v>
          </cell>
          <cell r="W672">
            <v>44530</v>
          </cell>
          <cell r="X672">
            <v>44530</v>
          </cell>
          <cell r="Y672">
            <v>44530</v>
          </cell>
          <cell r="Z672">
            <v>44533</v>
          </cell>
        </row>
        <row r="673">
          <cell r="B673" t="str">
            <v>SurOccidente</v>
          </cell>
          <cell r="C673" t="str">
            <v>CAQ.Casa Grande</v>
          </cell>
          <cell r="D673" t="str">
            <v>Localidades 700 - Obra Civil 100%</v>
          </cell>
          <cell r="E673">
            <v>251103522</v>
          </cell>
          <cell r="F673" t="str">
            <v>Luis Ediel Torres</v>
          </cell>
          <cell r="G673">
            <v>44410</v>
          </cell>
          <cell r="H673" t="str">
            <v>HB SADELEC</v>
          </cell>
          <cell r="K673" t="str">
            <v>Obligaciones de hacer</v>
          </cell>
          <cell r="L673" t="str">
            <v>Localidades 700</v>
          </cell>
          <cell r="M673" t="str">
            <v>Torre Autosoportada - Triangular Seccion Variable</v>
          </cell>
          <cell r="N673" t="str">
            <v>60.0</v>
          </cell>
          <cell r="O673">
            <v>44421</v>
          </cell>
          <cell r="P673" t="str">
            <v>70.0</v>
          </cell>
          <cell r="Q673">
            <v>44536</v>
          </cell>
          <cell r="R673" t="str">
            <v>NA</v>
          </cell>
          <cell r="S673" t="str">
            <v>NA</v>
          </cell>
          <cell r="T673" t="str">
            <v>obra civil torre de 60mt</v>
          </cell>
          <cell r="U673" t="str">
            <v>CW2020 R3</v>
          </cell>
          <cell r="V673">
            <v>44620</v>
          </cell>
          <cell r="W673">
            <v>44620</v>
          </cell>
          <cell r="X673">
            <v>44620</v>
          </cell>
          <cell r="Y673">
            <v>44620</v>
          </cell>
          <cell r="Z673">
            <v>44624</v>
          </cell>
        </row>
        <row r="674">
          <cell r="B674" t="str">
            <v>SurOccidente</v>
          </cell>
          <cell r="C674" t="str">
            <v>PUT.Galilea</v>
          </cell>
          <cell r="D674" t="str">
            <v>Localidades 700 - Suministro e Instalación Torre</v>
          </cell>
          <cell r="E674">
            <v>113000000</v>
          </cell>
          <cell r="F674" t="str">
            <v>German David Diez</v>
          </cell>
          <cell r="G674">
            <v>44410</v>
          </cell>
          <cell r="H674" t="str">
            <v>CICSA</v>
          </cell>
          <cell r="I674" t="str">
            <v>RF-PE-23887,</v>
          </cell>
          <cell r="K674" t="str">
            <v>Obligaciones de hacer</v>
          </cell>
          <cell r="L674" t="str">
            <v>Localidades 700</v>
          </cell>
          <cell r="M674" t="str">
            <v>Torre Autosoportada - Triangular Seccion Variable</v>
          </cell>
          <cell r="N674" t="str">
            <v>60.0</v>
          </cell>
          <cell r="O674">
            <v>44413</v>
          </cell>
          <cell r="P674" t="str">
            <v>60.0</v>
          </cell>
          <cell r="Q674">
            <v>44518</v>
          </cell>
          <cell r="R674" t="str">
            <v>NA</v>
          </cell>
          <cell r="S674" t="str">
            <v>NA</v>
          </cell>
          <cell r="U674" t="str">
            <v>CW2020 R3</v>
          </cell>
        </row>
        <row r="675">
          <cell r="B675" t="str">
            <v>SurOccidente</v>
          </cell>
          <cell r="C675" t="str">
            <v>PUT.Galilea</v>
          </cell>
          <cell r="D675" t="str">
            <v>Localidades 700 - Cimentación Torre</v>
          </cell>
          <cell r="E675">
            <v>48000000</v>
          </cell>
          <cell r="F675" t="str">
            <v>German David Diez</v>
          </cell>
          <cell r="G675">
            <v>44410</v>
          </cell>
          <cell r="H675" t="str">
            <v>CICSA</v>
          </cell>
          <cell r="I675" t="str">
            <v>RF-PE-23887,</v>
          </cell>
          <cell r="K675" t="str">
            <v>Obligaciones de hacer</v>
          </cell>
          <cell r="L675" t="str">
            <v>Localidades 700</v>
          </cell>
          <cell r="M675" t="str">
            <v>Torre Autosoportada - Triangular Seccion Variable</v>
          </cell>
          <cell r="N675" t="str">
            <v>60.0</v>
          </cell>
          <cell r="O675">
            <v>44413</v>
          </cell>
          <cell r="P675" t="str">
            <v>60.0</v>
          </cell>
          <cell r="Q675">
            <v>44518</v>
          </cell>
          <cell r="R675" t="str">
            <v>NA</v>
          </cell>
          <cell r="S675" t="str">
            <v>NA</v>
          </cell>
          <cell r="U675" t="str">
            <v>CW2020 R3</v>
          </cell>
        </row>
        <row r="676">
          <cell r="B676" t="str">
            <v>SurOccidente</v>
          </cell>
          <cell r="C676" t="str">
            <v>PUT.Galilea</v>
          </cell>
          <cell r="D676" t="str">
            <v>Localidades 700 - Obra Eléctrica 100%</v>
          </cell>
          <cell r="E676">
            <v>70000000</v>
          </cell>
          <cell r="F676" t="str">
            <v>German David Diez</v>
          </cell>
          <cell r="G676">
            <v>44410</v>
          </cell>
          <cell r="H676" t="str">
            <v>CICSA</v>
          </cell>
          <cell r="I676" t="str">
            <v>RF-PE-23887,</v>
          </cell>
          <cell r="K676" t="str">
            <v>Obligaciones de hacer</v>
          </cell>
          <cell r="L676" t="str">
            <v>Localidades 700</v>
          </cell>
          <cell r="M676" t="str">
            <v>Torre Autosoportada - Triangular Seccion Variable</v>
          </cell>
          <cell r="N676" t="str">
            <v>60.0</v>
          </cell>
          <cell r="O676">
            <v>44413</v>
          </cell>
          <cell r="P676" t="str">
            <v>60.0</v>
          </cell>
          <cell r="Q676">
            <v>44518</v>
          </cell>
          <cell r="R676" t="str">
            <v>NA</v>
          </cell>
          <cell r="S676" t="str">
            <v>NA</v>
          </cell>
          <cell r="U676" t="str">
            <v>CW2020 R3</v>
          </cell>
        </row>
        <row r="677">
          <cell r="B677" t="str">
            <v>SurOccidente</v>
          </cell>
          <cell r="C677" t="str">
            <v>PUT.Galilea</v>
          </cell>
          <cell r="D677" t="str">
            <v>Localidades 700 - Obra Civil 100%</v>
          </cell>
          <cell r="E677">
            <v>1498632625</v>
          </cell>
          <cell r="F677" t="str">
            <v>German David Diez</v>
          </cell>
          <cell r="G677">
            <v>44410</v>
          </cell>
          <cell r="H677" t="str">
            <v>CICSA</v>
          </cell>
          <cell r="I677" t="str">
            <v>RF-PE-23887,</v>
          </cell>
          <cell r="J677">
            <v>20213447</v>
          </cell>
          <cell r="K677" t="str">
            <v>Obligaciones de hacer</v>
          </cell>
          <cell r="L677" t="str">
            <v>Localidades 700</v>
          </cell>
          <cell r="M677" t="str">
            <v>Torre Autosoportada - Triangular Seccion Variable</v>
          </cell>
          <cell r="N677" t="str">
            <v>60.0</v>
          </cell>
          <cell r="O677">
            <v>44413</v>
          </cell>
          <cell r="P677" t="str">
            <v>60.0</v>
          </cell>
          <cell r="Q677">
            <v>44518</v>
          </cell>
          <cell r="R677" t="str">
            <v>NA</v>
          </cell>
          <cell r="S677" t="str">
            <v>NA</v>
          </cell>
          <cell r="U677" t="str">
            <v>CW2020 R3</v>
          </cell>
        </row>
        <row r="678">
          <cell r="B678" t="str">
            <v>SurOccidente</v>
          </cell>
          <cell r="C678" t="str">
            <v>CAQ.Los Laureles</v>
          </cell>
          <cell r="D678" t="str">
            <v>Localidades 700 - Obra Civil 100%</v>
          </cell>
          <cell r="E678">
            <v>340150187</v>
          </cell>
          <cell r="F678" t="str">
            <v>German David Diez</v>
          </cell>
          <cell r="G678">
            <v>44410</v>
          </cell>
          <cell r="H678" t="str">
            <v>CICSA</v>
          </cell>
          <cell r="I678" t="str">
            <v>RF-PE-23443,</v>
          </cell>
          <cell r="J678">
            <v>20213446</v>
          </cell>
          <cell r="K678" t="str">
            <v>Obligaciones de hacer</v>
          </cell>
          <cell r="L678" t="str">
            <v>Localidades 700</v>
          </cell>
          <cell r="M678" t="str">
            <v>Torre Autosoportada - Triangular Seccion Variable</v>
          </cell>
          <cell r="N678" t="str">
            <v>60.0</v>
          </cell>
          <cell r="O678">
            <v>44413</v>
          </cell>
          <cell r="P678" t="str">
            <v>60.0</v>
          </cell>
          <cell r="Q678">
            <v>44518</v>
          </cell>
          <cell r="R678" t="str">
            <v>NA</v>
          </cell>
          <cell r="S678" t="str">
            <v>NA</v>
          </cell>
          <cell r="U678" t="str">
            <v>CW2020 R3</v>
          </cell>
          <cell r="V678">
            <v>44543</v>
          </cell>
          <cell r="W678">
            <v>44543</v>
          </cell>
          <cell r="X678">
            <v>44543</v>
          </cell>
          <cell r="Y678">
            <v>44546</v>
          </cell>
          <cell r="Z678">
            <v>44567</v>
          </cell>
        </row>
        <row r="679">
          <cell r="B679" t="str">
            <v>SurOccidente</v>
          </cell>
          <cell r="C679" t="str">
            <v>CAQ.Campo Alegre-2</v>
          </cell>
          <cell r="D679" t="str">
            <v>Localidades 700 - Obra Eléctrica 100%</v>
          </cell>
          <cell r="E679">
            <v>70000000</v>
          </cell>
          <cell r="F679" t="str">
            <v>German David Diez</v>
          </cell>
          <cell r="G679">
            <v>44410</v>
          </cell>
          <cell r="H679" t="str">
            <v>CICSA</v>
          </cell>
          <cell r="I679" t="str">
            <v>RF-PE-23394,</v>
          </cell>
          <cell r="K679" t="str">
            <v>Obligaciones de hacer</v>
          </cell>
          <cell r="L679" t="str">
            <v>Localidades 700</v>
          </cell>
          <cell r="M679" t="str">
            <v>Celda Portatil - Triangular</v>
          </cell>
          <cell r="N679" t="str">
            <v>45.0</v>
          </cell>
          <cell r="O679">
            <v>44413</v>
          </cell>
          <cell r="P679" t="str">
            <v>60.0</v>
          </cell>
          <cell r="Q679">
            <v>44518</v>
          </cell>
          <cell r="R679" t="str">
            <v>NA</v>
          </cell>
          <cell r="S679" t="str">
            <v>NA</v>
          </cell>
          <cell r="U679" t="str">
            <v>CW2020 R3</v>
          </cell>
        </row>
        <row r="680">
          <cell r="B680" t="str">
            <v>SurOccidente</v>
          </cell>
          <cell r="C680" t="str">
            <v>CAQ.Campo Alegre-2</v>
          </cell>
          <cell r="D680" t="str">
            <v>Localidades 700 - Obra Civil 100%</v>
          </cell>
          <cell r="E680">
            <v>370177668</v>
          </cell>
          <cell r="F680" t="str">
            <v>German David Diez</v>
          </cell>
          <cell r="G680">
            <v>44410</v>
          </cell>
          <cell r="H680" t="str">
            <v>CICSA</v>
          </cell>
          <cell r="I680" t="str">
            <v>RF-PE-23394,</v>
          </cell>
          <cell r="J680">
            <v>20213444</v>
          </cell>
          <cell r="K680" t="str">
            <v>Obligaciones de hacer</v>
          </cell>
          <cell r="L680" t="str">
            <v>Localidades 700</v>
          </cell>
          <cell r="M680" t="str">
            <v>Celda Portatil - Triangular</v>
          </cell>
          <cell r="N680" t="str">
            <v>45.0</v>
          </cell>
          <cell r="O680">
            <v>44413</v>
          </cell>
          <cell r="P680" t="str">
            <v>60.0</v>
          </cell>
          <cell r="Q680">
            <v>44518</v>
          </cell>
          <cell r="R680" t="str">
            <v>NA</v>
          </cell>
          <cell r="S680" t="str">
            <v>NA</v>
          </cell>
          <cell r="U680" t="str">
            <v>CW2020 R3</v>
          </cell>
          <cell r="V680">
            <v>44469</v>
          </cell>
          <cell r="W680">
            <v>44561</v>
          </cell>
          <cell r="X680">
            <v>44561</v>
          </cell>
          <cell r="Y680">
            <v>44561</v>
          </cell>
          <cell r="Z680">
            <v>44567</v>
          </cell>
        </row>
        <row r="681">
          <cell r="B681" t="str">
            <v>SurOccidente</v>
          </cell>
          <cell r="C681" t="str">
            <v>CAQ.La Mana</v>
          </cell>
          <cell r="D681" t="str">
            <v>Localidades 700 - Obra Civil 100%</v>
          </cell>
          <cell r="E681">
            <v>30000000</v>
          </cell>
          <cell r="F681" t="str">
            <v>Luis Ediel Torres</v>
          </cell>
          <cell r="G681">
            <v>44407</v>
          </cell>
          <cell r="H681" t="str">
            <v>ING. DEL HUILA</v>
          </cell>
          <cell r="K681" t="str">
            <v>Obligaciones de hacer</v>
          </cell>
          <cell r="L681" t="str">
            <v>Localidades 700</v>
          </cell>
          <cell r="M681" t="str">
            <v>Torre Autosoportada - Triangular Seccion Variable</v>
          </cell>
          <cell r="N681" t="str">
            <v>60.0</v>
          </cell>
          <cell r="O681">
            <v>44184</v>
          </cell>
          <cell r="P681" t="str">
            <v>65.0</v>
          </cell>
          <cell r="Q681">
            <v>44294</v>
          </cell>
          <cell r="R681" t="str">
            <v>NA</v>
          </cell>
          <cell r="S681" t="str">
            <v>NA</v>
          </cell>
          <cell r="T681" t="str">
            <v>OBRA CIVIL</v>
          </cell>
          <cell r="U681" t="str">
            <v>CW2020 R3</v>
          </cell>
        </row>
        <row r="682">
          <cell r="B682" t="str">
            <v>SurOccidente</v>
          </cell>
          <cell r="C682" t="str">
            <v>CAQ.Pato Balsillas</v>
          </cell>
          <cell r="D682" t="str">
            <v>Localidades 700 - Suministro e Instalación Torre</v>
          </cell>
          <cell r="E682">
            <v>244785542</v>
          </cell>
          <cell r="F682" t="str">
            <v>Luis Ediel Torres</v>
          </cell>
          <cell r="G682">
            <v>44407</v>
          </cell>
          <cell r="H682" t="str">
            <v>CICSA</v>
          </cell>
          <cell r="K682" t="str">
            <v>Obligaciones de hacer</v>
          </cell>
          <cell r="L682" t="str">
            <v>Localidades 700</v>
          </cell>
          <cell r="M682" t="str">
            <v>Celda Portatil - Triangular</v>
          </cell>
          <cell r="N682" t="str">
            <v>45.0</v>
          </cell>
          <cell r="O682">
            <v>44417</v>
          </cell>
          <cell r="P682" t="str">
            <v>50.0</v>
          </cell>
          <cell r="Q682">
            <v>44512</v>
          </cell>
          <cell r="R682" t="str">
            <v>NA</v>
          </cell>
          <cell r="S682" t="str">
            <v>NA</v>
          </cell>
          <cell r="T682" t="str">
            <v>obra civil cp 45 mt</v>
          </cell>
          <cell r="U682" t="str">
            <v>CW2020 R3</v>
          </cell>
          <cell r="V682">
            <v>44439</v>
          </cell>
          <cell r="W682">
            <v>44439</v>
          </cell>
          <cell r="X682">
            <v>44439</v>
          </cell>
          <cell r="Y682">
            <v>44439</v>
          </cell>
          <cell r="Z682">
            <v>44442</v>
          </cell>
        </row>
        <row r="683">
          <cell r="B683" t="str">
            <v>SurOccidente</v>
          </cell>
          <cell r="C683" t="str">
            <v>CAQ.Pato Balsillas</v>
          </cell>
          <cell r="D683" t="str">
            <v>Localidades 700 - Obra Civil 100%</v>
          </cell>
          <cell r="E683">
            <v>135055743</v>
          </cell>
          <cell r="F683" t="str">
            <v>Luis Ediel Torres</v>
          </cell>
          <cell r="G683">
            <v>44407</v>
          </cell>
          <cell r="H683" t="str">
            <v>CICSA</v>
          </cell>
          <cell r="J683">
            <v>20213414</v>
          </cell>
          <cell r="K683" t="str">
            <v>Obligaciones de hacer</v>
          </cell>
          <cell r="L683" t="str">
            <v>Localidades 700</v>
          </cell>
          <cell r="M683" t="str">
            <v>Celda Portatil - Triangular</v>
          </cell>
          <cell r="N683" t="str">
            <v>45.0</v>
          </cell>
          <cell r="O683">
            <v>44417</v>
          </cell>
          <cell r="P683" t="str">
            <v>50.0</v>
          </cell>
          <cell r="Q683">
            <v>44512</v>
          </cell>
          <cell r="R683" t="str">
            <v>NA</v>
          </cell>
          <cell r="S683" t="str">
            <v>NA</v>
          </cell>
          <cell r="T683" t="str">
            <v>obra civil cp 45 mt</v>
          </cell>
          <cell r="U683" t="str">
            <v>CW2020 R3</v>
          </cell>
          <cell r="V683">
            <v>44469</v>
          </cell>
          <cell r="W683">
            <v>44469</v>
          </cell>
          <cell r="X683">
            <v>44469</v>
          </cell>
          <cell r="Y683">
            <v>44469</v>
          </cell>
          <cell r="Z683">
            <v>44473</v>
          </cell>
        </row>
        <row r="684">
          <cell r="B684" t="str">
            <v>SurOccidente</v>
          </cell>
          <cell r="C684" t="str">
            <v>CAQ.Pato Balsillas</v>
          </cell>
          <cell r="D684" t="str">
            <v>Localidades 700 - Obra Eléctrica 100%</v>
          </cell>
          <cell r="E684">
            <v>80000000</v>
          </cell>
          <cell r="F684" t="str">
            <v>Luis Ediel Torres</v>
          </cell>
          <cell r="G684">
            <v>44407</v>
          </cell>
          <cell r="H684" t="str">
            <v>CICSA</v>
          </cell>
          <cell r="K684" t="str">
            <v>Obligaciones de hacer</v>
          </cell>
          <cell r="L684" t="str">
            <v>Localidades 700</v>
          </cell>
          <cell r="M684" t="str">
            <v>Celda Portatil - Triangular</v>
          </cell>
          <cell r="N684" t="str">
            <v>45.0</v>
          </cell>
          <cell r="O684">
            <v>44417</v>
          </cell>
          <cell r="P684" t="str">
            <v>50.0</v>
          </cell>
          <cell r="Q684">
            <v>44512</v>
          </cell>
          <cell r="R684" t="str">
            <v>NA</v>
          </cell>
          <cell r="S684" t="str">
            <v>NA</v>
          </cell>
          <cell r="T684" t="str">
            <v>obra civil cp 45 mt</v>
          </cell>
          <cell r="U684" t="str">
            <v>CW2020 R3</v>
          </cell>
        </row>
        <row r="685">
          <cell r="B685" t="str">
            <v>SurOccidente</v>
          </cell>
          <cell r="C685" t="str">
            <v>PUT.Balsamo</v>
          </cell>
          <cell r="D685" t="str">
            <v>Localidades 700 - Suministro e Instalación Torre</v>
          </cell>
          <cell r="E685">
            <v>186449379</v>
          </cell>
          <cell r="F685" t="str">
            <v>German David Diez</v>
          </cell>
          <cell r="G685">
            <v>44405</v>
          </cell>
          <cell r="H685" t="str">
            <v>CICSA</v>
          </cell>
          <cell r="I685" t="str">
            <v>RF-PE-23876,</v>
          </cell>
          <cell r="K685" t="str">
            <v>Obligaciones de hacer</v>
          </cell>
          <cell r="L685" t="str">
            <v>Localidades 700</v>
          </cell>
          <cell r="M685" t="str">
            <v>Torre Autosoportada - Triangular Seccion Variable</v>
          </cell>
          <cell r="N685" t="str">
            <v>60.0</v>
          </cell>
          <cell r="O685">
            <v>44408</v>
          </cell>
          <cell r="P685" t="str">
            <v>60.0</v>
          </cell>
          <cell r="Q685">
            <v>44513</v>
          </cell>
          <cell r="R685" t="str">
            <v>NA</v>
          </cell>
          <cell r="S685" t="str">
            <v>NA</v>
          </cell>
          <cell r="U685" t="str">
            <v>CW2020 R3</v>
          </cell>
          <cell r="V685">
            <v>44616</v>
          </cell>
          <cell r="W685">
            <v>44616</v>
          </cell>
          <cell r="X685">
            <v>44616</v>
          </cell>
          <cell r="Y685">
            <v>44617</v>
          </cell>
          <cell r="Z685">
            <v>44624</v>
          </cell>
        </row>
        <row r="686">
          <cell r="B686" t="str">
            <v>SurOccidente</v>
          </cell>
          <cell r="C686" t="str">
            <v>PUT.Balsamo</v>
          </cell>
          <cell r="D686" t="str">
            <v>Localidades 700 - Cimentación Torre</v>
          </cell>
          <cell r="E686">
            <v>48578183</v>
          </cell>
          <cell r="F686" t="str">
            <v>German David Diez</v>
          </cell>
          <cell r="G686">
            <v>44405</v>
          </cell>
          <cell r="H686" t="str">
            <v>CICSA</v>
          </cell>
          <cell r="I686" t="str">
            <v>RF-PE-23876,</v>
          </cell>
          <cell r="K686" t="str">
            <v>Obligaciones de hacer</v>
          </cell>
          <cell r="L686" t="str">
            <v>Localidades 700</v>
          </cell>
          <cell r="M686" t="str">
            <v>Torre Autosoportada - Triangular Seccion Variable</v>
          </cell>
          <cell r="N686" t="str">
            <v>60.0</v>
          </cell>
          <cell r="O686">
            <v>44408</v>
          </cell>
          <cell r="P686" t="str">
            <v>60.0</v>
          </cell>
          <cell r="Q686">
            <v>44513</v>
          </cell>
          <cell r="R686" t="str">
            <v>NA</v>
          </cell>
          <cell r="S686" t="str">
            <v>NA</v>
          </cell>
          <cell r="U686" t="str">
            <v>CW2020 R3</v>
          </cell>
          <cell r="V686">
            <v>44616</v>
          </cell>
          <cell r="W686">
            <v>44617</v>
          </cell>
          <cell r="X686">
            <v>44616</v>
          </cell>
          <cell r="Y686">
            <v>44617</v>
          </cell>
          <cell r="Z686">
            <v>44624</v>
          </cell>
        </row>
        <row r="687">
          <cell r="B687" t="str">
            <v>SurOccidente</v>
          </cell>
          <cell r="C687" t="str">
            <v>PUT.Balsamo</v>
          </cell>
          <cell r="D687" t="str">
            <v>Localidades 700 - Obra Civil 100%</v>
          </cell>
          <cell r="E687">
            <v>908704553</v>
          </cell>
          <cell r="F687" t="str">
            <v>German David Diez</v>
          </cell>
          <cell r="G687">
            <v>44405</v>
          </cell>
          <cell r="H687" t="str">
            <v>CICSA</v>
          </cell>
          <cell r="I687" t="str">
            <v>RF-PE-23876,</v>
          </cell>
          <cell r="J687">
            <v>20213383</v>
          </cell>
          <cell r="K687" t="str">
            <v>Obligaciones de hacer</v>
          </cell>
          <cell r="L687" t="str">
            <v>Localidades 700</v>
          </cell>
          <cell r="M687" t="str">
            <v>Torre Autosoportada - Triangular Seccion Variable</v>
          </cell>
          <cell r="N687" t="str">
            <v>60.0</v>
          </cell>
          <cell r="O687">
            <v>44408</v>
          </cell>
          <cell r="P687" t="str">
            <v>60.0</v>
          </cell>
          <cell r="Q687">
            <v>44513</v>
          </cell>
          <cell r="R687" t="str">
            <v>NA</v>
          </cell>
          <cell r="S687" t="str">
            <v>NA</v>
          </cell>
          <cell r="U687" t="str">
            <v>CW2020 R3</v>
          </cell>
          <cell r="V687">
            <v>44616</v>
          </cell>
          <cell r="W687">
            <v>44616</v>
          </cell>
          <cell r="X687">
            <v>44616</v>
          </cell>
          <cell r="Y687">
            <v>44617</v>
          </cell>
          <cell r="Z687">
            <v>44624</v>
          </cell>
        </row>
        <row r="688">
          <cell r="B688" t="str">
            <v>SurOccidente</v>
          </cell>
          <cell r="C688" t="str">
            <v>PUT.Cana Brava</v>
          </cell>
          <cell r="D688" t="str">
            <v>Localidades 700 - Suministro e Instalación Torre</v>
          </cell>
          <cell r="E688">
            <v>132885243</v>
          </cell>
          <cell r="F688" t="str">
            <v>German David Diez</v>
          </cell>
          <cell r="G688">
            <v>44405</v>
          </cell>
          <cell r="H688" t="str">
            <v>HB SADELEC</v>
          </cell>
          <cell r="I688" t="str">
            <v>RF-PE-23879,</v>
          </cell>
          <cell r="K688" t="str">
            <v>Obligaciones de hacer</v>
          </cell>
          <cell r="L688" t="str">
            <v>Localidades 700</v>
          </cell>
          <cell r="M688" t="str">
            <v>Torre Autosoportada - Triangular Seccion Variable</v>
          </cell>
          <cell r="N688" t="str">
            <v>60.0</v>
          </cell>
          <cell r="O688">
            <v>44408</v>
          </cell>
          <cell r="P688" t="str">
            <v>60.0</v>
          </cell>
          <cell r="Q688">
            <v>44513</v>
          </cell>
          <cell r="R688" t="str">
            <v>NA</v>
          </cell>
          <cell r="S688" t="str">
            <v>NA</v>
          </cell>
          <cell r="U688" t="str">
            <v>CW2020 R3</v>
          </cell>
          <cell r="V688">
            <v>44592</v>
          </cell>
          <cell r="W688">
            <v>44592</v>
          </cell>
          <cell r="X688">
            <v>44592</v>
          </cell>
          <cell r="Y688">
            <v>44592</v>
          </cell>
          <cell r="Z688">
            <v>44596</v>
          </cell>
        </row>
        <row r="689">
          <cell r="B689" t="str">
            <v>SurOccidente</v>
          </cell>
          <cell r="C689" t="str">
            <v>PUT.Cana Brava</v>
          </cell>
          <cell r="D689" t="str">
            <v>Localidades 700 - Cimentación Torre</v>
          </cell>
          <cell r="E689">
            <v>51040009</v>
          </cell>
          <cell r="F689" t="str">
            <v>German David Diez</v>
          </cell>
          <cell r="G689">
            <v>44405</v>
          </cell>
          <cell r="H689" t="str">
            <v>HB SADELEC</v>
          </cell>
          <cell r="I689" t="str">
            <v>RF-PE-23879,</v>
          </cell>
          <cell r="K689" t="str">
            <v>Obligaciones de hacer</v>
          </cell>
          <cell r="L689" t="str">
            <v>Localidades 700</v>
          </cell>
          <cell r="M689" t="str">
            <v>Torre Autosoportada - Triangular Seccion Variable</v>
          </cell>
          <cell r="N689" t="str">
            <v>60.0</v>
          </cell>
          <cell r="O689">
            <v>44408</v>
          </cell>
          <cell r="P689" t="str">
            <v>60.0</v>
          </cell>
          <cell r="Q689">
            <v>44513</v>
          </cell>
          <cell r="R689" t="str">
            <v>NA</v>
          </cell>
          <cell r="S689" t="str">
            <v>NA</v>
          </cell>
          <cell r="U689" t="str">
            <v>CW2020 R3</v>
          </cell>
          <cell r="V689">
            <v>44592</v>
          </cell>
          <cell r="W689">
            <v>44592</v>
          </cell>
          <cell r="X689">
            <v>44592</v>
          </cell>
          <cell r="Y689">
            <v>44592</v>
          </cell>
          <cell r="Z689">
            <v>44596</v>
          </cell>
        </row>
        <row r="690">
          <cell r="B690" t="str">
            <v>SurOccidente</v>
          </cell>
          <cell r="C690" t="str">
            <v>PUT.Cana Brava</v>
          </cell>
          <cell r="D690" t="str">
            <v>Localidades 700 - Obra Civil 100%</v>
          </cell>
          <cell r="E690">
            <v>381019250</v>
          </cell>
          <cell r="F690" t="str">
            <v>German David Diez</v>
          </cell>
          <cell r="G690">
            <v>44405</v>
          </cell>
          <cell r="H690" t="str">
            <v>HB SADELEC</v>
          </cell>
          <cell r="I690" t="str">
            <v>RF-PE-23879,</v>
          </cell>
          <cell r="J690">
            <v>20213378</v>
          </cell>
          <cell r="K690" t="str">
            <v>Obligaciones de hacer</v>
          </cell>
          <cell r="L690" t="str">
            <v>Localidades 700</v>
          </cell>
          <cell r="M690" t="str">
            <v>Torre Autosoportada - Triangular Seccion Variable</v>
          </cell>
          <cell r="N690" t="str">
            <v>60.0</v>
          </cell>
          <cell r="O690">
            <v>44408</v>
          </cell>
          <cell r="P690" t="str">
            <v>60.0</v>
          </cell>
          <cell r="Q690">
            <v>44513</v>
          </cell>
          <cell r="R690" t="str">
            <v>NA</v>
          </cell>
          <cell r="S690" t="str">
            <v>NA</v>
          </cell>
          <cell r="U690" t="str">
            <v>CW2020 R3</v>
          </cell>
        </row>
        <row r="691">
          <cell r="B691" t="str">
            <v>SurOccidente</v>
          </cell>
          <cell r="C691" t="str">
            <v>CAQ.Esmeralda Chaira</v>
          </cell>
          <cell r="D691" t="str">
            <v>Localidades 700 - Suministro e Instalación Torre</v>
          </cell>
          <cell r="E691">
            <v>181109954</v>
          </cell>
          <cell r="F691" t="str">
            <v>German David Diez</v>
          </cell>
          <cell r="G691">
            <v>44404</v>
          </cell>
          <cell r="H691" t="str">
            <v>CICSA</v>
          </cell>
          <cell r="I691" t="str">
            <v>RF-PE-24451,</v>
          </cell>
          <cell r="K691" t="str">
            <v>Obligaciones de hacer</v>
          </cell>
          <cell r="L691" t="str">
            <v>Localidades 700</v>
          </cell>
          <cell r="M691" t="str">
            <v>Celda Portatil - Triangular</v>
          </cell>
          <cell r="N691" t="str">
            <v>60.0</v>
          </cell>
          <cell r="O691">
            <v>44407</v>
          </cell>
          <cell r="P691" t="str">
            <v>60.0</v>
          </cell>
          <cell r="Q691">
            <v>44512</v>
          </cell>
          <cell r="R691" t="str">
            <v>NA</v>
          </cell>
          <cell r="S691" t="str">
            <v>NA</v>
          </cell>
          <cell r="U691" t="str">
            <v>CW2020 R3</v>
          </cell>
          <cell r="V691">
            <v>44593</v>
          </cell>
          <cell r="W691">
            <v>44593</v>
          </cell>
          <cell r="X691">
            <v>44593</v>
          </cell>
          <cell r="Y691">
            <v>44603</v>
          </cell>
          <cell r="Z691">
            <v>44624</v>
          </cell>
        </row>
        <row r="692">
          <cell r="B692" t="str">
            <v>SurOccidente</v>
          </cell>
          <cell r="C692" t="str">
            <v>CAQ.Esmeralda Chaira</v>
          </cell>
          <cell r="D692" t="str">
            <v>Localidades 700 - Cimentación Torre</v>
          </cell>
          <cell r="E692">
            <v>54127052</v>
          </cell>
          <cell r="F692" t="str">
            <v>German David Diez</v>
          </cell>
          <cell r="G692">
            <v>44404</v>
          </cell>
          <cell r="H692" t="str">
            <v>CICSA</v>
          </cell>
          <cell r="I692" t="str">
            <v>RF-PE-24451,</v>
          </cell>
          <cell r="K692" t="str">
            <v>Obligaciones de hacer</v>
          </cell>
          <cell r="L692" t="str">
            <v>Localidades 700</v>
          </cell>
          <cell r="M692" t="str">
            <v>Celda Portatil - Triangular</v>
          </cell>
          <cell r="N692" t="str">
            <v>60.0</v>
          </cell>
          <cell r="O692">
            <v>44407</v>
          </cell>
          <cell r="P692" t="str">
            <v>60.0</v>
          </cell>
          <cell r="Q692">
            <v>44512</v>
          </cell>
          <cell r="R692" t="str">
            <v>NA</v>
          </cell>
          <cell r="S692" t="str">
            <v>NA</v>
          </cell>
          <cell r="U692" t="str">
            <v>CW2020 R3</v>
          </cell>
          <cell r="V692">
            <v>44593</v>
          </cell>
          <cell r="W692">
            <v>44593</v>
          </cell>
          <cell r="X692">
            <v>44593</v>
          </cell>
          <cell r="Y692">
            <v>44603</v>
          </cell>
          <cell r="Z692">
            <v>44624</v>
          </cell>
        </row>
        <row r="693">
          <cell r="B693" t="str">
            <v>SurOccidente</v>
          </cell>
          <cell r="C693" t="str">
            <v>CAQ.Esmeralda Chaira</v>
          </cell>
          <cell r="D693" t="str">
            <v>Localidades 700 - Obra Civil 100%</v>
          </cell>
          <cell r="E693">
            <v>487290615</v>
          </cell>
          <cell r="F693" t="str">
            <v>German David Diez</v>
          </cell>
          <cell r="G693">
            <v>44404</v>
          </cell>
          <cell r="H693" t="str">
            <v>CICSA</v>
          </cell>
          <cell r="I693" t="str">
            <v>RF-PE-24451,</v>
          </cell>
          <cell r="J693">
            <v>20213359</v>
          </cell>
          <cell r="K693" t="str">
            <v>Obligaciones de hacer</v>
          </cell>
          <cell r="L693" t="str">
            <v>Localidades 700</v>
          </cell>
          <cell r="M693" t="str">
            <v>Celda Portatil - Triangular</v>
          </cell>
          <cell r="N693" t="str">
            <v>60.0</v>
          </cell>
          <cell r="O693">
            <v>44407</v>
          </cell>
          <cell r="P693" t="str">
            <v>60.0</v>
          </cell>
          <cell r="Q693">
            <v>44512</v>
          </cell>
          <cell r="R693" t="str">
            <v>NA</v>
          </cell>
          <cell r="S693" t="str">
            <v>NA</v>
          </cell>
          <cell r="U693" t="str">
            <v>CW2020 R3</v>
          </cell>
          <cell r="V693">
            <v>44593</v>
          </cell>
          <cell r="W693">
            <v>44593</v>
          </cell>
          <cell r="X693">
            <v>44593</v>
          </cell>
          <cell r="Y693">
            <v>44603</v>
          </cell>
          <cell r="Z693">
            <v>44624</v>
          </cell>
        </row>
        <row r="694">
          <cell r="B694" t="str">
            <v>SurOccidente</v>
          </cell>
          <cell r="C694" t="str">
            <v>PUT.Caicuche</v>
          </cell>
          <cell r="D694" t="str">
            <v>Localidades 700 - Suministro e Instalación Torre</v>
          </cell>
          <cell r="E694">
            <v>180920467</v>
          </cell>
          <cell r="F694" t="str">
            <v>German David Diez</v>
          </cell>
          <cell r="G694">
            <v>44404</v>
          </cell>
          <cell r="H694" t="str">
            <v>CICSA</v>
          </cell>
          <cell r="I694" t="str">
            <v>RF-PE-23877,</v>
          </cell>
          <cell r="K694" t="str">
            <v>Obligaciones de hacer</v>
          </cell>
          <cell r="L694" t="str">
            <v>Localidades 700</v>
          </cell>
          <cell r="M694" t="str">
            <v>Torre Autosoportada - Triangular Seccion Variable</v>
          </cell>
          <cell r="N694" t="str">
            <v>60.0</v>
          </cell>
          <cell r="O694">
            <v>44407</v>
          </cell>
          <cell r="P694" t="str">
            <v>60.0</v>
          </cell>
          <cell r="Q694">
            <v>44512</v>
          </cell>
          <cell r="R694" t="str">
            <v>NA</v>
          </cell>
          <cell r="S694" t="str">
            <v>NA</v>
          </cell>
          <cell r="U694" t="str">
            <v>CW2020 R3</v>
          </cell>
          <cell r="V694">
            <v>44469</v>
          </cell>
          <cell r="W694">
            <v>44469</v>
          </cell>
          <cell r="X694">
            <v>44469</v>
          </cell>
          <cell r="Y694">
            <v>44469</v>
          </cell>
          <cell r="Z694">
            <v>44473</v>
          </cell>
        </row>
        <row r="695">
          <cell r="B695" t="str">
            <v>SurOccidente</v>
          </cell>
          <cell r="C695" t="str">
            <v>PUT.Caicuche</v>
          </cell>
          <cell r="D695" t="str">
            <v>Localidades 700 - Cimentación Torre</v>
          </cell>
          <cell r="E695">
            <v>396799929</v>
          </cell>
          <cell r="F695" t="str">
            <v>German David Diez</v>
          </cell>
          <cell r="G695">
            <v>44404</v>
          </cell>
          <cell r="H695" t="str">
            <v>CICSA</v>
          </cell>
          <cell r="I695" t="str">
            <v>RF-PE-23877,</v>
          </cell>
          <cell r="K695" t="str">
            <v>Obligaciones de hacer</v>
          </cell>
          <cell r="L695" t="str">
            <v>Localidades 700</v>
          </cell>
          <cell r="M695" t="str">
            <v>Torre Autosoportada - Triangular Seccion Variable</v>
          </cell>
          <cell r="N695" t="str">
            <v>60.0</v>
          </cell>
          <cell r="O695">
            <v>44407</v>
          </cell>
          <cell r="P695" t="str">
            <v>60.0</v>
          </cell>
          <cell r="Q695">
            <v>44512</v>
          </cell>
          <cell r="R695" t="str">
            <v>NA</v>
          </cell>
          <cell r="S695" t="str">
            <v>NA</v>
          </cell>
          <cell r="U695" t="str">
            <v>CW2020 R3</v>
          </cell>
          <cell r="V695">
            <v>44469</v>
          </cell>
          <cell r="W695">
            <v>44469</v>
          </cell>
          <cell r="X695">
            <v>44469</v>
          </cell>
          <cell r="Y695">
            <v>44469</v>
          </cell>
          <cell r="Z695">
            <v>44473</v>
          </cell>
        </row>
        <row r="696">
          <cell r="B696" t="str">
            <v>SurOccidente</v>
          </cell>
          <cell r="C696" t="str">
            <v>PUT.Caicuche</v>
          </cell>
          <cell r="D696" t="str">
            <v>Localidades 700 - Obra Civil 100%</v>
          </cell>
          <cell r="E696">
            <v>95543579</v>
          </cell>
          <cell r="F696" t="str">
            <v>German David Diez</v>
          </cell>
          <cell r="G696">
            <v>44404</v>
          </cell>
          <cell r="H696" t="str">
            <v>CICSA</v>
          </cell>
          <cell r="I696" t="str">
            <v>RF-PE-23877,</v>
          </cell>
          <cell r="J696">
            <v>20213354</v>
          </cell>
          <cell r="K696" t="str">
            <v>Obligaciones de hacer</v>
          </cell>
          <cell r="L696" t="str">
            <v>Localidades 700</v>
          </cell>
          <cell r="M696" t="str">
            <v>Torre Autosoportada - Triangular Seccion Variable</v>
          </cell>
          <cell r="N696" t="str">
            <v>60.0</v>
          </cell>
          <cell r="O696">
            <v>44407</v>
          </cell>
          <cell r="P696" t="str">
            <v>60.0</v>
          </cell>
          <cell r="Q696">
            <v>44512</v>
          </cell>
          <cell r="R696" t="str">
            <v>NA</v>
          </cell>
          <cell r="S696" t="str">
            <v>NA</v>
          </cell>
          <cell r="U696" t="str">
            <v>CW2020 R3</v>
          </cell>
          <cell r="V696">
            <v>44561</v>
          </cell>
          <cell r="W696">
            <v>44561</v>
          </cell>
          <cell r="X696">
            <v>44561</v>
          </cell>
          <cell r="Y696">
            <v>44561</v>
          </cell>
          <cell r="Z696">
            <v>44567</v>
          </cell>
        </row>
        <row r="697">
          <cell r="B697" t="str">
            <v>SurOccidente</v>
          </cell>
          <cell r="C697" t="str">
            <v>HUI.El Carmen</v>
          </cell>
          <cell r="D697" t="str">
            <v>Adecuaciones - Obras Eléctricas Menores</v>
          </cell>
          <cell r="E697">
            <v>70000000</v>
          </cell>
          <cell r="F697" t="str">
            <v>Rafael Angel Garcia</v>
          </cell>
          <cell r="G697">
            <v>44404</v>
          </cell>
          <cell r="H697" t="str">
            <v>CICSA</v>
          </cell>
          <cell r="I697" t="str">
            <v>NA</v>
          </cell>
          <cell r="K697" t="str">
            <v>NA</v>
          </cell>
          <cell r="L697" t="str">
            <v>Adecuaciones</v>
          </cell>
          <cell r="M697" t="str">
            <v>Celda Portatil - Cuadrada</v>
          </cell>
          <cell r="N697" t="str">
            <v>45.0</v>
          </cell>
          <cell r="O697">
            <v>44404</v>
          </cell>
          <cell r="P697" t="str">
            <v>60.0</v>
          </cell>
          <cell r="Q697">
            <v>44509</v>
          </cell>
          <cell r="R697" t="str">
            <v>NA</v>
          </cell>
          <cell r="S697" t="str">
            <v>NA</v>
          </cell>
          <cell r="T697" t="str">
            <v>Ejecución y tramite proyecto eléctrico ante electrificadora</v>
          </cell>
          <cell r="U697" t="str">
            <v>CW2020 R3</v>
          </cell>
        </row>
        <row r="698">
          <cell r="B698" t="str">
            <v>SurOccidente</v>
          </cell>
          <cell r="C698" t="str">
            <v>CAQ.Playa Verde</v>
          </cell>
          <cell r="D698" t="str">
            <v>Localidades 700 - Obra Eléctrica 100%</v>
          </cell>
          <cell r="E698">
            <v>70000000</v>
          </cell>
          <cell r="F698" t="str">
            <v>German David Diez</v>
          </cell>
          <cell r="G698">
            <v>44404</v>
          </cell>
          <cell r="H698" t="str">
            <v>HB SADELEC</v>
          </cell>
          <cell r="I698" t="str">
            <v>RF-PE-23461,</v>
          </cell>
          <cell r="K698" t="str">
            <v>Obligaciones de hacer</v>
          </cell>
          <cell r="L698" t="str">
            <v>Localidades 700</v>
          </cell>
          <cell r="M698" t="str">
            <v>Celda Portatil - Triangular</v>
          </cell>
          <cell r="N698" t="str">
            <v>45.0</v>
          </cell>
          <cell r="O698">
            <v>44407</v>
          </cell>
          <cell r="P698" t="str">
            <v>60.0</v>
          </cell>
          <cell r="Q698">
            <v>44512</v>
          </cell>
          <cell r="R698" t="str">
            <v>NA</v>
          </cell>
          <cell r="S698" t="str">
            <v>NA</v>
          </cell>
          <cell r="U698" t="str">
            <v>CW2020 R3</v>
          </cell>
        </row>
        <row r="699">
          <cell r="B699" t="str">
            <v>SurOccidente</v>
          </cell>
          <cell r="C699" t="str">
            <v>CAQ.Playa Verde</v>
          </cell>
          <cell r="D699" t="str">
            <v>Localidades 700 - Obra Civil 100%</v>
          </cell>
          <cell r="E699">
            <v>381747328</v>
          </cell>
          <cell r="F699" t="str">
            <v>German David Diez</v>
          </cell>
          <cell r="G699">
            <v>44404</v>
          </cell>
          <cell r="H699" t="str">
            <v>HB SADELEC</v>
          </cell>
          <cell r="I699" t="str">
            <v>RF-PE-23461,</v>
          </cell>
          <cell r="J699">
            <v>20213351</v>
          </cell>
          <cell r="K699" t="str">
            <v>Obligaciones de hacer</v>
          </cell>
          <cell r="L699" t="str">
            <v>Localidades 700</v>
          </cell>
          <cell r="M699" t="str">
            <v>Celda Portatil - Triangular</v>
          </cell>
          <cell r="N699" t="str">
            <v>45.0</v>
          </cell>
          <cell r="O699">
            <v>44407</v>
          </cell>
          <cell r="P699" t="str">
            <v>60.0</v>
          </cell>
          <cell r="Q699">
            <v>44512</v>
          </cell>
          <cell r="R699" t="str">
            <v>NA</v>
          </cell>
          <cell r="S699" t="str">
            <v>NA</v>
          </cell>
          <cell r="U699" t="str">
            <v>CW2020 R3</v>
          </cell>
          <cell r="V699">
            <v>44592</v>
          </cell>
          <cell r="W699">
            <v>44592</v>
          </cell>
          <cell r="X699">
            <v>44592</v>
          </cell>
          <cell r="Y699">
            <v>44592</v>
          </cell>
          <cell r="Z699">
            <v>44596</v>
          </cell>
        </row>
        <row r="700">
          <cell r="B700" t="str">
            <v>SurOccidente</v>
          </cell>
          <cell r="C700" t="str">
            <v>CAQ.Novia Puerto Valdivia</v>
          </cell>
          <cell r="D700" t="str">
            <v>Localidades 700 - Obra Eléctrica 100%</v>
          </cell>
          <cell r="E700">
            <v>70000000</v>
          </cell>
          <cell r="F700" t="str">
            <v>German David Diez</v>
          </cell>
          <cell r="G700">
            <v>44404</v>
          </cell>
          <cell r="H700" t="str">
            <v>CICSA</v>
          </cell>
          <cell r="I700" t="str">
            <v>RF-PE-23452,</v>
          </cell>
          <cell r="K700" t="str">
            <v>Obligaciones de hacer</v>
          </cell>
          <cell r="L700" t="str">
            <v>Localidades 700</v>
          </cell>
          <cell r="M700" t="str">
            <v>Celda Portatil - Triangular</v>
          </cell>
          <cell r="N700" t="str">
            <v>45.0</v>
          </cell>
          <cell r="O700">
            <v>44407</v>
          </cell>
          <cell r="P700" t="str">
            <v>60.0</v>
          </cell>
          <cell r="Q700">
            <v>44512</v>
          </cell>
          <cell r="R700" t="str">
            <v>NA</v>
          </cell>
          <cell r="S700" t="str">
            <v>NA</v>
          </cell>
          <cell r="U700" t="str">
            <v>CW2020 R3</v>
          </cell>
        </row>
        <row r="701">
          <cell r="B701" t="str">
            <v>SurOccidente</v>
          </cell>
          <cell r="C701" t="str">
            <v>CAQ.Novia Puerto Valdivia</v>
          </cell>
          <cell r="D701" t="str">
            <v>Localidades 700 - Obra Civil 100%</v>
          </cell>
          <cell r="E701">
            <v>397044466</v>
          </cell>
          <cell r="F701" t="str">
            <v>German David Diez</v>
          </cell>
          <cell r="G701">
            <v>44404</v>
          </cell>
          <cell r="H701" t="str">
            <v>CICSA</v>
          </cell>
          <cell r="I701" t="str">
            <v>RF-PE-23452,</v>
          </cell>
          <cell r="J701">
            <v>20213349</v>
          </cell>
          <cell r="K701" t="str">
            <v>Obligaciones de hacer</v>
          </cell>
          <cell r="L701" t="str">
            <v>Localidades 700</v>
          </cell>
          <cell r="M701" t="str">
            <v>Celda Portatil - Triangular</v>
          </cell>
          <cell r="N701" t="str">
            <v>45.0</v>
          </cell>
          <cell r="O701">
            <v>44407</v>
          </cell>
          <cell r="P701" t="str">
            <v>60.0</v>
          </cell>
          <cell r="Q701">
            <v>44512</v>
          </cell>
          <cell r="R701" t="str">
            <v>NA</v>
          </cell>
          <cell r="S701" t="str">
            <v>NA</v>
          </cell>
          <cell r="U701" t="str">
            <v>CW2020 R3</v>
          </cell>
          <cell r="V701">
            <v>44561</v>
          </cell>
          <cell r="W701">
            <v>44593</v>
          </cell>
          <cell r="X701">
            <v>44593</v>
          </cell>
          <cell r="Y701">
            <v>44600</v>
          </cell>
          <cell r="Z701">
            <v>44624</v>
          </cell>
        </row>
        <row r="702">
          <cell r="B702" t="str">
            <v>SurOccidente</v>
          </cell>
          <cell r="C702" t="str">
            <v>CAQ.El Paraiso</v>
          </cell>
          <cell r="D702" t="str">
            <v>Localidades 700 - Obra Eléctrica 100%</v>
          </cell>
          <cell r="E702">
            <v>46682151</v>
          </cell>
          <cell r="F702" t="str">
            <v>German David Diez</v>
          </cell>
          <cell r="G702">
            <v>44404</v>
          </cell>
          <cell r="H702" t="str">
            <v>ING. DEL HUILA</v>
          </cell>
          <cell r="I702" t="str">
            <v>RF-PE-23411,</v>
          </cell>
          <cell r="K702" t="str">
            <v>Obligaciones de hacer</v>
          </cell>
          <cell r="L702" t="str">
            <v>Localidades 700</v>
          </cell>
          <cell r="M702" t="str">
            <v>Celda Portatil - Triangular</v>
          </cell>
          <cell r="N702" t="str">
            <v>45.0</v>
          </cell>
          <cell r="O702">
            <v>44407</v>
          </cell>
          <cell r="P702" t="str">
            <v>60.0</v>
          </cell>
          <cell r="Q702">
            <v>44512</v>
          </cell>
          <cell r="R702" t="str">
            <v>NA</v>
          </cell>
          <cell r="S702" t="str">
            <v>NA</v>
          </cell>
          <cell r="U702" t="str">
            <v>CW2020 R3</v>
          </cell>
          <cell r="V702">
            <v>44592</v>
          </cell>
          <cell r="W702">
            <v>44592</v>
          </cell>
          <cell r="X702">
            <v>44592</v>
          </cell>
          <cell r="Y702">
            <v>44592</v>
          </cell>
          <cell r="Z702">
            <v>44596</v>
          </cell>
        </row>
        <row r="703">
          <cell r="B703" t="str">
            <v>SurOccidente</v>
          </cell>
          <cell r="C703" t="str">
            <v>CAQ.El Paraiso</v>
          </cell>
          <cell r="D703" t="str">
            <v>Localidades 700 - Obra Civil 100%</v>
          </cell>
          <cell r="E703">
            <v>257694865</v>
          </cell>
          <cell r="F703" t="str">
            <v>German David Diez</v>
          </cell>
          <cell r="G703">
            <v>44404</v>
          </cell>
          <cell r="H703" t="str">
            <v>ING. DEL HUILA</v>
          </cell>
          <cell r="I703" t="str">
            <v>RF-PE-23411,</v>
          </cell>
          <cell r="K703" t="str">
            <v>Obligaciones de hacer</v>
          </cell>
          <cell r="L703" t="str">
            <v>Localidades 700</v>
          </cell>
          <cell r="M703" t="str">
            <v>Celda Portatil - Triangular</v>
          </cell>
          <cell r="N703" t="str">
            <v>45.0</v>
          </cell>
          <cell r="O703">
            <v>44407</v>
          </cell>
          <cell r="P703" t="str">
            <v>60.0</v>
          </cell>
          <cell r="Q703">
            <v>44512</v>
          </cell>
          <cell r="R703" t="str">
            <v>NA</v>
          </cell>
          <cell r="S703" t="str">
            <v>NA</v>
          </cell>
          <cell r="U703" t="str">
            <v>CW2020 R3</v>
          </cell>
          <cell r="V703">
            <v>44495</v>
          </cell>
          <cell r="W703">
            <v>44495</v>
          </cell>
          <cell r="X703">
            <v>44495</v>
          </cell>
          <cell r="Y703">
            <v>44497</v>
          </cell>
          <cell r="Z703">
            <v>44504</v>
          </cell>
        </row>
        <row r="704">
          <cell r="B704" t="str">
            <v>SurOccidente</v>
          </cell>
          <cell r="C704" t="str">
            <v>ARM.SDS ARMENIA</v>
          </cell>
          <cell r="D704" t="str">
            <v>Adecuaciones - SDS BCC y CCM</v>
          </cell>
          <cell r="E704">
            <v>6615502</v>
          </cell>
          <cell r="F704" t="str">
            <v>Cesar Augusto Cubides</v>
          </cell>
          <cell r="G704">
            <v>44403</v>
          </cell>
          <cell r="H704" t="str">
            <v>INGEREDES</v>
          </cell>
          <cell r="K704" t="str">
            <v>NA</v>
          </cell>
          <cell r="L704" t="str">
            <v>Adecuaciones</v>
          </cell>
          <cell r="M704" t="str">
            <v>Otro - Otra</v>
          </cell>
          <cell r="N704" t="str">
            <v>3.0</v>
          </cell>
          <cell r="O704">
            <v>44405</v>
          </cell>
          <cell r="P704" t="str">
            <v>20.0</v>
          </cell>
          <cell r="Q704">
            <v>44470</v>
          </cell>
          <cell r="R704" t="str">
            <v>NA</v>
          </cell>
          <cell r="S704" t="str">
            <v>NA</v>
          </cell>
          <cell r="T704" t="str">
            <v>Instalación de Power en SDS Residencial de Armenia.</v>
          </cell>
          <cell r="U704" t="str">
            <v>CW2020 R2</v>
          </cell>
          <cell r="V704">
            <v>44489</v>
          </cell>
          <cell r="W704">
            <v>44523</v>
          </cell>
          <cell r="X704">
            <v>44523</v>
          </cell>
          <cell r="Y704">
            <v>44523</v>
          </cell>
          <cell r="Z704">
            <v>44533</v>
          </cell>
        </row>
        <row r="705">
          <cell r="B705" t="str">
            <v>SurOccidente</v>
          </cell>
          <cell r="C705" t="str">
            <v>JAM.Alfaguara-2</v>
          </cell>
          <cell r="D705" t="str">
            <v>Plan de Expansión - Suministro e Instalación de Torre</v>
          </cell>
          <cell r="E705">
            <v>131535072</v>
          </cell>
          <cell r="F705" t="str">
            <v>German David Diez</v>
          </cell>
          <cell r="G705">
            <v>44403</v>
          </cell>
          <cell r="H705" t="str">
            <v>CICSA</v>
          </cell>
          <cell r="I705" t="str">
            <v>RF-PE-15001,</v>
          </cell>
          <cell r="J705">
            <v>20213338</v>
          </cell>
          <cell r="K705" t="str">
            <v>Obligaciones de hacer</v>
          </cell>
          <cell r="L705" t="str">
            <v>Plan de Expansión</v>
          </cell>
          <cell r="M705" t="str">
            <v>Monopolo - Mimetizado</v>
          </cell>
          <cell r="N705" t="str">
            <v>35.0</v>
          </cell>
          <cell r="O705">
            <v>44406</v>
          </cell>
          <cell r="P705" t="str">
            <v>45.0</v>
          </cell>
          <cell r="Q705">
            <v>44496</v>
          </cell>
          <cell r="R705" t="str">
            <v>C</v>
          </cell>
          <cell r="S705" t="str">
            <v>hasta InSrv</v>
          </cell>
          <cell r="U705" t="str">
            <v>CW2020 R3</v>
          </cell>
        </row>
        <row r="706">
          <cell r="B706" t="str">
            <v>SurOccidente</v>
          </cell>
          <cell r="C706" t="str">
            <v>JAM.Alfaguara-2</v>
          </cell>
          <cell r="D706" t="str">
            <v>Plan de Expansión - Cimentación Torre</v>
          </cell>
          <cell r="E706">
            <v>34249384</v>
          </cell>
          <cell r="F706" t="str">
            <v>German David Diez</v>
          </cell>
          <cell r="G706">
            <v>44403</v>
          </cell>
          <cell r="H706" t="str">
            <v>CICSA</v>
          </cell>
          <cell r="I706" t="str">
            <v>RF-PE-15001,</v>
          </cell>
          <cell r="K706" t="str">
            <v>Obligaciones de hacer</v>
          </cell>
          <cell r="L706" t="str">
            <v>Plan de Expansión</v>
          </cell>
          <cell r="M706" t="str">
            <v>Monopolo - Mimetizado</v>
          </cell>
          <cell r="N706" t="str">
            <v>35.0</v>
          </cell>
          <cell r="O706">
            <v>44406</v>
          </cell>
          <cell r="P706" t="str">
            <v>45.0</v>
          </cell>
          <cell r="Q706">
            <v>44496</v>
          </cell>
          <cell r="R706" t="str">
            <v>C</v>
          </cell>
          <cell r="S706" t="str">
            <v>hasta InSrv</v>
          </cell>
          <cell r="U706" t="str">
            <v>CW2020 R3</v>
          </cell>
          <cell r="V706">
            <v>44620</v>
          </cell>
          <cell r="W706">
            <v>44620</v>
          </cell>
          <cell r="X706">
            <v>44620</v>
          </cell>
          <cell r="Y706">
            <v>44620</v>
          </cell>
          <cell r="Z706">
            <v>44624</v>
          </cell>
        </row>
        <row r="707">
          <cell r="B707" t="str">
            <v>SurOccidente</v>
          </cell>
          <cell r="C707" t="str">
            <v>JAM.Alfaguara-2</v>
          </cell>
          <cell r="D707" t="str">
            <v>Plan de Expansión - Obra Eléctrica 100%</v>
          </cell>
          <cell r="E707">
            <v>35000000</v>
          </cell>
          <cell r="F707" t="str">
            <v>German David Diez</v>
          </cell>
          <cell r="G707">
            <v>44403</v>
          </cell>
          <cell r="H707" t="str">
            <v>CICSA</v>
          </cell>
          <cell r="I707" t="str">
            <v>RF-PE-15001,</v>
          </cell>
          <cell r="K707" t="str">
            <v>Obligaciones de hacer</v>
          </cell>
          <cell r="L707" t="str">
            <v>Plan de Expansión</v>
          </cell>
          <cell r="M707" t="str">
            <v>Monopolo - Mimetizado</v>
          </cell>
          <cell r="N707" t="str">
            <v>35.0</v>
          </cell>
          <cell r="O707">
            <v>44406</v>
          </cell>
          <cell r="P707" t="str">
            <v>45.0</v>
          </cell>
          <cell r="Q707">
            <v>44496</v>
          </cell>
          <cell r="R707" t="str">
            <v>C</v>
          </cell>
          <cell r="S707" t="str">
            <v>hasta InSrv</v>
          </cell>
          <cell r="U707" t="str">
            <v>CW2020 R3</v>
          </cell>
        </row>
        <row r="708">
          <cell r="B708" t="str">
            <v>SurOccidente</v>
          </cell>
          <cell r="C708" t="str">
            <v>JAM.Alfaguara-2</v>
          </cell>
          <cell r="D708" t="str">
            <v>Plan de Expansión - Obra Civil 100%</v>
          </cell>
          <cell r="E708">
            <v>70000000</v>
          </cell>
          <cell r="F708" t="str">
            <v>German David Diez</v>
          </cell>
          <cell r="G708">
            <v>44403</v>
          </cell>
          <cell r="H708" t="str">
            <v>CICSA</v>
          </cell>
          <cell r="I708" t="str">
            <v>RF-PE-15001,</v>
          </cell>
          <cell r="K708" t="str">
            <v>Obligaciones de hacer</v>
          </cell>
          <cell r="L708" t="str">
            <v>Plan de Expansión</v>
          </cell>
          <cell r="M708" t="str">
            <v>Monopolo - Mimetizado</v>
          </cell>
          <cell r="N708" t="str">
            <v>35.0</v>
          </cell>
          <cell r="O708">
            <v>44406</v>
          </cell>
          <cell r="P708" t="str">
            <v>45.0</v>
          </cell>
          <cell r="Q708">
            <v>44496</v>
          </cell>
          <cell r="R708" t="str">
            <v>C</v>
          </cell>
          <cell r="S708" t="str">
            <v>hasta InSrv</v>
          </cell>
          <cell r="U708" t="str">
            <v>CW2020 R3</v>
          </cell>
        </row>
        <row r="709">
          <cell r="B709" t="str">
            <v>SurOccidente</v>
          </cell>
          <cell r="C709" t="str">
            <v>CAU.Yapura</v>
          </cell>
          <cell r="D709" t="str">
            <v>Adecuaciones - Obras Civiles Menores</v>
          </cell>
          <cell r="E709">
            <v>14134976</v>
          </cell>
          <cell r="F709" t="str">
            <v>Luis Ediel Torres</v>
          </cell>
          <cell r="G709">
            <v>44403</v>
          </cell>
          <cell r="H709" t="str">
            <v>CICSA</v>
          </cell>
          <cell r="K709" t="str">
            <v>Obligaciones de hacer</v>
          </cell>
          <cell r="L709" t="str">
            <v>Adecuaciones</v>
          </cell>
          <cell r="M709" t="str">
            <v>Celda Portatil - Triangular</v>
          </cell>
          <cell r="N709" t="str">
            <v>0.0</v>
          </cell>
          <cell r="O709">
            <v>44403</v>
          </cell>
          <cell r="P709" t="str">
            <v>5.0</v>
          </cell>
          <cell r="Q709">
            <v>44453</v>
          </cell>
          <cell r="R709" t="str">
            <v>NA</v>
          </cell>
          <cell r="S709" t="str">
            <v>NA</v>
          </cell>
          <cell r="T709" t="str">
            <v>suminitro de combustible</v>
          </cell>
          <cell r="U709" t="str">
            <v>CW2020 R3</v>
          </cell>
          <cell r="V709">
            <v>44407</v>
          </cell>
          <cell r="W709">
            <v>44469</v>
          </cell>
          <cell r="X709">
            <v>44446</v>
          </cell>
          <cell r="Y709">
            <v>44498</v>
          </cell>
          <cell r="Z709">
            <v>44504</v>
          </cell>
        </row>
        <row r="710">
          <cell r="B710" t="str">
            <v>SurOccidente</v>
          </cell>
          <cell r="C710" t="str">
            <v>MAN.ST MANIZALES</v>
          </cell>
          <cell r="D710" t="str">
            <v>Adecuaciones - SDS BCC y CCM</v>
          </cell>
          <cell r="E710">
            <v>5123800</v>
          </cell>
          <cell r="F710" t="str">
            <v>Cesar Augusto Cubides</v>
          </cell>
          <cell r="G710">
            <v>44403</v>
          </cell>
          <cell r="H710" t="str">
            <v>INGEREDES</v>
          </cell>
          <cell r="K710" t="str">
            <v>NA</v>
          </cell>
          <cell r="L710" t="str">
            <v>Adecuaciones</v>
          </cell>
          <cell r="M710" t="str">
            <v>Otro - Otra</v>
          </cell>
          <cell r="N710" t="str">
            <v>3.0</v>
          </cell>
          <cell r="O710">
            <v>44404</v>
          </cell>
          <cell r="P710" t="str">
            <v>20.0</v>
          </cell>
          <cell r="Q710">
            <v>44469</v>
          </cell>
          <cell r="R710" t="str">
            <v>NA</v>
          </cell>
          <cell r="S710" t="str">
            <v>NA</v>
          </cell>
          <cell r="T710" t="str">
            <v>Instalación de Power en SDS de la ciudad.</v>
          </cell>
          <cell r="U710" t="str">
            <v>CW2020 R2</v>
          </cell>
          <cell r="V710">
            <v>44489</v>
          </cell>
          <cell r="W710">
            <v>44491</v>
          </cell>
          <cell r="X710">
            <v>44491</v>
          </cell>
          <cell r="Y710">
            <v>44491</v>
          </cell>
          <cell r="Z710">
            <v>44504</v>
          </cell>
        </row>
        <row r="711">
          <cell r="B711" t="str">
            <v>SurOccidente</v>
          </cell>
          <cell r="C711" t="str">
            <v>NAR.Llorente</v>
          </cell>
          <cell r="D711" t="str">
            <v>Ampliación Localidades 700 - Ampliación Obras Civiles</v>
          </cell>
          <cell r="E711">
            <v>12213354</v>
          </cell>
          <cell r="F711" t="str">
            <v>German Dario Mancipe</v>
          </cell>
          <cell r="G711">
            <v>44403</v>
          </cell>
          <cell r="H711" t="str">
            <v>CICSA</v>
          </cell>
          <cell r="I711" t="str">
            <v>RF-OVE-49344 LTE700,</v>
          </cell>
          <cell r="K711" t="str">
            <v>Calidad regional</v>
          </cell>
          <cell r="L711" t="str">
            <v>Ampliación Localidades 700</v>
          </cell>
          <cell r="M711" t="str">
            <v>Torre Autosoportada - Triangular Seccion Variable</v>
          </cell>
          <cell r="N711" t="str">
            <v>100.0</v>
          </cell>
          <cell r="O711">
            <v>44404</v>
          </cell>
          <cell r="P711" t="str">
            <v>15.0</v>
          </cell>
          <cell r="Q711">
            <v>44464</v>
          </cell>
          <cell r="R711" t="str">
            <v>NA</v>
          </cell>
          <cell r="S711" t="str">
            <v>NA</v>
          </cell>
          <cell r="T711" t="str">
            <v>Instalación de 3 platinas de tierra, 2 soportes tipo H y 1 soporte para equipos de RF</v>
          </cell>
          <cell r="U711" t="str">
            <v>CW2020 R3</v>
          </cell>
          <cell r="V711">
            <v>44469</v>
          </cell>
          <cell r="W711">
            <v>44469</v>
          </cell>
          <cell r="X711">
            <v>44469</v>
          </cell>
          <cell r="Y711">
            <v>44469</v>
          </cell>
          <cell r="Z711">
            <v>44473</v>
          </cell>
        </row>
        <row r="712">
          <cell r="B712" t="str">
            <v>SurOccidente</v>
          </cell>
          <cell r="C712" t="str">
            <v>CAQ.San Vicente</v>
          </cell>
          <cell r="D712" t="str">
            <v>Ampliación Localidades 700 - Ampliación Obras Civiles</v>
          </cell>
          <cell r="E712">
            <v>5807571</v>
          </cell>
          <cell r="F712" t="str">
            <v>German Dario Mancipe</v>
          </cell>
          <cell r="G712">
            <v>44403</v>
          </cell>
          <cell r="H712" t="str">
            <v>CICSA</v>
          </cell>
          <cell r="I712" t="str">
            <v>RF-OVE-50549 lte700,</v>
          </cell>
          <cell r="K712" t="str">
            <v>Calidad regional</v>
          </cell>
          <cell r="L712" t="str">
            <v>Ampliación Localidades 700</v>
          </cell>
          <cell r="M712" t="str">
            <v>Torre Autosoportada - Triangular Seccion Variable</v>
          </cell>
          <cell r="N712" t="str">
            <v>75.0</v>
          </cell>
          <cell r="O712">
            <v>44404</v>
          </cell>
          <cell r="P712" t="str">
            <v>15.0</v>
          </cell>
          <cell r="Q712">
            <v>44464</v>
          </cell>
          <cell r="R712" t="str">
            <v>NA</v>
          </cell>
          <cell r="S712" t="str">
            <v>NA</v>
          </cell>
          <cell r="T712" t="str">
            <v>instalación de 3 platinas de tierras, guaya en RACK central de la torre y bajantes de para rayos y la reubicación de dos soportes 1 tipo H y otro de diversidad</v>
          </cell>
          <cell r="U712" t="str">
            <v>CW2020 R3</v>
          </cell>
          <cell r="V712">
            <v>44467</v>
          </cell>
          <cell r="W712">
            <v>44467</v>
          </cell>
          <cell r="X712">
            <v>44467</v>
          </cell>
          <cell r="Y712">
            <v>44467</v>
          </cell>
          <cell r="Z712">
            <v>44473</v>
          </cell>
        </row>
        <row r="713">
          <cell r="B713" t="str">
            <v>SurOccidente</v>
          </cell>
          <cell r="C713" t="str">
            <v>CAQ.Las Morras</v>
          </cell>
          <cell r="D713" t="str">
            <v>Localidades 700 - Obra Eléctrica 100%</v>
          </cell>
          <cell r="E713">
            <v>70000000</v>
          </cell>
          <cell r="F713" t="str">
            <v>German David Diez</v>
          </cell>
          <cell r="G713">
            <v>44400</v>
          </cell>
          <cell r="H713" t="str">
            <v>HB SADELEC</v>
          </cell>
          <cell r="I713" t="str">
            <v>RF-PE-23125,</v>
          </cell>
          <cell r="K713" t="str">
            <v>Obligaciones de hacer</v>
          </cell>
          <cell r="L713" t="str">
            <v>Localidades 700</v>
          </cell>
          <cell r="M713" t="str">
            <v>Celda Portatil - Triangular</v>
          </cell>
          <cell r="N713" t="str">
            <v>45.0</v>
          </cell>
          <cell r="O713">
            <v>44403</v>
          </cell>
          <cell r="P713" t="str">
            <v>60.0</v>
          </cell>
          <cell r="Q713">
            <v>44508</v>
          </cell>
          <cell r="R713" t="str">
            <v>NA</v>
          </cell>
          <cell r="S713" t="str">
            <v>NA</v>
          </cell>
          <cell r="U713" t="str">
            <v>CW2020 R3</v>
          </cell>
        </row>
        <row r="714">
          <cell r="B714" t="str">
            <v>SurOccidente</v>
          </cell>
          <cell r="C714" t="str">
            <v>CAQ.Las Morras</v>
          </cell>
          <cell r="D714" t="str">
            <v>Localidades 700 - Obra Civil 100%</v>
          </cell>
          <cell r="E714">
            <v>409258918</v>
          </cell>
          <cell r="F714" t="str">
            <v>German David Diez</v>
          </cell>
          <cell r="G714">
            <v>44400</v>
          </cell>
          <cell r="H714" t="str">
            <v>HB SADELEC</v>
          </cell>
          <cell r="I714" t="str">
            <v>RF-PE-23125,</v>
          </cell>
          <cell r="J714">
            <v>20213324</v>
          </cell>
          <cell r="K714" t="str">
            <v>Obligaciones de hacer</v>
          </cell>
          <cell r="L714" t="str">
            <v>Localidades 700</v>
          </cell>
          <cell r="M714" t="str">
            <v>Celda Portatil - Triangular</v>
          </cell>
          <cell r="N714" t="str">
            <v>45.0</v>
          </cell>
          <cell r="O714">
            <v>44403</v>
          </cell>
          <cell r="P714" t="str">
            <v>60.0</v>
          </cell>
          <cell r="Q714">
            <v>44508</v>
          </cell>
          <cell r="R714" t="str">
            <v>NA</v>
          </cell>
          <cell r="S714" t="str">
            <v>NA</v>
          </cell>
          <cell r="U714" t="str">
            <v>CW2020 R3</v>
          </cell>
          <cell r="V714">
            <v>44561</v>
          </cell>
          <cell r="W714">
            <v>44561</v>
          </cell>
          <cell r="X714">
            <v>44561</v>
          </cell>
          <cell r="Y714">
            <v>44561</v>
          </cell>
          <cell r="Z714">
            <v>44567</v>
          </cell>
        </row>
        <row r="715">
          <cell r="B715" t="str">
            <v>SurOccidente</v>
          </cell>
          <cell r="C715" t="str">
            <v>CAQ.Fundacion</v>
          </cell>
          <cell r="D715" t="str">
            <v>Localidades 700 - Suministro e Instalación Torre</v>
          </cell>
          <cell r="E715">
            <v>182292600</v>
          </cell>
          <cell r="F715" t="str">
            <v>German David Diez</v>
          </cell>
          <cell r="G715">
            <v>44400</v>
          </cell>
          <cell r="H715" t="str">
            <v>CICSA</v>
          </cell>
          <cell r="I715" t="str">
            <v>RF-PE-23414,</v>
          </cell>
          <cell r="K715" t="str">
            <v>Obligaciones de hacer</v>
          </cell>
          <cell r="L715" t="str">
            <v>Localidades 700</v>
          </cell>
          <cell r="M715" t="str">
            <v>Torre Autosoportada - Triangular Seccion Variable</v>
          </cell>
          <cell r="N715" t="str">
            <v>60.0</v>
          </cell>
          <cell r="O715">
            <v>44403</v>
          </cell>
          <cell r="P715" t="str">
            <v>60.0</v>
          </cell>
          <cell r="Q715">
            <v>44508</v>
          </cell>
          <cell r="R715" t="str">
            <v>NA</v>
          </cell>
          <cell r="S715" t="str">
            <v>NA</v>
          </cell>
          <cell r="U715" t="str">
            <v>CW2020 R3</v>
          </cell>
          <cell r="V715">
            <v>44469</v>
          </cell>
          <cell r="W715">
            <v>44469</v>
          </cell>
          <cell r="X715">
            <v>44469</v>
          </cell>
          <cell r="Y715">
            <v>44469</v>
          </cell>
          <cell r="Z715">
            <v>44473</v>
          </cell>
        </row>
        <row r="716">
          <cell r="B716" t="str">
            <v>SurOccidente</v>
          </cell>
          <cell r="C716" t="str">
            <v>CAQ.Fundacion</v>
          </cell>
          <cell r="D716" t="str">
            <v>Localidades 700 - Cimentación Torre</v>
          </cell>
          <cell r="E716">
            <v>425449039</v>
          </cell>
          <cell r="F716" t="str">
            <v>German David Diez</v>
          </cell>
          <cell r="G716">
            <v>44400</v>
          </cell>
          <cell r="H716" t="str">
            <v>CICSA</v>
          </cell>
          <cell r="I716" t="str">
            <v>RF-PE-23414,</v>
          </cell>
          <cell r="K716" t="str">
            <v>Obligaciones de hacer</v>
          </cell>
          <cell r="L716" t="str">
            <v>Localidades 700</v>
          </cell>
          <cell r="M716" t="str">
            <v>Torre Autosoportada - Triangular Seccion Variable</v>
          </cell>
          <cell r="N716" t="str">
            <v>60.0</v>
          </cell>
          <cell r="O716">
            <v>44403</v>
          </cell>
          <cell r="P716" t="str">
            <v>60.0</v>
          </cell>
          <cell r="Q716">
            <v>44508</v>
          </cell>
          <cell r="R716" t="str">
            <v>NA</v>
          </cell>
          <cell r="S716" t="str">
            <v>NA</v>
          </cell>
          <cell r="U716" t="str">
            <v>CW2020 R3</v>
          </cell>
          <cell r="V716">
            <v>44469</v>
          </cell>
          <cell r="W716">
            <v>44469</v>
          </cell>
          <cell r="X716">
            <v>44469</v>
          </cell>
          <cell r="Y716">
            <v>44469</v>
          </cell>
          <cell r="Z716">
            <v>44473</v>
          </cell>
        </row>
        <row r="717">
          <cell r="B717" t="str">
            <v>SurOccidente</v>
          </cell>
          <cell r="C717" t="str">
            <v>CAQ.Fundacion</v>
          </cell>
          <cell r="D717" t="str">
            <v>Localidades 700 - Obra Civil 100%</v>
          </cell>
          <cell r="E717">
            <v>95074837</v>
          </cell>
          <cell r="F717" t="str">
            <v>German David Diez</v>
          </cell>
          <cell r="G717">
            <v>44400</v>
          </cell>
          <cell r="H717" t="str">
            <v>CICSA</v>
          </cell>
          <cell r="I717" t="str">
            <v>RF-PE-23414,</v>
          </cell>
          <cell r="J717">
            <v>20213320</v>
          </cell>
          <cell r="K717" t="str">
            <v>Obligaciones de hacer</v>
          </cell>
          <cell r="L717" t="str">
            <v>Localidades 700</v>
          </cell>
          <cell r="M717" t="str">
            <v>Torre Autosoportada - Triangular Seccion Variable</v>
          </cell>
          <cell r="N717" t="str">
            <v>60.0</v>
          </cell>
          <cell r="O717">
            <v>44403</v>
          </cell>
          <cell r="P717" t="str">
            <v>60.0</v>
          </cell>
          <cell r="Q717">
            <v>44508</v>
          </cell>
          <cell r="R717" t="str">
            <v>NA</v>
          </cell>
          <cell r="S717" t="str">
            <v>NA</v>
          </cell>
          <cell r="U717" t="str">
            <v>CW2020 R3</v>
          </cell>
          <cell r="V717">
            <v>44599</v>
          </cell>
          <cell r="W717">
            <v>44599</v>
          </cell>
          <cell r="X717">
            <v>44599</v>
          </cell>
          <cell r="Y717">
            <v>44603</v>
          </cell>
          <cell r="Z717">
            <v>44624</v>
          </cell>
        </row>
        <row r="718">
          <cell r="B718" t="str">
            <v>SurOccidente</v>
          </cell>
          <cell r="C718" t="str">
            <v>CAQ.El Manantial</v>
          </cell>
          <cell r="D718" t="str">
            <v>Localidades 700 - Obra Civil 100%</v>
          </cell>
          <cell r="E718">
            <v>400881126</v>
          </cell>
          <cell r="F718" t="str">
            <v>German David Diez</v>
          </cell>
          <cell r="G718">
            <v>44400</v>
          </cell>
          <cell r="H718" t="str">
            <v>CICSA</v>
          </cell>
          <cell r="I718" t="str">
            <v>RF-PE-24454,</v>
          </cell>
          <cell r="J718">
            <v>20213319</v>
          </cell>
          <cell r="K718" t="str">
            <v>Obligaciones de hacer</v>
          </cell>
          <cell r="L718" t="str">
            <v>Localidades 700</v>
          </cell>
          <cell r="M718" t="str">
            <v>Celda Portatil - Triangular</v>
          </cell>
          <cell r="N718" t="str">
            <v>45.0</v>
          </cell>
          <cell r="O718">
            <v>44403</v>
          </cell>
          <cell r="P718" t="str">
            <v>60.0</v>
          </cell>
          <cell r="Q718">
            <v>44508</v>
          </cell>
          <cell r="R718" t="str">
            <v>NA</v>
          </cell>
          <cell r="S718" t="str">
            <v>NA</v>
          </cell>
          <cell r="U718" t="str">
            <v>CW2020 R3</v>
          </cell>
          <cell r="V718">
            <v>44593</v>
          </cell>
          <cell r="W718">
            <v>44593</v>
          </cell>
          <cell r="X718">
            <v>44593</v>
          </cell>
          <cell r="Y718">
            <v>44603</v>
          </cell>
          <cell r="Z718">
            <v>44624</v>
          </cell>
        </row>
        <row r="719">
          <cell r="B719" t="str">
            <v>SurOccidente</v>
          </cell>
          <cell r="C719" t="str">
            <v>NEI.Manzanares BSC</v>
          </cell>
          <cell r="D719" t="str">
            <v>Ampliación Localidades 700 - Ampliación Obras Civiles</v>
          </cell>
          <cell r="E719">
            <v>23629942</v>
          </cell>
          <cell r="F719" t="str">
            <v>German Dario Mancipe</v>
          </cell>
          <cell r="G719">
            <v>44398</v>
          </cell>
          <cell r="H719" t="str">
            <v>CICSA</v>
          </cell>
          <cell r="I719" t="str">
            <v>RF-OVE-50467 lte700,</v>
          </cell>
          <cell r="K719" t="str">
            <v>Calidad regional</v>
          </cell>
          <cell r="L719" t="str">
            <v>Ampliación Localidades 700</v>
          </cell>
          <cell r="M719" t="str">
            <v>Torre Autosoportada - Triangular Seccion Variable</v>
          </cell>
          <cell r="N719" t="str">
            <v>50.0</v>
          </cell>
          <cell r="O719">
            <v>44399</v>
          </cell>
          <cell r="P719" t="str">
            <v>12.0</v>
          </cell>
          <cell r="Q719">
            <v>44456</v>
          </cell>
          <cell r="R719" t="str">
            <v>NA</v>
          </cell>
          <cell r="S719" t="str">
            <v>NA</v>
          </cell>
          <cell r="T719" t="str">
            <v>instalación de rieles omega, escalerillas porta cables, 6 platinas de tierras , 3 soportes tipo H, desmontes de soportes, guayas de tierras en rack central de la torre y bajante de pararrayos</v>
          </cell>
          <cell r="U719" t="str">
            <v>CW2020 R3</v>
          </cell>
          <cell r="V719">
            <v>44495</v>
          </cell>
          <cell r="W719">
            <v>44495</v>
          </cell>
          <cell r="X719">
            <v>44495</v>
          </cell>
          <cell r="Y719">
            <v>44497</v>
          </cell>
          <cell r="Z719">
            <v>44504</v>
          </cell>
        </row>
        <row r="720">
          <cell r="B720" t="str">
            <v>SurOccidente</v>
          </cell>
          <cell r="C720" t="str">
            <v>HUI.Pitalito-3</v>
          </cell>
          <cell r="D720" t="str">
            <v>Adecuaciones - Civiles LTE u Otras tecnologias</v>
          </cell>
          <cell r="E720">
            <v>15052820</v>
          </cell>
          <cell r="F720" t="str">
            <v>German Dario Mancipe</v>
          </cell>
          <cell r="G720">
            <v>44398</v>
          </cell>
          <cell r="H720" t="str">
            <v>CICSA</v>
          </cell>
          <cell r="I720" t="str">
            <v>RF-OVE-36033 LTE1900,</v>
          </cell>
          <cell r="K720" t="str">
            <v>Adecuaciones OYM Nuevas Tecnologias</v>
          </cell>
          <cell r="L720" t="str">
            <v>Adecuaciones</v>
          </cell>
          <cell r="M720" t="str">
            <v>Torre Autosoportada - Triangular Seccion Variable</v>
          </cell>
          <cell r="N720" t="str">
            <v>45.0</v>
          </cell>
          <cell r="O720">
            <v>44399</v>
          </cell>
          <cell r="P720" t="str">
            <v>15.0</v>
          </cell>
          <cell r="Q720">
            <v>44459</v>
          </cell>
          <cell r="R720" t="str">
            <v>NA</v>
          </cell>
          <cell r="S720" t="str">
            <v>NA</v>
          </cell>
          <cell r="T720" t="str">
            <v>Se requiere Mtto Preventivo de la EB (Limpieza de torre, aplicación de anticorrosivo, pintura de torre, retorqueo de torre, Mtto luces de obstrucción, cambio de línea de vida si aplica).</v>
          </cell>
          <cell r="U720" t="str">
            <v>CW2020 R3</v>
          </cell>
          <cell r="V720">
            <v>44438</v>
          </cell>
          <cell r="W720">
            <v>44438</v>
          </cell>
          <cell r="X720">
            <v>44438</v>
          </cell>
          <cell r="Y720">
            <v>44439</v>
          </cell>
          <cell r="Z720">
            <v>44442</v>
          </cell>
        </row>
        <row r="721">
          <cell r="B721" t="str">
            <v>SurOccidente</v>
          </cell>
          <cell r="C721" t="str">
            <v>CAL.Ingenio</v>
          </cell>
          <cell r="D721" t="str">
            <v>Ampliación Localidades 700 - Ampliación Obras Civiles</v>
          </cell>
          <cell r="E721">
            <v>22742442</v>
          </cell>
          <cell r="F721" t="str">
            <v>German Dario Mancipe</v>
          </cell>
          <cell r="G721">
            <v>44398</v>
          </cell>
          <cell r="H721" t="str">
            <v>CICSA</v>
          </cell>
          <cell r="I721" t="str">
            <v>RF-OVE-45842 lte700,</v>
          </cell>
          <cell r="K721" t="str">
            <v>Calidad regional</v>
          </cell>
          <cell r="L721" t="str">
            <v>Ampliación Localidades 700</v>
          </cell>
          <cell r="M721" t="str">
            <v>Torre Autosoportada - Triangular Seccion Variable</v>
          </cell>
          <cell r="N721" t="str">
            <v>60.0</v>
          </cell>
          <cell r="O721">
            <v>44399</v>
          </cell>
          <cell r="P721" t="str">
            <v>15.0</v>
          </cell>
          <cell r="Q721">
            <v>44459</v>
          </cell>
          <cell r="R721" t="str">
            <v>NA</v>
          </cell>
          <cell r="S721" t="str">
            <v>NA</v>
          </cell>
          <cell r="T721" t="str">
            <v>Se requiere Mtto Preventivo de la EB (Limpieza de torre, aplicación de anticorrosivo, pintura de torre, retorqueo de torre, Mtto luces de obstrucción, cambio de línea de vida si aplica).</v>
          </cell>
          <cell r="U721" t="str">
            <v>CW2020 R3</v>
          </cell>
          <cell r="V721">
            <v>44467</v>
          </cell>
          <cell r="W721">
            <v>44587</v>
          </cell>
          <cell r="X721">
            <v>44574</v>
          </cell>
          <cell r="Y721">
            <v>44589</v>
          </cell>
          <cell r="Z721">
            <v>44596</v>
          </cell>
        </row>
        <row r="722">
          <cell r="B722" t="str">
            <v>SurOccidente</v>
          </cell>
          <cell r="C722" t="str">
            <v>CAU.Mondomo</v>
          </cell>
          <cell r="D722" t="str">
            <v>Ampliación 3G/LTE - Ampliación Obras Civiles</v>
          </cell>
          <cell r="E722">
            <v>1868375</v>
          </cell>
          <cell r="F722" t="str">
            <v>German Dario Mancipe</v>
          </cell>
          <cell r="G722">
            <v>44396</v>
          </cell>
          <cell r="H722" t="str">
            <v>HB SADELEC</v>
          </cell>
          <cell r="I722" t="str">
            <v>RF-AMP-28866 rfmodule850,</v>
          </cell>
          <cell r="K722" t="str">
            <v>Calidad regional</v>
          </cell>
          <cell r="L722" t="str">
            <v>Ampliación 3G/LTE</v>
          </cell>
          <cell r="M722" t="str">
            <v>Torre Autosoportada - Triangular Seccion Variable</v>
          </cell>
          <cell r="N722" t="str">
            <v>80.0</v>
          </cell>
          <cell r="O722">
            <v>44385</v>
          </cell>
          <cell r="P722" t="str">
            <v>5.0</v>
          </cell>
          <cell r="Q722">
            <v>44435</v>
          </cell>
          <cell r="R722" t="str">
            <v>NA</v>
          </cell>
          <cell r="S722" t="str">
            <v>NA</v>
          </cell>
          <cell r="T722" t="str">
            <v>platinas y guata en rack central de la torre</v>
          </cell>
          <cell r="U722" t="str">
            <v>CW2020 R3</v>
          </cell>
          <cell r="V722">
            <v>44398</v>
          </cell>
          <cell r="W722">
            <v>44398</v>
          </cell>
          <cell r="X722">
            <v>44398</v>
          </cell>
          <cell r="Y722">
            <v>44407</v>
          </cell>
          <cell r="Z722">
            <v>44411</v>
          </cell>
        </row>
        <row r="723">
          <cell r="B723" t="str">
            <v>SurOccidente</v>
          </cell>
          <cell r="C723" t="str">
            <v>TUL.Farfan</v>
          </cell>
          <cell r="D723" t="str">
            <v>Adecuaciones - Obras Civiles Menores</v>
          </cell>
          <cell r="E723">
            <v>6120315</v>
          </cell>
          <cell r="F723" t="str">
            <v>Luis Ediel Torres</v>
          </cell>
          <cell r="G723">
            <v>44396</v>
          </cell>
          <cell r="H723" t="str">
            <v>CICSA</v>
          </cell>
          <cell r="K723" t="str">
            <v>Indicadores</v>
          </cell>
          <cell r="L723" t="str">
            <v>Adecuaciones</v>
          </cell>
          <cell r="M723" t="str">
            <v>Terraza - Convencional con Torre</v>
          </cell>
          <cell r="N723" t="str">
            <v>30.0</v>
          </cell>
          <cell r="O723">
            <v>44400</v>
          </cell>
          <cell r="P723" t="str">
            <v>5.0</v>
          </cell>
          <cell r="Q723">
            <v>44450</v>
          </cell>
          <cell r="R723" t="str">
            <v>NA</v>
          </cell>
          <cell r="S723" t="str">
            <v>NA</v>
          </cell>
          <cell r="T723" t="str">
            <v>obra electricas menores par aentrega al SO</v>
          </cell>
          <cell r="U723" t="str">
            <v>CW2020 R3</v>
          </cell>
          <cell r="V723">
            <v>44469</v>
          </cell>
          <cell r="W723">
            <v>44469</v>
          </cell>
          <cell r="X723">
            <v>44469</v>
          </cell>
          <cell r="Y723">
            <v>44469</v>
          </cell>
          <cell r="Z723">
            <v>44473</v>
          </cell>
        </row>
        <row r="724">
          <cell r="B724" t="str">
            <v>SurOccidente</v>
          </cell>
          <cell r="C724" t="str">
            <v>POP.RB Campanario</v>
          </cell>
          <cell r="D724" t="str">
            <v>Plan de Expansión - Obra Civil 100%</v>
          </cell>
          <cell r="E724">
            <v>52971536</v>
          </cell>
          <cell r="F724" t="str">
            <v>German David Diez</v>
          </cell>
          <cell r="G724">
            <v>44393</v>
          </cell>
          <cell r="H724" t="str">
            <v>ING. DEL HUILA</v>
          </cell>
          <cell r="I724" t="str">
            <v>RF-PE-24272,</v>
          </cell>
          <cell r="K724" t="str">
            <v>Reubicaciones</v>
          </cell>
          <cell r="L724" t="str">
            <v>Plan de Expansión</v>
          </cell>
          <cell r="M724" t="str">
            <v>Terraza - Convencional con Mastil Autosoportado</v>
          </cell>
          <cell r="N724" t="str">
            <v>20.0</v>
          </cell>
          <cell r="O724">
            <v>44396</v>
          </cell>
          <cell r="P724" t="str">
            <v>30.0</v>
          </cell>
          <cell r="Q724">
            <v>44471</v>
          </cell>
          <cell r="R724" t="str">
            <v>N</v>
          </cell>
          <cell r="S724" t="str">
            <v>hasta InSrv</v>
          </cell>
          <cell r="U724" t="str">
            <v>CW2020 R3</v>
          </cell>
          <cell r="V724">
            <v>44530</v>
          </cell>
          <cell r="W724">
            <v>44530</v>
          </cell>
          <cell r="X724">
            <v>44530</v>
          </cell>
          <cell r="Y724">
            <v>44530</v>
          </cell>
          <cell r="Z724">
            <v>44533</v>
          </cell>
        </row>
        <row r="725">
          <cell r="B725" t="str">
            <v>SurOccidente</v>
          </cell>
          <cell r="C725" t="str">
            <v>PUT.Remolinos</v>
          </cell>
          <cell r="D725" t="str">
            <v>Adecuaciones - Obras Civiles Menores</v>
          </cell>
          <cell r="E725">
            <v>3932617</v>
          </cell>
          <cell r="F725" t="str">
            <v>German Dario Mancipe</v>
          </cell>
          <cell r="G725">
            <v>44392</v>
          </cell>
          <cell r="H725" t="str">
            <v>ING. DEL HUILA</v>
          </cell>
          <cell r="I725" t="str">
            <v>RF-PE-23207,</v>
          </cell>
          <cell r="K725" t="str">
            <v>Calidad regional</v>
          </cell>
          <cell r="L725" t="str">
            <v>Adecuaciones</v>
          </cell>
          <cell r="M725" t="str">
            <v>Torre Autosoportada - Triangular Seccion Variable</v>
          </cell>
          <cell r="N725" t="str">
            <v>60.0</v>
          </cell>
          <cell r="O725">
            <v>44393</v>
          </cell>
          <cell r="P725" t="str">
            <v>12.0</v>
          </cell>
          <cell r="Q725">
            <v>44450</v>
          </cell>
          <cell r="R725" t="str">
            <v>NA</v>
          </cell>
          <cell r="S725" t="str">
            <v>NA</v>
          </cell>
          <cell r="T725" t="str">
            <v>El TSS se valida para la instalación de 1 soporte tipo bandera, la reubicación de un soporte en torre y la instalación de dos platinas de tierra</v>
          </cell>
          <cell r="U725" t="str">
            <v>CW2020 R3</v>
          </cell>
          <cell r="V725">
            <v>44406</v>
          </cell>
          <cell r="W725">
            <v>44406</v>
          </cell>
          <cell r="X725">
            <v>44406</v>
          </cell>
          <cell r="Y725">
            <v>44407</v>
          </cell>
          <cell r="Z725">
            <v>44411</v>
          </cell>
        </row>
        <row r="726">
          <cell r="B726" t="str">
            <v>SurOccidente</v>
          </cell>
          <cell r="C726" t="str">
            <v>CAL.Diamante</v>
          </cell>
          <cell r="D726" t="str">
            <v>Ampliación Localidades 700 - Ampliación Obras Civiles</v>
          </cell>
          <cell r="E726">
            <v>15693343</v>
          </cell>
          <cell r="F726" t="str">
            <v>German Dario Mancipe</v>
          </cell>
          <cell r="G726">
            <v>44392</v>
          </cell>
          <cell r="H726" t="str">
            <v>ING. DEL HUILA</v>
          </cell>
          <cell r="I726" t="str">
            <v>RF-OVE-45947 lte700,</v>
          </cell>
          <cell r="K726" t="str">
            <v>Calidad regional</v>
          </cell>
          <cell r="L726" t="str">
            <v>Ampliación Localidades 700</v>
          </cell>
          <cell r="M726" t="str">
            <v>Torre Autosoportada - Triangular Seccion Variable</v>
          </cell>
          <cell r="N726" t="str">
            <v>35.0</v>
          </cell>
          <cell r="O726">
            <v>44393</v>
          </cell>
          <cell r="P726" t="str">
            <v>15.0</v>
          </cell>
          <cell r="Q726">
            <v>44453</v>
          </cell>
          <cell r="R726" t="str">
            <v>NA</v>
          </cell>
          <cell r="S726" t="str">
            <v>NA</v>
          </cell>
          <cell r="T726" t="str">
            <v>Obras de mantenimiento</v>
          </cell>
          <cell r="U726" t="str">
            <v>CW2020 R3</v>
          </cell>
          <cell r="V726">
            <v>44438</v>
          </cell>
          <cell r="W726">
            <v>44438</v>
          </cell>
          <cell r="X726">
            <v>44438</v>
          </cell>
          <cell r="Y726">
            <v>44439</v>
          </cell>
          <cell r="Z726">
            <v>44442</v>
          </cell>
        </row>
        <row r="727">
          <cell r="B727" t="str">
            <v>SurOccidente</v>
          </cell>
          <cell r="C727" t="str">
            <v>CAU.Santander-1</v>
          </cell>
          <cell r="D727" t="str">
            <v>Ampliación Localidades 700 - Ampliación Obras Civiles</v>
          </cell>
          <cell r="E727">
            <v>18644142</v>
          </cell>
          <cell r="F727" t="str">
            <v>German Dario Mancipe</v>
          </cell>
          <cell r="G727">
            <v>44392</v>
          </cell>
          <cell r="H727" t="str">
            <v>ING. DEL HUILA</v>
          </cell>
          <cell r="I727" t="str">
            <v>RF-OVE-49305 LTE700,</v>
          </cell>
          <cell r="K727" t="str">
            <v>Calidad regional</v>
          </cell>
          <cell r="L727" t="str">
            <v>Ampliación Localidades 700</v>
          </cell>
          <cell r="M727" t="str">
            <v>Torre Autosoportada - Triangular Seccion Variable</v>
          </cell>
          <cell r="N727" t="str">
            <v>35.0</v>
          </cell>
          <cell r="O727">
            <v>44393</v>
          </cell>
          <cell r="P727" t="str">
            <v>15.0</v>
          </cell>
          <cell r="Q727">
            <v>44453</v>
          </cell>
          <cell r="R727" t="str">
            <v>NA</v>
          </cell>
          <cell r="S727" t="str">
            <v>NA</v>
          </cell>
          <cell r="T727" t="str">
            <v>Obras de mantenimiento</v>
          </cell>
          <cell r="U727" t="str">
            <v>CW2020 R3</v>
          </cell>
          <cell r="V727">
            <v>44438</v>
          </cell>
          <cell r="W727">
            <v>44438</v>
          </cell>
          <cell r="X727">
            <v>44438</v>
          </cell>
          <cell r="Y727">
            <v>44439</v>
          </cell>
          <cell r="Z727">
            <v>44442</v>
          </cell>
        </row>
        <row r="728">
          <cell r="B728" t="str">
            <v>SurOccidente</v>
          </cell>
          <cell r="C728" t="str">
            <v>CAU.Villarica</v>
          </cell>
          <cell r="D728" t="str">
            <v>Ampliación Localidades 700 - Ampliación Obras Civiles</v>
          </cell>
          <cell r="E728">
            <v>32191056</v>
          </cell>
          <cell r="F728" t="str">
            <v>German Dario Mancipe</v>
          </cell>
          <cell r="G728">
            <v>44392</v>
          </cell>
          <cell r="H728" t="str">
            <v>ING. DEL HUILA</v>
          </cell>
          <cell r="I728" t="str">
            <v>RF-OVE-48950 lte700,</v>
          </cell>
          <cell r="K728" t="str">
            <v>Calidad regional</v>
          </cell>
          <cell r="L728" t="str">
            <v>Ampliación Localidades 700</v>
          </cell>
          <cell r="M728" t="str">
            <v>Torre Autosoportada - Triangular Seccion Variable</v>
          </cell>
          <cell r="N728" t="str">
            <v>70.0</v>
          </cell>
          <cell r="O728">
            <v>44393</v>
          </cell>
          <cell r="P728" t="str">
            <v>15.0</v>
          </cell>
          <cell r="Q728">
            <v>44453</v>
          </cell>
          <cell r="R728" t="str">
            <v>NA</v>
          </cell>
          <cell r="S728" t="str">
            <v>NA</v>
          </cell>
          <cell r="T728" t="str">
            <v>Obras de mantenimiento</v>
          </cell>
          <cell r="U728" t="str">
            <v>CW2020 R3</v>
          </cell>
          <cell r="V728">
            <v>44438</v>
          </cell>
          <cell r="W728">
            <v>44438</v>
          </cell>
          <cell r="X728">
            <v>44438</v>
          </cell>
          <cell r="Y728">
            <v>44439</v>
          </cell>
          <cell r="Z728">
            <v>44442</v>
          </cell>
        </row>
        <row r="729">
          <cell r="B729" t="str">
            <v>SurOccidente</v>
          </cell>
          <cell r="C729" t="str">
            <v>HUI.Bruselas</v>
          </cell>
          <cell r="D729" t="str">
            <v>Ampliación Localidades 700 - Ampliación Obras Civiles</v>
          </cell>
          <cell r="E729">
            <v>16166608</v>
          </cell>
          <cell r="F729" t="str">
            <v>German Dario Mancipe</v>
          </cell>
          <cell r="G729">
            <v>44392</v>
          </cell>
          <cell r="H729" t="str">
            <v>ING. DEL HUILA</v>
          </cell>
          <cell r="I729" t="str">
            <v>RF-OVE-48593 lte700,</v>
          </cell>
          <cell r="K729" t="str">
            <v>Calidad regional</v>
          </cell>
          <cell r="L729" t="str">
            <v>Ampliación Localidades 700</v>
          </cell>
          <cell r="M729" t="str">
            <v>Torre Autosoportada - Triangular Seccion Variable</v>
          </cell>
          <cell r="N729" t="str">
            <v>60.0</v>
          </cell>
          <cell r="O729">
            <v>44393</v>
          </cell>
          <cell r="P729" t="str">
            <v>15.0</v>
          </cell>
          <cell r="Q729">
            <v>44453</v>
          </cell>
          <cell r="R729" t="str">
            <v>NA</v>
          </cell>
          <cell r="S729" t="str">
            <v>NA</v>
          </cell>
          <cell r="T729" t="str">
            <v>Obras de mantenimiento</v>
          </cell>
          <cell r="U729" t="str">
            <v>CW2020 R3</v>
          </cell>
          <cell r="V729">
            <v>44432</v>
          </cell>
          <cell r="W729">
            <v>44432</v>
          </cell>
          <cell r="X729">
            <v>44432</v>
          </cell>
          <cell r="Y729">
            <v>44439</v>
          </cell>
          <cell r="Z729">
            <v>44442</v>
          </cell>
        </row>
        <row r="730">
          <cell r="B730" t="str">
            <v>SurOccidente</v>
          </cell>
          <cell r="C730" t="str">
            <v>NAR.Ipiales-7</v>
          </cell>
          <cell r="D730" t="str">
            <v>Ampliación Localidades 700 - Ampliación Obras Civiles</v>
          </cell>
          <cell r="E730">
            <v>8955223</v>
          </cell>
          <cell r="F730" t="str">
            <v>German Dario Mancipe</v>
          </cell>
          <cell r="G730">
            <v>44392</v>
          </cell>
          <cell r="H730" t="str">
            <v>ING. DEL HUILA</v>
          </cell>
          <cell r="I730" t="str">
            <v>RF-OVE-49467 LTE700,</v>
          </cell>
          <cell r="K730" t="str">
            <v>Calidad regional</v>
          </cell>
          <cell r="L730" t="str">
            <v>Ampliación Localidades 700</v>
          </cell>
          <cell r="M730" t="str">
            <v>Torre Autosoportada - Triangular Seccion Variable</v>
          </cell>
          <cell r="N730" t="str">
            <v>30.0</v>
          </cell>
          <cell r="O730">
            <v>44393</v>
          </cell>
          <cell r="P730" t="str">
            <v>15.0</v>
          </cell>
          <cell r="Q730">
            <v>44453</v>
          </cell>
          <cell r="R730" t="str">
            <v>NA</v>
          </cell>
          <cell r="S730" t="str">
            <v>NA</v>
          </cell>
          <cell r="T730" t="str">
            <v>Obras de mantenimiento</v>
          </cell>
          <cell r="U730" t="str">
            <v>CW2020 R3</v>
          </cell>
          <cell r="V730">
            <v>44438</v>
          </cell>
          <cell r="W730">
            <v>44438</v>
          </cell>
          <cell r="X730">
            <v>44438</v>
          </cell>
          <cell r="Y730">
            <v>44439</v>
          </cell>
          <cell r="Z730">
            <v>44442</v>
          </cell>
        </row>
        <row r="731">
          <cell r="B731" t="str">
            <v>SurOccidente</v>
          </cell>
          <cell r="C731" t="str">
            <v>POP.Las Ferias</v>
          </cell>
          <cell r="D731" t="str">
            <v>Ampliación Localidades 700 - Ampliación Obras Civiles</v>
          </cell>
          <cell r="E731">
            <v>20973407</v>
          </cell>
          <cell r="F731" t="str">
            <v>German Dario Mancipe</v>
          </cell>
          <cell r="G731">
            <v>44392</v>
          </cell>
          <cell r="H731" t="str">
            <v>ING. DEL HUILA</v>
          </cell>
          <cell r="I731" t="str">
            <v>RF-OVE-49373 LTE700,</v>
          </cell>
          <cell r="K731" t="str">
            <v>Calidad regional</v>
          </cell>
          <cell r="L731" t="str">
            <v>Ampliación Localidades 700</v>
          </cell>
          <cell r="M731" t="str">
            <v>Torre Autosoportada - Triangular Seccion Variable</v>
          </cell>
          <cell r="N731" t="str">
            <v>35.0</v>
          </cell>
          <cell r="O731">
            <v>44393</v>
          </cell>
          <cell r="P731" t="str">
            <v>15.0</v>
          </cell>
          <cell r="Q731">
            <v>44453</v>
          </cell>
          <cell r="R731" t="str">
            <v>NA</v>
          </cell>
          <cell r="S731" t="str">
            <v>NA</v>
          </cell>
          <cell r="T731" t="str">
            <v>Obras de Mantenimiento</v>
          </cell>
          <cell r="U731" t="str">
            <v>CW2020 R3</v>
          </cell>
          <cell r="V731">
            <v>44432</v>
          </cell>
          <cell r="W731">
            <v>44432</v>
          </cell>
          <cell r="X731">
            <v>44432</v>
          </cell>
          <cell r="Y731">
            <v>44439</v>
          </cell>
          <cell r="Z731">
            <v>44442</v>
          </cell>
        </row>
        <row r="732">
          <cell r="B732" t="str">
            <v>SurOccidente</v>
          </cell>
          <cell r="C732" t="str">
            <v>TOL.Natagaima</v>
          </cell>
          <cell r="D732" t="str">
            <v>Adecuaciones - Civiles LTE u Otras tecnologias</v>
          </cell>
          <cell r="E732">
            <v>24051060</v>
          </cell>
          <cell r="F732" t="str">
            <v>German Dario Mancipe</v>
          </cell>
          <cell r="G732">
            <v>44392</v>
          </cell>
          <cell r="H732" t="str">
            <v>CICSA</v>
          </cell>
          <cell r="I732" t="str">
            <v>RF-OVE-50591 lte700,</v>
          </cell>
          <cell r="K732" t="str">
            <v>Calidad regional</v>
          </cell>
          <cell r="L732" t="str">
            <v>Ampliación Localidades 700</v>
          </cell>
          <cell r="M732" t="str">
            <v>Torre Autosoportada - Triangular Seccion Variable</v>
          </cell>
          <cell r="N732" t="str">
            <v>60.0</v>
          </cell>
          <cell r="O732">
            <v>44354</v>
          </cell>
          <cell r="P732" t="str">
            <v>12.0</v>
          </cell>
          <cell r="Q732">
            <v>44411</v>
          </cell>
          <cell r="R732" t="str">
            <v>NA</v>
          </cell>
          <cell r="S732" t="str">
            <v>NA</v>
          </cell>
          <cell r="T732" t="str">
            <v>Instalación de 1 soporte tipo bandera de 3m. x 3'', 1 desmonte y 70 m. de Guaya en el RACK central de la torre.</v>
          </cell>
          <cell r="U732" t="str">
            <v>CW2020 R3</v>
          </cell>
          <cell r="V732">
            <v>44529</v>
          </cell>
          <cell r="W732">
            <v>44529</v>
          </cell>
          <cell r="X732">
            <v>44529</v>
          </cell>
          <cell r="Y732">
            <v>44530</v>
          </cell>
          <cell r="Z732">
            <v>44533</v>
          </cell>
        </row>
        <row r="733">
          <cell r="B733" t="str">
            <v>SurOccidente</v>
          </cell>
          <cell r="C733" t="str">
            <v>VAL.Montebello</v>
          </cell>
          <cell r="D733" t="str">
            <v>Adecuaciones - Civiles LTE u Otras tecnologias</v>
          </cell>
          <cell r="E733">
            <v>18732022</v>
          </cell>
          <cell r="F733" t="str">
            <v>German Dario Mancipe</v>
          </cell>
          <cell r="G733">
            <v>44392</v>
          </cell>
          <cell r="H733" t="str">
            <v>HB SADELEC</v>
          </cell>
          <cell r="I733" t="str">
            <v>RF-OVE-50117 lte700,</v>
          </cell>
          <cell r="K733" t="str">
            <v>Calidad regional</v>
          </cell>
          <cell r="L733" t="str">
            <v>Ampliación Localidades 700</v>
          </cell>
          <cell r="M733" t="str">
            <v>Torre Autosoportada - Triangular Seccion Variable</v>
          </cell>
          <cell r="N733" t="str">
            <v>37.0</v>
          </cell>
          <cell r="O733">
            <v>44363</v>
          </cell>
          <cell r="P733" t="str">
            <v>12.0</v>
          </cell>
          <cell r="Q733">
            <v>44420</v>
          </cell>
          <cell r="R733" t="str">
            <v>NA</v>
          </cell>
          <cell r="S733" t="str">
            <v>NA</v>
          </cell>
          <cell r="T733" t="str">
            <v>Instalación de 5 platinas de tierras, guaya de pararrayos y rack central de la torre y la reubicación de 1 soporte de diversidad</v>
          </cell>
          <cell r="U733" t="str">
            <v>CW2020 R3</v>
          </cell>
          <cell r="V733">
            <v>44617</v>
          </cell>
          <cell r="W733">
            <v>44617</v>
          </cell>
          <cell r="X733">
            <v>44617</v>
          </cell>
          <cell r="Y733">
            <v>44620</v>
          </cell>
          <cell r="Z733">
            <v>44624</v>
          </cell>
        </row>
        <row r="734">
          <cell r="B734" t="str">
            <v>SurOccidente</v>
          </cell>
          <cell r="C734" t="str">
            <v>VAL.Propal</v>
          </cell>
          <cell r="D734" t="str">
            <v>Adecuaciones - Civiles LTE u Otras tecnologias</v>
          </cell>
          <cell r="E734">
            <v>13724094</v>
          </cell>
          <cell r="F734" t="str">
            <v>German Dario Mancipe</v>
          </cell>
          <cell r="G734">
            <v>44392</v>
          </cell>
          <cell r="H734" t="str">
            <v>CICSA</v>
          </cell>
          <cell r="I734" t="str">
            <v>RF-OVE-46524 lte700,</v>
          </cell>
          <cell r="K734" t="str">
            <v>Calidad regional</v>
          </cell>
          <cell r="L734" t="str">
            <v>Ampliación Localidades 700</v>
          </cell>
          <cell r="M734" t="str">
            <v>Torre Autosoportada - Triangular Seccion Variable</v>
          </cell>
          <cell r="N734" t="str">
            <v>45.0</v>
          </cell>
          <cell r="O734">
            <v>44282</v>
          </cell>
          <cell r="P734" t="str">
            <v>12.0</v>
          </cell>
          <cell r="Q734">
            <v>44339</v>
          </cell>
          <cell r="R734" t="str">
            <v>NA</v>
          </cell>
          <cell r="S734" t="str">
            <v>NA</v>
          </cell>
          <cell r="T734" t="str">
            <v>Trabajo en conjunto Se requieren 4 platinas de tierra, 3 soportes para equipos de RF rieles omega y la reubicación de tres soportes</v>
          </cell>
          <cell r="U734" t="str">
            <v>CW2020 R3</v>
          </cell>
          <cell r="V734">
            <v>44592</v>
          </cell>
          <cell r="W734">
            <v>44592</v>
          </cell>
          <cell r="X734">
            <v>44592</v>
          </cell>
          <cell r="Y734">
            <v>44592</v>
          </cell>
          <cell r="Z734">
            <v>44596</v>
          </cell>
        </row>
        <row r="735">
          <cell r="B735" t="str">
            <v>SurOccidente</v>
          </cell>
          <cell r="C735" t="str">
            <v>CAU.Puerto Saija</v>
          </cell>
          <cell r="D735" t="str">
            <v>Localidades 700 - Obra Eléctrica 100%</v>
          </cell>
          <cell r="E735">
            <v>14290000</v>
          </cell>
          <cell r="F735" t="str">
            <v>German David Diez</v>
          </cell>
          <cell r="G735">
            <v>44392</v>
          </cell>
          <cell r="H735" t="str">
            <v>CICSA</v>
          </cell>
          <cell r="I735" t="str">
            <v>RF-PE-23154,</v>
          </cell>
          <cell r="K735" t="str">
            <v>Obligaciones de hacer</v>
          </cell>
          <cell r="L735" t="str">
            <v>Localidades 700</v>
          </cell>
          <cell r="M735" t="str">
            <v>Torre Autosoportada - Triangular Seccion Variable</v>
          </cell>
          <cell r="N735" t="str">
            <v>60.0</v>
          </cell>
          <cell r="O735">
            <v>44123</v>
          </cell>
          <cell r="P735" t="str">
            <v>60.0</v>
          </cell>
          <cell r="Q735">
            <v>44228</v>
          </cell>
          <cell r="R735" t="str">
            <v>NA</v>
          </cell>
          <cell r="S735" t="str">
            <v>NA</v>
          </cell>
          <cell r="U735" t="str">
            <v>CW2020 R3</v>
          </cell>
          <cell r="V735">
            <v>44406</v>
          </cell>
          <cell r="W735">
            <v>44406</v>
          </cell>
          <cell r="X735">
            <v>44406</v>
          </cell>
          <cell r="Y735">
            <v>44407</v>
          </cell>
          <cell r="Z735">
            <v>44411</v>
          </cell>
        </row>
        <row r="736">
          <cell r="B736" t="str">
            <v>SurOccidente</v>
          </cell>
          <cell r="C736" t="str">
            <v>CAQ.Palizadas</v>
          </cell>
          <cell r="D736" t="str">
            <v>Localidades 700 - Suministro e Instalación Torre</v>
          </cell>
          <cell r="E736">
            <v>132885243</v>
          </cell>
          <cell r="F736" t="str">
            <v>German David Diez</v>
          </cell>
          <cell r="G736">
            <v>44392</v>
          </cell>
          <cell r="H736" t="str">
            <v>HB SADELEC</v>
          </cell>
          <cell r="I736" t="str">
            <v>RF-PE-23455,</v>
          </cell>
          <cell r="K736" t="str">
            <v>Obligaciones de hacer</v>
          </cell>
          <cell r="L736" t="str">
            <v>Plan de Expansión</v>
          </cell>
          <cell r="M736" t="str">
            <v>Torre Autosoportada - Triangular Seccion Variable</v>
          </cell>
          <cell r="N736" t="str">
            <v>60.0</v>
          </cell>
          <cell r="O736">
            <v>44392</v>
          </cell>
          <cell r="P736" t="str">
            <v>60.0</v>
          </cell>
          <cell r="Q736">
            <v>44497</v>
          </cell>
          <cell r="R736" t="str">
            <v>J</v>
          </cell>
          <cell r="S736" t="str">
            <v>hasta InSrv</v>
          </cell>
          <cell r="U736" t="str">
            <v>CW2020 R3</v>
          </cell>
          <cell r="V736">
            <v>44530</v>
          </cell>
          <cell r="W736">
            <v>44530</v>
          </cell>
          <cell r="X736">
            <v>44530</v>
          </cell>
          <cell r="Y736">
            <v>44530</v>
          </cell>
          <cell r="Z736">
            <v>44533</v>
          </cell>
        </row>
        <row r="737">
          <cell r="B737" t="str">
            <v>SurOccidente</v>
          </cell>
          <cell r="C737" t="str">
            <v>CAQ.Palizadas</v>
          </cell>
          <cell r="D737" t="str">
            <v>Localidades 700 - Cimentación Torre</v>
          </cell>
          <cell r="E737">
            <v>58643829</v>
          </cell>
          <cell r="F737" t="str">
            <v>German David Diez</v>
          </cell>
          <cell r="G737">
            <v>44392</v>
          </cell>
          <cell r="H737" t="str">
            <v>HB SADELEC</v>
          </cell>
          <cell r="I737" t="str">
            <v>RF-PE-23455,</v>
          </cell>
          <cell r="K737" t="str">
            <v>Obligaciones de hacer</v>
          </cell>
          <cell r="L737" t="str">
            <v>Plan de Expansión</v>
          </cell>
          <cell r="M737" t="str">
            <v>Torre Autosoportada - Triangular Seccion Variable</v>
          </cell>
          <cell r="N737" t="str">
            <v>60.0</v>
          </cell>
          <cell r="O737">
            <v>44392</v>
          </cell>
          <cell r="P737" t="str">
            <v>60.0</v>
          </cell>
          <cell r="Q737">
            <v>44497</v>
          </cell>
          <cell r="R737" t="str">
            <v>J</v>
          </cell>
          <cell r="S737" t="str">
            <v>hasta InSrv</v>
          </cell>
          <cell r="U737" t="str">
            <v>CW2020 R3</v>
          </cell>
          <cell r="V737">
            <v>44530</v>
          </cell>
          <cell r="W737">
            <v>44530</v>
          </cell>
          <cell r="X737">
            <v>44530</v>
          </cell>
          <cell r="Y737">
            <v>44530</v>
          </cell>
          <cell r="Z737">
            <v>44533</v>
          </cell>
        </row>
        <row r="738">
          <cell r="B738" t="str">
            <v>SurOccidente</v>
          </cell>
          <cell r="C738" t="str">
            <v>CAQ.Palizadas</v>
          </cell>
          <cell r="D738" t="str">
            <v>Localidades 700 - Obra Eléctrica 100%</v>
          </cell>
          <cell r="E738">
            <v>70000000</v>
          </cell>
          <cell r="F738" t="str">
            <v>German David Diez</v>
          </cell>
          <cell r="G738">
            <v>44392</v>
          </cell>
          <cell r="H738" t="str">
            <v>HB SADELEC</v>
          </cell>
          <cell r="I738" t="str">
            <v>RF-PE-23455,</v>
          </cell>
          <cell r="K738" t="str">
            <v>Obligaciones de hacer</v>
          </cell>
          <cell r="L738" t="str">
            <v>Plan de Expansión</v>
          </cell>
          <cell r="M738" t="str">
            <v>Torre Autosoportada - Triangular Seccion Variable</v>
          </cell>
          <cell r="N738" t="str">
            <v>60.0</v>
          </cell>
          <cell r="O738">
            <v>44392</v>
          </cell>
          <cell r="P738" t="str">
            <v>60.0</v>
          </cell>
          <cell r="Q738">
            <v>44497</v>
          </cell>
          <cell r="R738" t="str">
            <v>J</v>
          </cell>
          <cell r="S738" t="str">
            <v>hasta InSrv</v>
          </cell>
          <cell r="U738" t="str">
            <v>CW2020 R3</v>
          </cell>
        </row>
        <row r="739">
          <cell r="B739" t="str">
            <v>SurOccidente</v>
          </cell>
          <cell r="C739" t="str">
            <v>CAQ.Palizadas</v>
          </cell>
          <cell r="D739" t="str">
            <v>Localidades 700 - Obra Civil 100%</v>
          </cell>
          <cell r="E739">
            <v>405000000</v>
          </cell>
          <cell r="F739" t="str">
            <v>German David Diez</v>
          </cell>
          <cell r="G739">
            <v>44392</v>
          </cell>
          <cell r="H739" t="str">
            <v>HB SADELEC</v>
          </cell>
          <cell r="I739" t="str">
            <v>RF-PE-23455,</v>
          </cell>
          <cell r="J739">
            <v>20213244</v>
          </cell>
          <cell r="K739" t="str">
            <v>Obligaciones de hacer</v>
          </cell>
          <cell r="L739" t="str">
            <v>Plan de Expansión</v>
          </cell>
          <cell r="M739" t="str">
            <v>Torre Autosoportada - Triangular Seccion Variable</v>
          </cell>
          <cell r="N739" t="str">
            <v>60.0</v>
          </cell>
          <cell r="O739">
            <v>44392</v>
          </cell>
          <cell r="P739" t="str">
            <v>60.0</v>
          </cell>
          <cell r="Q739">
            <v>44497</v>
          </cell>
          <cell r="R739" t="str">
            <v>J</v>
          </cell>
          <cell r="S739" t="str">
            <v>hasta InSrv</v>
          </cell>
          <cell r="U739" t="str">
            <v>CW2020 R3</v>
          </cell>
        </row>
        <row r="740">
          <cell r="B740" t="str">
            <v>SurOccidente</v>
          </cell>
          <cell r="C740" t="str">
            <v>CAQ.Alto Cafeto</v>
          </cell>
          <cell r="D740" t="str">
            <v>Localidades 700 - Obra Eléctrica 100%</v>
          </cell>
          <cell r="E740">
            <v>43992393</v>
          </cell>
          <cell r="F740" t="str">
            <v>German David Diez</v>
          </cell>
          <cell r="G740">
            <v>44392</v>
          </cell>
          <cell r="H740" t="str">
            <v>CICSA</v>
          </cell>
          <cell r="I740" t="str">
            <v>RF-PE-23383,</v>
          </cell>
          <cell r="K740" t="str">
            <v>Obligaciones de hacer</v>
          </cell>
          <cell r="L740" t="str">
            <v>Plan de Expansión</v>
          </cell>
          <cell r="M740" t="str">
            <v>Celda Portatil - Cuadrada</v>
          </cell>
          <cell r="N740" t="str">
            <v>30.0</v>
          </cell>
          <cell r="O740">
            <v>44394</v>
          </cell>
          <cell r="P740" t="str">
            <v>45.0</v>
          </cell>
          <cell r="Q740">
            <v>44484</v>
          </cell>
          <cell r="R740" t="str">
            <v>N</v>
          </cell>
          <cell r="S740" t="str">
            <v>hasta InSrv</v>
          </cell>
          <cell r="U740" t="str">
            <v>CW2020 R3</v>
          </cell>
          <cell r="V740">
            <v>44620</v>
          </cell>
          <cell r="W740">
            <v>44620</v>
          </cell>
          <cell r="X740">
            <v>44620</v>
          </cell>
          <cell r="Y740">
            <v>44620</v>
          </cell>
          <cell r="Z740">
            <v>44624</v>
          </cell>
        </row>
        <row r="741">
          <cell r="B741" t="str">
            <v>SurOccidente</v>
          </cell>
          <cell r="C741" t="str">
            <v>CAQ.Alto Cafeto</v>
          </cell>
          <cell r="D741" t="str">
            <v>Localidades 700 - Obra Civil 100%</v>
          </cell>
          <cell r="E741">
            <v>339519668</v>
          </cell>
          <cell r="F741" t="str">
            <v>German David Diez</v>
          </cell>
          <cell r="G741">
            <v>44392</v>
          </cell>
          <cell r="H741" t="str">
            <v>CICSA</v>
          </cell>
          <cell r="I741" t="str">
            <v>RF-PE-23383,</v>
          </cell>
          <cell r="J741">
            <v>20213242</v>
          </cell>
          <cell r="K741" t="str">
            <v>Obligaciones de hacer</v>
          </cell>
          <cell r="L741" t="str">
            <v>Plan de Expansión</v>
          </cell>
          <cell r="M741" t="str">
            <v>Celda Portatil - Cuadrada</v>
          </cell>
          <cell r="N741" t="str">
            <v>30.0</v>
          </cell>
          <cell r="O741">
            <v>44394</v>
          </cell>
          <cell r="P741" t="str">
            <v>45.0</v>
          </cell>
          <cell r="Q741">
            <v>44484</v>
          </cell>
          <cell r="R741" t="str">
            <v>N</v>
          </cell>
          <cell r="S741" t="str">
            <v>hasta InSrv</v>
          </cell>
          <cell r="U741" t="str">
            <v>CW2020 R3</v>
          </cell>
          <cell r="V741">
            <v>44469</v>
          </cell>
          <cell r="W741">
            <v>44469</v>
          </cell>
          <cell r="X741">
            <v>44469</v>
          </cell>
          <cell r="Y741">
            <v>44469</v>
          </cell>
          <cell r="Z741">
            <v>44473</v>
          </cell>
        </row>
        <row r="742">
          <cell r="B742" t="str">
            <v>SurOccidente</v>
          </cell>
          <cell r="C742" t="str">
            <v>CAQ.Barranquillita</v>
          </cell>
          <cell r="D742" t="str">
            <v>Localidades 700 - Obra Civil 100%</v>
          </cell>
          <cell r="E742">
            <v>368123647</v>
          </cell>
          <cell r="F742" t="str">
            <v>German David Diez</v>
          </cell>
          <cell r="G742">
            <v>44392</v>
          </cell>
          <cell r="H742" t="str">
            <v>CICSA</v>
          </cell>
          <cell r="I742" t="str">
            <v>RF-PE-23389,</v>
          </cell>
          <cell r="J742">
            <v>20213241</v>
          </cell>
          <cell r="K742" t="str">
            <v>Obligaciones de hacer</v>
          </cell>
          <cell r="L742" t="str">
            <v>Plan de Expansión</v>
          </cell>
          <cell r="M742" t="str">
            <v>Celda Portatil - Cuadrada</v>
          </cell>
          <cell r="N742" t="str">
            <v>45.0</v>
          </cell>
          <cell r="O742">
            <v>44394</v>
          </cell>
          <cell r="P742" t="str">
            <v>60.0</v>
          </cell>
          <cell r="Q742">
            <v>44499</v>
          </cell>
          <cell r="R742" t="str">
            <v>J</v>
          </cell>
          <cell r="S742" t="str">
            <v>hasta InSrv</v>
          </cell>
          <cell r="U742" t="str">
            <v>CW2020 R3</v>
          </cell>
          <cell r="V742">
            <v>44469</v>
          </cell>
          <cell r="W742">
            <v>44469</v>
          </cell>
          <cell r="X742">
            <v>44469</v>
          </cell>
          <cell r="Y742">
            <v>44469</v>
          </cell>
          <cell r="Z742">
            <v>44473</v>
          </cell>
        </row>
        <row r="743">
          <cell r="B743" t="str">
            <v>SurOccidente</v>
          </cell>
          <cell r="C743" t="str">
            <v>CAQ.La Paz 3</v>
          </cell>
          <cell r="D743" t="str">
            <v>Localidades 700 - Suministro e Instalación Torre</v>
          </cell>
          <cell r="E743">
            <v>166233190</v>
          </cell>
          <cell r="F743" t="str">
            <v>German David Diez</v>
          </cell>
          <cell r="G743">
            <v>44392</v>
          </cell>
          <cell r="H743" t="str">
            <v>CICSA</v>
          </cell>
          <cell r="I743" t="str">
            <v>RF-PE-24549,</v>
          </cell>
          <cell r="K743" t="str">
            <v>Obligaciones de hacer</v>
          </cell>
          <cell r="L743" t="str">
            <v>Plan de Expansión</v>
          </cell>
          <cell r="M743" t="str">
            <v>Torre Autosoportada - Triangular Seccion Variable</v>
          </cell>
          <cell r="N743" t="str">
            <v>60.0</v>
          </cell>
          <cell r="O743">
            <v>44394</v>
          </cell>
          <cell r="P743" t="str">
            <v>60.0</v>
          </cell>
          <cell r="Q743">
            <v>44499</v>
          </cell>
          <cell r="R743" t="str">
            <v>J</v>
          </cell>
          <cell r="S743" t="str">
            <v>hasta InSrv</v>
          </cell>
          <cell r="U743" t="str">
            <v>CW2020 R3</v>
          </cell>
          <cell r="V743">
            <v>44561</v>
          </cell>
          <cell r="W743">
            <v>44561</v>
          </cell>
          <cell r="X743">
            <v>44561</v>
          </cell>
          <cell r="Y743">
            <v>44561</v>
          </cell>
          <cell r="Z743">
            <v>44567</v>
          </cell>
        </row>
        <row r="744">
          <cell r="B744" t="str">
            <v>SurOccidente</v>
          </cell>
          <cell r="C744" t="str">
            <v>CAQ.La Paz 3</v>
          </cell>
          <cell r="D744" t="str">
            <v>Localidades 700 - Cimentación Torre</v>
          </cell>
          <cell r="E744">
            <v>76964809</v>
          </cell>
          <cell r="F744" t="str">
            <v>German David Diez</v>
          </cell>
          <cell r="G744">
            <v>44392</v>
          </cell>
          <cell r="H744" t="str">
            <v>CICSA</v>
          </cell>
          <cell r="I744" t="str">
            <v>RF-PE-24549,</v>
          </cell>
          <cell r="K744" t="str">
            <v>Obligaciones de hacer</v>
          </cell>
          <cell r="L744" t="str">
            <v>Plan de Expansión</v>
          </cell>
          <cell r="M744" t="str">
            <v>Torre Autosoportada - Triangular Seccion Variable</v>
          </cell>
          <cell r="N744" t="str">
            <v>60.0</v>
          </cell>
          <cell r="O744">
            <v>44394</v>
          </cell>
          <cell r="P744" t="str">
            <v>60.0</v>
          </cell>
          <cell r="Q744">
            <v>44499</v>
          </cell>
          <cell r="R744" t="str">
            <v>J</v>
          </cell>
          <cell r="S744" t="str">
            <v>hasta InSrv</v>
          </cell>
          <cell r="U744" t="str">
            <v>CW2020 R3</v>
          </cell>
          <cell r="V744">
            <v>44561</v>
          </cell>
          <cell r="W744">
            <v>44561</v>
          </cell>
          <cell r="X744">
            <v>44561</v>
          </cell>
          <cell r="Y744">
            <v>44561</v>
          </cell>
          <cell r="Z744">
            <v>44567</v>
          </cell>
        </row>
        <row r="745">
          <cell r="B745" t="str">
            <v>SurOccidente</v>
          </cell>
          <cell r="C745" t="str">
            <v>CAQ.La Paz 3</v>
          </cell>
          <cell r="D745" t="str">
            <v>Localidades 700 - Obra Eléctrica 100%</v>
          </cell>
          <cell r="E745">
            <v>70000000</v>
          </cell>
          <cell r="F745" t="str">
            <v>German David Diez</v>
          </cell>
          <cell r="G745">
            <v>44392</v>
          </cell>
          <cell r="H745" t="str">
            <v>CICSA</v>
          </cell>
          <cell r="I745" t="str">
            <v>RF-PE-24549,</v>
          </cell>
          <cell r="K745" t="str">
            <v>Obligaciones de hacer</v>
          </cell>
          <cell r="L745" t="str">
            <v>Plan de Expansión</v>
          </cell>
          <cell r="M745" t="str">
            <v>Torre Autosoportada - Triangular Seccion Variable</v>
          </cell>
          <cell r="N745" t="str">
            <v>60.0</v>
          </cell>
          <cell r="O745">
            <v>44394</v>
          </cell>
          <cell r="P745" t="str">
            <v>60.0</v>
          </cell>
          <cell r="Q745">
            <v>44499</v>
          </cell>
          <cell r="R745" t="str">
            <v>J</v>
          </cell>
          <cell r="S745" t="str">
            <v>hasta InSrv</v>
          </cell>
          <cell r="U745" t="str">
            <v>CW2020 R3</v>
          </cell>
        </row>
        <row r="746">
          <cell r="B746" t="str">
            <v>SurOccidente</v>
          </cell>
          <cell r="C746" t="str">
            <v>CAQ.La Paz 3</v>
          </cell>
          <cell r="D746" t="str">
            <v>Localidades 700 - Obra Civil 100%</v>
          </cell>
          <cell r="E746">
            <v>422801271</v>
          </cell>
          <cell r="F746" t="str">
            <v>German David Diez</v>
          </cell>
          <cell r="G746">
            <v>44392</v>
          </cell>
          <cell r="H746" t="str">
            <v>CICSA</v>
          </cell>
          <cell r="I746" t="str">
            <v>RF-PE-24549,</v>
          </cell>
          <cell r="J746">
            <v>20213237</v>
          </cell>
          <cell r="K746" t="str">
            <v>Obligaciones de hacer</v>
          </cell>
          <cell r="L746" t="str">
            <v>Plan de Expansión</v>
          </cell>
          <cell r="M746" t="str">
            <v>Torre Autosoportada - Triangular Seccion Variable</v>
          </cell>
          <cell r="N746" t="str">
            <v>60.0</v>
          </cell>
          <cell r="O746">
            <v>44394</v>
          </cell>
          <cell r="P746" t="str">
            <v>60.0</v>
          </cell>
          <cell r="Q746">
            <v>44499</v>
          </cell>
          <cell r="R746" t="str">
            <v>J</v>
          </cell>
          <cell r="S746" t="str">
            <v>hasta InSrv</v>
          </cell>
          <cell r="U746" t="str">
            <v>CW2020 R3</v>
          </cell>
          <cell r="V746">
            <v>44561</v>
          </cell>
          <cell r="W746">
            <v>44561</v>
          </cell>
          <cell r="X746">
            <v>44561</v>
          </cell>
          <cell r="Y746">
            <v>44561</v>
          </cell>
          <cell r="Z746">
            <v>44567</v>
          </cell>
        </row>
        <row r="747">
          <cell r="B747" t="str">
            <v>SurOccidente</v>
          </cell>
          <cell r="C747" t="str">
            <v>CAQ.Salamina</v>
          </cell>
          <cell r="D747" t="str">
            <v>Localidades 700 - Obra Eléctrica 100%</v>
          </cell>
          <cell r="E747">
            <v>70000000</v>
          </cell>
          <cell r="F747" t="str">
            <v>German David Diez</v>
          </cell>
          <cell r="G747">
            <v>44392</v>
          </cell>
          <cell r="H747" t="str">
            <v>HB SADELEC</v>
          </cell>
          <cell r="I747" t="str">
            <v>RF-PE-23468,</v>
          </cell>
          <cell r="K747" t="str">
            <v>Obligaciones de hacer</v>
          </cell>
          <cell r="L747" t="str">
            <v>Plan de Expansión</v>
          </cell>
          <cell r="M747" t="str">
            <v>Poste - Concreto</v>
          </cell>
          <cell r="N747" t="str">
            <v>45.0</v>
          </cell>
          <cell r="O747">
            <v>44394</v>
          </cell>
          <cell r="P747" t="str">
            <v>45.0</v>
          </cell>
          <cell r="Q747">
            <v>44484</v>
          </cell>
          <cell r="R747" t="str">
            <v>J</v>
          </cell>
          <cell r="S747" t="str">
            <v>hasta InSrv</v>
          </cell>
          <cell r="U747" t="str">
            <v>CW2020 R3</v>
          </cell>
        </row>
        <row r="748">
          <cell r="B748" t="str">
            <v>SurOccidente</v>
          </cell>
          <cell r="C748" t="str">
            <v>CAQ.Salamina</v>
          </cell>
          <cell r="D748" t="str">
            <v>Localidades 700 - Obra Civil 100%</v>
          </cell>
          <cell r="E748">
            <v>284891739</v>
          </cell>
          <cell r="F748" t="str">
            <v>German David Diez</v>
          </cell>
          <cell r="G748">
            <v>44392</v>
          </cell>
          <cell r="H748" t="str">
            <v>HB SADELEC</v>
          </cell>
          <cell r="I748" t="str">
            <v>RF-PE-23468,</v>
          </cell>
          <cell r="J748">
            <v>20213235</v>
          </cell>
          <cell r="K748" t="str">
            <v>Obligaciones de hacer</v>
          </cell>
          <cell r="L748" t="str">
            <v>Plan de Expansión</v>
          </cell>
          <cell r="M748" t="str">
            <v>Poste - Concreto</v>
          </cell>
          <cell r="N748" t="str">
            <v>45.0</v>
          </cell>
          <cell r="O748">
            <v>44394</v>
          </cell>
          <cell r="P748" t="str">
            <v>45.0</v>
          </cell>
          <cell r="Q748">
            <v>44484</v>
          </cell>
          <cell r="R748" t="str">
            <v>J</v>
          </cell>
          <cell r="S748" t="str">
            <v>hasta InSrv</v>
          </cell>
          <cell r="U748" t="str">
            <v>CW2020 R3</v>
          </cell>
          <cell r="V748">
            <v>44530</v>
          </cell>
          <cell r="W748">
            <v>44530</v>
          </cell>
          <cell r="X748">
            <v>44530</v>
          </cell>
          <cell r="Y748">
            <v>44530</v>
          </cell>
          <cell r="Z748">
            <v>44533</v>
          </cell>
        </row>
        <row r="749">
          <cell r="B749" t="str">
            <v>SurOccidente</v>
          </cell>
          <cell r="C749" t="str">
            <v>CAL.Imbanaco</v>
          </cell>
          <cell r="D749" t="str">
            <v>Ampliación Localidades 700 - Ampliación Obras Civiles</v>
          </cell>
          <cell r="E749">
            <v>11742595</v>
          </cell>
          <cell r="F749" t="str">
            <v>German Dario Mancipe</v>
          </cell>
          <cell r="G749">
            <v>44392</v>
          </cell>
          <cell r="H749" t="str">
            <v>CICSA</v>
          </cell>
          <cell r="I749" t="str">
            <v>RF-OVE-45752 lte700,</v>
          </cell>
          <cell r="K749" t="str">
            <v>Calidad regional</v>
          </cell>
          <cell r="L749" t="str">
            <v>Ampliación Localidades 700</v>
          </cell>
          <cell r="M749" t="str">
            <v>Terraza - Convencional con Mastil Riendado</v>
          </cell>
          <cell r="N749" t="str">
            <v>25.0</v>
          </cell>
          <cell r="O749">
            <v>44393</v>
          </cell>
          <cell r="P749" t="str">
            <v>15.0</v>
          </cell>
          <cell r="Q749">
            <v>44453</v>
          </cell>
          <cell r="R749" t="str">
            <v>NA</v>
          </cell>
          <cell r="S749" t="str">
            <v>NA</v>
          </cell>
          <cell r="T749" t="str">
            <v>Evaluación estructural y diseño de los soportes, instalación de rieles omega, 1 platina de tierras y 3 soportes anclados a la placa sobre dados de concreto y pernos con adhesivos epóxicos y deberán corresponder al diseño resultado de la evaluación estructural.</v>
          </cell>
          <cell r="U749" t="str">
            <v>CW2020 R3</v>
          </cell>
          <cell r="V749">
            <v>44478</v>
          </cell>
          <cell r="W749">
            <v>44478</v>
          </cell>
          <cell r="X749">
            <v>44478</v>
          </cell>
          <cell r="Y749">
            <v>44491</v>
          </cell>
          <cell r="Z749">
            <v>44504</v>
          </cell>
        </row>
        <row r="750">
          <cell r="B750" t="str">
            <v>SurOccidente</v>
          </cell>
          <cell r="C750" t="str">
            <v>CAL.Palmeto</v>
          </cell>
          <cell r="D750" t="str">
            <v>Adecuaciones - Obras Civiles Menores</v>
          </cell>
          <cell r="E750">
            <v>20000000</v>
          </cell>
          <cell r="F750" t="str">
            <v>Rafael Angel Garcia</v>
          </cell>
          <cell r="G750">
            <v>44392</v>
          </cell>
          <cell r="H750" t="str">
            <v>CICSA</v>
          </cell>
          <cell r="I750" t="str">
            <v>NA</v>
          </cell>
          <cell r="K750" t="str">
            <v>NA</v>
          </cell>
          <cell r="L750" t="str">
            <v>Adecuaciones</v>
          </cell>
          <cell r="M750" t="str">
            <v>Terraza - Kit Mastil</v>
          </cell>
          <cell r="N750" t="str">
            <v>24.0</v>
          </cell>
          <cell r="O750">
            <v>44392</v>
          </cell>
          <cell r="P750" t="str">
            <v>30.0</v>
          </cell>
          <cell r="Q750">
            <v>44467</v>
          </cell>
          <cell r="R750" t="str">
            <v>NA</v>
          </cell>
          <cell r="S750" t="str">
            <v>NA</v>
          </cell>
          <cell r="T750" t="str">
            <v>reubicación Acometida eléctrica.</v>
          </cell>
          <cell r="U750" t="str">
            <v>CW2020 R3</v>
          </cell>
        </row>
        <row r="751">
          <cell r="B751" t="str">
            <v>SurOccidente</v>
          </cell>
          <cell r="C751" t="str">
            <v>VAL.IND BAYER-Opción 1</v>
          </cell>
          <cell r="D751" t="str">
            <v>Soluciones Dedicadas Corporativas - Obra Civil 100%</v>
          </cell>
          <cell r="E751">
            <v>28313387</v>
          </cell>
          <cell r="F751" t="str">
            <v>German Dario Mancipe</v>
          </cell>
          <cell r="G751">
            <v>44391</v>
          </cell>
          <cell r="H751" t="str">
            <v>ING. DEL HUILA</v>
          </cell>
          <cell r="I751" t="str">
            <v>PRJ-04643</v>
          </cell>
          <cell r="K751" t="str">
            <v>Empresas y negocios</v>
          </cell>
          <cell r="L751" t="str">
            <v>Soluciones Dedicadas Corporativas</v>
          </cell>
          <cell r="M751" t="str">
            <v>Poste - Concreto</v>
          </cell>
          <cell r="N751" t="str">
            <v>12.0</v>
          </cell>
          <cell r="O751">
            <v>44392</v>
          </cell>
          <cell r="P751" t="str">
            <v>25.0</v>
          </cell>
          <cell r="Q751">
            <v>44462</v>
          </cell>
          <cell r="R751" t="str">
            <v>NA</v>
          </cell>
          <cell r="S751" t="str">
            <v>NA</v>
          </cell>
          <cell r="T751" t="str">
            <v>Instalación poste de 12 m. libres</v>
          </cell>
          <cell r="U751" t="str">
            <v>CW2020 R3</v>
          </cell>
          <cell r="V751">
            <v>44439</v>
          </cell>
          <cell r="W751">
            <v>44439</v>
          </cell>
          <cell r="X751">
            <v>44439</v>
          </cell>
          <cell r="Y751">
            <v>44439</v>
          </cell>
          <cell r="Z751">
            <v>44442</v>
          </cell>
        </row>
        <row r="752">
          <cell r="B752" t="str">
            <v>SurOccidente</v>
          </cell>
          <cell r="C752" t="str">
            <v>CAQ.La Raya</v>
          </cell>
          <cell r="D752" t="str">
            <v>Localidades 700 - Obra Eléctrica 100%</v>
          </cell>
          <cell r="E752">
            <v>35000000</v>
          </cell>
          <cell r="F752" t="str">
            <v>Luis Ediel Torres</v>
          </cell>
          <cell r="G752">
            <v>44390</v>
          </cell>
          <cell r="H752" t="str">
            <v>CICSA</v>
          </cell>
          <cell r="K752" t="str">
            <v>Obligaciones de hacer</v>
          </cell>
          <cell r="L752" t="str">
            <v>Localidades 700</v>
          </cell>
          <cell r="M752" t="str">
            <v>Torre Autosoportada - Triangular Seccion Variable</v>
          </cell>
          <cell r="N752" t="str">
            <v>60.0</v>
          </cell>
          <cell r="O752">
            <v>44403</v>
          </cell>
          <cell r="P752" t="str">
            <v>65.0</v>
          </cell>
          <cell r="Q752">
            <v>44513</v>
          </cell>
          <cell r="R752" t="str">
            <v>NA</v>
          </cell>
          <cell r="S752" t="str">
            <v>NA</v>
          </cell>
          <cell r="T752" t="str">
            <v>obra civil tt 60mt</v>
          </cell>
          <cell r="U752" t="str">
            <v>CW2020 R3</v>
          </cell>
        </row>
        <row r="753">
          <cell r="B753" t="str">
            <v>SurOccidente</v>
          </cell>
          <cell r="C753" t="str">
            <v>CAQ.La Raya</v>
          </cell>
          <cell r="D753" t="str">
            <v>Localidades 700 - Cimentación Torre</v>
          </cell>
          <cell r="E753">
            <v>256596892</v>
          </cell>
          <cell r="F753" t="str">
            <v>Luis Ediel Torres</v>
          </cell>
          <cell r="G753">
            <v>44390</v>
          </cell>
          <cell r="H753" t="str">
            <v>CICSA</v>
          </cell>
          <cell r="K753" t="str">
            <v>Obligaciones de hacer</v>
          </cell>
          <cell r="L753" t="str">
            <v>Localidades 700</v>
          </cell>
          <cell r="M753" t="str">
            <v>Torre Autosoportada - Triangular Seccion Variable</v>
          </cell>
          <cell r="N753" t="str">
            <v>60.0</v>
          </cell>
          <cell r="O753">
            <v>44403</v>
          </cell>
          <cell r="P753" t="str">
            <v>65.0</v>
          </cell>
          <cell r="Q753">
            <v>44513</v>
          </cell>
          <cell r="R753" t="str">
            <v>NA</v>
          </cell>
          <cell r="S753" t="str">
            <v>NA</v>
          </cell>
          <cell r="T753" t="str">
            <v>obra civil tt 60mt</v>
          </cell>
          <cell r="U753" t="str">
            <v>CW2020 R3</v>
          </cell>
          <cell r="V753">
            <v>44469</v>
          </cell>
          <cell r="W753">
            <v>44469</v>
          </cell>
          <cell r="X753">
            <v>44469</v>
          </cell>
          <cell r="Y753">
            <v>44469</v>
          </cell>
          <cell r="Z753">
            <v>44473</v>
          </cell>
        </row>
        <row r="754">
          <cell r="B754" t="str">
            <v>SurOccidente</v>
          </cell>
          <cell r="C754" t="str">
            <v>CAQ.La Raya</v>
          </cell>
          <cell r="D754" t="str">
            <v>Localidades 700 - Suministro e Instalación Torre</v>
          </cell>
          <cell r="E754">
            <v>157501270</v>
          </cell>
          <cell r="F754" t="str">
            <v>Luis Ediel Torres</v>
          </cell>
          <cell r="G754">
            <v>44390</v>
          </cell>
          <cell r="H754" t="str">
            <v>CICSA</v>
          </cell>
          <cell r="K754" t="str">
            <v>Obligaciones de hacer</v>
          </cell>
          <cell r="L754" t="str">
            <v>Localidades 700</v>
          </cell>
          <cell r="M754" t="str">
            <v>Torre Autosoportada - Triangular Seccion Variable</v>
          </cell>
          <cell r="N754" t="str">
            <v>60.0</v>
          </cell>
          <cell r="O754">
            <v>44403</v>
          </cell>
          <cell r="P754" t="str">
            <v>65.0</v>
          </cell>
          <cell r="Q754">
            <v>44513</v>
          </cell>
          <cell r="R754" t="str">
            <v>NA</v>
          </cell>
          <cell r="S754" t="str">
            <v>NA</v>
          </cell>
          <cell r="T754" t="str">
            <v>obra civil tt 60mt</v>
          </cell>
          <cell r="U754" t="str">
            <v>CW2020 R3</v>
          </cell>
          <cell r="V754">
            <v>44439</v>
          </cell>
          <cell r="W754">
            <v>44439</v>
          </cell>
          <cell r="X754">
            <v>44439</v>
          </cell>
          <cell r="Y754">
            <v>44439</v>
          </cell>
          <cell r="Z754">
            <v>44442</v>
          </cell>
        </row>
        <row r="755">
          <cell r="B755" t="str">
            <v>SurOccidente</v>
          </cell>
          <cell r="C755" t="str">
            <v>CAQ.La Raya</v>
          </cell>
          <cell r="D755" t="str">
            <v>Localidades 700 - Obra Civil 100%</v>
          </cell>
          <cell r="E755">
            <v>122689763</v>
          </cell>
          <cell r="F755" t="str">
            <v>Luis Ediel Torres</v>
          </cell>
          <cell r="G755">
            <v>44390</v>
          </cell>
          <cell r="H755" t="str">
            <v>CICSA</v>
          </cell>
          <cell r="J755">
            <v>20213178</v>
          </cell>
          <cell r="K755" t="str">
            <v>Obligaciones de hacer</v>
          </cell>
          <cell r="L755" t="str">
            <v>Localidades 700</v>
          </cell>
          <cell r="M755" t="str">
            <v>Torre Autosoportada - Triangular Seccion Variable</v>
          </cell>
          <cell r="N755" t="str">
            <v>60.0</v>
          </cell>
          <cell r="O755">
            <v>44403</v>
          </cell>
          <cell r="P755" t="str">
            <v>65.0</v>
          </cell>
          <cell r="Q755">
            <v>44513</v>
          </cell>
          <cell r="R755" t="str">
            <v>NA</v>
          </cell>
          <cell r="S755" t="str">
            <v>NA</v>
          </cell>
          <cell r="T755" t="str">
            <v>obra civil tt 60mt</v>
          </cell>
          <cell r="U755" t="str">
            <v>CW2020 R3</v>
          </cell>
          <cell r="V755">
            <v>44469</v>
          </cell>
          <cell r="W755">
            <v>44469</v>
          </cell>
          <cell r="X755">
            <v>44469</v>
          </cell>
          <cell r="Y755">
            <v>44469</v>
          </cell>
          <cell r="Z755">
            <v>44473</v>
          </cell>
        </row>
        <row r="756">
          <cell r="B756" t="str">
            <v>SurOccidente</v>
          </cell>
          <cell r="C756" t="str">
            <v>TOL.Coello-2</v>
          </cell>
          <cell r="D756" t="str">
            <v>Adecuaciones - Obras Civiles Menores</v>
          </cell>
          <cell r="E756">
            <v>15720392</v>
          </cell>
          <cell r="F756" t="str">
            <v>Luis Ediel Torres</v>
          </cell>
          <cell r="G756">
            <v>44390</v>
          </cell>
          <cell r="H756" t="str">
            <v>CICSA</v>
          </cell>
          <cell r="K756" t="str">
            <v>Obligaciones de hacer</v>
          </cell>
          <cell r="L756" t="str">
            <v>Adecuaciones</v>
          </cell>
          <cell r="M756" t="str">
            <v>Otro - Otra</v>
          </cell>
          <cell r="N756" t="str">
            <v>0.0</v>
          </cell>
          <cell r="O756">
            <v>44396</v>
          </cell>
          <cell r="P756" t="str">
            <v>25.0</v>
          </cell>
          <cell r="Q756">
            <v>44466</v>
          </cell>
          <cell r="R756" t="str">
            <v>NA</v>
          </cell>
          <cell r="S756" t="str">
            <v>NA</v>
          </cell>
          <cell r="T756" t="str">
            <v>instalacion mw</v>
          </cell>
          <cell r="U756" t="str">
            <v>CW2020 R3</v>
          </cell>
          <cell r="V756">
            <v>44498</v>
          </cell>
          <cell r="W756">
            <v>44498</v>
          </cell>
          <cell r="X756">
            <v>44498</v>
          </cell>
          <cell r="Y756">
            <v>44498</v>
          </cell>
          <cell r="Z756">
            <v>44504</v>
          </cell>
        </row>
        <row r="757">
          <cell r="B757" t="str">
            <v>SurOccidente</v>
          </cell>
          <cell r="C757" t="str">
            <v>TOL.Chicoral</v>
          </cell>
          <cell r="D757" t="str">
            <v>Adecuaciones - Obras Civiles Menores</v>
          </cell>
          <cell r="E757">
            <v>17661066</v>
          </cell>
          <cell r="F757" t="str">
            <v>Luis Ediel Torres</v>
          </cell>
          <cell r="G757">
            <v>44390</v>
          </cell>
          <cell r="H757" t="str">
            <v>CICSA</v>
          </cell>
          <cell r="K757" t="str">
            <v>Obligaciones de hacer</v>
          </cell>
          <cell r="L757" t="str">
            <v>Adecuaciones</v>
          </cell>
          <cell r="M757" t="str">
            <v>Otro - Otra</v>
          </cell>
          <cell r="N757" t="str">
            <v>0.0</v>
          </cell>
          <cell r="O757">
            <v>44396</v>
          </cell>
          <cell r="P757" t="str">
            <v>25.0</v>
          </cell>
          <cell r="Q757">
            <v>44466</v>
          </cell>
          <cell r="R757" t="str">
            <v>NA</v>
          </cell>
          <cell r="S757" t="str">
            <v>NA</v>
          </cell>
          <cell r="T757" t="str">
            <v>instalacion mw</v>
          </cell>
          <cell r="U757" t="str">
            <v>CW2020 R3</v>
          </cell>
          <cell r="V757">
            <v>44498</v>
          </cell>
          <cell r="W757">
            <v>44498</v>
          </cell>
          <cell r="X757">
            <v>44498</v>
          </cell>
          <cell r="Y757">
            <v>44498</v>
          </cell>
          <cell r="Z757">
            <v>44504</v>
          </cell>
        </row>
        <row r="758">
          <cell r="B758" t="str">
            <v>SurOccidente</v>
          </cell>
          <cell r="C758" t="str">
            <v>TOL.Bilbao</v>
          </cell>
          <cell r="D758" t="str">
            <v>Adecuaciones - Obras Civiles Menores</v>
          </cell>
          <cell r="E758">
            <v>14332808</v>
          </cell>
          <cell r="F758" t="str">
            <v>Luis Ediel Torres</v>
          </cell>
          <cell r="G758">
            <v>44390</v>
          </cell>
          <cell r="H758" t="str">
            <v>CICSA</v>
          </cell>
          <cell r="K758" t="str">
            <v>Obligaciones de hacer</v>
          </cell>
          <cell r="L758" t="str">
            <v>Adecuaciones</v>
          </cell>
          <cell r="M758" t="str">
            <v>Otro - Otra</v>
          </cell>
          <cell r="N758" t="str">
            <v>0.0</v>
          </cell>
          <cell r="O758">
            <v>44396</v>
          </cell>
          <cell r="P758" t="str">
            <v>25.0</v>
          </cell>
          <cell r="Q758">
            <v>44466</v>
          </cell>
          <cell r="R758" t="str">
            <v>NA</v>
          </cell>
          <cell r="S758" t="str">
            <v>NA</v>
          </cell>
          <cell r="T758" t="str">
            <v>instalacion mw</v>
          </cell>
          <cell r="U758" t="str">
            <v>CW2020 R3</v>
          </cell>
          <cell r="V758">
            <v>44498</v>
          </cell>
          <cell r="W758">
            <v>44498</v>
          </cell>
          <cell r="X758">
            <v>44498</v>
          </cell>
          <cell r="Y758">
            <v>44498</v>
          </cell>
          <cell r="Z758">
            <v>44504</v>
          </cell>
        </row>
        <row r="759">
          <cell r="B759" t="str">
            <v>SurOccidente</v>
          </cell>
          <cell r="C759" t="str">
            <v>VAL.Cartago-1</v>
          </cell>
          <cell r="D759" t="str">
            <v>Adecuaciones - Obras Civiles Menores</v>
          </cell>
          <cell r="E759">
            <v>14549246</v>
          </cell>
          <cell r="F759" t="str">
            <v>German Dario Mancipe</v>
          </cell>
          <cell r="G759">
            <v>44390</v>
          </cell>
          <cell r="H759" t="str">
            <v>CICSA</v>
          </cell>
          <cell r="K759" t="str">
            <v>Calidad regional</v>
          </cell>
          <cell r="L759" t="str">
            <v>Adecuaciones</v>
          </cell>
          <cell r="M759" t="str">
            <v>Torre Autosoportada - Triangular Seccion Variable</v>
          </cell>
          <cell r="N759" t="str">
            <v>36.0</v>
          </cell>
          <cell r="O759">
            <v>44391</v>
          </cell>
          <cell r="P759" t="str">
            <v>15.0</v>
          </cell>
          <cell r="Q759">
            <v>44451</v>
          </cell>
          <cell r="R759" t="str">
            <v>NA</v>
          </cell>
          <cell r="S759" t="str">
            <v>NA</v>
          </cell>
          <cell r="T759" t="str">
            <v>Instalación gabinete de microondas.</v>
          </cell>
          <cell r="U759" t="str">
            <v>CW2020 R3</v>
          </cell>
          <cell r="V759">
            <v>44467</v>
          </cell>
          <cell r="W759">
            <v>44467</v>
          </cell>
          <cell r="X759">
            <v>44467</v>
          </cell>
          <cell r="Y759">
            <v>44469</v>
          </cell>
          <cell r="Z759">
            <v>44473</v>
          </cell>
        </row>
        <row r="760">
          <cell r="B760" t="str">
            <v>SurOccidente</v>
          </cell>
          <cell r="C760" t="str">
            <v>CAU.Santander-3</v>
          </cell>
          <cell r="D760" t="str">
            <v>Ampliación Localidades 700 - Ampliación Obras Civiles</v>
          </cell>
          <cell r="E760">
            <v>1829633</v>
          </cell>
          <cell r="F760" t="str">
            <v>German Dario Mancipe</v>
          </cell>
          <cell r="G760">
            <v>44389</v>
          </cell>
          <cell r="H760" t="str">
            <v>HB SADELEC</v>
          </cell>
          <cell r="I760" t="str">
            <v>RF-OVE-49306 LTE700,</v>
          </cell>
          <cell r="K760" t="str">
            <v>Calidad regional</v>
          </cell>
          <cell r="L760" t="str">
            <v>Ampliación Localidades 700</v>
          </cell>
          <cell r="M760" t="str">
            <v>Torre Autosoportada - Triangular Seccion Variable</v>
          </cell>
          <cell r="N760" t="str">
            <v>75.0</v>
          </cell>
          <cell r="O760">
            <v>44390</v>
          </cell>
          <cell r="P760" t="str">
            <v>15.0</v>
          </cell>
          <cell r="Q760">
            <v>44450</v>
          </cell>
          <cell r="R760" t="str">
            <v>NA</v>
          </cell>
          <cell r="S760" t="str">
            <v>NA</v>
          </cell>
          <cell r="T760" t="str">
            <v>Instalación de rieles omega, escalerilla porta cables y platina de tierras</v>
          </cell>
          <cell r="U760" t="str">
            <v>CW2020 R3</v>
          </cell>
          <cell r="V760">
            <v>44468</v>
          </cell>
          <cell r="W760">
            <v>44468</v>
          </cell>
          <cell r="X760">
            <v>44468</v>
          </cell>
          <cell r="Y760">
            <v>44469</v>
          </cell>
          <cell r="Z760">
            <v>44473</v>
          </cell>
        </row>
        <row r="761">
          <cell r="B761" t="str">
            <v>SurOccidente</v>
          </cell>
          <cell r="C761" t="str">
            <v>CAU.El Rosario-2</v>
          </cell>
          <cell r="D761" t="str">
            <v>Adecuaciones - Obras Eléctricas Menores</v>
          </cell>
          <cell r="E761">
            <v>35000000</v>
          </cell>
          <cell r="F761" t="str">
            <v>Rafael Angel Garcia</v>
          </cell>
          <cell r="G761">
            <v>44389</v>
          </cell>
          <cell r="H761" t="str">
            <v>HB SADELEC</v>
          </cell>
          <cell r="I761" t="str">
            <v>NA</v>
          </cell>
          <cell r="K761" t="str">
            <v>NA</v>
          </cell>
          <cell r="L761" t="str">
            <v>Adecuaciones</v>
          </cell>
          <cell r="M761" t="str">
            <v>Celda Portatil - Triangular</v>
          </cell>
          <cell r="N761" t="str">
            <v>45.0</v>
          </cell>
          <cell r="O761">
            <v>44390</v>
          </cell>
          <cell r="P761" t="str">
            <v>60.0</v>
          </cell>
          <cell r="Q761">
            <v>44495</v>
          </cell>
          <cell r="R761" t="str">
            <v>NA</v>
          </cell>
          <cell r="S761" t="str">
            <v>NA</v>
          </cell>
          <cell r="T761" t="str">
            <v>Ejecución proyecto eléctrico MT (adecuación)</v>
          </cell>
          <cell r="U761" t="str">
            <v>CW2020 R3</v>
          </cell>
        </row>
        <row r="762">
          <cell r="B762" t="str">
            <v>SurOccidente</v>
          </cell>
          <cell r="C762" t="str">
            <v>CAQ.El Triunfo</v>
          </cell>
          <cell r="D762" t="str">
            <v>Localidades 700 - Obra Eléctrica 100%</v>
          </cell>
          <cell r="E762">
            <v>40076003</v>
          </cell>
          <cell r="F762" t="str">
            <v>Luis Ediel Torres</v>
          </cell>
          <cell r="G762">
            <v>44384</v>
          </cell>
          <cell r="H762" t="str">
            <v>HB SADELEC</v>
          </cell>
          <cell r="K762" t="str">
            <v>Obligaciones de hacer</v>
          </cell>
          <cell r="L762" t="str">
            <v>Localidades 700</v>
          </cell>
          <cell r="M762" t="str">
            <v>Celda Portatil - Triangular</v>
          </cell>
          <cell r="N762" t="str">
            <v>45.0</v>
          </cell>
          <cell r="O762">
            <v>44389</v>
          </cell>
          <cell r="P762" t="str">
            <v>45.0</v>
          </cell>
          <cell r="Q762">
            <v>44479</v>
          </cell>
          <cell r="R762" t="str">
            <v>NA</v>
          </cell>
          <cell r="S762" t="str">
            <v>NA</v>
          </cell>
          <cell r="T762" t="str">
            <v>celda portatil de 45 mt</v>
          </cell>
          <cell r="U762" t="str">
            <v>CW2020 R3</v>
          </cell>
          <cell r="V762">
            <v>44545</v>
          </cell>
          <cell r="W762">
            <v>44545</v>
          </cell>
        </row>
        <row r="763">
          <cell r="B763" t="str">
            <v>SurOccidente</v>
          </cell>
          <cell r="C763" t="str">
            <v>CAQ.El Triunfo</v>
          </cell>
          <cell r="D763" t="str">
            <v>Localidades 700 - Obra Civil 100%</v>
          </cell>
          <cell r="E763">
            <v>40076003</v>
          </cell>
          <cell r="F763" t="str">
            <v>Luis Ediel Torres</v>
          </cell>
          <cell r="G763">
            <v>44384</v>
          </cell>
          <cell r="H763" t="str">
            <v>HB SADELEC</v>
          </cell>
          <cell r="J763">
            <v>20213078</v>
          </cell>
          <cell r="K763" t="str">
            <v>Obligaciones de hacer</v>
          </cell>
          <cell r="L763" t="str">
            <v>Localidades 700</v>
          </cell>
          <cell r="M763" t="str">
            <v>Celda Portatil - Triangular</v>
          </cell>
          <cell r="N763" t="str">
            <v>45.0</v>
          </cell>
          <cell r="O763">
            <v>44389</v>
          </cell>
          <cell r="P763" t="str">
            <v>45.0</v>
          </cell>
          <cell r="Q763">
            <v>44479</v>
          </cell>
          <cell r="R763" t="str">
            <v>NA</v>
          </cell>
          <cell r="S763" t="str">
            <v>NA</v>
          </cell>
          <cell r="T763" t="str">
            <v>celda portatil de 45 mt</v>
          </cell>
          <cell r="U763" t="str">
            <v>CW2020 R3</v>
          </cell>
          <cell r="V763">
            <v>44545</v>
          </cell>
          <cell r="W763">
            <v>44545</v>
          </cell>
          <cell r="X763">
            <v>44545</v>
          </cell>
          <cell r="Y763">
            <v>44546</v>
          </cell>
          <cell r="Z763">
            <v>44567</v>
          </cell>
        </row>
        <row r="764">
          <cell r="B764" t="str">
            <v>SurOccidente</v>
          </cell>
          <cell r="C764" t="str">
            <v>CAQ.El Triunfo</v>
          </cell>
          <cell r="D764" t="str">
            <v>Localidades 700 - Suministro e Instalación Torre</v>
          </cell>
          <cell r="E764">
            <v>226653280</v>
          </cell>
          <cell r="F764" t="str">
            <v>Luis Ediel Torres</v>
          </cell>
          <cell r="G764">
            <v>44384</v>
          </cell>
          <cell r="H764" t="str">
            <v>HB SADELEC</v>
          </cell>
          <cell r="K764" t="str">
            <v>Obligaciones de hacer</v>
          </cell>
          <cell r="L764" t="str">
            <v>Localidades 700</v>
          </cell>
          <cell r="M764" t="str">
            <v>Celda Portatil - Triangular</v>
          </cell>
          <cell r="N764" t="str">
            <v>45.0</v>
          </cell>
          <cell r="O764">
            <v>44389</v>
          </cell>
          <cell r="P764" t="str">
            <v>45.0</v>
          </cell>
          <cell r="Q764">
            <v>44479</v>
          </cell>
          <cell r="R764" t="str">
            <v>NA</v>
          </cell>
          <cell r="S764" t="str">
            <v>NA</v>
          </cell>
          <cell r="T764" t="str">
            <v>celda portatil de 45 mt</v>
          </cell>
          <cell r="U764" t="str">
            <v>CW2020 R3</v>
          </cell>
          <cell r="V764">
            <v>44545</v>
          </cell>
          <cell r="W764">
            <v>44545</v>
          </cell>
          <cell r="X764">
            <v>44545</v>
          </cell>
          <cell r="Y764">
            <v>44546</v>
          </cell>
          <cell r="Z764">
            <v>44567</v>
          </cell>
        </row>
        <row r="765">
          <cell r="B765" t="str">
            <v>SurOccidente</v>
          </cell>
          <cell r="C765" t="str">
            <v>TOL.Planadas-2</v>
          </cell>
          <cell r="D765" t="str">
            <v>Ampliación Localidades 700 - Ampliación Obras Civiles</v>
          </cell>
          <cell r="E765">
            <v>5678603</v>
          </cell>
          <cell r="F765" t="str">
            <v>German Dario Mancipe</v>
          </cell>
          <cell r="G765">
            <v>44383</v>
          </cell>
          <cell r="H765" t="str">
            <v>HB SADELEC</v>
          </cell>
          <cell r="I765" t="str">
            <v>RF-OVE-50592 lte700,</v>
          </cell>
          <cell r="K765" t="str">
            <v>Calidad regional</v>
          </cell>
          <cell r="L765" t="str">
            <v>Ampliación Localidades 700</v>
          </cell>
          <cell r="M765" t="str">
            <v>Torre Autosoportada - Triangular Seccion Variable</v>
          </cell>
          <cell r="N765" t="str">
            <v>35.0</v>
          </cell>
          <cell r="O765">
            <v>44384</v>
          </cell>
          <cell r="P765" t="str">
            <v>15.0</v>
          </cell>
          <cell r="Q765">
            <v>44444</v>
          </cell>
          <cell r="R765" t="str">
            <v>NA</v>
          </cell>
          <cell r="S765" t="str">
            <v>NA</v>
          </cell>
          <cell r="T765" t="str">
            <v>Instalación de rieles omega, escalerilla, 4 platinas de tierras, 3 soportes para equipos de RF y45 m. de guaya en rack central de la torre.</v>
          </cell>
          <cell r="U765" t="str">
            <v>CW2020 R3</v>
          </cell>
          <cell r="V765">
            <v>44496</v>
          </cell>
          <cell r="W765">
            <v>44496</v>
          </cell>
          <cell r="X765">
            <v>44496</v>
          </cell>
          <cell r="Y765">
            <v>44497</v>
          </cell>
          <cell r="Z765">
            <v>44504</v>
          </cell>
        </row>
        <row r="766">
          <cell r="B766" t="str">
            <v>SurOccidente</v>
          </cell>
          <cell r="C766" t="str">
            <v>VAL.Carmelita</v>
          </cell>
          <cell r="D766" t="str">
            <v>Ampliación Localidades 700 - Ampliación Obras Civiles</v>
          </cell>
          <cell r="E766">
            <v>4219143</v>
          </cell>
          <cell r="F766" t="str">
            <v>German Dario Mancipe</v>
          </cell>
          <cell r="G766">
            <v>44383</v>
          </cell>
          <cell r="H766" t="str">
            <v>HB SADELEC</v>
          </cell>
          <cell r="I766" t="str">
            <v>RF-OVE-50039 lte700,</v>
          </cell>
          <cell r="K766" t="str">
            <v>Calidad regional</v>
          </cell>
          <cell r="L766" t="str">
            <v>Ampliación Localidades 700</v>
          </cell>
          <cell r="M766" t="str">
            <v>Celda Portatil - Cuadrada</v>
          </cell>
          <cell r="N766" t="str">
            <v>40.0</v>
          </cell>
          <cell r="O766">
            <v>44384</v>
          </cell>
          <cell r="P766" t="str">
            <v>15.0</v>
          </cell>
          <cell r="Q766">
            <v>44444</v>
          </cell>
          <cell r="R766" t="str">
            <v>NA</v>
          </cell>
          <cell r="S766" t="str">
            <v>NA</v>
          </cell>
          <cell r="T766" t="str">
            <v>Instalación de 3 soportes para equipos de RF con sus platinas de tierra correspondientes, 2 de 1,5 y 1 de 1,2</v>
          </cell>
          <cell r="U766" t="str">
            <v>CW2020 R3</v>
          </cell>
          <cell r="V766">
            <v>44433</v>
          </cell>
          <cell r="W766">
            <v>44433</v>
          </cell>
          <cell r="X766">
            <v>44433</v>
          </cell>
          <cell r="Y766">
            <v>44439</v>
          </cell>
          <cell r="Z766">
            <v>44442</v>
          </cell>
        </row>
        <row r="767">
          <cell r="B767" t="str">
            <v>SurOccidente</v>
          </cell>
          <cell r="C767" t="str">
            <v>VAL.Caicedonia</v>
          </cell>
          <cell r="D767" t="str">
            <v>Ampliación Localidades 700 - Ampliación Obras Civiles</v>
          </cell>
          <cell r="E767">
            <v>1865154</v>
          </cell>
          <cell r="F767" t="str">
            <v>German Dario Mancipe</v>
          </cell>
          <cell r="G767">
            <v>44383</v>
          </cell>
          <cell r="H767" t="str">
            <v>HB SADELEC</v>
          </cell>
          <cell r="I767" t="str">
            <v>RF-OVE-50676 lte700,</v>
          </cell>
          <cell r="K767" t="str">
            <v>Calidad regional</v>
          </cell>
          <cell r="L767" t="str">
            <v>Ampliación Localidades 700</v>
          </cell>
          <cell r="M767" t="str">
            <v>Torre Autosoportada - Triangular Seccion Variable</v>
          </cell>
          <cell r="N767" t="str">
            <v>55.0</v>
          </cell>
          <cell r="O767">
            <v>44384</v>
          </cell>
          <cell r="P767" t="str">
            <v>15.0</v>
          </cell>
          <cell r="Q767">
            <v>44444</v>
          </cell>
          <cell r="R767" t="str">
            <v>NA</v>
          </cell>
          <cell r="S767" t="str">
            <v>NA</v>
          </cell>
          <cell r="T767" t="str">
            <v>instalación de rieles omega, escalerilla porta cables y 2 platinas de tierras.</v>
          </cell>
          <cell r="U767" t="str">
            <v>CW2020 R3</v>
          </cell>
          <cell r="V767">
            <v>44405</v>
          </cell>
          <cell r="W767">
            <v>44405</v>
          </cell>
          <cell r="X767">
            <v>44405</v>
          </cell>
          <cell r="Y767">
            <v>44407</v>
          </cell>
          <cell r="Z767">
            <v>44411</v>
          </cell>
        </row>
        <row r="768">
          <cell r="B768" t="str">
            <v>SurOccidente</v>
          </cell>
          <cell r="C768" t="str">
            <v>TOL.San Bernardo</v>
          </cell>
          <cell r="D768" t="str">
            <v>Ampliación Localidades 700 - Ampliación Obras Civiles</v>
          </cell>
          <cell r="E768">
            <v>4217805</v>
          </cell>
          <cell r="F768" t="str">
            <v>German Dario Mancipe</v>
          </cell>
          <cell r="G768">
            <v>44383</v>
          </cell>
          <cell r="H768" t="str">
            <v>HB SADELEC</v>
          </cell>
          <cell r="I768" t="str">
            <v>RF-OVE-50593 lte700,</v>
          </cell>
          <cell r="K768" t="str">
            <v>Calidad regional</v>
          </cell>
          <cell r="L768" t="str">
            <v>Ampliación Localidades 700</v>
          </cell>
          <cell r="M768" t="str">
            <v>Torre Autosoportada - Triangular Seccion Variable</v>
          </cell>
          <cell r="N768" t="str">
            <v>60.0</v>
          </cell>
          <cell r="O768">
            <v>44384</v>
          </cell>
          <cell r="P768" t="str">
            <v>15.0</v>
          </cell>
          <cell r="Q768">
            <v>44444</v>
          </cell>
          <cell r="R768" t="str">
            <v>NA</v>
          </cell>
          <cell r="S768" t="str">
            <v>NA</v>
          </cell>
          <cell r="T768" t="str">
            <v>Instalación de 3 platinas de tierra y 2 soportes para antenas de RF de 3 m.</v>
          </cell>
          <cell r="U768" t="str">
            <v>CW2020 R3</v>
          </cell>
          <cell r="V768">
            <v>44405</v>
          </cell>
          <cell r="W768">
            <v>44405</v>
          </cell>
          <cell r="X768">
            <v>44405</v>
          </cell>
          <cell r="Y768">
            <v>44407</v>
          </cell>
          <cell r="Z768">
            <v>44411</v>
          </cell>
        </row>
        <row r="769">
          <cell r="B769" t="str">
            <v>SurOccidente</v>
          </cell>
          <cell r="C769" t="str">
            <v>HUI.Gigante</v>
          </cell>
          <cell r="D769" t="str">
            <v>Ampliación Localidades 700 - Ampliación Obras Civiles</v>
          </cell>
          <cell r="E769">
            <v>2591164</v>
          </cell>
          <cell r="F769" t="str">
            <v>German Dario Mancipe</v>
          </cell>
          <cell r="G769">
            <v>44383</v>
          </cell>
          <cell r="H769" t="str">
            <v>HB SADELEC</v>
          </cell>
          <cell r="I769" t="str">
            <v>RF-OVE-50455 lte700,</v>
          </cell>
          <cell r="K769" t="str">
            <v>Calidad regional</v>
          </cell>
          <cell r="L769" t="str">
            <v>Ampliación Localidades 700</v>
          </cell>
          <cell r="M769" t="str">
            <v>Torre Autosoportada - Triangular Seccion Variable</v>
          </cell>
          <cell r="N769" t="str">
            <v>45.0</v>
          </cell>
          <cell r="O769">
            <v>44384</v>
          </cell>
          <cell r="P769" t="str">
            <v>15.0</v>
          </cell>
          <cell r="Q769">
            <v>44444</v>
          </cell>
          <cell r="R769" t="str">
            <v>NA</v>
          </cell>
          <cell r="S769" t="str">
            <v>NA</v>
          </cell>
          <cell r="T769" t="str">
            <v>Instalación de 1 soporte para equipos de RF con su platina respectiva.</v>
          </cell>
          <cell r="U769" t="str">
            <v>CW2020 R3</v>
          </cell>
          <cell r="V769">
            <v>44405</v>
          </cell>
          <cell r="W769">
            <v>44405</v>
          </cell>
          <cell r="X769">
            <v>44405</v>
          </cell>
          <cell r="Y769">
            <v>44407</v>
          </cell>
          <cell r="Z769">
            <v>44411</v>
          </cell>
        </row>
        <row r="770">
          <cell r="B770" t="str">
            <v>SurOccidente</v>
          </cell>
          <cell r="C770" t="str">
            <v>CAL.Chiminangos</v>
          </cell>
          <cell r="D770" t="str">
            <v>Ampliación Localidades 700 - Ampliación Obras Civiles</v>
          </cell>
          <cell r="E770">
            <v>1304461</v>
          </cell>
          <cell r="F770" t="str">
            <v>German Dario Mancipe</v>
          </cell>
          <cell r="G770">
            <v>44383</v>
          </cell>
          <cell r="H770" t="str">
            <v>HB SADELEC</v>
          </cell>
          <cell r="I770" t="str">
            <v>RF-OVE-50066 lte700,</v>
          </cell>
          <cell r="K770" t="str">
            <v>Calidad regional</v>
          </cell>
          <cell r="L770" t="str">
            <v>Ampliación Localidades 700</v>
          </cell>
          <cell r="M770" t="str">
            <v>Movil - Tipo Telval</v>
          </cell>
          <cell r="N770" t="str">
            <v>35.0</v>
          </cell>
          <cell r="O770">
            <v>44384</v>
          </cell>
          <cell r="P770" t="str">
            <v>15.0</v>
          </cell>
          <cell r="Q770">
            <v>44444</v>
          </cell>
          <cell r="R770" t="str">
            <v>NA</v>
          </cell>
          <cell r="S770" t="str">
            <v>NA</v>
          </cell>
          <cell r="T770" t="str">
            <v>Instalación de rieles omega y 3 platinas de tierras.</v>
          </cell>
          <cell r="U770" t="str">
            <v>CW2020 R3</v>
          </cell>
          <cell r="V770">
            <v>44405</v>
          </cell>
          <cell r="W770">
            <v>44405</v>
          </cell>
          <cell r="X770">
            <v>44405</v>
          </cell>
          <cell r="Y770">
            <v>44407</v>
          </cell>
          <cell r="Z770">
            <v>44411</v>
          </cell>
        </row>
        <row r="771">
          <cell r="B771" t="str">
            <v>SurOccidente</v>
          </cell>
          <cell r="C771" t="str">
            <v>NAR.Candelillas</v>
          </cell>
          <cell r="D771" t="str">
            <v>Adecuaciones - Obras Civiles Menores</v>
          </cell>
          <cell r="E771">
            <v>40000000</v>
          </cell>
          <cell r="F771" t="str">
            <v>Rafael Angel Garcia</v>
          </cell>
          <cell r="G771">
            <v>44383</v>
          </cell>
          <cell r="H771" t="str">
            <v>HB SADELEC</v>
          </cell>
          <cell r="K771" t="str">
            <v>NA</v>
          </cell>
          <cell r="L771" t="str">
            <v>Adecuaciones</v>
          </cell>
          <cell r="M771" t="str">
            <v>Torre Autosoportada - Triangular Seccion Variable</v>
          </cell>
          <cell r="N771" t="str">
            <v>60.0</v>
          </cell>
          <cell r="O771">
            <v>44383</v>
          </cell>
          <cell r="P771" t="str">
            <v>30.0</v>
          </cell>
          <cell r="Q771">
            <v>44458</v>
          </cell>
          <cell r="R771" t="str">
            <v>NA</v>
          </cell>
          <cell r="S771" t="str">
            <v>NA</v>
          </cell>
          <cell r="T771" t="str">
            <v>levantamiento o realce red de MT.</v>
          </cell>
          <cell r="U771" t="str">
            <v>CW2020 R3</v>
          </cell>
        </row>
        <row r="772">
          <cell r="B772" t="str">
            <v>SurOccidente</v>
          </cell>
          <cell r="C772" t="str">
            <v>TOL.Sumapaz</v>
          </cell>
          <cell r="D772" t="str">
            <v>Adecuaciones - Civiles LTE u Otras tecnologias</v>
          </cell>
          <cell r="E772">
            <v>21715008</v>
          </cell>
          <cell r="F772" t="str">
            <v>German Dario Mancipe</v>
          </cell>
          <cell r="G772">
            <v>44382</v>
          </cell>
          <cell r="H772" t="str">
            <v>HB SADELEC</v>
          </cell>
          <cell r="I772" t="str">
            <v>RF-OVE-50489 lte700,</v>
          </cell>
          <cell r="K772" t="str">
            <v>Calidad regional</v>
          </cell>
          <cell r="L772" t="str">
            <v>Ampliación Localidades 700</v>
          </cell>
          <cell r="M772" t="str">
            <v>Torre Autosoportada - Triangular Seccion Variable</v>
          </cell>
          <cell r="N772" t="str">
            <v>40.0</v>
          </cell>
          <cell r="O772">
            <v>44363</v>
          </cell>
          <cell r="P772" t="str">
            <v>12.0</v>
          </cell>
          <cell r="Q772">
            <v>44420</v>
          </cell>
          <cell r="R772" t="str">
            <v>NA</v>
          </cell>
          <cell r="S772" t="str">
            <v>NA</v>
          </cell>
          <cell r="T772" t="str">
            <v>Instalación de 4 platinas de tierras y 60 m. de guaya en el rack central de la torre.</v>
          </cell>
          <cell r="U772" t="str">
            <v>CW2020 R3</v>
          </cell>
          <cell r="V772">
            <v>44538</v>
          </cell>
          <cell r="W772">
            <v>44538</v>
          </cell>
          <cell r="X772">
            <v>44538</v>
          </cell>
          <cell r="Y772">
            <v>44546</v>
          </cell>
          <cell r="Z772">
            <v>44567</v>
          </cell>
        </row>
        <row r="773">
          <cell r="B773" t="str">
            <v>SurOccidente</v>
          </cell>
          <cell r="C773" t="str">
            <v>TOL.Guamo-3</v>
          </cell>
          <cell r="D773" t="str">
            <v>Adecuaciones - Civiles LTE u Otras tecnologias</v>
          </cell>
          <cell r="E773">
            <v>14800141</v>
          </cell>
          <cell r="F773" t="str">
            <v>German Dario Mancipe</v>
          </cell>
          <cell r="G773">
            <v>44382</v>
          </cell>
          <cell r="H773" t="str">
            <v>HB SADELEC</v>
          </cell>
          <cell r="I773" t="str">
            <v>RF-OVE-50588 lte700,</v>
          </cell>
          <cell r="K773" t="str">
            <v>Calidad regional</v>
          </cell>
          <cell r="L773" t="str">
            <v>Ampliación Localidades 700</v>
          </cell>
          <cell r="M773" t="str">
            <v>Torre Autosoportada - Triangular Seccion Variable</v>
          </cell>
          <cell r="N773" t="str">
            <v>30.0</v>
          </cell>
          <cell r="O773">
            <v>44362</v>
          </cell>
          <cell r="P773" t="str">
            <v>12.0</v>
          </cell>
          <cell r="Q773">
            <v>44419</v>
          </cell>
          <cell r="R773" t="str">
            <v>NA</v>
          </cell>
          <cell r="S773" t="str">
            <v>NA</v>
          </cell>
          <cell r="T773" t="str">
            <v>instalación de 2 soportes para equipos de RF con sus platinas de tierra respectivas.</v>
          </cell>
          <cell r="U773" t="str">
            <v>CW2020 R3</v>
          </cell>
          <cell r="V773">
            <v>44467</v>
          </cell>
          <cell r="W773">
            <v>44492</v>
          </cell>
          <cell r="X773">
            <v>44492</v>
          </cell>
          <cell r="Y773">
            <v>44497</v>
          </cell>
          <cell r="Z773">
            <v>44504</v>
          </cell>
        </row>
        <row r="774">
          <cell r="B774" t="str">
            <v>SurOccidente</v>
          </cell>
          <cell r="C774" t="str">
            <v>POP.La Maria</v>
          </cell>
          <cell r="D774" t="str">
            <v>Adecuaciones - Civiles LTE u Otras tecnologias</v>
          </cell>
          <cell r="E774">
            <v>20201218</v>
          </cell>
          <cell r="F774" t="str">
            <v>German Dario Mancipe</v>
          </cell>
          <cell r="G774">
            <v>44382</v>
          </cell>
          <cell r="H774" t="str">
            <v>CICSA</v>
          </cell>
          <cell r="I774" t="str">
            <v>RF-OVE-50602 lte700,</v>
          </cell>
          <cell r="K774" t="str">
            <v>Calidad regional</v>
          </cell>
          <cell r="L774" t="str">
            <v>Ampliación Localidades 700</v>
          </cell>
          <cell r="M774" t="str">
            <v>Torre Autosoportada - Triangular Seccion Variable</v>
          </cell>
          <cell r="N774" t="str">
            <v>37.0</v>
          </cell>
          <cell r="O774">
            <v>44347</v>
          </cell>
          <cell r="P774" t="str">
            <v>12.0</v>
          </cell>
          <cell r="Q774">
            <v>44404</v>
          </cell>
          <cell r="R774" t="str">
            <v>NA</v>
          </cell>
          <cell r="S774" t="str">
            <v>NA</v>
          </cell>
          <cell r="T774" t="str">
            <v>Instalación de rieles omega, escalerilla 3 platinas de tierras 1 soporte para equipos de RF y 1 desmonte</v>
          </cell>
          <cell r="U774" t="str">
            <v>CW2020 R3</v>
          </cell>
          <cell r="V774">
            <v>44439</v>
          </cell>
          <cell r="W774">
            <v>44439</v>
          </cell>
          <cell r="X774">
            <v>44439</v>
          </cell>
          <cell r="Y774">
            <v>44439</v>
          </cell>
          <cell r="Z774">
            <v>44442</v>
          </cell>
        </row>
        <row r="775">
          <cell r="B775" t="str">
            <v>SurOccidente</v>
          </cell>
          <cell r="C775" t="str">
            <v>NEI.Sur Oriental</v>
          </cell>
          <cell r="D775" t="str">
            <v>Adecuaciones - Civiles LTE u Otras tecnologias</v>
          </cell>
          <cell r="E775">
            <v>18164356</v>
          </cell>
          <cell r="F775" t="str">
            <v>German Dario Mancipe</v>
          </cell>
          <cell r="G775">
            <v>44382</v>
          </cell>
          <cell r="H775" t="str">
            <v>HB SADELEC</v>
          </cell>
          <cell r="I775" t="str">
            <v>RF-OVE-50470 lte700,</v>
          </cell>
          <cell r="K775" t="str">
            <v>Calidad regional</v>
          </cell>
          <cell r="L775" t="str">
            <v>Ampliación Localidades 700</v>
          </cell>
          <cell r="M775" t="str">
            <v>Torre Autosoportada - Triangular Seccion Variable</v>
          </cell>
          <cell r="N775" t="str">
            <v>45.0</v>
          </cell>
          <cell r="O775">
            <v>44358</v>
          </cell>
          <cell r="P775" t="str">
            <v>12.0</v>
          </cell>
          <cell r="Q775">
            <v>44415</v>
          </cell>
          <cell r="R775" t="str">
            <v>NA</v>
          </cell>
          <cell r="S775" t="str">
            <v>NA</v>
          </cell>
          <cell r="T775" t="str">
            <v>Instalación de 8 platinas de tierras, 4 soportes para equipos de RF de 1,5, 1 soporte bandera de 3m. Y 40m. De guaya en el rack central de la torre.</v>
          </cell>
          <cell r="U775" t="str">
            <v>CW2020 R3</v>
          </cell>
          <cell r="V775">
            <v>44467</v>
          </cell>
          <cell r="W775">
            <v>44467</v>
          </cell>
          <cell r="X775">
            <v>44533</v>
          </cell>
          <cell r="Y775">
            <v>44546</v>
          </cell>
          <cell r="Z775">
            <v>44567</v>
          </cell>
        </row>
        <row r="776">
          <cell r="B776" t="str">
            <v>SurOccidente</v>
          </cell>
          <cell r="C776" t="str">
            <v>NAR.Cajapi</v>
          </cell>
          <cell r="D776" t="str">
            <v>Adecuaciones - Civiles LTE u Otras tecnologias</v>
          </cell>
          <cell r="E776">
            <v>37865060</v>
          </cell>
          <cell r="F776" t="str">
            <v>German Dario Mancipe</v>
          </cell>
          <cell r="G776">
            <v>44382</v>
          </cell>
          <cell r="H776" t="str">
            <v>CICSA</v>
          </cell>
          <cell r="I776" t="str">
            <v>RF-OVE-49339 LTE700,</v>
          </cell>
          <cell r="K776" t="str">
            <v>Calidad regional</v>
          </cell>
          <cell r="L776" t="str">
            <v>Ampliación Localidades 700</v>
          </cell>
          <cell r="M776" t="str">
            <v>Torre Autosoportada - Triangular Seccion Variable</v>
          </cell>
          <cell r="N776" t="str">
            <v>100.0</v>
          </cell>
          <cell r="O776">
            <v>44336</v>
          </cell>
          <cell r="P776" t="str">
            <v>12.0</v>
          </cell>
          <cell r="Q776">
            <v>44393</v>
          </cell>
          <cell r="R776" t="str">
            <v>NA</v>
          </cell>
          <cell r="S776" t="str">
            <v>NA</v>
          </cell>
          <cell r="T776" t="str">
            <v>instalación de rieles omega , escalerilla porta cables y una platina de tierras.</v>
          </cell>
          <cell r="U776" t="str">
            <v>CW2020 R3</v>
          </cell>
          <cell r="V776">
            <v>44467</v>
          </cell>
          <cell r="W776">
            <v>44620</v>
          </cell>
          <cell r="X776">
            <v>44620</v>
          </cell>
          <cell r="Y776">
            <v>44620</v>
          </cell>
          <cell r="Z776">
            <v>44624</v>
          </cell>
        </row>
        <row r="777">
          <cell r="B777" t="str">
            <v>SurOccidente</v>
          </cell>
          <cell r="C777" t="str">
            <v>CAU.Pto Tejada-3</v>
          </cell>
          <cell r="D777" t="str">
            <v>Adecuaciones - Civiles LTE u Otras tecnologias</v>
          </cell>
          <cell r="E777">
            <v>21715264</v>
          </cell>
          <cell r="F777" t="str">
            <v>German Dario Mancipe</v>
          </cell>
          <cell r="G777">
            <v>44382</v>
          </cell>
          <cell r="H777" t="str">
            <v>CICSA</v>
          </cell>
          <cell r="K777" t="str">
            <v>Calidad regional</v>
          </cell>
          <cell r="L777" t="str">
            <v>Ampliación Localidades 700</v>
          </cell>
          <cell r="M777" t="str">
            <v>Torre Autosoportada - Triangular Seccion Variable</v>
          </cell>
          <cell r="N777" t="str">
            <v>45.0</v>
          </cell>
          <cell r="O777">
            <v>44336</v>
          </cell>
          <cell r="P777" t="str">
            <v>12.0</v>
          </cell>
          <cell r="Q777">
            <v>44393</v>
          </cell>
          <cell r="R777" t="str">
            <v>NA</v>
          </cell>
          <cell r="S777" t="str">
            <v>NA</v>
          </cell>
          <cell r="T777" t="str">
            <v>Instalación de 3 platina de tierras y 2 soportes para equipos de RF</v>
          </cell>
          <cell r="U777" t="str">
            <v>CW2020 R3</v>
          </cell>
          <cell r="V777">
            <v>44467</v>
          </cell>
          <cell r="W777">
            <v>44467</v>
          </cell>
          <cell r="X777">
            <v>44467</v>
          </cell>
          <cell r="Y777">
            <v>44469</v>
          </cell>
          <cell r="Z777">
            <v>44473</v>
          </cell>
        </row>
        <row r="778">
          <cell r="B778" t="str">
            <v>SurOccidente</v>
          </cell>
          <cell r="C778" t="str">
            <v>CAU.Parques</v>
          </cell>
          <cell r="D778" t="str">
            <v>Adecuaciones - Civiles LTE u Otras tecnologias</v>
          </cell>
          <cell r="E778">
            <v>29315706</v>
          </cell>
          <cell r="F778" t="str">
            <v>German Dario Mancipe</v>
          </cell>
          <cell r="G778">
            <v>44382</v>
          </cell>
          <cell r="H778" t="str">
            <v>HB SADELEC</v>
          </cell>
          <cell r="I778" t="str">
            <v>RF-OVE-48962 lte700,</v>
          </cell>
          <cell r="K778" t="str">
            <v>Calidad regional</v>
          </cell>
          <cell r="L778" t="str">
            <v>Ampliación Localidades 700</v>
          </cell>
          <cell r="M778" t="str">
            <v>Torre Autosoportada - Triangular Seccion Variable</v>
          </cell>
          <cell r="N778" t="str">
            <v>70.0</v>
          </cell>
          <cell r="O778">
            <v>44317</v>
          </cell>
          <cell r="P778" t="str">
            <v>12.0</v>
          </cell>
          <cell r="Q778">
            <v>44374</v>
          </cell>
          <cell r="R778" t="str">
            <v>NA</v>
          </cell>
          <cell r="S778" t="str">
            <v>NA</v>
          </cell>
          <cell r="T778" t="str">
            <v>instalación de 3 soportes tipo H, un soporte para equipos de RF de 1.5 m. y 4 platinas de tierra.</v>
          </cell>
          <cell r="U778" t="str">
            <v>CW2020 R3</v>
          </cell>
          <cell r="V778">
            <v>44530</v>
          </cell>
          <cell r="W778">
            <v>44530</v>
          </cell>
          <cell r="X778">
            <v>44530</v>
          </cell>
          <cell r="Y778">
            <v>44530</v>
          </cell>
          <cell r="Z778">
            <v>44533</v>
          </cell>
        </row>
        <row r="779">
          <cell r="B779" t="str">
            <v>SurOccidente</v>
          </cell>
          <cell r="C779" t="str">
            <v>CAQ.Campo Hermoso</v>
          </cell>
          <cell r="D779" t="str">
            <v>Adecuaciones - Civiles LTE u Otras tecnologias</v>
          </cell>
          <cell r="E779">
            <v>2105570</v>
          </cell>
          <cell r="F779" t="str">
            <v>German Dario Mancipe</v>
          </cell>
          <cell r="G779">
            <v>44382</v>
          </cell>
          <cell r="H779" t="str">
            <v>CICSA</v>
          </cell>
          <cell r="I779" t="str">
            <v>RF-OVE-50546 lte700,</v>
          </cell>
          <cell r="K779" t="str">
            <v>Calidad regional</v>
          </cell>
          <cell r="L779" t="str">
            <v>Ampliación Localidades 700</v>
          </cell>
          <cell r="M779" t="str">
            <v>Celda Portatil - Cuadrada</v>
          </cell>
          <cell r="N779" t="str">
            <v>35.0</v>
          </cell>
          <cell r="O779">
            <v>44347</v>
          </cell>
          <cell r="P779" t="str">
            <v>12.0</v>
          </cell>
          <cell r="Q779">
            <v>44404</v>
          </cell>
          <cell r="R779" t="str">
            <v>NA</v>
          </cell>
          <cell r="S779" t="str">
            <v>NA</v>
          </cell>
          <cell r="T779" t="str">
            <v>instalación de rieles omega, 1 platina de tierras y el desmonte de 1 polo</v>
          </cell>
          <cell r="U779" t="str">
            <v>CW2020 R3</v>
          </cell>
          <cell r="V779">
            <v>44467</v>
          </cell>
          <cell r="W779">
            <v>44467</v>
          </cell>
          <cell r="X779">
            <v>44467</v>
          </cell>
          <cell r="Y779">
            <v>44467</v>
          </cell>
          <cell r="Z779">
            <v>44473</v>
          </cell>
        </row>
        <row r="780">
          <cell r="B780" t="str">
            <v>SurOccidente</v>
          </cell>
          <cell r="C780" t="str">
            <v>CAL.Obrero</v>
          </cell>
          <cell r="D780" t="str">
            <v>Adecuaciones - Civiles LTE u Otras tecnologias</v>
          </cell>
          <cell r="E780">
            <v>21748168</v>
          </cell>
          <cell r="F780" t="str">
            <v>German Dario Mancipe</v>
          </cell>
          <cell r="G780">
            <v>44382</v>
          </cell>
          <cell r="H780" t="str">
            <v>HB SADELEC</v>
          </cell>
          <cell r="I780" t="str">
            <v>RF-OVE-48818 lte700,</v>
          </cell>
          <cell r="K780" t="str">
            <v>Calidad regional</v>
          </cell>
          <cell r="L780" t="str">
            <v>Ampliación Localidades 700</v>
          </cell>
          <cell r="M780" t="str">
            <v>Torre Autosoportada - Triangular Seccion Variable</v>
          </cell>
          <cell r="N780" t="str">
            <v>36.0</v>
          </cell>
          <cell r="O780">
            <v>44362</v>
          </cell>
          <cell r="P780" t="str">
            <v>12.0</v>
          </cell>
          <cell r="Q780">
            <v>44419</v>
          </cell>
          <cell r="R780" t="str">
            <v>NA</v>
          </cell>
          <cell r="S780" t="str">
            <v>NA</v>
          </cell>
          <cell r="T780" t="str">
            <v>Conjunta para la instalación 1 soporte H, de rieles omega, 4 platinas de tierras, escalerilla porta cables ,guayas para bajantes de pararrayos y rack central soporte de para rayos y pararrayos y dos reubicaciones de soportes</v>
          </cell>
          <cell r="U780" t="str">
            <v>CW2020 R3</v>
          </cell>
          <cell r="V780">
            <v>44467</v>
          </cell>
          <cell r="W780">
            <v>44467</v>
          </cell>
          <cell r="X780">
            <v>44467</v>
          </cell>
          <cell r="Y780">
            <v>44467</v>
          </cell>
          <cell r="Z780">
            <v>44473</v>
          </cell>
        </row>
        <row r="781">
          <cell r="B781" t="str">
            <v>SurOccidente</v>
          </cell>
          <cell r="C781" t="str">
            <v>VAL.Kilometro 18</v>
          </cell>
          <cell r="D781" t="str">
            <v>Adecuaciones - Civiles LTE u Otras tecnologias</v>
          </cell>
          <cell r="E781">
            <v>26697451</v>
          </cell>
          <cell r="F781" t="str">
            <v>German Dario Mancipe</v>
          </cell>
          <cell r="G781">
            <v>44382</v>
          </cell>
          <cell r="H781" t="str">
            <v>CICSA</v>
          </cell>
          <cell r="I781" t="str">
            <v>RF-OVE-50114 lte700,</v>
          </cell>
          <cell r="K781" t="str">
            <v>Calidad regional</v>
          </cell>
          <cell r="L781" t="str">
            <v>Ampliación Localidades 700</v>
          </cell>
          <cell r="M781" t="str">
            <v>Torre Autosoportada - Triangular Seccion Variable</v>
          </cell>
          <cell r="N781" t="str">
            <v>43.0</v>
          </cell>
          <cell r="O781">
            <v>44354</v>
          </cell>
          <cell r="P781" t="str">
            <v>12.0</v>
          </cell>
          <cell r="Q781">
            <v>44411</v>
          </cell>
          <cell r="R781" t="str">
            <v>NA</v>
          </cell>
          <cell r="S781" t="str">
            <v>NA</v>
          </cell>
          <cell r="T781" t="str">
            <v>Instalación de un soporte tipo H con mástiles de 3 pulgadas, cuatro reubicaciones y una platina de tierras</v>
          </cell>
          <cell r="U781" t="str">
            <v>CW2020 R3</v>
          </cell>
          <cell r="V781">
            <v>44529</v>
          </cell>
          <cell r="W781">
            <v>44529</v>
          </cell>
          <cell r="X781">
            <v>44529</v>
          </cell>
          <cell r="Y781">
            <v>44530</v>
          </cell>
          <cell r="Z781">
            <v>44533</v>
          </cell>
        </row>
        <row r="782">
          <cell r="B782" t="str">
            <v>SurOccidente</v>
          </cell>
          <cell r="C782" t="str">
            <v>PAS.Popular</v>
          </cell>
          <cell r="D782" t="str">
            <v>Adecuaciones - Civiles LTE u Otras tecnologias</v>
          </cell>
          <cell r="E782">
            <v>13214146</v>
          </cell>
          <cell r="F782" t="str">
            <v>German Dario Mancipe</v>
          </cell>
          <cell r="G782">
            <v>44382</v>
          </cell>
          <cell r="H782" t="str">
            <v>CICSA</v>
          </cell>
          <cell r="I782" t="str">
            <v>RF-OVE-49357 LTE700,</v>
          </cell>
          <cell r="K782" t="str">
            <v>Calidad regional</v>
          </cell>
          <cell r="L782" t="str">
            <v>Ampliación Localidades 700</v>
          </cell>
          <cell r="M782" t="str">
            <v>Torre Autosoportada - Triangular Seccion Variable</v>
          </cell>
          <cell r="N782" t="str">
            <v>28.0</v>
          </cell>
          <cell r="O782">
            <v>44347</v>
          </cell>
          <cell r="P782" t="str">
            <v>12.0</v>
          </cell>
          <cell r="Q782">
            <v>44404</v>
          </cell>
          <cell r="R782" t="str">
            <v>NA</v>
          </cell>
          <cell r="S782" t="str">
            <v>NA</v>
          </cell>
          <cell r="T782" t="str">
            <v>instalación de 3soportes tipo H, 4platinas de tierras, escalerilla porta cable y rieles omega.</v>
          </cell>
          <cell r="U782" t="str">
            <v>CW2020 R3</v>
          </cell>
          <cell r="V782">
            <v>44467</v>
          </cell>
          <cell r="W782">
            <v>44467</v>
          </cell>
          <cell r="X782">
            <v>44467</v>
          </cell>
          <cell r="Y782">
            <v>44467</v>
          </cell>
          <cell r="Z782">
            <v>44473</v>
          </cell>
        </row>
        <row r="783">
          <cell r="B783" t="str">
            <v>SurOccidente</v>
          </cell>
          <cell r="C783" t="str">
            <v>PAS.Calle Real</v>
          </cell>
          <cell r="D783" t="str">
            <v>Adecuaciones - Civiles LTE u Otras tecnologias</v>
          </cell>
          <cell r="E783">
            <v>6587089</v>
          </cell>
          <cell r="F783" t="str">
            <v>German Dario Mancipe</v>
          </cell>
          <cell r="G783">
            <v>44382</v>
          </cell>
          <cell r="H783" t="str">
            <v>CICSA</v>
          </cell>
          <cell r="I783" t="str">
            <v>RF-OVE-49485 LTE700,</v>
          </cell>
          <cell r="K783" t="str">
            <v>Calidad regional</v>
          </cell>
          <cell r="L783" t="str">
            <v>Ampliación Localidades 700</v>
          </cell>
          <cell r="M783" t="str">
            <v>Terraza - Convencional con Mastil Autosoportado</v>
          </cell>
          <cell r="N783" t="str">
            <v>40.0</v>
          </cell>
          <cell r="O783">
            <v>44347</v>
          </cell>
          <cell r="P783" t="str">
            <v>12.0</v>
          </cell>
          <cell r="Q783">
            <v>44404</v>
          </cell>
          <cell r="R783" t="str">
            <v>NA</v>
          </cell>
          <cell r="S783" t="str">
            <v>NA</v>
          </cell>
          <cell r="T783" t="str">
            <v>instalación de 4 platinas de tierra,2 soportes auto soportados de 5m con mástil central de 4 pulgadas y un soporte adosado para antena de RF</v>
          </cell>
          <cell r="U783" t="str">
            <v>CW2020 R3</v>
          </cell>
          <cell r="V783">
            <v>44467</v>
          </cell>
          <cell r="W783">
            <v>44467</v>
          </cell>
          <cell r="X783">
            <v>44467</v>
          </cell>
          <cell r="Y783">
            <v>44469</v>
          </cell>
          <cell r="Z783">
            <v>44473</v>
          </cell>
        </row>
        <row r="784">
          <cell r="B784" t="str">
            <v>SurOccidente</v>
          </cell>
          <cell r="C784" t="str">
            <v>CAU.Quebraditas</v>
          </cell>
          <cell r="D784" t="str">
            <v>Adecuaciones - Civiles LTE u Otras tecnologias</v>
          </cell>
          <cell r="E784">
            <v>23851886</v>
          </cell>
          <cell r="F784" t="str">
            <v>German Dario Mancipe</v>
          </cell>
          <cell r="G784">
            <v>44382</v>
          </cell>
          <cell r="H784" t="str">
            <v>CICSA</v>
          </cell>
          <cell r="K784" t="str">
            <v>Calidad regional</v>
          </cell>
          <cell r="L784" t="str">
            <v>Ampliación Localidades 700</v>
          </cell>
          <cell r="M784" t="str">
            <v>Torre Autosoportada - Triangular Seccion Variable</v>
          </cell>
          <cell r="N784" t="str">
            <v>60.0</v>
          </cell>
          <cell r="O784">
            <v>44354</v>
          </cell>
          <cell r="P784" t="str">
            <v>12.0</v>
          </cell>
          <cell r="Q784">
            <v>44411</v>
          </cell>
          <cell r="R784" t="str">
            <v>NA</v>
          </cell>
          <cell r="S784" t="str">
            <v>NA</v>
          </cell>
          <cell r="T784" t="str">
            <v>Instalación de 3 platinas de tierra y 70 m. de guaya en el RACK vertical de la torre</v>
          </cell>
          <cell r="U784" t="str">
            <v>CW2020 R3</v>
          </cell>
          <cell r="V784">
            <v>44580</v>
          </cell>
          <cell r="W784">
            <v>44580</v>
          </cell>
          <cell r="X784">
            <v>44580</v>
          </cell>
          <cell r="Y784">
            <v>44589</v>
          </cell>
          <cell r="Z784">
            <v>44596</v>
          </cell>
        </row>
        <row r="785">
          <cell r="B785" t="str">
            <v>SurOccidente</v>
          </cell>
          <cell r="C785" t="str">
            <v>CAL.Shangai</v>
          </cell>
          <cell r="D785" t="str">
            <v>Adecuaciones - Civiles LTE u Otras tecnologias</v>
          </cell>
          <cell r="E785">
            <v>17950307</v>
          </cell>
          <cell r="F785" t="str">
            <v>German Dario Mancipe</v>
          </cell>
          <cell r="G785">
            <v>44382</v>
          </cell>
          <cell r="H785" t="str">
            <v>CICSA</v>
          </cell>
          <cell r="K785" t="str">
            <v>Calidad regional</v>
          </cell>
          <cell r="L785" t="str">
            <v>Ampliación Localidades 700</v>
          </cell>
          <cell r="M785" t="str">
            <v>Torre Autosoportada - Triangular Seccion Variable</v>
          </cell>
          <cell r="N785" t="str">
            <v>50.0</v>
          </cell>
          <cell r="O785">
            <v>44294</v>
          </cell>
          <cell r="P785" t="str">
            <v>12.0</v>
          </cell>
          <cell r="Q785">
            <v>44351</v>
          </cell>
          <cell r="R785" t="str">
            <v>NA</v>
          </cell>
          <cell r="S785" t="str">
            <v>NA</v>
          </cell>
          <cell r="T785" t="str">
            <v>El TSS se valida previo aval de carga para la instalación de 4 soportes tipo H , 6 platinas de tierra y la reubicación de 4 soportes de diversidad.</v>
          </cell>
          <cell r="U785" t="str">
            <v>CW2020 R3</v>
          </cell>
          <cell r="V785">
            <v>44580</v>
          </cell>
          <cell r="W785">
            <v>44580</v>
          </cell>
          <cell r="X785">
            <v>44580</v>
          </cell>
          <cell r="Y785">
            <v>44589</v>
          </cell>
          <cell r="Z785">
            <v>44596</v>
          </cell>
        </row>
        <row r="786">
          <cell r="B786" t="str">
            <v>SurOccidente</v>
          </cell>
          <cell r="C786" t="str">
            <v>CAL.Carrefour Norte</v>
          </cell>
          <cell r="D786" t="str">
            <v>Adecuaciones - Civiles LTE u Otras tecnologias</v>
          </cell>
          <cell r="E786">
            <v>6791762</v>
          </cell>
          <cell r="F786" t="str">
            <v>German Dario Mancipe</v>
          </cell>
          <cell r="G786">
            <v>44382</v>
          </cell>
          <cell r="H786" t="str">
            <v>CICSA</v>
          </cell>
          <cell r="I786" t="str">
            <v>RF-OVE-50062 lte700,</v>
          </cell>
          <cell r="K786" t="str">
            <v>Calidad regional</v>
          </cell>
          <cell r="L786" t="str">
            <v>Ampliación Localidades 700</v>
          </cell>
          <cell r="M786" t="str">
            <v>Monopolo - Convencional</v>
          </cell>
          <cell r="N786" t="str">
            <v>36.0</v>
          </cell>
          <cell r="O786">
            <v>44298</v>
          </cell>
          <cell r="P786" t="str">
            <v>12.0</v>
          </cell>
          <cell r="Q786">
            <v>44355</v>
          </cell>
          <cell r="R786" t="str">
            <v>NA</v>
          </cell>
          <cell r="S786" t="str">
            <v>NA</v>
          </cell>
          <cell r="T786" t="str">
            <v>El TSS se valida para la instalación de un soporte para equipos de RF. 5 platinas de tierras y 45 m. de guaya en rack vertical</v>
          </cell>
          <cell r="U786" t="str">
            <v>CW2020 R3</v>
          </cell>
          <cell r="V786">
            <v>44469</v>
          </cell>
          <cell r="W786">
            <v>44469</v>
          </cell>
          <cell r="X786">
            <v>44469</v>
          </cell>
          <cell r="Y786">
            <v>44469</v>
          </cell>
          <cell r="Z786">
            <v>44473</v>
          </cell>
        </row>
        <row r="787">
          <cell r="B787" t="str">
            <v>SurOccidente</v>
          </cell>
          <cell r="C787" t="str">
            <v>IBG.San Martin</v>
          </cell>
          <cell r="D787" t="str">
            <v>Adecuaciones - Civiles LTE u Otras tecnologias</v>
          </cell>
          <cell r="E787">
            <v>10543170</v>
          </cell>
          <cell r="F787" t="str">
            <v>German Dario Mancipe</v>
          </cell>
          <cell r="G787">
            <v>44382</v>
          </cell>
          <cell r="H787" t="str">
            <v>HB SADELEC</v>
          </cell>
          <cell r="I787" t="str">
            <v>RF-OVE-49330 LTE700,</v>
          </cell>
          <cell r="K787" t="str">
            <v>Adecuaciones OYM Nuevas Tecnologias</v>
          </cell>
          <cell r="L787" t="str">
            <v>Adecuaciones</v>
          </cell>
          <cell r="M787" t="str">
            <v>Torre Autosoportada - Cuadrada Seccion Constante 1.5m x 1.5m</v>
          </cell>
          <cell r="N787" t="str">
            <v>45.0</v>
          </cell>
          <cell r="O787">
            <v>44383</v>
          </cell>
          <cell r="P787" t="str">
            <v>20.0</v>
          </cell>
          <cell r="Q787">
            <v>44448</v>
          </cell>
          <cell r="R787" t="str">
            <v>NA</v>
          </cell>
          <cell r="S787" t="str">
            <v>NA</v>
          </cell>
          <cell r="T787" t="str">
            <v>Se requiere Mtto Preventivo de la EB (Limpieza de torre, aplicación de anticorrosivo, pintura de torre, retorqueo de torre, Mtto luces de obstrucción, cambio de línea de vida si aplica).</v>
          </cell>
          <cell r="U787" t="str">
            <v>CW2020 R3</v>
          </cell>
          <cell r="V787">
            <v>44467</v>
          </cell>
          <cell r="W787">
            <v>44481</v>
          </cell>
          <cell r="X787">
            <v>44481</v>
          </cell>
          <cell r="Y787">
            <v>44491</v>
          </cell>
          <cell r="Z787">
            <v>44504</v>
          </cell>
        </row>
        <row r="788">
          <cell r="B788" t="str">
            <v>SurOccidente</v>
          </cell>
          <cell r="C788" t="str">
            <v>HUI.Pitalito-4</v>
          </cell>
          <cell r="D788" t="str">
            <v>Adecuaciones - Civiles LTE u Otras tecnologias</v>
          </cell>
          <cell r="E788">
            <v>14493099</v>
          </cell>
          <cell r="F788" t="str">
            <v>German Dario Mancipe</v>
          </cell>
          <cell r="G788">
            <v>44382</v>
          </cell>
          <cell r="H788" t="str">
            <v>HB SADELEC</v>
          </cell>
          <cell r="I788" t="str">
            <v>RF-OVE-49323 LTE700,</v>
          </cell>
          <cell r="K788" t="str">
            <v>Adecuaciones OYM Nuevas Tecnologias</v>
          </cell>
          <cell r="L788" t="str">
            <v>Adecuaciones</v>
          </cell>
          <cell r="M788" t="str">
            <v>Torre Autosoportada - Cuadrada Seccion Constante 1.5m x 1.5m</v>
          </cell>
          <cell r="N788" t="str">
            <v>36.0</v>
          </cell>
          <cell r="O788">
            <v>44383</v>
          </cell>
          <cell r="P788" t="str">
            <v>20.0</v>
          </cell>
          <cell r="Q788">
            <v>44448</v>
          </cell>
          <cell r="R788" t="str">
            <v>NA</v>
          </cell>
          <cell r="S788" t="str">
            <v>NA</v>
          </cell>
          <cell r="T788" t="str">
            <v>Se requiere Mtto Preventivo de la EB (Limpieza de torre, aplicación de anticorrosivo, pintura de torre, retorqueo de torre, Mtto luces de obstrucción, cambio de línea de vida si aplica).</v>
          </cell>
          <cell r="U788" t="str">
            <v>CW2020 R3</v>
          </cell>
          <cell r="V788">
            <v>44467</v>
          </cell>
          <cell r="W788">
            <v>44467</v>
          </cell>
          <cell r="X788">
            <v>44467</v>
          </cell>
          <cell r="Y788">
            <v>44469</v>
          </cell>
          <cell r="Z788">
            <v>44473</v>
          </cell>
        </row>
        <row r="789">
          <cell r="B789" t="str">
            <v>SurOccidente</v>
          </cell>
          <cell r="C789" t="str">
            <v>CAL.Tequendama</v>
          </cell>
          <cell r="D789" t="str">
            <v>Adecuaciones - Civiles LTE u Otras tecnologias</v>
          </cell>
          <cell r="E789">
            <v>16350653</v>
          </cell>
          <cell r="F789" t="str">
            <v>German Dario Mancipe</v>
          </cell>
          <cell r="G789">
            <v>44382</v>
          </cell>
          <cell r="H789" t="str">
            <v>HB SADELEC</v>
          </cell>
          <cell r="I789" t="str">
            <v>RF-OVE-45954 lte700,</v>
          </cell>
          <cell r="K789" t="str">
            <v>Adecuaciones OYM Nuevas Tecnologias</v>
          </cell>
          <cell r="L789" t="str">
            <v>Adecuaciones</v>
          </cell>
          <cell r="M789" t="str">
            <v>Torre Autosoportada - Cuadrada Seccion Constante 1.5m x 1.5m</v>
          </cell>
          <cell r="N789" t="str">
            <v>35.0</v>
          </cell>
          <cell r="O789">
            <v>44383</v>
          </cell>
          <cell r="P789" t="str">
            <v>20.0</v>
          </cell>
          <cell r="Q789">
            <v>44448</v>
          </cell>
          <cell r="R789" t="str">
            <v>NA</v>
          </cell>
          <cell r="S789" t="str">
            <v>NA</v>
          </cell>
          <cell r="T789" t="str">
            <v>Se requiere Mtto Preventivo de la EB (Limpieza de torre, aplicación de anticorrosivo, pintura de torre, retorqueo de torre, Mtto luces de obstrucción, cambio de línea de vida si aplica).</v>
          </cell>
          <cell r="U789" t="str">
            <v>CW2020 R3</v>
          </cell>
          <cell r="V789">
            <v>44467</v>
          </cell>
          <cell r="W789">
            <v>44467</v>
          </cell>
          <cell r="X789">
            <v>44467</v>
          </cell>
          <cell r="Y789">
            <v>44469</v>
          </cell>
          <cell r="Z789">
            <v>44473</v>
          </cell>
        </row>
        <row r="790">
          <cell r="B790" t="str">
            <v>SurOccidente</v>
          </cell>
          <cell r="C790" t="str">
            <v>CAL.Boca Junior</v>
          </cell>
          <cell r="D790" t="str">
            <v>Ampliación Localidades 700 - Ampliación Obras Civiles</v>
          </cell>
          <cell r="E790">
            <v>7318876</v>
          </cell>
          <cell r="F790" t="str">
            <v>German Dario Mancipe</v>
          </cell>
          <cell r="G790">
            <v>44379</v>
          </cell>
          <cell r="H790" t="str">
            <v>HB SADELEC</v>
          </cell>
          <cell r="I790" t="str">
            <v>RF-AMP-27018 lte2600,</v>
          </cell>
          <cell r="K790" t="str">
            <v>Calidad regional</v>
          </cell>
          <cell r="L790" t="str">
            <v>Ampliación Localidades 700</v>
          </cell>
          <cell r="M790" t="str">
            <v>Torre Autosoportada - Triangular Seccion Variable</v>
          </cell>
          <cell r="N790" t="str">
            <v>50.0</v>
          </cell>
          <cell r="O790">
            <v>44382</v>
          </cell>
          <cell r="P790" t="str">
            <v>15.0</v>
          </cell>
          <cell r="Q790">
            <v>44442</v>
          </cell>
          <cell r="R790" t="str">
            <v>NA</v>
          </cell>
          <cell r="S790" t="str">
            <v>NA</v>
          </cell>
          <cell r="T790" t="str">
            <v>Instalación de 2 soportes tipo H de tres tubos con sus platinas correspondientes y el desmonte de 2 soportes tipo bandera.</v>
          </cell>
          <cell r="U790" t="str">
            <v>CW2020 R3</v>
          </cell>
          <cell r="V790">
            <v>44432</v>
          </cell>
          <cell r="W790">
            <v>44432</v>
          </cell>
          <cell r="X790">
            <v>44432</v>
          </cell>
          <cell r="Y790">
            <v>44440</v>
          </cell>
          <cell r="Z790">
            <v>44442</v>
          </cell>
        </row>
        <row r="791">
          <cell r="B791" t="str">
            <v>SurOccidente</v>
          </cell>
          <cell r="C791" t="str">
            <v>CAQ.Miramar</v>
          </cell>
          <cell r="D791" t="str">
            <v>Adecuaciones - Obras Civiles Menores</v>
          </cell>
          <cell r="E791">
            <v>7554992</v>
          </cell>
          <cell r="F791" t="str">
            <v>Luis Ediel Torres</v>
          </cell>
          <cell r="G791">
            <v>44377</v>
          </cell>
          <cell r="H791" t="str">
            <v>CICSA</v>
          </cell>
          <cell r="I791" t="str">
            <v>RF-PE-23117,</v>
          </cell>
          <cell r="K791" t="str">
            <v>Obligaciones de hacer</v>
          </cell>
          <cell r="L791" t="str">
            <v>Localidades 700</v>
          </cell>
          <cell r="M791" t="str">
            <v>Torre Autosoportada - Triangular Seccion Variable</v>
          </cell>
          <cell r="N791" t="str">
            <v>60.0</v>
          </cell>
          <cell r="O791">
            <v>44130</v>
          </cell>
          <cell r="P791" t="str">
            <v>60.0</v>
          </cell>
          <cell r="Q791">
            <v>44235</v>
          </cell>
          <cell r="R791" t="str">
            <v>NA</v>
          </cell>
          <cell r="S791" t="str">
            <v>NA</v>
          </cell>
          <cell r="T791" t="str">
            <v>Convencional TAT 60m</v>
          </cell>
          <cell r="U791" t="str">
            <v>CW2020 R3</v>
          </cell>
          <cell r="V791">
            <v>44377</v>
          </cell>
          <cell r="W791">
            <v>44377</v>
          </cell>
          <cell r="X791">
            <v>44377</v>
          </cell>
          <cell r="Y791">
            <v>44377</v>
          </cell>
          <cell r="Z791">
            <v>44378</v>
          </cell>
        </row>
        <row r="792">
          <cell r="B792" t="str">
            <v>SurOccidente</v>
          </cell>
          <cell r="C792" t="str">
            <v>CAQ.Loma Larga</v>
          </cell>
          <cell r="D792" t="str">
            <v>Localidades 700 - Obra Civil 100%</v>
          </cell>
          <cell r="E792">
            <v>499072029</v>
          </cell>
          <cell r="F792" t="str">
            <v>Juan Carlos Gonzalez</v>
          </cell>
          <cell r="G792">
            <v>44376</v>
          </cell>
          <cell r="H792" t="str">
            <v>CICSA</v>
          </cell>
          <cell r="I792" t="str">
            <v>RF-PE-24228,</v>
          </cell>
          <cell r="K792" t="str">
            <v>Obligaciones de hacer</v>
          </cell>
          <cell r="L792" t="str">
            <v>Localidades 700</v>
          </cell>
          <cell r="M792" t="str">
            <v>Torre Autosoportada - Triangular Seccion Variable</v>
          </cell>
          <cell r="N792" t="str">
            <v>60.0</v>
          </cell>
          <cell r="O792">
            <v>44376</v>
          </cell>
          <cell r="P792" t="str">
            <v>30.0</v>
          </cell>
          <cell r="Q792">
            <v>44451</v>
          </cell>
          <cell r="R792" t="str">
            <v>NA</v>
          </cell>
          <cell r="S792" t="str">
            <v>NA</v>
          </cell>
          <cell r="T792" t="str">
            <v>Cimentación torre</v>
          </cell>
          <cell r="U792" t="str">
            <v>CW2020 R3</v>
          </cell>
          <cell r="V792">
            <v>44438</v>
          </cell>
          <cell r="W792">
            <v>44438</v>
          </cell>
          <cell r="X792">
            <v>44438</v>
          </cell>
          <cell r="Y792">
            <v>44439</v>
          </cell>
          <cell r="Z792">
            <v>44442</v>
          </cell>
        </row>
        <row r="793">
          <cell r="B793" t="str">
            <v>SurOccidente</v>
          </cell>
          <cell r="C793" t="str">
            <v>CAQ.Loma Larga</v>
          </cell>
          <cell r="D793" t="str">
            <v>Localidades 700 - Cimentación Torre</v>
          </cell>
          <cell r="E793">
            <v>92857848</v>
          </cell>
          <cell r="F793" t="str">
            <v>Juan Carlos Gonzalez</v>
          </cell>
          <cell r="G793">
            <v>44376</v>
          </cell>
          <cell r="H793" t="str">
            <v>CICSA</v>
          </cell>
          <cell r="I793" t="str">
            <v>RF-PE-24228,</v>
          </cell>
          <cell r="K793" t="str">
            <v>Obligaciones de hacer</v>
          </cell>
          <cell r="L793" t="str">
            <v>Localidades 700</v>
          </cell>
          <cell r="M793" t="str">
            <v>Torre Autosoportada - Triangular Seccion Variable</v>
          </cell>
          <cell r="N793" t="str">
            <v>60.0</v>
          </cell>
          <cell r="O793">
            <v>44376</v>
          </cell>
          <cell r="P793" t="str">
            <v>30.0</v>
          </cell>
          <cell r="Q793">
            <v>44451</v>
          </cell>
          <cell r="R793" t="str">
            <v>NA</v>
          </cell>
          <cell r="S793" t="str">
            <v>NA</v>
          </cell>
          <cell r="T793" t="str">
            <v>Cimentación torre</v>
          </cell>
          <cell r="U793" t="str">
            <v>CW2020 R3</v>
          </cell>
          <cell r="V793">
            <v>44438</v>
          </cell>
          <cell r="W793">
            <v>44438</v>
          </cell>
          <cell r="X793">
            <v>44438</v>
          </cell>
          <cell r="Y793">
            <v>44439</v>
          </cell>
          <cell r="Z793">
            <v>44442</v>
          </cell>
        </row>
        <row r="794">
          <cell r="B794" t="str">
            <v>SurOccidente</v>
          </cell>
          <cell r="C794" t="str">
            <v>CAL.RB Brisas del Limonar</v>
          </cell>
          <cell r="D794" t="str">
            <v>Ampliación Localidades 700 - Ampliación Obras Civiles</v>
          </cell>
          <cell r="E794">
            <v>752237</v>
          </cell>
          <cell r="F794" t="str">
            <v>German Dario Mancipe</v>
          </cell>
          <cell r="G794">
            <v>44376</v>
          </cell>
          <cell r="H794" t="str">
            <v>CICSA</v>
          </cell>
          <cell r="I794" t="str">
            <v>RF-OVE-46264 lte700,</v>
          </cell>
          <cell r="K794" t="str">
            <v>Calidad regional</v>
          </cell>
          <cell r="L794" t="str">
            <v>Ampliación Localidades 700</v>
          </cell>
          <cell r="M794" t="str">
            <v>Torre Autosoportada - Cuadrada Seccion Constante 1.0m x 1.0m</v>
          </cell>
          <cell r="N794" t="str">
            <v>26.0</v>
          </cell>
          <cell r="O794">
            <v>44377</v>
          </cell>
          <cell r="P794" t="str">
            <v>5.0</v>
          </cell>
          <cell r="Q794">
            <v>44427</v>
          </cell>
          <cell r="R794" t="str">
            <v>NA</v>
          </cell>
          <cell r="S794" t="str">
            <v>NA</v>
          </cell>
          <cell r="T794" t="str">
            <v>Ampliación LTE700</v>
          </cell>
          <cell r="U794" t="str">
            <v>CW2020 R3</v>
          </cell>
          <cell r="V794">
            <v>44376</v>
          </cell>
          <cell r="W794">
            <v>44376</v>
          </cell>
          <cell r="X794">
            <v>44376</v>
          </cell>
          <cell r="Y794">
            <v>44377</v>
          </cell>
          <cell r="Z794">
            <v>44378</v>
          </cell>
        </row>
        <row r="795">
          <cell r="B795" t="str">
            <v>SurOccidente</v>
          </cell>
          <cell r="C795" t="str">
            <v>NAR.Zapote</v>
          </cell>
          <cell r="D795" t="str">
            <v>Ampliación Localidades 700 - Ampliación Obras Civiles</v>
          </cell>
          <cell r="E795">
            <v>10336372</v>
          </cell>
          <cell r="F795" t="str">
            <v>Juan Carlos Gonzalez</v>
          </cell>
          <cell r="G795">
            <v>44376</v>
          </cell>
          <cell r="H795" t="str">
            <v>CICSA</v>
          </cell>
          <cell r="I795" t="str">
            <v>RF-PE-23191,</v>
          </cell>
          <cell r="K795" t="str">
            <v>Obligaciones de hacer</v>
          </cell>
          <cell r="L795" t="str">
            <v>Localidades 700</v>
          </cell>
          <cell r="M795" t="str">
            <v>Torre Autosoportada - Triangular Seccion Variable</v>
          </cell>
          <cell r="N795" t="str">
            <v>60.0</v>
          </cell>
          <cell r="O795">
            <v>44116</v>
          </cell>
          <cell r="P795" t="str">
            <v>50.0</v>
          </cell>
          <cell r="Q795">
            <v>44211</v>
          </cell>
          <cell r="R795" t="str">
            <v>NA</v>
          </cell>
          <cell r="S795" t="str">
            <v>NA</v>
          </cell>
          <cell r="T795" t="str">
            <v>Convencional TAT 60m</v>
          </cell>
          <cell r="U795" t="str">
            <v>CW2020 R3</v>
          </cell>
          <cell r="V795">
            <v>44517</v>
          </cell>
          <cell r="W795">
            <v>44517</v>
          </cell>
          <cell r="X795">
            <v>44517</v>
          </cell>
          <cell r="Y795">
            <v>44530</v>
          </cell>
          <cell r="Z795">
            <v>44533</v>
          </cell>
        </row>
        <row r="796">
          <cell r="B796" t="str">
            <v>SurOccidente</v>
          </cell>
          <cell r="C796" t="str">
            <v>PUT.Remolinos</v>
          </cell>
          <cell r="D796" t="str">
            <v>Ampliación Localidades 700 - Ampliación Obras Civiles</v>
          </cell>
          <cell r="E796">
            <v>70300845</v>
          </cell>
          <cell r="F796" t="str">
            <v>Juan Carlos Gonzalez</v>
          </cell>
          <cell r="G796">
            <v>44376</v>
          </cell>
          <cell r="H796" t="str">
            <v>CICSA</v>
          </cell>
          <cell r="I796" t="str">
            <v>RF-PE-23207,</v>
          </cell>
          <cell r="J796">
            <v>20212976</v>
          </cell>
          <cell r="K796" t="str">
            <v>Obligaciones de hacer</v>
          </cell>
          <cell r="L796" t="str">
            <v>Localidades 700</v>
          </cell>
          <cell r="M796" t="str">
            <v>Torre Autosoportada - Triangular Seccion Variable</v>
          </cell>
          <cell r="N796" t="str">
            <v>60.0</v>
          </cell>
          <cell r="O796">
            <v>44123</v>
          </cell>
          <cell r="P796" t="str">
            <v>50.0</v>
          </cell>
          <cell r="Q796">
            <v>44218</v>
          </cell>
          <cell r="R796" t="str">
            <v>NA</v>
          </cell>
          <cell r="S796" t="str">
            <v>NA</v>
          </cell>
          <cell r="T796" t="str">
            <v>Convencional TAT 60m</v>
          </cell>
          <cell r="U796" t="str">
            <v>CW2020 R3</v>
          </cell>
          <cell r="V796">
            <v>44620</v>
          </cell>
          <cell r="W796">
            <v>44620</v>
          </cell>
          <cell r="X796">
            <v>44620</v>
          </cell>
          <cell r="Y796">
            <v>44620</v>
          </cell>
          <cell r="Z796">
            <v>44624</v>
          </cell>
        </row>
        <row r="797">
          <cell r="B797" t="str">
            <v>SurOccidente</v>
          </cell>
          <cell r="C797" t="str">
            <v>TUL.Aguaclara</v>
          </cell>
          <cell r="D797" t="str">
            <v>Ampliación Localidades 700 - Ampliación Obras Civiles</v>
          </cell>
          <cell r="E797">
            <v>5406642</v>
          </cell>
          <cell r="F797" t="str">
            <v>German Dario Mancipe</v>
          </cell>
          <cell r="G797">
            <v>44376</v>
          </cell>
          <cell r="H797" t="str">
            <v>HB SADELEC</v>
          </cell>
          <cell r="I797" t="str">
            <v>RF-OVE-49511 LTE700,</v>
          </cell>
          <cell r="K797" t="str">
            <v>Calidad regional</v>
          </cell>
          <cell r="L797" t="str">
            <v>Ampliación Localidades 700</v>
          </cell>
          <cell r="M797" t="str">
            <v>Celda Portatil - Cuadrada</v>
          </cell>
          <cell r="N797" t="str">
            <v>45.0</v>
          </cell>
          <cell r="O797">
            <v>44377</v>
          </cell>
          <cell r="P797" t="str">
            <v>15.0</v>
          </cell>
          <cell r="Q797">
            <v>44437</v>
          </cell>
          <cell r="R797" t="str">
            <v>NA</v>
          </cell>
          <cell r="S797" t="str">
            <v>NA</v>
          </cell>
          <cell r="T797" t="str">
            <v>Instalación de rieles omega. escalerilla, platiconas de tierra, dos soportes tipo h, y un soporte tipo bandera para equipos de RF de 1.5 m.</v>
          </cell>
          <cell r="U797" t="str">
            <v>CW2020 R3</v>
          </cell>
          <cell r="V797">
            <v>44432</v>
          </cell>
          <cell r="W797">
            <v>44432</v>
          </cell>
          <cell r="X797">
            <v>44432</v>
          </cell>
          <cell r="Y797">
            <v>44439</v>
          </cell>
          <cell r="Z797">
            <v>44442</v>
          </cell>
        </row>
        <row r="798">
          <cell r="B798" t="str">
            <v>SurOccidente</v>
          </cell>
          <cell r="C798" t="str">
            <v>TOL.Mariquita-3</v>
          </cell>
          <cell r="D798" t="str">
            <v>Ampliación Localidades 700 - Ampliación Obras Civiles</v>
          </cell>
          <cell r="E798">
            <v>1513906</v>
          </cell>
          <cell r="F798" t="str">
            <v>German Dario Mancipe</v>
          </cell>
          <cell r="G798">
            <v>44376</v>
          </cell>
          <cell r="H798" t="str">
            <v>HB SADELEC</v>
          </cell>
          <cell r="I798" t="str">
            <v>RF-OVE-50589 lte700,</v>
          </cell>
          <cell r="K798" t="str">
            <v>Calidad regional</v>
          </cell>
          <cell r="L798" t="str">
            <v>Ampliación Localidades 700</v>
          </cell>
          <cell r="M798" t="str">
            <v>Torre Autosoportada - Triangular Seccion Variable</v>
          </cell>
          <cell r="N798" t="str">
            <v>35.0</v>
          </cell>
          <cell r="O798">
            <v>44377</v>
          </cell>
          <cell r="P798" t="str">
            <v>15.0</v>
          </cell>
          <cell r="Q798">
            <v>44437</v>
          </cell>
          <cell r="R798" t="str">
            <v>NA</v>
          </cell>
          <cell r="S798" t="str">
            <v>NA</v>
          </cell>
          <cell r="T798" t="str">
            <v>Instalación de rieles omega y 1 platina de tierras</v>
          </cell>
          <cell r="U798" t="str">
            <v>CW2020 R3</v>
          </cell>
          <cell r="V798">
            <v>44398</v>
          </cell>
          <cell r="W798">
            <v>44398</v>
          </cell>
          <cell r="X798">
            <v>44398</v>
          </cell>
          <cell r="Y798">
            <v>44398</v>
          </cell>
          <cell r="Z798">
            <v>44411</v>
          </cell>
        </row>
        <row r="799">
          <cell r="B799" t="str">
            <v>SurOccidente</v>
          </cell>
          <cell r="C799" t="str">
            <v>PUT.Villa Garzon-4</v>
          </cell>
          <cell r="D799" t="str">
            <v>Ampliación Localidades 700 - Ampliación Obras Civiles</v>
          </cell>
          <cell r="E799">
            <v>1684123</v>
          </cell>
          <cell r="F799" t="str">
            <v>German Dario Mancipe</v>
          </cell>
          <cell r="G799">
            <v>44376</v>
          </cell>
          <cell r="H799" t="str">
            <v>HB SADELEC</v>
          </cell>
          <cell r="I799" t="str">
            <v>RF-OVE-50483 lte700,</v>
          </cell>
          <cell r="K799" t="str">
            <v>Calidad regional</v>
          </cell>
          <cell r="L799" t="str">
            <v>Ampliación Localidades 700</v>
          </cell>
          <cell r="M799" t="str">
            <v>Celda Portatil - Cuadrada</v>
          </cell>
          <cell r="N799" t="str">
            <v>40.0</v>
          </cell>
          <cell r="O799">
            <v>44377</v>
          </cell>
          <cell r="P799" t="str">
            <v>15.0</v>
          </cell>
          <cell r="Q799">
            <v>44437</v>
          </cell>
          <cell r="R799" t="str">
            <v>NA</v>
          </cell>
          <cell r="S799" t="str">
            <v>NA</v>
          </cell>
          <cell r="T799" t="str">
            <v>Instalación de rieles omega, escalerilla porta cables y 1 platina de tierras.</v>
          </cell>
          <cell r="U799" t="str">
            <v>CW2020 R3</v>
          </cell>
          <cell r="V799">
            <v>44398</v>
          </cell>
          <cell r="W799">
            <v>44398</v>
          </cell>
          <cell r="X799">
            <v>44398</v>
          </cell>
          <cell r="Y799">
            <v>44407</v>
          </cell>
          <cell r="Z799">
            <v>44411</v>
          </cell>
        </row>
        <row r="800">
          <cell r="B800" t="str">
            <v>SurOccidente</v>
          </cell>
          <cell r="C800" t="str">
            <v>JAM.Las Mercedes</v>
          </cell>
          <cell r="D800" t="str">
            <v>Ampliación Localidades 700 - Ampliación Obras Civiles</v>
          </cell>
          <cell r="E800">
            <v>5251895</v>
          </cell>
          <cell r="F800" t="str">
            <v>German Dario Mancipe</v>
          </cell>
          <cell r="G800">
            <v>44376</v>
          </cell>
          <cell r="H800" t="str">
            <v>HB SADELEC</v>
          </cell>
          <cell r="I800" t="str">
            <v>RF-OVE-49432 LTE700,</v>
          </cell>
          <cell r="K800" t="str">
            <v>Calidad regional</v>
          </cell>
          <cell r="L800" t="str">
            <v>Ampliación Localidades 700</v>
          </cell>
          <cell r="M800" t="str">
            <v>Celda Portatil - Cuadrada</v>
          </cell>
          <cell r="N800" t="str">
            <v>45.0</v>
          </cell>
          <cell r="O800">
            <v>44377</v>
          </cell>
          <cell r="P800" t="str">
            <v>15.0</v>
          </cell>
          <cell r="Q800">
            <v>44437</v>
          </cell>
          <cell r="R800" t="str">
            <v>NA</v>
          </cell>
          <cell r="S800" t="str">
            <v>NA</v>
          </cell>
          <cell r="T800" t="str">
            <v>Instalación de 6 platinas de tierras, y tres soportes para equipos de RF bajo plataforma</v>
          </cell>
          <cell r="U800" t="str">
            <v>CW2020 R3</v>
          </cell>
          <cell r="V800">
            <v>44405</v>
          </cell>
          <cell r="W800">
            <v>44405</v>
          </cell>
          <cell r="X800">
            <v>44405</v>
          </cell>
          <cell r="Y800">
            <v>44407</v>
          </cell>
          <cell r="Z800">
            <v>44411</v>
          </cell>
        </row>
        <row r="801">
          <cell r="B801" t="str">
            <v>SurOccidente</v>
          </cell>
          <cell r="C801" t="str">
            <v>TOL.Melgar-1</v>
          </cell>
          <cell r="D801" t="str">
            <v>Adecuaciones - Civiles LTE u Otras tecnologias</v>
          </cell>
          <cell r="E801">
            <v>20167903</v>
          </cell>
          <cell r="F801" t="str">
            <v>German Dario Mancipe</v>
          </cell>
          <cell r="G801">
            <v>44375</v>
          </cell>
          <cell r="H801" t="str">
            <v>CICSA</v>
          </cell>
          <cell r="I801" t="str">
            <v>RF-OVE-50491 lte700,</v>
          </cell>
          <cell r="K801" t="str">
            <v>Calidad regional</v>
          </cell>
          <cell r="L801" t="str">
            <v>Ampliación Localidades 700</v>
          </cell>
          <cell r="M801" t="str">
            <v>Monopolo - Convencional</v>
          </cell>
          <cell r="N801" t="str">
            <v>24.0</v>
          </cell>
          <cell r="O801">
            <v>44354</v>
          </cell>
          <cell r="P801" t="str">
            <v>12.0</v>
          </cell>
          <cell r="Q801">
            <v>44411</v>
          </cell>
          <cell r="R801" t="str">
            <v>NA</v>
          </cell>
          <cell r="S801" t="str">
            <v>NA</v>
          </cell>
          <cell r="T801" t="str">
            <v>Instalación de 3 platinas de tierra</v>
          </cell>
          <cell r="U801" t="str">
            <v>CW2020 R3</v>
          </cell>
          <cell r="V801">
            <v>44467</v>
          </cell>
          <cell r="W801">
            <v>44467</v>
          </cell>
          <cell r="X801">
            <v>44467</v>
          </cell>
          <cell r="Y801">
            <v>44469</v>
          </cell>
          <cell r="Z801">
            <v>44473</v>
          </cell>
        </row>
        <row r="802">
          <cell r="B802" t="str">
            <v>SurOccidente</v>
          </cell>
          <cell r="C802" t="str">
            <v>JAM.Cazadores</v>
          </cell>
          <cell r="D802" t="str">
            <v>Adecuaciones - Civiles LTE u Otras tecnologias</v>
          </cell>
          <cell r="E802">
            <v>11291277</v>
          </cell>
          <cell r="F802" t="str">
            <v>German Dario Mancipe</v>
          </cell>
          <cell r="G802">
            <v>44375</v>
          </cell>
          <cell r="H802" t="str">
            <v>HB SADELEC</v>
          </cell>
          <cell r="I802" t="str">
            <v>RF-OVE-49331 LTE700,</v>
          </cell>
          <cell r="K802" t="str">
            <v>Calidad regional</v>
          </cell>
          <cell r="L802" t="str">
            <v>Ampliación Localidades 700</v>
          </cell>
          <cell r="M802" t="str">
            <v>Torre Autosoportada - Triangular Seccion Variable</v>
          </cell>
          <cell r="N802" t="str">
            <v>51.0</v>
          </cell>
          <cell r="O802">
            <v>44363</v>
          </cell>
          <cell r="P802" t="str">
            <v>12.0</v>
          </cell>
          <cell r="Q802">
            <v>44420</v>
          </cell>
          <cell r="R802" t="str">
            <v>NA</v>
          </cell>
          <cell r="S802" t="str">
            <v>NA</v>
          </cell>
          <cell r="T802" t="str">
            <v>Instalación de 3 platinas de tierra, 2 soportes para equipos de RF, la reubicación de dos soportes de diversidad y un tipo bandera de 3 m. y 50 m. guaya de tierras en el rack central de la torre</v>
          </cell>
          <cell r="U802" t="str">
            <v>CW2020 R3</v>
          </cell>
          <cell r="V802">
            <v>44467</v>
          </cell>
          <cell r="W802">
            <v>44481</v>
          </cell>
          <cell r="X802">
            <v>44481</v>
          </cell>
          <cell r="Y802">
            <v>44491</v>
          </cell>
          <cell r="Z802">
            <v>44504</v>
          </cell>
        </row>
        <row r="803">
          <cell r="B803" t="str">
            <v>SurOccidente</v>
          </cell>
          <cell r="C803" t="str">
            <v>CAU.Cajibio</v>
          </cell>
          <cell r="D803" t="str">
            <v>Adecuaciones - Civiles LTE u Otras tecnologias</v>
          </cell>
          <cell r="E803">
            <v>32745351</v>
          </cell>
          <cell r="F803" t="str">
            <v>German Dario Mancipe</v>
          </cell>
          <cell r="G803">
            <v>44375</v>
          </cell>
          <cell r="H803" t="str">
            <v>CICSA</v>
          </cell>
          <cell r="I803" t="str">
            <v>RF-OVE-49294 LTE700,</v>
          </cell>
          <cell r="K803" t="str">
            <v>Calidad regional</v>
          </cell>
          <cell r="L803" t="str">
            <v>Ampliación Localidades 700</v>
          </cell>
          <cell r="M803" t="str">
            <v>Torre Autosoportada - Triangular Seccion Variable</v>
          </cell>
          <cell r="N803" t="str">
            <v>80.0</v>
          </cell>
          <cell r="O803">
            <v>44354</v>
          </cell>
          <cell r="P803" t="str">
            <v>8.0</v>
          </cell>
          <cell r="Q803">
            <v>44407</v>
          </cell>
          <cell r="R803" t="str">
            <v>NA</v>
          </cell>
          <cell r="S803" t="str">
            <v>NA</v>
          </cell>
          <cell r="T803" t="str">
            <v>Instalación de 4 soportes para equipos de RF de 1.5 m.la reubicación de tres soportes tipo bandera de 3 m., rieles omega, escalerilla y 5 platinas de tierras</v>
          </cell>
          <cell r="U803" t="str">
            <v>CW2020 R3</v>
          </cell>
          <cell r="V803">
            <v>44439</v>
          </cell>
          <cell r="W803">
            <v>44439</v>
          </cell>
          <cell r="X803">
            <v>44439</v>
          </cell>
          <cell r="Y803">
            <v>44439</v>
          </cell>
          <cell r="Z803">
            <v>44442</v>
          </cell>
        </row>
        <row r="804">
          <cell r="B804" t="str">
            <v>SurOccidente</v>
          </cell>
          <cell r="C804" t="str">
            <v>NAR.Chachagui</v>
          </cell>
          <cell r="D804" t="str">
            <v>Adecuaciones - Civiles LTE u Otras tecnologias</v>
          </cell>
          <cell r="E804">
            <v>18401417</v>
          </cell>
          <cell r="F804" t="str">
            <v>German Dario Mancipe</v>
          </cell>
          <cell r="G804">
            <v>44375</v>
          </cell>
          <cell r="H804" t="str">
            <v>HB SADELEC</v>
          </cell>
          <cell r="K804" t="str">
            <v>Adecuaciones OYM Nuevas Tecnologias</v>
          </cell>
          <cell r="L804" t="str">
            <v>Adecuaciones</v>
          </cell>
          <cell r="M804" t="str">
            <v>Torre Autosoportada - Triangular Seccion Variable</v>
          </cell>
          <cell r="N804" t="str">
            <v>40.0</v>
          </cell>
          <cell r="O804">
            <v>44376</v>
          </cell>
          <cell r="P804" t="str">
            <v>15.0</v>
          </cell>
          <cell r="Q804">
            <v>44436</v>
          </cell>
          <cell r="R804" t="str">
            <v>NA</v>
          </cell>
          <cell r="S804" t="str">
            <v>NA</v>
          </cell>
          <cell r="T804" t="str">
            <v>Mantenimiento y poda</v>
          </cell>
          <cell r="U804" t="str">
            <v>CW2020 R3</v>
          </cell>
          <cell r="V804">
            <v>44467</v>
          </cell>
          <cell r="W804">
            <v>44467</v>
          </cell>
          <cell r="X804">
            <v>44467</v>
          </cell>
          <cell r="Y804">
            <v>44469</v>
          </cell>
          <cell r="Z804">
            <v>44473</v>
          </cell>
        </row>
        <row r="805">
          <cell r="B805" t="str">
            <v>SurOccidente</v>
          </cell>
          <cell r="C805" t="str">
            <v>CAU.RB Buenos Aires</v>
          </cell>
          <cell r="D805" t="str">
            <v>Localidades 700 - Búsqueda de Sitios</v>
          </cell>
          <cell r="E805">
            <v>1109189</v>
          </cell>
          <cell r="F805" t="str">
            <v>Luis Ediel Torres</v>
          </cell>
          <cell r="G805">
            <v>44375</v>
          </cell>
          <cell r="H805" t="str">
            <v>HB SADELEC</v>
          </cell>
          <cell r="K805" t="str">
            <v>Obligaciones de hacer</v>
          </cell>
          <cell r="L805" t="str">
            <v>Localidades 700</v>
          </cell>
          <cell r="M805" t="str">
            <v>Otro - Otra</v>
          </cell>
          <cell r="N805" t="str">
            <v>45.0</v>
          </cell>
          <cell r="O805">
            <v>44379</v>
          </cell>
          <cell r="P805" t="str">
            <v>5.0</v>
          </cell>
          <cell r="Q805">
            <v>44429</v>
          </cell>
          <cell r="R805" t="str">
            <v>NA</v>
          </cell>
          <cell r="S805" t="str">
            <v>NA</v>
          </cell>
          <cell r="T805" t="str">
            <v>busqueda de sitio</v>
          </cell>
          <cell r="U805" t="str">
            <v>CW2020 R3</v>
          </cell>
          <cell r="V805">
            <v>44469</v>
          </cell>
          <cell r="W805">
            <v>44592</v>
          </cell>
          <cell r="X805">
            <v>44588</v>
          </cell>
          <cell r="Y805">
            <v>44592</v>
          </cell>
          <cell r="Z805">
            <v>44596</v>
          </cell>
        </row>
        <row r="806">
          <cell r="B806" t="str">
            <v>SurOccidente</v>
          </cell>
          <cell r="C806" t="str">
            <v>TOL.San Juan de la China-2</v>
          </cell>
          <cell r="D806" t="str">
            <v>Adecuaciones - Obras Civiles Menores</v>
          </cell>
          <cell r="E806">
            <v>19459627</v>
          </cell>
          <cell r="F806" t="str">
            <v>Luis Ediel Torres</v>
          </cell>
          <cell r="G806">
            <v>44375</v>
          </cell>
          <cell r="H806" t="str">
            <v>HB SADELEC</v>
          </cell>
          <cell r="K806" t="str">
            <v>Obligaciones de hacer</v>
          </cell>
          <cell r="L806" t="str">
            <v>Adecuaciones</v>
          </cell>
          <cell r="M806" t="str">
            <v>Otro - Estructura Existente</v>
          </cell>
          <cell r="N806" t="str">
            <v>45.0</v>
          </cell>
          <cell r="O806">
            <v>44379</v>
          </cell>
          <cell r="P806" t="str">
            <v>25.0</v>
          </cell>
          <cell r="Q806">
            <v>44449</v>
          </cell>
          <cell r="R806" t="str">
            <v>NA</v>
          </cell>
          <cell r="S806" t="str">
            <v>NA</v>
          </cell>
          <cell r="T806" t="str">
            <v>instalacion tanque de combutible y obras electricas adicionales</v>
          </cell>
          <cell r="U806" t="str">
            <v>CW2020 R3</v>
          </cell>
          <cell r="V806">
            <v>44543</v>
          </cell>
          <cell r="W806">
            <v>44543</v>
          </cell>
          <cell r="X806">
            <v>44543</v>
          </cell>
          <cell r="Y806">
            <v>44546</v>
          </cell>
          <cell r="Z806">
            <v>44567</v>
          </cell>
        </row>
        <row r="807">
          <cell r="B807" t="str">
            <v>SurOccidente</v>
          </cell>
          <cell r="C807" t="str">
            <v>CAU.IND Colombina-Opción 1</v>
          </cell>
          <cell r="D807" t="str">
            <v>Soluciones Dedicadas Corporativas - Obra Civil 100%</v>
          </cell>
          <cell r="E807">
            <v>20000000</v>
          </cell>
          <cell r="F807" t="str">
            <v>German Dario Mancipe</v>
          </cell>
          <cell r="G807">
            <v>44372</v>
          </cell>
          <cell r="H807" t="str">
            <v>HB SADELEC</v>
          </cell>
          <cell r="I807" t="str">
            <v>PRJ-04581</v>
          </cell>
          <cell r="K807" t="str">
            <v>Empresas y negocios</v>
          </cell>
          <cell r="L807" t="str">
            <v>Soluciones Dedicadas Corporativas</v>
          </cell>
          <cell r="M807" t="str">
            <v>Terraza - Kit Mastil</v>
          </cell>
          <cell r="N807" t="str">
            <v>25.0</v>
          </cell>
          <cell r="O807">
            <v>44377</v>
          </cell>
          <cell r="P807" t="str">
            <v>45.0</v>
          </cell>
          <cell r="Q807">
            <v>44467</v>
          </cell>
          <cell r="R807" t="str">
            <v>NA</v>
          </cell>
          <cell r="S807" t="str">
            <v>NA</v>
          </cell>
          <cell r="T807" t="str">
            <v>Se requiere la instalación de un KIT en terraza con 3 sectores de RF con salida de transmisión vía microondas, equipos en piso de terraza y mástiles auto soportados, evaluación estructural y diseños arquitectónicos, estructurales y de sistema de puesta a tierra y apantallamiento</v>
          </cell>
          <cell r="U807" t="str">
            <v>CW2020 R3</v>
          </cell>
        </row>
        <row r="808">
          <cell r="B808" t="str">
            <v>SurOccidente</v>
          </cell>
          <cell r="C808" t="str">
            <v>PUT.Cocoya</v>
          </cell>
          <cell r="D808" t="str">
            <v>Ampliación Localidades 700 - Ampliación Obras Civiles</v>
          </cell>
          <cell r="E808">
            <v>13568872</v>
          </cell>
          <cell r="F808" t="str">
            <v>Juan Carlos Gonzalez</v>
          </cell>
          <cell r="G808">
            <v>44372</v>
          </cell>
          <cell r="H808" t="str">
            <v>CICSA</v>
          </cell>
          <cell r="K808" t="str">
            <v>Obligaciones de hacer</v>
          </cell>
          <cell r="L808" t="str">
            <v>Localidades 700</v>
          </cell>
          <cell r="M808" t="str">
            <v>Celda Portatil - Triangular</v>
          </cell>
          <cell r="N808" t="str">
            <v>45.0</v>
          </cell>
          <cell r="O808">
            <v>44221</v>
          </cell>
          <cell r="P808" t="str">
            <v>45.0</v>
          </cell>
          <cell r="Q808">
            <v>44311</v>
          </cell>
          <cell r="R808" t="str">
            <v>NA</v>
          </cell>
          <cell r="S808" t="str">
            <v>NA</v>
          </cell>
          <cell r="T808" t="str">
            <v>obra civil cp 45</v>
          </cell>
          <cell r="U808" t="str">
            <v>CW2020 R3</v>
          </cell>
          <cell r="V808">
            <v>44517</v>
          </cell>
          <cell r="W808">
            <v>44517</v>
          </cell>
          <cell r="X808">
            <v>44517</v>
          </cell>
          <cell r="Y808">
            <v>44530</v>
          </cell>
          <cell r="Z808">
            <v>44533</v>
          </cell>
        </row>
        <row r="809">
          <cell r="B809" t="str">
            <v>SurOccidente</v>
          </cell>
          <cell r="C809" t="str">
            <v>TOL.Honda-5</v>
          </cell>
          <cell r="D809" t="str">
            <v>Ampliación Localidades 700 - Ampliación Obras Civiles</v>
          </cell>
          <cell r="E809">
            <v>2803669</v>
          </cell>
          <cell r="F809" t="str">
            <v>German Dario Mancipe</v>
          </cell>
          <cell r="G809">
            <v>44371</v>
          </cell>
          <cell r="H809" t="str">
            <v>HB SADELEC</v>
          </cell>
          <cell r="I809" t="str">
            <v>RF-OVE-50454 lte700,</v>
          </cell>
          <cell r="K809" t="str">
            <v>Calidad regional</v>
          </cell>
          <cell r="L809" t="str">
            <v>Ampliación Localidades 700</v>
          </cell>
          <cell r="M809" t="str">
            <v>Torre Autosoportada - Triangular Seccion Variable</v>
          </cell>
          <cell r="N809" t="str">
            <v>35.0</v>
          </cell>
          <cell r="O809">
            <v>44372</v>
          </cell>
          <cell r="P809" t="str">
            <v>12.0</v>
          </cell>
          <cell r="Q809">
            <v>44429</v>
          </cell>
          <cell r="R809" t="str">
            <v>NA</v>
          </cell>
          <cell r="S809" t="str">
            <v>NA</v>
          </cell>
          <cell r="T809" t="str">
            <v>instalación de 6 platinas de tierras.</v>
          </cell>
          <cell r="U809" t="str">
            <v>CW2020 R3</v>
          </cell>
          <cell r="V809">
            <v>44405</v>
          </cell>
          <cell r="W809">
            <v>44405</v>
          </cell>
          <cell r="X809">
            <v>44405</v>
          </cell>
          <cell r="Y809">
            <v>44407</v>
          </cell>
          <cell r="Z809">
            <v>44411</v>
          </cell>
        </row>
        <row r="810">
          <cell r="B810" t="str">
            <v>SurOccidente</v>
          </cell>
          <cell r="C810" t="str">
            <v>PAS.Catambuco</v>
          </cell>
          <cell r="D810" t="str">
            <v>Ampliación Localidades 700 - Ampliación Obras Civiles</v>
          </cell>
          <cell r="E810">
            <v>4935414</v>
          </cell>
          <cell r="F810" t="str">
            <v>German Dario Mancipe</v>
          </cell>
          <cell r="G810">
            <v>44369</v>
          </cell>
          <cell r="H810" t="str">
            <v>CICSA</v>
          </cell>
          <cell r="I810" t="str">
            <v>RF-OVE-49353 LTE700,</v>
          </cell>
          <cell r="K810" t="str">
            <v>Calidad regional</v>
          </cell>
          <cell r="L810" t="str">
            <v>Ampliación Localidades 700</v>
          </cell>
          <cell r="M810" t="str">
            <v>Torre Autosoportada - Triangular Seccion Variable</v>
          </cell>
          <cell r="N810" t="str">
            <v>50.0</v>
          </cell>
          <cell r="O810">
            <v>44370</v>
          </cell>
          <cell r="P810" t="str">
            <v>12.0</v>
          </cell>
          <cell r="Q810">
            <v>44427</v>
          </cell>
          <cell r="R810" t="str">
            <v>NA</v>
          </cell>
          <cell r="S810" t="str">
            <v>NA</v>
          </cell>
          <cell r="T810" t="str">
            <v>Instalación de rieles omega, escalerilla porta cables, 4 platinas de tierra , la reubicación de 1 soporte de diversidad y de un tipo bandera y el suministro e instalación de 2 soportes tipo bandera de 3 m.</v>
          </cell>
          <cell r="U810" t="str">
            <v>CW2020 R3</v>
          </cell>
          <cell r="V810">
            <v>44406</v>
          </cell>
          <cell r="W810">
            <v>44406</v>
          </cell>
          <cell r="X810">
            <v>44406</v>
          </cell>
          <cell r="Y810">
            <v>44407</v>
          </cell>
          <cell r="Z810">
            <v>44411</v>
          </cell>
        </row>
        <row r="811">
          <cell r="B811" t="str">
            <v>SurOccidente</v>
          </cell>
          <cell r="C811" t="str">
            <v>NAR.Tumaco-2</v>
          </cell>
          <cell r="D811" t="str">
            <v>Ampliación Localidades 700 - Ampliación Obras Civiles</v>
          </cell>
          <cell r="E811">
            <v>4306458</v>
          </cell>
          <cell r="F811" t="str">
            <v>German Dario Mancipe</v>
          </cell>
          <cell r="G811">
            <v>44369</v>
          </cell>
          <cell r="H811" t="str">
            <v>HB SADELEC</v>
          </cell>
          <cell r="I811" t="str">
            <v>RF-OVE-49348 LTE700,</v>
          </cell>
          <cell r="K811" t="str">
            <v>Calidad regional</v>
          </cell>
          <cell r="L811" t="str">
            <v>Ampliación Localidades 700</v>
          </cell>
          <cell r="M811" t="str">
            <v>Torre Autosoportada - Triangular Seccion Variable</v>
          </cell>
          <cell r="N811" t="str">
            <v>44.0</v>
          </cell>
          <cell r="O811">
            <v>44370</v>
          </cell>
          <cell r="P811" t="str">
            <v>12.0</v>
          </cell>
          <cell r="Q811">
            <v>44427</v>
          </cell>
          <cell r="R811" t="str">
            <v>NA</v>
          </cell>
          <cell r="S811" t="str">
            <v>NA</v>
          </cell>
          <cell r="T811" t="str">
            <v>Instalación de rieles omega, 4 platinas de tierras dos soportes tipo bandera de 3m. y 2 desmontes.</v>
          </cell>
          <cell r="U811" t="str">
            <v>CW2020 R3</v>
          </cell>
          <cell r="V811">
            <v>44398</v>
          </cell>
          <cell r="W811">
            <v>44398</v>
          </cell>
          <cell r="X811">
            <v>44398</v>
          </cell>
          <cell r="Y811">
            <v>44398</v>
          </cell>
          <cell r="Z811">
            <v>44411</v>
          </cell>
        </row>
        <row r="812">
          <cell r="B812" t="str">
            <v>SurOccidente</v>
          </cell>
          <cell r="C812" t="str">
            <v>CAL.Unilever</v>
          </cell>
          <cell r="D812" t="str">
            <v>Ampliación Localidades 700 - Ampliación Obras Civiles</v>
          </cell>
          <cell r="E812">
            <v>5480513</v>
          </cell>
          <cell r="F812" t="str">
            <v>German Dario Mancipe</v>
          </cell>
          <cell r="G812">
            <v>44369</v>
          </cell>
          <cell r="H812" t="str">
            <v>CICSA</v>
          </cell>
          <cell r="I812" t="str">
            <v>RF-OVE-49958 lte700,</v>
          </cell>
          <cell r="K812" t="str">
            <v>Calidad regional</v>
          </cell>
          <cell r="L812" t="str">
            <v>Ampliación Localidades 700</v>
          </cell>
          <cell r="M812" t="str">
            <v>Torre Autosoportada - Triangular Seccion Variable</v>
          </cell>
          <cell r="N812" t="str">
            <v>37.0</v>
          </cell>
          <cell r="O812">
            <v>44370</v>
          </cell>
          <cell r="P812" t="str">
            <v>12.0</v>
          </cell>
          <cell r="Q812">
            <v>44427</v>
          </cell>
          <cell r="R812" t="str">
            <v>NA</v>
          </cell>
          <cell r="S812" t="str">
            <v>NA</v>
          </cell>
          <cell r="T812" t="str">
            <v>Instalación de rieles omega, escalerilla porta cables, 6 platinas de tierra,3 soportes para equipos de RF y la reubicación de dos soportes de diversidad</v>
          </cell>
          <cell r="U812" t="str">
            <v>CW2020 R3</v>
          </cell>
          <cell r="V812">
            <v>44406</v>
          </cell>
          <cell r="W812">
            <v>44406</v>
          </cell>
          <cell r="X812">
            <v>44406</v>
          </cell>
          <cell r="Y812">
            <v>44407</v>
          </cell>
          <cell r="Z812">
            <v>44411</v>
          </cell>
        </row>
        <row r="813">
          <cell r="B813" t="str">
            <v>SurOccidente</v>
          </cell>
          <cell r="C813" t="str">
            <v>PAS.RB Laureles</v>
          </cell>
          <cell r="D813" t="str">
            <v>Plan de Expansión - Búsqueda de Sitios</v>
          </cell>
          <cell r="E813">
            <v>875970</v>
          </cell>
          <cell r="F813" t="str">
            <v>German David Diez</v>
          </cell>
          <cell r="G813">
            <v>44369</v>
          </cell>
          <cell r="H813" t="str">
            <v>CICSA</v>
          </cell>
          <cell r="I813" t="str">
            <v>RF-PE-24385,</v>
          </cell>
          <cell r="K813" t="str">
            <v>Reubicaciones</v>
          </cell>
          <cell r="L813" t="str">
            <v>Plan de Expansión</v>
          </cell>
          <cell r="M813" t="str">
            <v>Terraza - Convencional con Mastiles Mimetizada</v>
          </cell>
          <cell r="N813" t="str">
            <v>30.0</v>
          </cell>
          <cell r="O813">
            <v>44375</v>
          </cell>
          <cell r="P813" t="str">
            <v>7.0</v>
          </cell>
          <cell r="Q813">
            <v>44427</v>
          </cell>
          <cell r="R813" t="str">
            <v>CT</v>
          </cell>
          <cell r="S813" t="str">
            <v>hasta InSrv</v>
          </cell>
          <cell r="U813" t="str">
            <v>CW2020 R3</v>
          </cell>
          <cell r="V813">
            <v>44396</v>
          </cell>
          <cell r="W813">
            <v>44396</v>
          </cell>
          <cell r="X813">
            <v>44468</v>
          </cell>
          <cell r="Y813">
            <v>44469</v>
          </cell>
          <cell r="Z813">
            <v>44473</v>
          </cell>
        </row>
        <row r="814">
          <cell r="B814" t="str">
            <v>SurOccidente</v>
          </cell>
          <cell r="C814" t="str">
            <v>VAL.Dapa</v>
          </cell>
          <cell r="D814" t="str">
            <v>Ampliación Localidades 700 - Ampliación Obras Civiles</v>
          </cell>
          <cell r="E814">
            <v>2349506</v>
          </cell>
          <cell r="F814" t="str">
            <v>German Dario Mancipe</v>
          </cell>
          <cell r="G814">
            <v>44369</v>
          </cell>
          <cell r="H814" t="str">
            <v>HB SADELEC</v>
          </cell>
          <cell r="I814" t="str">
            <v>RF-OVE-49937 lte700,</v>
          </cell>
          <cell r="K814" t="str">
            <v>Calidad regional</v>
          </cell>
          <cell r="L814" t="str">
            <v>Ampliación Localidades 700</v>
          </cell>
          <cell r="M814" t="str">
            <v>Torre Autosoportada - Triangular Seccion Variable</v>
          </cell>
          <cell r="N814" t="str">
            <v>47.0</v>
          </cell>
          <cell r="O814">
            <v>44370</v>
          </cell>
          <cell r="P814" t="str">
            <v>12.0</v>
          </cell>
          <cell r="Q814">
            <v>44427</v>
          </cell>
          <cell r="R814" t="str">
            <v>NA</v>
          </cell>
          <cell r="S814" t="str">
            <v>NA</v>
          </cell>
          <cell r="T814" t="str">
            <v>Instalación de un soporte tipo bandera para antena de RF de 3 m. y una platina de tierras.</v>
          </cell>
          <cell r="U814" t="str">
            <v>CW2020 R3</v>
          </cell>
          <cell r="V814">
            <v>44398</v>
          </cell>
          <cell r="W814">
            <v>44398</v>
          </cell>
          <cell r="X814">
            <v>44398</v>
          </cell>
          <cell r="Y814">
            <v>44398</v>
          </cell>
          <cell r="Z814">
            <v>44411</v>
          </cell>
        </row>
        <row r="815">
          <cell r="B815" t="str">
            <v>SurOccidente</v>
          </cell>
          <cell r="C815" t="str">
            <v>TOL.RB Flandes-6</v>
          </cell>
          <cell r="D815" t="str">
            <v>Plan de Expansión - Búsqueda de Sitios</v>
          </cell>
          <cell r="E815">
            <v>1526253</v>
          </cell>
          <cell r="F815" t="str">
            <v>German David Diez</v>
          </cell>
          <cell r="G815">
            <v>44368</v>
          </cell>
          <cell r="H815" t="str">
            <v>CICSA</v>
          </cell>
          <cell r="I815" t="str">
            <v>RF-PE-24520,</v>
          </cell>
          <cell r="K815" t="str">
            <v>NA</v>
          </cell>
          <cell r="L815" t="str">
            <v>Plan de Expansión</v>
          </cell>
          <cell r="M815" t="str">
            <v>Torre Autosoportada - Cuadrada Seccion Constante 1.0m x 1.0m</v>
          </cell>
          <cell r="N815" t="str">
            <v>35.0</v>
          </cell>
          <cell r="O815">
            <v>44372</v>
          </cell>
          <cell r="P815" t="str">
            <v>7.0</v>
          </cell>
          <cell r="Q815">
            <v>44424</v>
          </cell>
          <cell r="R815" t="str">
            <v>B</v>
          </cell>
          <cell r="S815" t="str">
            <v>hasta InSrv</v>
          </cell>
          <cell r="U815" t="str">
            <v>CW2020 R3</v>
          </cell>
          <cell r="V815">
            <v>44383</v>
          </cell>
          <cell r="W815">
            <v>44561</v>
          </cell>
          <cell r="X815">
            <v>44561</v>
          </cell>
          <cell r="Y815">
            <v>44561</v>
          </cell>
          <cell r="Z815">
            <v>44567</v>
          </cell>
        </row>
        <row r="816">
          <cell r="B816" t="str">
            <v>SurOccidente</v>
          </cell>
          <cell r="C816" t="str">
            <v>CAL.Versalles</v>
          </cell>
          <cell r="D816" t="str">
            <v>Ampliación Localidades 700 - Ampliación Obras Civiles</v>
          </cell>
          <cell r="E816">
            <v>1164217</v>
          </cell>
          <cell r="F816" t="str">
            <v>German Dario Mancipe</v>
          </cell>
          <cell r="G816">
            <v>44365</v>
          </cell>
          <cell r="H816" t="str">
            <v>CICSA</v>
          </cell>
          <cell r="I816" t="str">
            <v>RF-OVE-50102 lte700,</v>
          </cell>
          <cell r="K816" t="str">
            <v>Calidad regional</v>
          </cell>
          <cell r="L816" t="str">
            <v>Ampliación Localidades 700</v>
          </cell>
          <cell r="M816" t="str">
            <v>Terraza - Convencional con Mastil Autosoportado</v>
          </cell>
          <cell r="N816" t="str">
            <v>44.0</v>
          </cell>
          <cell r="O816">
            <v>44368</v>
          </cell>
          <cell r="P816" t="str">
            <v>12.0</v>
          </cell>
          <cell r="Q816">
            <v>44425</v>
          </cell>
          <cell r="R816" t="str">
            <v>NA</v>
          </cell>
          <cell r="S816" t="str">
            <v>NA</v>
          </cell>
          <cell r="T816" t="str">
            <v>Instalación de rieles omega, escalerilla porta cables y 2 platinas de tierras.</v>
          </cell>
          <cell r="U816" t="str">
            <v>CW2020 R3</v>
          </cell>
          <cell r="V816">
            <v>44405</v>
          </cell>
          <cell r="W816">
            <v>44405</v>
          </cell>
          <cell r="X816">
            <v>44405</v>
          </cell>
          <cell r="Y816">
            <v>44407</v>
          </cell>
          <cell r="Z816">
            <v>44411</v>
          </cell>
        </row>
        <row r="817">
          <cell r="B817" t="str">
            <v>SurOccidente</v>
          </cell>
          <cell r="C817" t="str">
            <v>PAS.IND Dromayor</v>
          </cell>
          <cell r="D817" t="str">
            <v>Desmontes - Estructuras Metalmecanicas</v>
          </cell>
          <cell r="E817">
            <v>2945592</v>
          </cell>
          <cell r="F817" t="str">
            <v>German Dario Mancipe</v>
          </cell>
          <cell r="G817">
            <v>44365</v>
          </cell>
          <cell r="H817" t="str">
            <v>CICSA</v>
          </cell>
          <cell r="K817" t="str">
            <v>NA</v>
          </cell>
          <cell r="L817" t="str">
            <v>Desmontes</v>
          </cell>
          <cell r="M817" t="str">
            <v>Poste - Concreto</v>
          </cell>
          <cell r="N817" t="str">
            <v>12.0</v>
          </cell>
          <cell r="O817">
            <v>44368</v>
          </cell>
          <cell r="P817" t="str">
            <v>15.0</v>
          </cell>
          <cell r="Q817">
            <v>44428</v>
          </cell>
          <cell r="R817" t="str">
            <v>NA</v>
          </cell>
          <cell r="S817" t="str">
            <v>NA</v>
          </cell>
          <cell r="T817" t="str">
            <v>desmonte indoor</v>
          </cell>
          <cell r="U817" t="str">
            <v>CW2020 R3</v>
          </cell>
          <cell r="V817">
            <v>44439</v>
          </cell>
          <cell r="W817">
            <v>44439</v>
          </cell>
          <cell r="X817">
            <v>44439</v>
          </cell>
          <cell r="Y817">
            <v>44439</v>
          </cell>
          <cell r="Z817">
            <v>44442</v>
          </cell>
        </row>
        <row r="818">
          <cell r="B818" t="str">
            <v>SurOccidente</v>
          </cell>
          <cell r="C818" t="str">
            <v>TOL.Flandes-6</v>
          </cell>
          <cell r="D818" t="str">
            <v>Desmontes - Estructuras Metalmecanicas</v>
          </cell>
          <cell r="E818">
            <v>1588235</v>
          </cell>
          <cell r="F818" t="str">
            <v>German Dario Mancipe</v>
          </cell>
          <cell r="G818">
            <v>44365</v>
          </cell>
          <cell r="H818" t="str">
            <v>CICSA</v>
          </cell>
          <cell r="K818" t="str">
            <v>NA</v>
          </cell>
          <cell r="L818" t="str">
            <v>Desmontes</v>
          </cell>
          <cell r="M818" t="str">
            <v>Celda Portatil - Monopolo</v>
          </cell>
          <cell r="N818" t="str">
            <v>18.0</v>
          </cell>
          <cell r="O818">
            <v>44368</v>
          </cell>
          <cell r="P818" t="str">
            <v>15.0</v>
          </cell>
          <cell r="Q818">
            <v>44428</v>
          </cell>
          <cell r="R818" t="str">
            <v>NA</v>
          </cell>
          <cell r="S818" t="str">
            <v>NA</v>
          </cell>
          <cell r="T818" t="str">
            <v>desmonte indoor</v>
          </cell>
          <cell r="U818" t="str">
            <v>CW2020 R3</v>
          </cell>
          <cell r="V818">
            <v>44439</v>
          </cell>
          <cell r="W818">
            <v>44439</v>
          </cell>
          <cell r="X818">
            <v>44439</v>
          </cell>
          <cell r="Y818">
            <v>44439</v>
          </cell>
          <cell r="Z818">
            <v>44442</v>
          </cell>
        </row>
        <row r="819">
          <cell r="B819" t="str">
            <v>SurOccidente</v>
          </cell>
          <cell r="C819" t="str">
            <v>VAL.IND Bucaneros VillaLucia</v>
          </cell>
          <cell r="D819" t="str">
            <v>Desmontes - Estructuras Metalmecanicas</v>
          </cell>
          <cell r="E819">
            <v>7623541</v>
          </cell>
          <cell r="F819" t="str">
            <v>German Dario Mancipe</v>
          </cell>
          <cell r="G819">
            <v>44365</v>
          </cell>
          <cell r="H819" t="str">
            <v>HB SADELEC</v>
          </cell>
          <cell r="K819" t="str">
            <v>NA</v>
          </cell>
          <cell r="L819" t="str">
            <v>Desmontes</v>
          </cell>
          <cell r="M819" t="str">
            <v>Poste - Concreto</v>
          </cell>
          <cell r="N819" t="str">
            <v>12.0</v>
          </cell>
          <cell r="O819">
            <v>44368</v>
          </cell>
          <cell r="P819" t="str">
            <v>15.0</v>
          </cell>
          <cell r="Q819">
            <v>44428</v>
          </cell>
          <cell r="R819" t="str">
            <v>NA</v>
          </cell>
          <cell r="S819" t="str">
            <v>NA</v>
          </cell>
          <cell r="T819" t="str">
            <v>desmonte indoor</v>
          </cell>
          <cell r="U819" t="str">
            <v>CW2020 R3</v>
          </cell>
          <cell r="V819">
            <v>44469</v>
          </cell>
          <cell r="W819">
            <v>44469</v>
          </cell>
          <cell r="X819">
            <v>44469</v>
          </cell>
          <cell r="Y819">
            <v>44469</v>
          </cell>
          <cell r="Z819">
            <v>44473</v>
          </cell>
        </row>
        <row r="820">
          <cell r="B820" t="str">
            <v>SurOccidente</v>
          </cell>
          <cell r="C820" t="str">
            <v>VAL.IND Carvajal Empaques</v>
          </cell>
          <cell r="D820" t="str">
            <v>Desmontes - Estructuras Metalmecanicas</v>
          </cell>
          <cell r="E820">
            <v>2796768</v>
          </cell>
          <cell r="F820" t="str">
            <v>German Dario Mancipe</v>
          </cell>
          <cell r="G820">
            <v>44365</v>
          </cell>
          <cell r="H820" t="str">
            <v>CICSA</v>
          </cell>
          <cell r="K820" t="str">
            <v>NA</v>
          </cell>
          <cell r="L820" t="str">
            <v>Desmontes</v>
          </cell>
          <cell r="M820" t="str">
            <v>Poste - Concreto</v>
          </cell>
          <cell r="N820" t="str">
            <v>12.0</v>
          </cell>
          <cell r="O820">
            <v>44368</v>
          </cell>
          <cell r="P820" t="str">
            <v>15.0</v>
          </cell>
          <cell r="Q820">
            <v>44428</v>
          </cell>
          <cell r="R820" t="str">
            <v>NA</v>
          </cell>
          <cell r="S820" t="str">
            <v>NA</v>
          </cell>
          <cell r="T820" t="str">
            <v>desmonte indoor</v>
          </cell>
          <cell r="U820" t="str">
            <v>CW2020 R3</v>
          </cell>
          <cell r="V820">
            <v>44538</v>
          </cell>
          <cell r="W820">
            <v>44615</v>
          </cell>
          <cell r="X820">
            <v>44615</v>
          </cell>
          <cell r="Y820">
            <v>44617</v>
          </cell>
          <cell r="Z820">
            <v>44624</v>
          </cell>
        </row>
        <row r="821">
          <cell r="B821" t="str">
            <v>SurOccidente</v>
          </cell>
          <cell r="C821" t="str">
            <v>TOL.Fresno</v>
          </cell>
          <cell r="D821" t="str">
            <v>Ampliación Localidades 700 - Ampliación Obras Civiles</v>
          </cell>
          <cell r="E821">
            <v>4927142</v>
          </cell>
          <cell r="F821" t="str">
            <v>German Dario Mancipe</v>
          </cell>
          <cell r="G821">
            <v>44364</v>
          </cell>
          <cell r="H821" t="str">
            <v>HB SADELEC</v>
          </cell>
          <cell r="I821" t="str">
            <v>RF-OVE-50587 lte700,</v>
          </cell>
          <cell r="K821" t="str">
            <v>Calidad regional</v>
          </cell>
          <cell r="L821" t="str">
            <v>Ampliación Localidades 700</v>
          </cell>
          <cell r="M821" t="str">
            <v>Torre Autosoportada - Triangular Seccion Variable</v>
          </cell>
          <cell r="N821" t="str">
            <v>60.0</v>
          </cell>
          <cell r="O821">
            <v>44365</v>
          </cell>
          <cell r="P821" t="str">
            <v>12.0</v>
          </cell>
          <cell r="Q821">
            <v>44422</v>
          </cell>
          <cell r="R821" t="str">
            <v>NA</v>
          </cell>
          <cell r="S821" t="str">
            <v>NA</v>
          </cell>
          <cell r="T821" t="str">
            <v>Instalación de 5 platinas de tierra 2 soportes tipo bandera de 3 m. rieles omega y escalerilla portea cables.</v>
          </cell>
          <cell r="U821" t="str">
            <v>CW2020 R3</v>
          </cell>
          <cell r="V821">
            <v>44398</v>
          </cell>
          <cell r="W821">
            <v>44398</v>
          </cell>
          <cell r="X821">
            <v>44398</v>
          </cell>
          <cell r="Y821">
            <v>44398</v>
          </cell>
          <cell r="Z821">
            <v>44411</v>
          </cell>
        </row>
        <row r="822">
          <cell r="B822" t="str">
            <v>SurOccidente</v>
          </cell>
          <cell r="C822" t="str">
            <v>CAU.Calibio</v>
          </cell>
          <cell r="D822" t="str">
            <v>Adecuaciones - Civiles LTE u Otras tecnologias</v>
          </cell>
          <cell r="E822">
            <v>19131505</v>
          </cell>
          <cell r="F822" t="str">
            <v>German Dario Mancipe</v>
          </cell>
          <cell r="G822">
            <v>44364</v>
          </cell>
          <cell r="H822" t="str">
            <v>CICSA</v>
          </cell>
          <cell r="I822" t="str">
            <v>RF-OVE-49295 LTE700,</v>
          </cell>
          <cell r="K822" t="str">
            <v>Calidad regional</v>
          </cell>
          <cell r="L822" t="str">
            <v>Ampliación Localidades 700</v>
          </cell>
          <cell r="M822" t="str">
            <v>Torre Autosoportada - Triangular Seccion Variable</v>
          </cell>
          <cell r="N822" t="str">
            <v>60.0</v>
          </cell>
          <cell r="O822">
            <v>44347</v>
          </cell>
          <cell r="P822" t="str">
            <v>12.0</v>
          </cell>
          <cell r="Q822">
            <v>44404</v>
          </cell>
          <cell r="R822" t="str">
            <v>NA</v>
          </cell>
          <cell r="S822" t="str">
            <v>NA</v>
          </cell>
          <cell r="T822" t="str">
            <v>instalación de 2 platinas de tierras y MANTENIMIENTO PREVENTIVO ($ 18537149,328375)</v>
          </cell>
          <cell r="U822" t="str">
            <v>CW2020 R3</v>
          </cell>
          <cell r="V822">
            <v>44377</v>
          </cell>
          <cell r="W822">
            <v>44377</v>
          </cell>
          <cell r="X822">
            <v>44377</v>
          </cell>
          <cell r="Y822">
            <v>44377</v>
          </cell>
          <cell r="Z822">
            <v>44378</v>
          </cell>
        </row>
        <row r="823">
          <cell r="B823" t="str">
            <v>SurOccidente</v>
          </cell>
          <cell r="C823" t="str">
            <v>VAL.Montebello</v>
          </cell>
          <cell r="D823" t="str">
            <v>Ampliación Localidades 700 - Ampliación Obras Civiles</v>
          </cell>
          <cell r="E823">
            <v>4556393</v>
          </cell>
          <cell r="F823" t="str">
            <v>German Dario Mancipe</v>
          </cell>
          <cell r="G823">
            <v>44362</v>
          </cell>
          <cell r="H823" t="str">
            <v>HB SADELEC</v>
          </cell>
          <cell r="I823" t="str">
            <v>RF-OVE-50117 lte700,</v>
          </cell>
          <cell r="K823" t="str">
            <v>Calidad regional</v>
          </cell>
          <cell r="L823" t="str">
            <v>Ampliación Localidades 700</v>
          </cell>
          <cell r="M823" t="str">
            <v>Torre Autosoportada - Triangular Seccion Variable</v>
          </cell>
          <cell r="N823" t="str">
            <v>37.0</v>
          </cell>
          <cell r="O823">
            <v>44363</v>
          </cell>
          <cell r="P823" t="str">
            <v>12.0</v>
          </cell>
          <cell r="Q823">
            <v>44420</v>
          </cell>
          <cell r="R823" t="str">
            <v>NA</v>
          </cell>
          <cell r="S823" t="str">
            <v>NA</v>
          </cell>
          <cell r="T823" t="str">
            <v>Instalación de 5 platinas de tierras, guaya de pararrayos y rack central de la torre y la reubicación de 1 soporte de diversidad</v>
          </cell>
          <cell r="U823" t="str">
            <v>CW2020 R3</v>
          </cell>
          <cell r="V823">
            <v>44495</v>
          </cell>
          <cell r="W823">
            <v>44495</v>
          </cell>
          <cell r="X823">
            <v>44495</v>
          </cell>
          <cell r="Y823">
            <v>44497</v>
          </cell>
          <cell r="Z823">
            <v>44504</v>
          </cell>
        </row>
        <row r="824">
          <cell r="B824" t="str">
            <v>SurOccidente</v>
          </cell>
          <cell r="C824" t="str">
            <v>TOL.Sumapaz</v>
          </cell>
          <cell r="D824" t="str">
            <v>Ampliación Localidades 700 - Ampliación Obras Civiles</v>
          </cell>
          <cell r="E824">
            <v>3620702</v>
          </cell>
          <cell r="F824" t="str">
            <v>German Dario Mancipe</v>
          </cell>
          <cell r="G824">
            <v>44362</v>
          </cell>
          <cell r="H824" t="str">
            <v>HB SADELEC</v>
          </cell>
          <cell r="I824" t="str">
            <v>RF-OVE-50489 lte700,</v>
          </cell>
          <cell r="K824" t="str">
            <v>Calidad regional</v>
          </cell>
          <cell r="L824" t="str">
            <v>Ampliación Localidades 700</v>
          </cell>
          <cell r="M824" t="str">
            <v>Torre Autosoportada - Triangular Seccion Variable</v>
          </cell>
          <cell r="N824" t="str">
            <v>40.0</v>
          </cell>
          <cell r="O824">
            <v>44363</v>
          </cell>
          <cell r="P824" t="str">
            <v>12.0</v>
          </cell>
          <cell r="Q824">
            <v>44420</v>
          </cell>
          <cell r="R824" t="str">
            <v>NA</v>
          </cell>
          <cell r="S824" t="str">
            <v>NA</v>
          </cell>
          <cell r="T824" t="str">
            <v>Instalación de 4 platinas de tierras y 60 m. de guaya en el rack central de la torre.</v>
          </cell>
          <cell r="U824" t="str">
            <v>CW2020 R3</v>
          </cell>
          <cell r="V824">
            <v>44398</v>
          </cell>
          <cell r="W824">
            <v>44398</v>
          </cell>
          <cell r="X824">
            <v>44398</v>
          </cell>
          <cell r="Y824">
            <v>44398</v>
          </cell>
          <cell r="Z824">
            <v>44411</v>
          </cell>
        </row>
        <row r="825">
          <cell r="B825" t="str">
            <v>SurOccidente</v>
          </cell>
          <cell r="C825" t="str">
            <v>JAM.Cazadores</v>
          </cell>
          <cell r="D825" t="str">
            <v>Ampliación Localidades 700 - Ampliación Obras Civiles</v>
          </cell>
          <cell r="E825">
            <v>10938209</v>
          </cell>
          <cell r="F825" t="str">
            <v>German Dario Mancipe</v>
          </cell>
          <cell r="G825">
            <v>44362</v>
          </cell>
          <cell r="H825" t="str">
            <v>HB SADELEC</v>
          </cell>
          <cell r="I825" t="str">
            <v>RF-OVE-49331 LTE700,</v>
          </cell>
          <cell r="K825" t="str">
            <v>Calidad regional</v>
          </cell>
          <cell r="L825" t="str">
            <v>Ampliación Localidades 700</v>
          </cell>
          <cell r="M825" t="str">
            <v>Torre Autosoportada - Triangular Seccion Variable</v>
          </cell>
          <cell r="N825" t="str">
            <v>51.0</v>
          </cell>
          <cell r="O825">
            <v>44363</v>
          </cell>
          <cell r="P825" t="str">
            <v>12.0</v>
          </cell>
          <cell r="Q825">
            <v>44420</v>
          </cell>
          <cell r="R825" t="str">
            <v>NA</v>
          </cell>
          <cell r="S825" t="str">
            <v>NA</v>
          </cell>
          <cell r="T825" t="str">
            <v>Instalación de 3 platinas de tierra, 2 soportes para equipos de RF, la reubicación de dos soportes de diversidad y un tipo bandera de 3 m. y 50 m. guaya de tierras en el rack central de la torre</v>
          </cell>
          <cell r="U825" t="str">
            <v>CW2020 R3</v>
          </cell>
          <cell r="V825">
            <v>44433</v>
          </cell>
          <cell r="W825">
            <v>44433</v>
          </cell>
          <cell r="X825">
            <v>44433</v>
          </cell>
          <cell r="Y825">
            <v>44439</v>
          </cell>
          <cell r="Z825">
            <v>44442</v>
          </cell>
        </row>
        <row r="826">
          <cell r="B826" t="str">
            <v>SurOccidente</v>
          </cell>
          <cell r="C826" t="str">
            <v>CAL.Americas</v>
          </cell>
          <cell r="D826" t="str">
            <v>Ampliación Localidades 700 - Ampliación Obras Civiles</v>
          </cell>
          <cell r="E826">
            <v>1037662</v>
          </cell>
          <cell r="F826" t="str">
            <v>German Dario Mancipe</v>
          </cell>
          <cell r="G826">
            <v>44362</v>
          </cell>
          <cell r="H826" t="str">
            <v>HB SADELEC</v>
          </cell>
          <cell r="I826" t="str">
            <v>RF-OVE-45934 lte700,</v>
          </cell>
          <cell r="K826" t="str">
            <v>Calidad regional</v>
          </cell>
          <cell r="L826" t="str">
            <v>Ampliación Localidades 700</v>
          </cell>
          <cell r="M826" t="str">
            <v>Torre Autosoportada - Triangular Seccion Variable</v>
          </cell>
          <cell r="N826" t="str">
            <v>46.0</v>
          </cell>
          <cell r="O826">
            <v>44363</v>
          </cell>
          <cell r="P826" t="str">
            <v>12.0</v>
          </cell>
          <cell r="Q826">
            <v>44420</v>
          </cell>
          <cell r="R826" t="str">
            <v>NA</v>
          </cell>
          <cell r="S826" t="str">
            <v>NA</v>
          </cell>
          <cell r="T826" t="str">
            <v>Instalación de rieles omega, escalerilla porta cables y una platina de tierras.</v>
          </cell>
          <cell r="U826" t="str">
            <v>CW2020 R3</v>
          </cell>
          <cell r="V826">
            <v>44405</v>
          </cell>
          <cell r="W826">
            <v>44405</v>
          </cell>
          <cell r="X826">
            <v>44405</v>
          </cell>
          <cell r="Y826">
            <v>44407</v>
          </cell>
          <cell r="Z826">
            <v>44411</v>
          </cell>
        </row>
        <row r="827">
          <cell r="B827" t="str">
            <v>SurOccidente</v>
          </cell>
          <cell r="C827" t="str">
            <v>TOL.Guamo-3</v>
          </cell>
          <cell r="D827" t="str">
            <v>Ampliación Localidades 700 - Ampliación Obras Civiles</v>
          </cell>
          <cell r="E827">
            <v>3218530</v>
          </cell>
          <cell r="F827" t="str">
            <v>German Dario Mancipe</v>
          </cell>
          <cell r="G827">
            <v>44359</v>
          </cell>
          <cell r="H827" t="str">
            <v>HB SADELEC</v>
          </cell>
          <cell r="I827" t="str">
            <v>RF-OVE-50588 lte700,</v>
          </cell>
          <cell r="K827" t="str">
            <v>Calidad regional</v>
          </cell>
          <cell r="L827" t="str">
            <v>Ampliación Localidades 700</v>
          </cell>
          <cell r="M827" t="str">
            <v>Torre Autosoportada - Triangular Seccion Variable</v>
          </cell>
          <cell r="N827" t="str">
            <v>30.0</v>
          </cell>
          <cell r="O827">
            <v>44362</v>
          </cell>
          <cell r="P827" t="str">
            <v>12.0</v>
          </cell>
          <cell r="Q827">
            <v>44419</v>
          </cell>
          <cell r="R827" t="str">
            <v>NA</v>
          </cell>
          <cell r="S827" t="str">
            <v>NA</v>
          </cell>
          <cell r="T827" t="str">
            <v>instalación de 2 soportes para equipos de RF con sus platinas de tierra respectivas.</v>
          </cell>
          <cell r="U827" t="str">
            <v>CW2020 R3</v>
          </cell>
          <cell r="V827">
            <v>44398</v>
          </cell>
          <cell r="W827">
            <v>44398</v>
          </cell>
          <cell r="X827">
            <v>44398</v>
          </cell>
          <cell r="Y827">
            <v>44398</v>
          </cell>
          <cell r="Z827">
            <v>44411</v>
          </cell>
        </row>
        <row r="828">
          <cell r="B828" t="str">
            <v>SurOccidente</v>
          </cell>
          <cell r="C828" t="str">
            <v>CAL.Obrero</v>
          </cell>
          <cell r="D828" t="str">
            <v>Ampliación Localidades 700 - Ampliación Obras Civiles</v>
          </cell>
          <cell r="E828">
            <v>3182242</v>
          </cell>
          <cell r="F828" t="str">
            <v>German Dario Mancipe</v>
          </cell>
          <cell r="G828">
            <v>44359</v>
          </cell>
          <cell r="H828" t="str">
            <v>HB SADELEC</v>
          </cell>
          <cell r="I828" t="str">
            <v>RF-OVE-48818 lte700,</v>
          </cell>
          <cell r="K828" t="str">
            <v>Calidad regional</v>
          </cell>
          <cell r="L828" t="str">
            <v>Ampliación Localidades 700</v>
          </cell>
          <cell r="M828" t="str">
            <v>Torre Autosoportada - Triangular Seccion Variable</v>
          </cell>
          <cell r="N828" t="str">
            <v>36.0</v>
          </cell>
          <cell r="O828">
            <v>44362</v>
          </cell>
          <cell r="P828" t="str">
            <v>12.0</v>
          </cell>
          <cell r="Q828">
            <v>44419</v>
          </cell>
          <cell r="R828" t="str">
            <v>NA</v>
          </cell>
          <cell r="S828" t="str">
            <v>NA</v>
          </cell>
          <cell r="T828" t="str">
            <v>Conjunta para la instalación 1 soporte H, de rieles omega, 4 platinas de tierras, escalerilla porta cables ,guayas para bajantes de pararrayos y rack central soporte de para rayos y pararrayos y dos reubicaciones de soportes</v>
          </cell>
          <cell r="U828" t="str">
            <v>CW2020 R3</v>
          </cell>
          <cell r="V828">
            <v>44398</v>
          </cell>
          <cell r="W828">
            <v>44398</v>
          </cell>
          <cell r="X828">
            <v>44398</v>
          </cell>
          <cell r="Y828">
            <v>44407</v>
          </cell>
          <cell r="Z828">
            <v>44411</v>
          </cell>
        </row>
        <row r="829">
          <cell r="B829" t="str">
            <v>SurOccidente</v>
          </cell>
          <cell r="C829" t="str">
            <v>NEI.Sur Oriental</v>
          </cell>
          <cell r="D829" t="str">
            <v>Ampliación Localidades 700 - Ampliación Obras Civiles</v>
          </cell>
          <cell r="E829">
            <v>6908171</v>
          </cell>
          <cell r="F829" t="str">
            <v>German Dario Mancipe</v>
          </cell>
          <cell r="G829">
            <v>44356</v>
          </cell>
          <cell r="H829" t="str">
            <v>HB SADELEC</v>
          </cell>
          <cell r="I829" t="str">
            <v>RF-OVE-50470 lte700,</v>
          </cell>
          <cell r="K829" t="str">
            <v>Calidad regional</v>
          </cell>
          <cell r="L829" t="str">
            <v>Ampliación Localidades 700</v>
          </cell>
          <cell r="M829" t="str">
            <v>Torre Autosoportada - Triangular Seccion Variable</v>
          </cell>
          <cell r="N829" t="str">
            <v>45.0</v>
          </cell>
          <cell r="O829">
            <v>44358</v>
          </cell>
          <cell r="P829" t="str">
            <v>12.0</v>
          </cell>
          <cell r="Q829">
            <v>44415</v>
          </cell>
          <cell r="R829" t="str">
            <v>NA</v>
          </cell>
          <cell r="S829" t="str">
            <v>NA</v>
          </cell>
          <cell r="T829" t="str">
            <v>Instalación de 8 platinas de tierras, 4 soportes para equipos de RF de 1,5, 1 soporte bandera de 3m. Y 40m. De guaya en el rack central de la torre.</v>
          </cell>
          <cell r="U829" t="str">
            <v>CW2020 R3</v>
          </cell>
          <cell r="V829">
            <v>44398</v>
          </cell>
          <cell r="W829">
            <v>44398</v>
          </cell>
          <cell r="X829">
            <v>44398</v>
          </cell>
          <cell r="Y829">
            <v>44398</v>
          </cell>
          <cell r="Z829">
            <v>44411</v>
          </cell>
        </row>
        <row r="830">
          <cell r="B830" t="str">
            <v>SurOccidente</v>
          </cell>
          <cell r="C830" t="str">
            <v>HUI.RB Caguan</v>
          </cell>
          <cell r="D830" t="str">
            <v>Plan de Expansión - Obra Eléctrica 100%</v>
          </cell>
          <cell r="E830">
            <v>1370408</v>
          </cell>
          <cell r="F830" t="str">
            <v>German David Diez</v>
          </cell>
          <cell r="G830">
            <v>44356</v>
          </cell>
          <cell r="H830" t="str">
            <v>HB SADELEC</v>
          </cell>
          <cell r="I830" t="str">
            <v>RF-PE-24314,</v>
          </cell>
          <cell r="K830" t="str">
            <v>Obligaciones de hacer</v>
          </cell>
          <cell r="L830" t="str">
            <v>Plan de Expansión</v>
          </cell>
          <cell r="M830" t="str">
            <v>Monopolo - Convencional</v>
          </cell>
          <cell r="N830" t="str">
            <v>25.0</v>
          </cell>
          <cell r="O830">
            <v>44356</v>
          </cell>
          <cell r="P830" t="str">
            <v>21.0</v>
          </cell>
          <cell r="Q830">
            <v>44422</v>
          </cell>
          <cell r="R830" t="str">
            <v>I</v>
          </cell>
          <cell r="S830" t="str">
            <v>hasta InSrv</v>
          </cell>
          <cell r="U830" t="str">
            <v>CW2020 R3</v>
          </cell>
          <cell r="V830">
            <v>44620</v>
          </cell>
          <cell r="W830">
            <v>44620</v>
          </cell>
          <cell r="X830">
            <v>44620</v>
          </cell>
          <cell r="Y830">
            <v>44620</v>
          </cell>
          <cell r="Z830">
            <v>44624</v>
          </cell>
        </row>
        <row r="831">
          <cell r="B831" t="str">
            <v>SurOccidente</v>
          </cell>
          <cell r="C831" t="str">
            <v>TOL.Coello Cocora</v>
          </cell>
          <cell r="D831" t="str">
            <v>Ampliación Localidades 700 - Ampliación Obras Civiles</v>
          </cell>
          <cell r="E831">
            <v>5193198</v>
          </cell>
          <cell r="F831" t="str">
            <v>German Dario Mancipe</v>
          </cell>
          <cell r="G831">
            <v>44351</v>
          </cell>
          <cell r="H831" t="str">
            <v>CICSA</v>
          </cell>
          <cell r="I831" t="str">
            <v>RF-OVE-49394 LTE700,</v>
          </cell>
          <cell r="K831" t="str">
            <v>Calidad regional</v>
          </cell>
          <cell r="L831" t="str">
            <v>Ampliación Localidades 700</v>
          </cell>
          <cell r="M831" t="str">
            <v>Torre Autosoportada - Triangular Seccion Variable</v>
          </cell>
          <cell r="N831" t="str">
            <v>60.0</v>
          </cell>
          <cell r="O831">
            <v>44354</v>
          </cell>
          <cell r="P831" t="str">
            <v>12.0</v>
          </cell>
          <cell r="Q831">
            <v>44411</v>
          </cell>
          <cell r="R831" t="str">
            <v>NA</v>
          </cell>
          <cell r="S831" t="str">
            <v>NA</v>
          </cell>
          <cell r="T831" t="str">
            <v>instalación de 3 soportes tipo bandera, rieles omega, escalerilla porta cables y 5 platinas de tierras</v>
          </cell>
          <cell r="U831" t="str">
            <v>CW2020 R3</v>
          </cell>
          <cell r="V831">
            <v>44377</v>
          </cell>
          <cell r="W831">
            <v>44377</v>
          </cell>
          <cell r="X831">
            <v>44377</v>
          </cell>
          <cell r="Y831">
            <v>44377</v>
          </cell>
          <cell r="Z831">
            <v>44378</v>
          </cell>
        </row>
        <row r="832">
          <cell r="B832" t="str">
            <v>SurOccidente</v>
          </cell>
          <cell r="C832" t="str">
            <v>CAU.Cajibio</v>
          </cell>
          <cell r="D832" t="str">
            <v>Ampliación Localidades 700 - Ampliación Obras Civiles</v>
          </cell>
          <cell r="E832">
            <v>5867680</v>
          </cell>
          <cell r="F832" t="str">
            <v>German Dario Mancipe</v>
          </cell>
          <cell r="G832">
            <v>44351</v>
          </cell>
          <cell r="H832" t="str">
            <v>CICSA</v>
          </cell>
          <cell r="I832" t="str">
            <v>RF-OVE-49294 LTE700,</v>
          </cell>
          <cell r="K832" t="str">
            <v>Calidad regional</v>
          </cell>
          <cell r="L832" t="str">
            <v>Ampliación Localidades 700</v>
          </cell>
          <cell r="M832" t="str">
            <v>Torre Autosoportada - Triangular Seccion Variable</v>
          </cell>
          <cell r="N832" t="str">
            <v>80.0</v>
          </cell>
          <cell r="O832">
            <v>44354</v>
          </cell>
          <cell r="P832" t="str">
            <v>8.0</v>
          </cell>
          <cell r="Q832">
            <v>44407</v>
          </cell>
          <cell r="R832" t="str">
            <v>NA</v>
          </cell>
          <cell r="S832" t="str">
            <v>NA</v>
          </cell>
          <cell r="T832" t="str">
            <v>Instalación de 4 soportes para equipos de RF de 1.5 m.la reubicación de tres soportes tipo bandera de 3 m., rieles omega, escalerilla y 5 platinas de tierras</v>
          </cell>
          <cell r="U832" t="str">
            <v>CW2020 R3</v>
          </cell>
          <cell r="V832">
            <v>44376</v>
          </cell>
          <cell r="W832">
            <v>44376</v>
          </cell>
          <cell r="X832">
            <v>44376</v>
          </cell>
          <cell r="Y832">
            <v>44377</v>
          </cell>
          <cell r="Z832">
            <v>44378</v>
          </cell>
        </row>
        <row r="833">
          <cell r="B833" t="str">
            <v>SurOccidente</v>
          </cell>
          <cell r="C833" t="str">
            <v>VAL.Kilometro 18</v>
          </cell>
          <cell r="D833" t="str">
            <v>Ampliación Localidades 700 - Ampliación Obras Civiles</v>
          </cell>
          <cell r="E833">
            <v>4252354</v>
          </cell>
          <cell r="F833" t="str">
            <v>German Dario Mancipe</v>
          </cell>
          <cell r="G833">
            <v>44351</v>
          </cell>
          <cell r="H833" t="str">
            <v>CICSA</v>
          </cell>
          <cell r="I833" t="str">
            <v>RF-OVE-50114 lte700,</v>
          </cell>
          <cell r="K833" t="str">
            <v>Calidad regional</v>
          </cell>
          <cell r="L833" t="str">
            <v>Ampliación Localidades 700</v>
          </cell>
          <cell r="M833" t="str">
            <v>Torre Autosoportada - Triangular Seccion Variable</v>
          </cell>
          <cell r="N833" t="str">
            <v>43.0</v>
          </cell>
          <cell r="O833">
            <v>44354</v>
          </cell>
          <cell r="P833" t="str">
            <v>12.0</v>
          </cell>
          <cell r="Q833">
            <v>44411</v>
          </cell>
          <cell r="R833" t="str">
            <v>NA</v>
          </cell>
          <cell r="S833" t="str">
            <v>NA</v>
          </cell>
          <cell r="T833" t="str">
            <v>Instalación de un soporte tipo H con mástiles de 3 pulgadas, cuatro reubicaciones y una platina de tierras</v>
          </cell>
          <cell r="U833" t="str">
            <v>CW2020 R3</v>
          </cell>
          <cell r="V833">
            <v>44469</v>
          </cell>
          <cell r="W833">
            <v>44469</v>
          </cell>
          <cell r="X833">
            <v>44469</v>
          </cell>
          <cell r="Y833">
            <v>44469</v>
          </cell>
          <cell r="Z833">
            <v>44473</v>
          </cell>
        </row>
        <row r="834">
          <cell r="B834" t="str">
            <v>SurOccidente</v>
          </cell>
          <cell r="C834" t="str">
            <v>CAU.Rioblanco</v>
          </cell>
          <cell r="D834" t="str">
            <v>Ampliación Localidades 700 - Ampliación Obras Civiles</v>
          </cell>
          <cell r="E834">
            <v>1761736</v>
          </cell>
          <cell r="F834" t="str">
            <v>German Dario Mancipe</v>
          </cell>
          <cell r="G834">
            <v>44351</v>
          </cell>
          <cell r="H834" t="str">
            <v>CICSA</v>
          </cell>
          <cell r="I834" t="str">
            <v>RF-OVE-49545 LTE700,</v>
          </cell>
          <cell r="K834" t="str">
            <v>Calidad regional</v>
          </cell>
          <cell r="L834" t="str">
            <v>Ampliación Localidades 700</v>
          </cell>
          <cell r="M834" t="str">
            <v>Torre Autosoportada - Triangular Seccion Variable</v>
          </cell>
          <cell r="N834" t="str">
            <v>42.0</v>
          </cell>
          <cell r="O834">
            <v>44354</v>
          </cell>
          <cell r="P834" t="str">
            <v>12.0</v>
          </cell>
          <cell r="Q834">
            <v>44411</v>
          </cell>
          <cell r="R834" t="str">
            <v>NA</v>
          </cell>
          <cell r="S834" t="str">
            <v>NA</v>
          </cell>
          <cell r="T834" t="str">
            <v>Instalación de 55 m. de guaya de tierras en Rack central de la torre</v>
          </cell>
          <cell r="U834" t="str">
            <v>CW2020 R3</v>
          </cell>
          <cell r="V834">
            <v>44405</v>
          </cell>
          <cell r="W834">
            <v>44405</v>
          </cell>
          <cell r="X834">
            <v>44405</v>
          </cell>
          <cell r="Y834">
            <v>44407</v>
          </cell>
          <cell r="Z834">
            <v>44411</v>
          </cell>
        </row>
        <row r="835">
          <cell r="B835" t="str">
            <v>SurOccidente</v>
          </cell>
          <cell r="C835" t="str">
            <v>TOL.Melgar-1</v>
          </cell>
          <cell r="D835" t="str">
            <v>Ampliación Localidades 700 - Ampliación Obras Civiles</v>
          </cell>
          <cell r="E835">
            <v>1164197</v>
          </cell>
          <cell r="F835" t="str">
            <v>German Dario Mancipe</v>
          </cell>
          <cell r="G835">
            <v>44351</v>
          </cell>
          <cell r="H835" t="str">
            <v>CICSA</v>
          </cell>
          <cell r="I835" t="str">
            <v>RF-OVE-50491 lte700,</v>
          </cell>
          <cell r="K835" t="str">
            <v>Calidad regional</v>
          </cell>
          <cell r="L835" t="str">
            <v>Ampliación Localidades 700</v>
          </cell>
          <cell r="M835" t="str">
            <v>Monopolo - Convencional</v>
          </cell>
          <cell r="N835" t="str">
            <v>24.0</v>
          </cell>
          <cell r="O835">
            <v>44354</v>
          </cell>
          <cell r="P835" t="str">
            <v>12.0</v>
          </cell>
          <cell r="Q835">
            <v>44411</v>
          </cell>
          <cell r="R835" t="str">
            <v>NA</v>
          </cell>
          <cell r="S835" t="str">
            <v>NA</v>
          </cell>
          <cell r="T835" t="str">
            <v>Instalación de 3 platinas de tierra</v>
          </cell>
          <cell r="U835" t="str">
            <v>CW2020 R3</v>
          </cell>
          <cell r="V835">
            <v>44375</v>
          </cell>
          <cell r="W835">
            <v>44375</v>
          </cell>
          <cell r="X835">
            <v>44375</v>
          </cell>
          <cell r="Y835">
            <v>44376</v>
          </cell>
          <cell r="Z835">
            <v>44378</v>
          </cell>
        </row>
        <row r="836">
          <cell r="B836" t="str">
            <v>SurOccidente</v>
          </cell>
          <cell r="C836" t="str">
            <v>NAR.Tangareal</v>
          </cell>
          <cell r="D836" t="str">
            <v>Ampliación Localidades 700 - Ampliación Obras Civiles</v>
          </cell>
          <cell r="E836">
            <v>5476652</v>
          </cell>
          <cell r="F836" t="str">
            <v>German Dario Mancipe</v>
          </cell>
          <cell r="G836">
            <v>44351</v>
          </cell>
          <cell r="H836" t="str">
            <v>CICSA</v>
          </cell>
          <cell r="I836" t="str">
            <v>RF-OVE-49347 LTE700,</v>
          </cell>
          <cell r="K836" t="str">
            <v>Calidad regional</v>
          </cell>
          <cell r="L836" t="str">
            <v>Ampliación Localidades 700</v>
          </cell>
          <cell r="M836" t="str">
            <v>Torre Autosoportada - Triangular Seccion Variable</v>
          </cell>
          <cell r="N836" t="str">
            <v>100.0</v>
          </cell>
          <cell r="O836">
            <v>44354</v>
          </cell>
          <cell r="P836" t="str">
            <v>12.0</v>
          </cell>
          <cell r="Q836">
            <v>44411</v>
          </cell>
          <cell r="R836" t="str">
            <v>NA</v>
          </cell>
          <cell r="S836" t="str">
            <v>NA</v>
          </cell>
          <cell r="T836" t="str">
            <v>instalación de rieles omega, escalerilla porta cables, 3 platinas de tierra, 1 soporte tipo bandera para equipos de RF y 1 soporte tipo bandera para antena celular.</v>
          </cell>
          <cell r="U836" t="str">
            <v>CW2020 R3</v>
          </cell>
          <cell r="V836">
            <v>44375</v>
          </cell>
          <cell r="W836">
            <v>44375</v>
          </cell>
          <cell r="X836">
            <v>44375</v>
          </cell>
          <cell r="Y836">
            <v>44376</v>
          </cell>
          <cell r="Z836">
            <v>44378</v>
          </cell>
        </row>
        <row r="837">
          <cell r="B837" t="str">
            <v>SurOccidente</v>
          </cell>
          <cell r="C837" t="str">
            <v>CAU.Quebraditas</v>
          </cell>
          <cell r="D837" t="str">
            <v>Ampliación Localidades 700 - Ampliación Obras Civiles</v>
          </cell>
          <cell r="E837">
            <v>2427453</v>
          </cell>
          <cell r="F837" t="str">
            <v>German Dario Mancipe</v>
          </cell>
          <cell r="G837">
            <v>44351</v>
          </cell>
          <cell r="H837" t="str">
            <v>CICSA</v>
          </cell>
          <cell r="K837" t="str">
            <v>Calidad regional</v>
          </cell>
          <cell r="L837" t="str">
            <v>Ampliación Localidades 700</v>
          </cell>
          <cell r="M837" t="str">
            <v>Torre Autosoportada - Triangular Seccion Variable</v>
          </cell>
          <cell r="N837" t="str">
            <v>60.0</v>
          </cell>
          <cell r="O837">
            <v>44354</v>
          </cell>
          <cell r="P837" t="str">
            <v>12.0</v>
          </cell>
          <cell r="Q837">
            <v>44411</v>
          </cell>
          <cell r="R837" t="str">
            <v>NA</v>
          </cell>
          <cell r="S837" t="str">
            <v>NA</v>
          </cell>
          <cell r="T837" t="str">
            <v>Instalación de 3 platinas de tierra y 70 m. de guaya en el RACK vertical de la torre</v>
          </cell>
          <cell r="U837" t="str">
            <v>CW2020 R3</v>
          </cell>
          <cell r="V837">
            <v>44406</v>
          </cell>
          <cell r="W837">
            <v>44406</v>
          </cell>
          <cell r="X837">
            <v>44406</v>
          </cell>
          <cell r="Y837">
            <v>44407</v>
          </cell>
          <cell r="Z837">
            <v>44411</v>
          </cell>
        </row>
        <row r="838">
          <cell r="B838" t="str">
            <v>SurOccidente</v>
          </cell>
          <cell r="C838" t="str">
            <v>CAL.CC Unico</v>
          </cell>
          <cell r="D838" t="str">
            <v>Ampliación Localidades 700 - Ampliación Obras Civiles</v>
          </cell>
          <cell r="E838">
            <v>1057450</v>
          </cell>
          <cell r="F838" t="str">
            <v>German Dario Mancipe</v>
          </cell>
          <cell r="G838">
            <v>44349</v>
          </cell>
          <cell r="H838" t="str">
            <v>CICSA</v>
          </cell>
          <cell r="I838" t="str">
            <v>RF-OVE-50064 lte700,</v>
          </cell>
          <cell r="K838" t="str">
            <v>Calidad regional</v>
          </cell>
          <cell r="L838" t="str">
            <v>Ampliación Localidades 700</v>
          </cell>
          <cell r="M838" t="str">
            <v>Terraza - Convencional con Mastil Autosoportado</v>
          </cell>
          <cell r="N838" t="str">
            <v>20.0</v>
          </cell>
          <cell r="O838">
            <v>44350</v>
          </cell>
          <cell r="P838" t="str">
            <v>12.0</v>
          </cell>
          <cell r="Q838">
            <v>44407</v>
          </cell>
          <cell r="R838" t="str">
            <v>NA</v>
          </cell>
          <cell r="S838" t="str">
            <v>NA</v>
          </cell>
          <cell r="T838" t="str">
            <v>Instalación de rieles omega y 1 platina de tierras</v>
          </cell>
          <cell r="U838" t="str">
            <v>CW2020 R3</v>
          </cell>
          <cell r="V838">
            <v>44371</v>
          </cell>
          <cell r="W838">
            <v>44371</v>
          </cell>
          <cell r="X838">
            <v>44371</v>
          </cell>
          <cell r="Y838">
            <v>44372</v>
          </cell>
          <cell r="Z838">
            <v>44378</v>
          </cell>
        </row>
        <row r="839">
          <cell r="B839" t="str">
            <v>SurOccidente</v>
          </cell>
          <cell r="C839" t="str">
            <v>IBG.Boqueron-2</v>
          </cell>
          <cell r="D839" t="str">
            <v>Refuerzos - Estructural</v>
          </cell>
          <cell r="E839">
            <v>10383353</v>
          </cell>
          <cell r="F839" t="str">
            <v>Juan Carlos Gonzalez</v>
          </cell>
          <cell r="G839">
            <v>44349</v>
          </cell>
          <cell r="H839" t="str">
            <v>CICSA</v>
          </cell>
          <cell r="I839" t="str">
            <v>CO-5-R3-IBG-ST-2334</v>
          </cell>
          <cell r="K839" t="str">
            <v>NA</v>
          </cell>
          <cell r="L839" t="str">
            <v>Refuerzos</v>
          </cell>
          <cell r="M839" t="str">
            <v>Celda Portatil - Monopolo</v>
          </cell>
          <cell r="N839" t="str">
            <v>21.0</v>
          </cell>
          <cell r="O839">
            <v>44355</v>
          </cell>
          <cell r="P839" t="str">
            <v>30.0</v>
          </cell>
          <cell r="Q839">
            <v>44430</v>
          </cell>
          <cell r="R839" t="str">
            <v>NA</v>
          </cell>
          <cell r="S839" t="str">
            <v>NA</v>
          </cell>
          <cell r="T839" t="str">
            <v>REFUERZO</v>
          </cell>
          <cell r="U839" t="str">
            <v>CW2020 R3</v>
          </cell>
          <cell r="V839">
            <v>44407</v>
          </cell>
          <cell r="W839">
            <v>44407</v>
          </cell>
          <cell r="X839">
            <v>44407</v>
          </cell>
          <cell r="Y839">
            <v>44407</v>
          </cell>
          <cell r="Z839">
            <v>44411</v>
          </cell>
        </row>
        <row r="840">
          <cell r="B840" t="str">
            <v>SurOccidente</v>
          </cell>
          <cell r="C840" t="str">
            <v>NAR.IND Palmar</v>
          </cell>
          <cell r="D840" t="str">
            <v>Refuerzos - Estructural</v>
          </cell>
          <cell r="E840">
            <v>17943107</v>
          </cell>
          <cell r="F840" t="str">
            <v>Juan Carlos Gonzalez</v>
          </cell>
          <cell r="G840">
            <v>44349</v>
          </cell>
          <cell r="H840" t="str">
            <v>HB SADELEC</v>
          </cell>
          <cell r="I840" t="str">
            <v>CO-5-R3-NAR-IN-21110</v>
          </cell>
          <cell r="K840" t="str">
            <v>NA</v>
          </cell>
          <cell r="L840" t="str">
            <v>Refuerzos</v>
          </cell>
          <cell r="M840" t="str">
            <v>Otro - Otra</v>
          </cell>
          <cell r="N840" t="str">
            <v>30.0</v>
          </cell>
          <cell r="O840">
            <v>44355</v>
          </cell>
          <cell r="P840" t="str">
            <v>30.0</v>
          </cell>
          <cell r="Q840">
            <v>44430</v>
          </cell>
          <cell r="R840" t="str">
            <v>NA</v>
          </cell>
          <cell r="S840" t="str">
            <v>NA</v>
          </cell>
          <cell r="T840" t="str">
            <v>REFUERZO</v>
          </cell>
          <cell r="U840" t="str">
            <v>CW2020 R3</v>
          </cell>
          <cell r="V840">
            <v>44469</v>
          </cell>
          <cell r="W840">
            <v>44469</v>
          </cell>
          <cell r="X840">
            <v>44469</v>
          </cell>
          <cell r="Y840">
            <v>44469</v>
          </cell>
          <cell r="Z840">
            <v>44473</v>
          </cell>
        </row>
        <row r="841">
          <cell r="B841" t="str">
            <v>SurOccidente</v>
          </cell>
          <cell r="C841" t="str">
            <v>CAL.RB Makro</v>
          </cell>
          <cell r="D841" t="str">
            <v>Adecuaciones - Obras Eléctricas Menores</v>
          </cell>
          <cell r="E841">
            <v>1734715</v>
          </cell>
          <cell r="F841" t="str">
            <v>Rafael Angel Garcia</v>
          </cell>
          <cell r="G841">
            <v>44349</v>
          </cell>
          <cell r="H841" t="str">
            <v>CICSA</v>
          </cell>
          <cell r="I841" t="str">
            <v>NA</v>
          </cell>
          <cell r="K841" t="str">
            <v>NA</v>
          </cell>
          <cell r="L841" t="str">
            <v>Adecuaciones</v>
          </cell>
          <cell r="M841" t="str">
            <v>Terraza - Kit Mastil</v>
          </cell>
          <cell r="N841" t="str">
            <v>24.0</v>
          </cell>
          <cell r="O841">
            <v>44350</v>
          </cell>
          <cell r="P841" t="str">
            <v>20.0</v>
          </cell>
          <cell r="Q841">
            <v>44415</v>
          </cell>
          <cell r="R841" t="str">
            <v>NA</v>
          </cell>
          <cell r="S841" t="str">
            <v>NA</v>
          </cell>
          <cell r="T841" t="str">
            <v>Traslado de Medidor testigo a sitio definido por el cliente.</v>
          </cell>
          <cell r="U841" t="str">
            <v>CW2020 R3</v>
          </cell>
          <cell r="V841">
            <v>44439</v>
          </cell>
          <cell r="W841">
            <v>44439</v>
          </cell>
          <cell r="X841">
            <v>44439</v>
          </cell>
          <cell r="Y841">
            <v>44439</v>
          </cell>
          <cell r="Z841">
            <v>44442</v>
          </cell>
        </row>
        <row r="842">
          <cell r="B842" t="str">
            <v>SurOccidente</v>
          </cell>
          <cell r="C842" t="str">
            <v>TOL.Purificacion</v>
          </cell>
          <cell r="D842" t="str">
            <v>Refuerzos - Estructural</v>
          </cell>
          <cell r="E842">
            <v>6819745</v>
          </cell>
          <cell r="F842" t="str">
            <v>Juan Carlos Gonzalez</v>
          </cell>
          <cell r="G842">
            <v>44349</v>
          </cell>
          <cell r="H842" t="str">
            <v>CICSA</v>
          </cell>
          <cell r="I842" t="str">
            <v>CO-5-R3-TOL-ST-13158</v>
          </cell>
          <cell r="K842" t="str">
            <v>NA</v>
          </cell>
          <cell r="L842" t="str">
            <v>Refuerzos</v>
          </cell>
          <cell r="M842" t="str">
            <v>Torre Autosoportada - Triangular Seccion Variable</v>
          </cell>
          <cell r="N842" t="str">
            <v>40.0</v>
          </cell>
          <cell r="O842">
            <v>44351</v>
          </cell>
          <cell r="P842" t="str">
            <v>30.0</v>
          </cell>
          <cell r="Q842">
            <v>44426</v>
          </cell>
          <cell r="R842" t="str">
            <v>NA</v>
          </cell>
          <cell r="S842" t="str">
            <v>NA</v>
          </cell>
          <cell r="T842" t="str">
            <v>REFUERZO</v>
          </cell>
          <cell r="U842" t="str">
            <v>CW2020 R3</v>
          </cell>
          <cell r="V842">
            <v>44406</v>
          </cell>
          <cell r="W842">
            <v>44406</v>
          </cell>
          <cell r="X842">
            <v>44407</v>
          </cell>
          <cell r="Y842">
            <v>44407</v>
          </cell>
          <cell r="Z842">
            <v>44411</v>
          </cell>
        </row>
        <row r="843">
          <cell r="B843" t="str">
            <v>SurOccidente</v>
          </cell>
          <cell r="C843" t="str">
            <v>NAR.Vuelta Larga</v>
          </cell>
          <cell r="D843" t="str">
            <v>Localidades 700 - Obra Civil 100%</v>
          </cell>
          <cell r="E843">
            <v>419806739</v>
          </cell>
          <cell r="F843" t="str">
            <v>Juan Carlos Gonzalez</v>
          </cell>
          <cell r="G843">
            <v>44347</v>
          </cell>
          <cell r="H843" t="str">
            <v>CICSA</v>
          </cell>
          <cell r="I843" t="str">
            <v>RF-PE-24227,</v>
          </cell>
          <cell r="K843" t="str">
            <v>Obligaciones de hacer</v>
          </cell>
          <cell r="L843" t="str">
            <v>Localidades 700</v>
          </cell>
          <cell r="M843" t="str">
            <v>Torre Autosoportada - Triangular Seccion Variable</v>
          </cell>
          <cell r="N843" t="str">
            <v>60.0</v>
          </cell>
          <cell r="O843">
            <v>44221</v>
          </cell>
          <cell r="P843" t="str">
            <v>50.0</v>
          </cell>
          <cell r="Q843">
            <v>44316</v>
          </cell>
          <cell r="R843" t="str">
            <v>NA</v>
          </cell>
          <cell r="S843" t="str">
            <v>NA</v>
          </cell>
          <cell r="T843" t="str">
            <v>Convencional TAT 60m</v>
          </cell>
          <cell r="U843" t="str">
            <v>CW2020 R3</v>
          </cell>
          <cell r="V843">
            <v>44439</v>
          </cell>
          <cell r="W843">
            <v>44439</v>
          </cell>
          <cell r="X843">
            <v>44439</v>
          </cell>
          <cell r="Y843">
            <v>44439</v>
          </cell>
          <cell r="Z843">
            <v>44442</v>
          </cell>
        </row>
        <row r="844">
          <cell r="B844" t="str">
            <v>SurOccidente</v>
          </cell>
          <cell r="C844" t="str">
            <v>NAR.Vuelta Larga</v>
          </cell>
          <cell r="D844" t="str">
            <v>Localidades 700 - Cimentación Torre</v>
          </cell>
          <cell r="E844">
            <v>60624922</v>
          </cell>
          <cell r="F844" t="str">
            <v>Juan Carlos Gonzalez</v>
          </cell>
          <cell r="G844">
            <v>44347</v>
          </cell>
          <cell r="H844" t="str">
            <v>CICSA</v>
          </cell>
          <cell r="I844" t="str">
            <v>RF-PE-24227,</v>
          </cell>
          <cell r="K844" t="str">
            <v>Obligaciones de hacer</v>
          </cell>
          <cell r="L844" t="str">
            <v>Localidades 700</v>
          </cell>
          <cell r="M844" t="str">
            <v>Torre Autosoportada - Triangular Seccion Variable</v>
          </cell>
          <cell r="N844" t="str">
            <v>60.0</v>
          </cell>
          <cell r="O844">
            <v>44221</v>
          </cell>
          <cell r="P844" t="str">
            <v>50.0</v>
          </cell>
          <cell r="Q844">
            <v>44316</v>
          </cell>
          <cell r="R844" t="str">
            <v>NA</v>
          </cell>
          <cell r="S844" t="str">
            <v>NA</v>
          </cell>
          <cell r="T844" t="str">
            <v>Convencional TAT 60m</v>
          </cell>
          <cell r="U844" t="str">
            <v>CW2020 R3</v>
          </cell>
          <cell r="V844">
            <v>44347</v>
          </cell>
          <cell r="W844">
            <v>44347</v>
          </cell>
          <cell r="X844">
            <v>44347</v>
          </cell>
          <cell r="Y844">
            <v>44347</v>
          </cell>
          <cell r="Z844">
            <v>44350</v>
          </cell>
        </row>
        <row r="845">
          <cell r="B845" t="str">
            <v>SurOccidente</v>
          </cell>
          <cell r="C845" t="str">
            <v>PUT.Cabana</v>
          </cell>
          <cell r="D845" t="str">
            <v>Localidades 700 - Obra Civil 100%</v>
          </cell>
          <cell r="E845">
            <v>172641540</v>
          </cell>
          <cell r="F845" t="str">
            <v>Juan Carlos Gonzalez</v>
          </cell>
          <cell r="G845">
            <v>44347</v>
          </cell>
          <cell r="H845" t="str">
            <v>CICSA</v>
          </cell>
          <cell r="I845" t="str">
            <v>RF-PE-23199,</v>
          </cell>
          <cell r="K845" t="str">
            <v>Obligaciones de hacer</v>
          </cell>
          <cell r="L845" t="str">
            <v>Plan Espectro</v>
          </cell>
          <cell r="M845" t="str">
            <v>Torre Autosoportada - Triangular Seccion Variable</v>
          </cell>
          <cell r="N845" t="str">
            <v>60.0</v>
          </cell>
          <cell r="O845">
            <v>44256</v>
          </cell>
          <cell r="P845" t="str">
            <v>50.0</v>
          </cell>
          <cell r="Q845">
            <v>44351</v>
          </cell>
          <cell r="R845" t="str">
            <v>N</v>
          </cell>
          <cell r="S845" t="str">
            <v>hasta Licencias</v>
          </cell>
          <cell r="T845" t="str">
            <v>Convencional TAT 60m</v>
          </cell>
          <cell r="U845" t="str">
            <v>CW2020 R3</v>
          </cell>
          <cell r="V845">
            <v>44407</v>
          </cell>
          <cell r="W845">
            <v>44407</v>
          </cell>
          <cell r="X845">
            <v>44407</v>
          </cell>
          <cell r="Y845">
            <v>44407</v>
          </cell>
          <cell r="Z845">
            <v>44411</v>
          </cell>
        </row>
        <row r="846">
          <cell r="B846" t="str">
            <v>SurOccidente</v>
          </cell>
          <cell r="C846" t="str">
            <v>PUT.Cabana</v>
          </cell>
          <cell r="D846" t="str">
            <v>Localidades 700 - Cimentación Torre</v>
          </cell>
          <cell r="E846">
            <v>32418790</v>
          </cell>
          <cell r="F846" t="str">
            <v>Juan Carlos Gonzalez</v>
          </cell>
          <cell r="G846">
            <v>44347</v>
          </cell>
          <cell r="H846" t="str">
            <v>CICSA</v>
          </cell>
          <cell r="I846" t="str">
            <v>RF-PE-23199,</v>
          </cell>
          <cell r="K846" t="str">
            <v>Obligaciones de hacer</v>
          </cell>
          <cell r="L846" t="str">
            <v>Plan Espectro</v>
          </cell>
          <cell r="M846" t="str">
            <v>Torre Autosoportada - Triangular Seccion Variable</v>
          </cell>
          <cell r="N846" t="str">
            <v>60.0</v>
          </cell>
          <cell r="O846">
            <v>44256</v>
          </cell>
          <cell r="P846" t="str">
            <v>50.0</v>
          </cell>
          <cell r="Q846">
            <v>44351</v>
          </cell>
          <cell r="R846" t="str">
            <v>N</v>
          </cell>
          <cell r="S846" t="str">
            <v>hasta Licencias</v>
          </cell>
          <cell r="T846" t="str">
            <v>Convencional TAT 60m</v>
          </cell>
          <cell r="U846" t="str">
            <v>CW2020 R3</v>
          </cell>
          <cell r="V846">
            <v>44347</v>
          </cell>
          <cell r="W846">
            <v>44347</v>
          </cell>
          <cell r="X846">
            <v>44347</v>
          </cell>
          <cell r="Y846">
            <v>44347</v>
          </cell>
          <cell r="Z846">
            <v>44350</v>
          </cell>
        </row>
        <row r="847">
          <cell r="B847" t="str">
            <v>SurOccidente</v>
          </cell>
          <cell r="C847" t="str">
            <v>PAS.Tejar</v>
          </cell>
          <cell r="D847" t="str">
            <v>Ampliación Localidades 700 - Ampliación Obras Civiles</v>
          </cell>
          <cell r="E847">
            <v>1955161</v>
          </cell>
          <cell r="F847" t="str">
            <v>German Dario Mancipe</v>
          </cell>
          <cell r="G847">
            <v>44344</v>
          </cell>
          <cell r="H847" t="str">
            <v>CICSA</v>
          </cell>
          <cell r="I847" t="str">
            <v>RF-OVE-49541 LTE700,</v>
          </cell>
          <cell r="K847" t="str">
            <v>Calidad regional</v>
          </cell>
          <cell r="L847" t="str">
            <v>Ampliación Localidades 700</v>
          </cell>
          <cell r="M847" t="str">
            <v>Terraza - Convencional con Torre</v>
          </cell>
          <cell r="N847" t="str">
            <v>18.0</v>
          </cell>
          <cell r="O847">
            <v>44347</v>
          </cell>
          <cell r="P847" t="str">
            <v>12.0</v>
          </cell>
          <cell r="Q847">
            <v>44404</v>
          </cell>
          <cell r="R847" t="str">
            <v>NA</v>
          </cell>
          <cell r="S847" t="str">
            <v>NA</v>
          </cell>
          <cell r="T847" t="str">
            <v>instalación de rieles omega y el desmonte de un pool</v>
          </cell>
          <cell r="U847" t="str">
            <v>CW2020 R3</v>
          </cell>
          <cell r="V847">
            <v>44405</v>
          </cell>
          <cell r="W847">
            <v>44405</v>
          </cell>
          <cell r="X847">
            <v>44405</v>
          </cell>
          <cell r="Y847">
            <v>44407</v>
          </cell>
          <cell r="Z847">
            <v>44411</v>
          </cell>
        </row>
        <row r="848">
          <cell r="B848" t="str">
            <v>SurOccidente</v>
          </cell>
          <cell r="C848" t="str">
            <v>PAS.Agualongo</v>
          </cell>
          <cell r="D848" t="str">
            <v>Adecuaciones - Obras Eléctricas Menores</v>
          </cell>
          <cell r="E848">
            <v>15000000</v>
          </cell>
          <cell r="F848" t="str">
            <v>Rafael Angel Garcia</v>
          </cell>
          <cell r="G848">
            <v>44344</v>
          </cell>
          <cell r="H848" t="str">
            <v>CICSA</v>
          </cell>
          <cell r="I848" t="str">
            <v>NA</v>
          </cell>
          <cell r="K848" t="str">
            <v>NA</v>
          </cell>
          <cell r="L848" t="str">
            <v>Adecuaciones</v>
          </cell>
          <cell r="M848" t="str">
            <v>Terraza - Kit Mastil</v>
          </cell>
          <cell r="N848" t="str">
            <v>24.0</v>
          </cell>
          <cell r="O848">
            <v>44344</v>
          </cell>
          <cell r="P848" t="str">
            <v>30.0</v>
          </cell>
          <cell r="Q848">
            <v>44419</v>
          </cell>
          <cell r="R848" t="str">
            <v>NA</v>
          </cell>
          <cell r="S848" t="str">
            <v>NA</v>
          </cell>
          <cell r="T848" t="str">
            <v>Cambio y certificación acometida Principal. Gestión certificación RETIE estación base.</v>
          </cell>
          <cell r="U848" t="str">
            <v>CW2020 R3</v>
          </cell>
        </row>
        <row r="849">
          <cell r="B849" t="str">
            <v>SurOccidente</v>
          </cell>
          <cell r="C849" t="str">
            <v>TUL.Alvernia</v>
          </cell>
          <cell r="D849" t="str">
            <v>Adecuaciones - Obras Eléctricas Menores</v>
          </cell>
          <cell r="E849">
            <v>4000000</v>
          </cell>
          <cell r="F849" t="str">
            <v>Rafael Angel Garcia</v>
          </cell>
          <cell r="G849">
            <v>44344</v>
          </cell>
          <cell r="H849" t="str">
            <v>CICSA</v>
          </cell>
          <cell r="I849" t="str">
            <v>NA</v>
          </cell>
          <cell r="K849" t="str">
            <v>NA</v>
          </cell>
          <cell r="L849" t="str">
            <v>Adecuaciones</v>
          </cell>
          <cell r="M849" t="str">
            <v>Celda Portatil - Cuadrada</v>
          </cell>
          <cell r="N849" t="str">
            <v>24.0</v>
          </cell>
          <cell r="O849">
            <v>44344</v>
          </cell>
          <cell r="P849" t="str">
            <v>15.0</v>
          </cell>
          <cell r="Q849">
            <v>44404</v>
          </cell>
          <cell r="R849" t="str">
            <v>NA</v>
          </cell>
          <cell r="S849" t="str">
            <v>NA</v>
          </cell>
          <cell r="T849" t="str">
            <v>Adecuaciones eléctricas cambio acometidas y breakers</v>
          </cell>
          <cell r="U849" t="str">
            <v>CW2020 R3</v>
          </cell>
        </row>
        <row r="850">
          <cell r="B850" t="str">
            <v>SurOccidente</v>
          </cell>
          <cell r="C850" t="str">
            <v>POP.La Maria</v>
          </cell>
          <cell r="D850" t="str">
            <v>Ampliación Localidades 700 - Ampliación Obras Civiles</v>
          </cell>
          <cell r="E850">
            <v>3405637</v>
          </cell>
          <cell r="F850" t="str">
            <v>German Dario Mancipe</v>
          </cell>
          <cell r="G850">
            <v>44344</v>
          </cell>
          <cell r="H850" t="str">
            <v>CICSA</v>
          </cell>
          <cell r="I850" t="str">
            <v>RF-OVE-50602 lte700,</v>
          </cell>
          <cell r="K850" t="str">
            <v>Calidad regional</v>
          </cell>
          <cell r="L850" t="str">
            <v>Ampliación Localidades 700</v>
          </cell>
          <cell r="M850" t="str">
            <v>Torre Autosoportada - Triangular Seccion Variable</v>
          </cell>
          <cell r="N850" t="str">
            <v>37.0</v>
          </cell>
          <cell r="O850">
            <v>44347</v>
          </cell>
          <cell r="P850" t="str">
            <v>12.0</v>
          </cell>
          <cell r="Q850">
            <v>44404</v>
          </cell>
          <cell r="R850" t="str">
            <v>NA</v>
          </cell>
          <cell r="S850" t="str">
            <v>NA</v>
          </cell>
          <cell r="T850" t="str">
            <v>Instalación de rieles omega, escalerilla 3 platinas de tierras 1 soporte para equipos de RF y 1 desmonte</v>
          </cell>
          <cell r="U850" t="str">
            <v>CW2020 R3</v>
          </cell>
          <cell r="V850">
            <v>44405</v>
          </cell>
          <cell r="W850">
            <v>44405</v>
          </cell>
          <cell r="X850">
            <v>44405</v>
          </cell>
          <cell r="Y850">
            <v>44407</v>
          </cell>
          <cell r="Z850">
            <v>44411</v>
          </cell>
        </row>
        <row r="851">
          <cell r="B851" t="str">
            <v>SurOccidente</v>
          </cell>
          <cell r="C851" t="str">
            <v>PAS.Popular</v>
          </cell>
          <cell r="D851" t="str">
            <v>Ampliación Localidades 700 - Ampliación Obras Civiles</v>
          </cell>
          <cell r="E851">
            <v>9722531</v>
          </cell>
          <cell r="F851" t="str">
            <v>German Dario Mancipe</v>
          </cell>
          <cell r="G851">
            <v>44344</v>
          </cell>
          <cell r="H851" t="str">
            <v>CICSA</v>
          </cell>
          <cell r="I851" t="str">
            <v>RF-OVE-49357 LTE700,</v>
          </cell>
          <cell r="K851" t="str">
            <v>Calidad regional</v>
          </cell>
          <cell r="L851" t="str">
            <v>Ampliación Localidades 700</v>
          </cell>
          <cell r="M851" t="str">
            <v>Torre Autosoportada - Triangular Seccion Variable</v>
          </cell>
          <cell r="N851" t="str">
            <v>28.0</v>
          </cell>
          <cell r="O851">
            <v>44347</v>
          </cell>
          <cell r="P851" t="str">
            <v>12.0</v>
          </cell>
          <cell r="Q851">
            <v>44404</v>
          </cell>
          <cell r="R851" t="str">
            <v>NA</v>
          </cell>
          <cell r="S851" t="str">
            <v>NA</v>
          </cell>
          <cell r="T851" t="str">
            <v>instalación de 3soportes tipo H, 4platinas de tierras, escalerilla porta cable y rieles omega.</v>
          </cell>
          <cell r="U851" t="str">
            <v>CW2020 R3</v>
          </cell>
          <cell r="V851">
            <v>44405</v>
          </cell>
          <cell r="W851">
            <v>44405</v>
          </cell>
          <cell r="X851">
            <v>44405</v>
          </cell>
          <cell r="Y851">
            <v>44407</v>
          </cell>
          <cell r="Z851">
            <v>44411</v>
          </cell>
        </row>
        <row r="852">
          <cell r="B852" t="str">
            <v>SurOccidente</v>
          </cell>
          <cell r="C852" t="str">
            <v>PAS.Laureles</v>
          </cell>
          <cell r="D852" t="str">
            <v>Ampliación Localidades 700 - Ampliación Obras Civiles</v>
          </cell>
          <cell r="E852">
            <v>1470914</v>
          </cell>
          <cell r="F852" t="str">
            <v>German Dario Mancipe</v>
          </cell>
          <cell r="G852">
            <v>44344</v>
          </cell>
          <cell r="H852" t="str">
            <v>CICSA</v>
          </cell>
          <cell r="I852" t="str">
            <v>RF-OVE-49355 LTE700,</v>
          </cell>
          <cell r="K852" t="str">
            <v>Calidad regional</v>
          </cell>
          <cell r="L852" t="str">
            <v>Ampliación Localidades 700</v>
          </cell>
          <cell r="M852" t="str">
            <v>Terraza - Convencional con Mastil Autosoportado</v>
          </cell>
          <cell r="N852" t="str">
            <v>22.0</v>
          </cell>
          <cell r="O852">
            <v>44347</v>
          </cell>
          <cell r="P852" t="str">
            <v>12.0</v>
          </cell>
          <cell r="Q852">
            <v>44404</v>
          </cell>
          <cell r="R852" t="str">
            <v>NA</v>
          </cell>
          <cell r="S852" t="str">
            <v>NA</v>
          </cell>
          <cell r="T852" t="str">
            <v>Instalación de platinas de tierras, 1 soporte auto soportado y la reubicación de 1 soporte auto soportado.</v>
          </cell>
          <cell r="U852" t="str">
            <v>CW2020 R3</v>
          </cell>
          <cell r="V852">
            <v>44405</v>
          </cell>
          <cell r="W852">
            <v>44405</v>
          </cell>
          <cell r="X852">
            <v>44405</v>
          </cell>
          <cell r="Y852">
            <v>44407</v>
          </cell>
          <cell r="Z852">
            <v>44411</v>
          </cell>
        </row>
        <row r="853">
          <cell r="B853" t="str">
            <v>SurOccidente</v>
          </cell>
          <cell r="C853" t="str">
            <v>PAS.Calle Real</v>
          </cell>
          <cell r="D853" t="str">
            <v>Ampliación Localidades 700 - Ampliación Obras Civiles</v>
          </cell>
          <cell r="E853">
            <v>11785315</v>
          </cell>
          <cell r="F853" t="str">
            <v>German Dario Mancipe</v>
          </cell>
          <cell r="G853">
            <v>44344</v>
          </cell>
          <cell r="H853" t="str">
            <v>CICSA</v>
          </cell>
          <cell r="I853" t="str">
            <v>RF-OVE-49485 LTE700,</v>
          </cell>
          <cell r="K853" t="str">
            <v>Calidad regional</v>
          </cell>
          <cell r="L853" t="str">
            <v>Ampliación Localidades 700</v>
          </cell>
          <cell r="M853" t="str">
            <v>Terraza - Convencional con Mastil Autosoportado</v>
          </cell>
          <cell r="N853" t="str">
            <v>40.0</v>
          </cell>
          <cell r="O853">
            <v>44347</v>
          </cell>
          <cell r="P853" t="str">
            <v>12.0</v>
          </cell>
          <cell r="Q853">
            <v>44404</v>
          </cell>
          <cell r="R853" t="str">
            <v>NA</v>
          </cell>
          <cell r="S853" t="str">
            <v>NA</v>
          </cell>
          <cell r="T853" t="str">
            <v>instalación de 4 platinas de tierra,2 soportes auto soportados de 5m con mástil central de 4 pulgadas y un soporte adosado para antena de RF</v>
          </cell>
          <cell r="U853" t="str">
            <v>CW2020 R3</v>
          </cell>
          <cell r="V853">
            <v>44439</v>
          </cell>
          <cell r="W853">
            <v>44439</v>
          </cell>
          <cell r="X853">
            <v>44439</v>
          </cell>
          <cell r="Y853">
            <v>44439</v>
          </cell>
          <cell r="Z853">
            <v>44442</v>
          </cell>
        </row>
        <row r="854">
          <cell r="B854" t="str">
            <v>SurOccidente</v>
          </cell>
          <cell r="C854" t="str">
            <v>CAU.Calibio</v>
          </cell>
          <cell r="D854" t="str">
            <v>Ampliación Localidades 700 - Ampliación Obras Civiles</v>
          </cell>
          <cell r="E854">
            <v>1502777</v>
          </cell>
          <cell r="F854" t="str">
            <v>German Dario Mancipe</v>
          </cell>
          <cell r="G854">
            <v>44344</v>
          </cell>
          <cell r="H854" t="str">
            <v>CICSA</v>
          </cell>
          <cell r="I854" t="str">
            <v>RF-OVE-49295 LTE700,</v>
          </cell>
          <cell r="K854" t="str">
            <v>Calidad regional</v>
          </cell>
          <cell r="L854" t="str">
            <v>Ampliación Localidades 700</v>
          </cell>
          <cell r="M854" t="str">
            <v>Torre Autosoportada - Triangular Seccion Variable</v>
          </cell>
          <cell r="N854" t="str">
            <v>60.0</v>
          </cell>
          <cell r="O854">
            <v>44347</v>
          </cell>
          <cell r="P854" t="str">
            <v>12.0</v>
          </cell>
          <cell r="Q854">
            <v>44404</v>
          </cell>
          <cell r="R854" t="str">
            <v>NA</v>
          </cell>
          <cell r="S854" t="str">
            <v>NA</v>
          </cell>
          <cell r="T854" t="str">
            <v>instalación de 2 platinas de tierras y MANTENIMIENTO PREVENTIVO ($ 18537149,328375)</v>
          </cell>
          <cell r="U854" t="str">
            <v>CW2020 R3</v>
          </cell>
          <cell r="V854">
            <v>44377</v>
          </cell>
          <cell r="W854">
            <v>44377</v>
          </cell>
          <cell r="X854">
            <v>44377</v>
          </cell>
          <cell r="Y854">
            <v>44377</v>
          </cell>
          <cell r="Z854">
            <v>44378</v>
          </cell>
        </row>
        <row r="855">
          <cell r="B855" t="str">
            <v>SurOccidente</v>
          </cell>
          <cell r="C855" t="str">
            <v>CAQ.Campo Hermoso</v>
          </cell>
          <cell r="D855" t="str">
            <v>Ampliación Localidades 700 - Ampliación Obras Civiles</v>
          </cell>
          <cell r="E855">
            <v>15156053</v>
          </cell>
          <cell r="F855" t="str">
            <v>German Dario Mancipe</v>
          </cell>
          <cell r="G855">
            <v>44344</v>
          </cell>
          <cell r="H855" t="str">
            <v>CICSA</v>
          </cell>
          <cell r="I855" t="str">
            <v>RF-OVE-50546 lte700,</v>
          </cell>
          <cell r="K855" t="str">
            <v>Calidad regional</v>
          </cell>
          <cell r="L855" t="str">
            <v>Ampliación Localidades 700</v>
          </cell>
          <cell r="M855" t="str">
            <v>Celda Portatil - Cuadrada</v>
          </cell>
          <cell r="N855" t="str">
            <v>35.0</v>
          </cell>
          <cell r="O855">
            <v>44347</v>
          </cell>
          <cell r="P855" t="str">
            <v>12.0</v>
          </cell>
          <cell r="Q855">
            <v>44404</v>
          </cell>
          <cell r="R855" t="str">
            <v>NA</v>
          </cell>
          <cell r="S855" t="str">
            <v>NA</v>
          </cell>
          <cell r="T855" t="str">
            <v>instalación de rieles omega, 1 platina de tierras y el desmonte de 1 polo</v>
          </cell>
          <cell r="U855" t="str">
            <v>CW2020 R3</v>
          </cell>
          <cell r="V855">
            <v>44478</v>
          </cell>
          <cell r="W855">
            <v>44478</v>
          </cell>
          <cell r="X855">
            <v>44478</v>
          </cell>
          <cell r="Y855">
            <v>44491</v>
          </cell>
          <cell r="Z855">
            <v>44504</v>
          </cell>
        </row>
        <row r="856">
          <cell r="B856" t="str">
            <v>SurOccidente</v>
          </cell>
          <cell r="C856" t="str">
            <v>CAQ.El Guayabo</v>
          </cell>
          <cell r="D856" t="str">
            <v>Localidades 700 - Obra Civil 100%</v>
          </cell>
          <cell r="E856">
            <v>70310334</v>
          </cell>
          <cell r="F856" t="str">
            <v>Juan Carlos Gonzalez</v>
          </cell>
          <cell r="G856">
            <v>44344</v>
          </cell>
          <cell r="H856" t="str">
            <v>HB SADELEC</v>
          </cell>
          <cell r="I856" t="str">
            <v>RF-PE-24306,</v>
          </cell>
          <cell r="K856" t="str">
            <v>Obligaciones de hacer</v>
          </cell>
          <cell r="L856" t="str">
            <v>Plan Espectro</v>
          </cell>
          <cell r="M856" t="str">
            <v>Celda Portatil - Cuadrada</v>
          </cell>
          <cell r="N856" t="str">
            <v>45.0</v>
          </cell>
          <cell r="O856">
            <v>44256</v>
          </cell>
          <cell r="P856" t="str">
            <v>50.0</v>
          </cell>
          <cell r="Q856">
            <v>44351</v>
          </cell>
          <cell r="R856" t="str">
            <v>J</v>
          </cell>
          <cell r="S856" t="str">
            <v>hasta InSrv</v>
          </cell>
          <cell r="T856" t="str">
            <v>Celda Portátil torre de 45 m</v>
          </cell>
          <cell r="U856" t="str">
            <v>CW2020 R3</v>
          </cell>
          <cell r="V856">
            <v>44439</v>
          </cell>
          <cell r="W856">
            <v>44439</v>
          </cell>
          <cell r="X856">
            <v>44439</v>
          </cell>
          <cell r="Y856">
            <v>44439</v>
          </cell>
          <cell r="Z856">
            <v>44442</v>
          </cell>
        </row>
        <row r="857">
          <cell r="B857" t="str">
            <v>SurOccidente</v>
          </cell>
          <cell r="C857" t="str">
            <v>PUT.Yurilla</v>
          </cell>
          <cell r="D857" t="str">
            <v>Adecuaciones - Contrucción Red Electrica Plan Expansión</v>
          </cell>
          <cell r="E857">
            <v>50000000</v>
          </cell>
          <cell r="F857" t="str">
            <v>Rafael Angel Garcia</v>
          </cell>
          <cell r="G857">
            <v>44342</v>
          </cell>
          <cell r="H857" t="str">
            <v>CICSA</v>
          </cell>
          <cell r="I857" t="str">
            <v>NA</v>
          </cell>
          <cell r="K857" t="str">
            <v>NA</v>
          </cell>
          <cell r="L857" t="str">
            <v>Adecuaciones</v>
          </cell>
          <cell r="M857" t="str">
            <v>Torre Autosoportada - Triangular Seccion Variable</v>
          </cell>
          <cell r="N857" t="str">
            <v>45.0</v>
          </cell>
          <cell r="O857">
            <v>44347</v>
          </cell>
          <cell r="P857" t="str">
            <v>60.0</v>
          </cell>
          <cell r="Q857">
            <v>44452</v>
          </cell>
          <cell r="R857" t="str">
            <v>NA</v>
          </cell>
          <cell r="S857" t="str">
            <v>NA</v>
          </cell>
          <cell r="T857" t="str">
            <v>ejecución proyecto eléctrico</v>
          </cell>
          <cell r="U857" t="str">
            <v>CW2020 R3</v>
          </cell>
        </row>
        <row r="858">
          <cell r="B858" t="str">
            <v>SurOccidente</v>
          </cell>
          <cell r="C858" t="str">
            <v>CAL.IND Clinica Occidente</v>
          </cell>
          <cell r="D858" t="str">
            <v>Soluciones Dedicadas Corporativas - Obra Civil 100%</v>
          </cell>
          <cell r="E858">
            <v>87531001</v>
          </cell>
          <cell r="F858" t="str">
            <v>German Dario Mancipe</v>
          </cell>
          <cell r="G858">
            <v>44342</v>
          </cell>
          <cell r="H858" t="str">
            <v>CICSA</v>
          </cell>
          <cell r="I858" t="str">
            <v>PRJ-04579</v>
          </cell>
          <cell r="J858">
            <v>20212607</v>
          </cell>
          <cell r="K858" t="str">
            <v>Calidad regional</v>
          </cell>
          <cell r="L858" t="str">
            <v>Soluciones Dedicadas Corporativas</v>
          </cell>
          <cell r="M858" t="str">
            <v>Terraza - Kit Mastil</v>
          </cell>
          <cell r="N858" t="str">
            <v>8.0</v>
          </cell>
          <cell r="O858">
            <v>44347</v>
          </cell>
          <cell r="P858" t="str">
            <v>45.0</v>
          </cell>
          <cell r="Q858">
            <v>44437</v>
          </cell>
          <cell r="R858" t="str">
            <v>NA</v>
          </cell>
          <cell r="S858" t="str">
            <v>NA</v>
          </cell>
          <cell r="T858" t="str">
            <v>Se requiere evaluación estructural, diseño y construcción de KIT terraza con mástil principal de 6” de 8m. De altura y soportes para antenas de RF y equipos de RF de 3m. por 3”, con equipos en piso de terraza, acometida eléctrica con medidor testigo desde la sub estación eléctrica a la terraza.</v>
          </cell>
          <cell r="U858" t="str">
            <v>CW2020 R3</v>
          </cell>
          <cell r="V858">
            <v>44561</v>
          </cell>
          <cell r="W858">
            <v>44561</v>
          </cell>
          <cell r="X858">
            <v>44561</v>
          </cell>
          <cell r="Y858">
            <v>44561</v>
          </cell>
          <cell r="Z858">
            <v>44567</v>
          </cell>
        </row>
        <row r="859">
          <cell r="B859" t="str">
            <v>SurOccidente</v>
          </cell>
          <cell r="C859" t="str">
            <v>TOL.Gualanday</v>
          </cell>
          <cell r="D859" t="str">
            <v>Ampliación Localidades 700 - Ampliación Obras Civiles</v>
          </cell>
          <cell r="E859">
            <v>1542369</v>
          </cell>
          <cell r="F859" t="str">
            <v>German Dario Mancipe</v>
          </cell>
          <cell r="G859">
            <v>44341</v>
          </cell>
          <cell r="H859" t="str">
            <v>CICSA</v>
          </cell>
          <cell r="I859" t="str">
            <v>RF-OVE-49395 LTE700,</v>
          </cell>
          <cell r="K859" t="str">
            <v>Calidad regional</v>
          </cell>
          <cell r="L859" t="str">
            <v>Ampliación Localidades 700</v>
          </cell>
          <cell r="M859" t="str">
            <v>Torre Autosoportada - Triangular Seccion Variable</v>
          </cell>
          <cell r="N859" t="str">
            <v>70.0</v>
          </cell>
          <cell r="O859">
            <v>44343</v>
          </cell>
          <cell r="P859" t="str">
            <v>10.0</v>
          </cell>
          <cell r="Q859">
            <v>44398</v>
          </cell>
          <cell r="R859" t="str">
            <v>NA</v>
          </cell>
          <cell r="S859" t="str">
            <v>NA</v>
          </cell>
          <cell r="T859" t="str">
            <v>Instalación de una platina de tierras, no se reporta ningún tipo de trabajo de mantenimiento</v>
          </cell>
          <cell r="U859" t="str">
            <v>CW2020 R3</v>
          </cell>
          <cell r="V859">
            <v>44371</v>
          </cell>
          <cell r="W859">
            <v>44371</v>
          </cell>
          <cell r="X859">
            <v>44371</v>
          </cell>
          <cell r="Y859">
            <v>44372</v>
          </cell>
          <cell r="Z859">
            <v>44378</v>
          </cell>
        </row>
        <row r="860">
          <cell r="B860" t="str">
            <v>SurOccidente</v>
          </cell>
          <cell r="C860" t="str">
            <v>HUI.ECP Mangos</v>
          </cell>
          <cell r="D860" t="str">
            <v>Plan de Expansión - Suministro e Instalación de Torre</v>
          </cell>
          <cell r="E860">
            <v>31954117</v>
          </cell>
          <cell r="F860" t="str">
            <v>Luis Ediel Torres</v>
          </cell>
          <cell r="G860">
            <v>44340</v>
          </cell>
          <cell r="H860" t="str">
            <v>CICSA</v>
          </cell>
          <cell r="K860" t="str">
            <v>Obligaciones de hacer</v>
          </cell>
          <cell r="L860" t="str">
            <v>Plan de Expansión</v>
          </cell>
          <cell r="M860" t="str">
            <v>Otro - Estructura Existente</v>
          </cell>
          <cell r="N860" t="str">
            <v>25.0</v>
          </cell>
          <cell r="O860">
            <v>44319</v>
          </cell>
          <cell r="P860" t="str">
            <v>15.0</v>
          </cell>
          <cell r="Q860">
            <v>44379</v>
          </cell>
          <cell r="R860" t="str">
            <v>InSrv</v>
          </cell>
          <cell r="S860" t="str">
            <v>hasta InSrv</v>
          </cell>
          <cell r="T860" t="str">
            <v>REFUERZO ESTRUCTURA EXISTENTE ECOPETROL PARA SITIO NUEVO</v>
          </cell>
          <cell r="U860" t="str">
            <v>CW2020 R3</v>
          </cell>
          <cell r="V860">
            <v>44377</v>
          </cell>
          <cell r="W860">
            <v>44377</v>
          </cell>
          <cell r="X860">
            <v>44377</v>
          </cell>
          <cell r="Y860">
            <v>44377</v>
          </cell>
          <cell r="Z860">
            <v>44378</v>
          </cell>
        </row>
        <row r="861">
          <cell r="B861" t="str">
            <v>SurOccidente</v>
          </cell>
          <cell r="C861" t="str">
            <v>CAL.Rodeo</v>
          </cell>
          <cell r="D861" t="str">
            <v>Ampliación Localidades 700 - Ampliación Obras Civiles</v>
          </cell>
          <cell r="E861">
            <v>4170689</v>
          </cell>
          <cell r="F861" t="str">
            <v>German Dario Mancipe</v>
          </cell>
          <cell r="G861">
            <v>44337</v>
          </cell>
          <cell r="H861" t="str">
            <v>CICSA</v>
          </cell>
          <cell r="I861" t="str">
            <v>RF-OVE-45835 lte700,</v>
          </cell>
          <cell r="K861" t="str">
            <v>Calidad regional</v>
          </cell>
          <cell r="L861" t="str">
            <v>Ampliación Localidades 700</v>
          </cell>
          <cell r="M861" t="str">
            <v>Torre Autosoportada - Triangular Seccion Variable</v>
          </cell>
          <cell r="N861" t="str">
            <v>32.0</v>
          </cell>
          <cell r="O861">
            <v>44340</v>
          </cell>
          <cell r="P861" t="str">
            <v>12.0</v>
          </cell>
          <cell r="Q861">
            <v>44397</v>
          </cell>
          <cell r="R861" t="str">
            <v>NA</v>
          </cell>
          <cell r="S861" t="str">
            <v>NA</v>
          </cell>
          <cell r="T861" t="str">
            <v>Instalación de rieles omega, escalerilla porta cable,4 platinas de tierras y 3 soportes para equipos de RF.</v>
          </cell>
          <cell r="U861" t="str">
            <v>CW2020 R3</v>
          </cell>
          <cell r="V861">
            <v>44371</v>
          </cell>
          <cell r="W861">
            <v>44371</v>
          </cell>
          <cell r="X861">
            <v>44371</v>
          </cell>
          <cell r="Y861">
            <v>44372</v>
          </cell>
          <cell r="Z861">
            <v>44378</v>
          </cell>
        </row>
        <row r="862">
          <cell r="B862" t="str">
            <v>SurOccidente</v>
          </cell>
          <cell r="C862" t="str">
            <v>PUT.Villa Garzon-5</v>
          </cell>
          <cell r="D862" t="str">
            <v>Plan de Expansión - Suministro e Instalación de Torre</v>
          </cell>
          <cell r="E862">
            <v>119847124</v>
          </cell>
          <cell r="F862" t="str">
            <v>German David Diez</v>
          </cell>
          <cell r="G862">
            <v>44336</v>
          </cell>
          <cell r="H862" t="str">
            <v>HB SADELEC</v>
          </cell>
          <cell r="I862" t="str">
            <v>RF-PE-15938,</v>
          </cell>
          <cell r="K862" t="str">
            <v>Calidad regional</v>
          </cell>
          <cell r="L862" t="str">
            <v>Plan de Expansión</v>
          </cell>
          <cell r="M862" t="str">
            <v>Monopolo - Metalico Mimetizado Palmera</v>
          </cell>
          <cell r="N862" t="str">
            <v>29.0</v>
          </cell>
          <cell r="O862">
            <v>44286</v>
          </cell>
          <cell r="P862" t="str">
            <v>60.0</v>
          </cell>
          <cell r="Q862">
            <v>44391</v>
          </cell>
          <cell r="R862" t="str">
            <v>C</v>
          </cell>
          <cell r="S862" t="str">
            <v>hasta InSrv</v>
          </cell>
          <cell r="T862" t="str">
            <v>Monopolo mimetizado de 29 m. incluido pararrayos</v>
          </cell>
          <cell r="U862" t="str">
            <v>CW2020 R3</v>
          </cell>
          <cell r="V862">
            <v>44530</v>
          </cell>
          <cell r="W862">
            <v>44530</v>
          </cell>
          <cell r="X862">
            <v>44530</v>
          </cell>
          <cell r="Y862">
            <v>44530</v>
          </cell>
          <cell r="Z862">
            <v>44533</v>
          </cell>
        </row>
        <row r="863">
          <cell r="B863" t="str">
            <v>SurOccidente</v>
          </cell>
          <cell r="C863" t="str">
            <v>PUT.Villa Garzon-5</v>
          </cell>
          <cell r="D863" t="str">
            <v>Plan de Expansión - Cimentación Torre</v>
          </cell>
          <cell r="E863">
            <v>45000000</v>
          </cell>
          <cell r="F863" t="str">
            <v>German David Diez</v>
          </cell>
          <cell r="G863">
            <v>44336</v>
          </cell>
          <cell r="H863" t="str">
            <v>HB SADELEC</v>
          </cell>
          <cell r="I863" t="str">
            <v>RF-PE-15938,</v>
          </cell>
          <cell r="K863" t="str">
            <v>Calidad regional</v>
          </cell>
          <cell r="L863" t="str">
            <v>Plan de Expansión</v>
          </cell>
          <cell r="M863" t="str">
            <v>Monopolo - Metalico Mimetizado Palmera</v>
          </cell>
          <cell r="N863" t="str">
            <v>29.0</v>
          </cell>
          <cell r="O863">
            <v>44286</v>
          </cell>
          <cell r="P863" t="str">
            <v>60.0</v>
          </cell>
          <cell r="Q863">
            <v>44391</v>
          </cell>
          <cell r="R863" t="str">
            <v>C</v>
          </cell>
          <cell r="S863" t="str">
            <v>hasta InSrv</v>
          </cell>
          <cell r="T863" t="str">
            <v>Monopolo mimetizado de 29 m. incluido pararrayos</v>
          </cell>
          <cell r="U863" t="str">
            <v>CW2020 R3</v>
          </cell>
        </row>
        <row r="864">
          <cell r="B864" t="str">
            <v>SurOccidente</v>
          </cell>
          <cell r="C864" t="str">
            <v>TOL.Neme</v>
          </cell>
          <cell r="D864" t="str">
            <v>Adecuaciones - Obras Civiles Menores</v>
          </cell>
          <cell r="E864">
            <v>10816866</v>
          </cell>
          <cell r="F864" t="str">
            <v>Luis Ediel Torres</v>
          </cell>
          <cell r="G864">
            <v>44334</v>
          </cell>
          <cell r="H864" t="str">
            <v>CICSA</v>
          </cell>
          <cell r="K864" t="str">
            <v>Obligaciones de hacer</v>
          </cell>
          <cell r="L864" t="str">
            <v>Adecuaciones</v>
          </cell>
          <cell r="M864" t="str">
            <v>Celda Portatil - Triangular</v>
          </cell>
          <cell r="N864" t="str">
            <v>45.0</v>
          </cell>
          <cell r="O864">
            <v>44347</v>
          </cell>
          <cell r="P864" t="str">
            <v>15.0</v>
          </cell>
          <cell r="Q864">
            <v>44407</v>
          </cell>
          <cell r="R864" t="str">
            <v>NA</v>
          </cell>
          <cell r="S864" t="str">
            <v>NA</v>
          </cell>
          <cell r="T864" t="str">
            <v>PROYECTO ESCUELITAS MinTIC</v>
          </cell>
          <cell r="U864" t="str">
            <v>CW2020 R3</v>
          </cell>
          <cell r="V864">
            <v>44498</v>
          </cell>
          <cell r="W864">
            <v>44498</v>
          </cell>
          <cell r="X864">
            <v>44498</v>
          </cell>
          <cell r="Y864">
            <v>44498</v>
          </cell>
          <cell r="Z864">
            <v>44504</v>
          </cell>
        </row>
        <row r="865">
          <cell r="B865" t="str">
            <v>SurOccidente</v>
          </cell>
          <cell r="C865" t="str">
            <v>VAL.Triana</v>
          </cell>
          <cell r="D865" t="str">
            <v>Ampliación Localidades 700 - Ampliación Obras Civiles</v>
          </cell>
          <cell r="E865">
            <v>2899986</v>
          </cell>
          <cell r="F865" t="str">
            <v>German Dario Mancipe</v>
          </cell>
          <cell r="G865">
            <v>44334</v>
          </cell>
          <cell r="H865" t="str">
            <v>CICSA</v>
          </cell>
          <cell r="I865" t="str">
            <v>RF-OVE-49401 LTE700,</v>
          </cell>
          <cell r="K865" t="str">
            <v>Calidad regional</v>
          </cell>
          <cell r="L865" t="str">
            <v>Ampliación Localidades 700</v>
          </cell>
          <cell r="M865" t="str">
            <v>Torre Autosoportada - Triangular Seccion Variable</v>
          </cell>
          <cell r="N865" t="str">
            <v>100.0</v>
          </cell>
          <cell r="O865">
            <v>44336</v>
          </cell>
          <cell r="P865" t="str">
            <v>12.0</v>
          </cell>
          <cell r="Q865">
            <v>44393</v>
          </cell>
          <cell r="R865" t="str">
            <v>NA</v>
          </cell>
          <cell r="S865" t="str">
            <v>NA</v>
          </cell>
          <cell r="T865" t="str">
            <v>Instalación de rieles omega, escalerilla, tierras y un soporte para equipos de RF</v>
          </cell>
          <cell r="U865" t="str">
            <v>CW2020 R3</v>
          </cell>
          <cell r="V865">
            <v>44406</v>
          </cell>
          <cell r="W865">
            <v>44406</v>
          </cell>
          <cell r="X865">
            <v>44406</v>
          </cell>
          <cell r="Y865">
            <v>44407</v>
          </cell>
          <cell r="Z865">
            <v>44411</v>
          </cell>
        </row>
        <row r="866">
          <cell r="B866" t="str">
            <v>SurOccidente</v>
          </cell>
          <cell r="C866" t="str">
            <v>VAL.Sombrerillo</v>
          </cell>
          <cell r="D866" t="str">
            <v>Ampliación Localidades 700 - Ampliación Obras Civiles</v>
          </cell>
          <cell r="E866">
            <v>1782724</v>
          </cell>
          <cell r="F866" t="str">
            <v>German Dario Mancipe</v>
          </cell>
          <cell r="G866">
            <v>44334</v>
          </cell>
          <cell r="H866" t="str">
            <v>CICSA</v>
          </cell>
          <cell r="I866" t="str">
            <v>RF-OVE-49448 LTE700,</v>
          </cell>
          <cell r="K866" t="str">
            <v>Calidad regional</v>
          </cell>
          <cell r="L866" t="str">
            <v>Ampliación Localidades 700</v>
          </cell>
          <cell r="M866" t="str">
            <v>Torre Autosoportada - Triangular Seccion Variable</v>
          </cell>
          <cell r="N866" t="str">
            <v>70.0</v>
          </cell>
          <cell r="O866">
            <v>44336</v>
          </cell>
          <cell r="P866" t="str">
            <v>12.0</v>
          </cell>
          <cell r="Q866">
            <v>44393</v>
          </cell>
          <cell r="R866" t="str">
            <v>NA</v>
          </cell>
          <cell r="S866" t="str">
            <v>NA</v>
          </cell>
          <cell r="T866" t="str">
            <v>instalación de rieles omega, escalerillas porta cables y una platina de tierras</v>
          </cell>
          <cell r="U866" t="str">
            <v>CW2020 R3</v>
          </cell>
          <cell r="V866">
            <v>44406</v>
          </cell>
          <cell r="W866">
            <v>44406</v>
          </cell>
          <cell r="X866">
            <v>44406</v>
          </cell>
          <cell r="Y866">
            <v>44407</v>
          </cell>
          <cell r="Z866">
            <v>44411</v>
          </cell>
        </row>
        <row r="867">
          <cell r="B867" t="str">
            <v>SurOccidente</v>
          </cell>
          <cell r="C867" t="str">
            <v>NAR.Cajapi</v>
          </cell>
          <cell r="D867" t="str">
            <v>Ampliación Localidades 700 - Ampliación Obras Civiles</v>
          </cell>
          <cell r="E867">
            <v>1780444</v>
          </cell>
          <cell r="F867" t="str">
            <v>German Dario Mancipe</v>
          </cell>
          <cell r="G867">
            <v>44334</v>
          </cell>
          <cell r="H867" t="str">
            <v>CICSA</v>
          </cell>
          <cell r="I867" t="str">
            <v>RF-OVE-49339 LTE700,</v>
          </cell>
          <cell r="K867" t="str">
            <v>Calidad regional</v>
          </cell>
          <cell r="L867" t="str">
            <v>Ampliación Localidades 700</v>
          </cell>
          <cell r="M867" t="str">
            <v>Torre Autosoportada - Triangular Seccion Variable</v>
          </cell>
          <cell r="N867" t="str">
            <v>100.0</v>
          </cell>
          <cell r="O867">
            <v>44336</v>
          </cell>
          <cell r="P867" t="str">
            <v>12.0</v>
          </cell>
          <cell r="Q867">
            <v>44393</v>
          </cell>
          <cell r="R867" t="str">
            <v>NA</v>
          </cell>
          <cell r="S867" t="str">
            <v>NA</v>
          </cell>
          <cell r="T867" t="str">
            <v>instalación de rieles omega , escalerilla porta cables y una platina de tierras.</v>
          </cell>
          <cell r="U867" t="str">
            <v>CW2020 R3</v>
          </cell>
          <cell r="V867">
            <v>44467</v>
          </cell>
          <cell r="W867">
            <v>44467</v>
          </cell>
          <cell r="X867">
            <v>44508</v>
          </cell>
          <cell r="Y867">
            <v>44530</v>
          </cell>
          <cell r="Z867">
            <v>44533</v>
          </cell>
        </row>
        <row r="868">
          <cell r="B868" t="str">
            <v>SurOccidente</v>
          </cell>
          <cell r="C868" t="str">
            <v>CAU.Pto Tejada-3</v>
          </cell>
          <cell r="D868" t="str">
            <v>Ampliación Localidades 700 - Ampliación Obras Civiles</v>
          </cell>
          <cell r="E868">
            <v>3418947</v>
          </cell>
          <cell r="F868" t="str">
            <v>German Dario Mancipe</v>
          </cell>
          <cell r="G868">
            <v>44334</v>
          </cell>
          <cell r="H868" t="str">
            <v>CICSA</v>
          </cell>
          <cell r="K868" t="str">
            <v>Calidad regional</v>
          </cell>
          <cell r="L868" t="str">
            <v>Ampliación Localidades 700</v>
          </cell>
          <cell r="M868" t="str">
            <v>Torre Autosoportada - Triangular Seccion Variable</v>
          </cell>
          <cell r="N868" t="str">
            <v>45.0</v>
          </cell>
          <cell r="O868">
            <v>44336</v>
          </cell>
          <cell r="P868" t="str">
            <v>12.0</v>
          </cell>
          <cell r="Q868">
            <v>44393</v>
          </cell>
          <cell r="R868" t="str">
            <v>NA</v>
          </cell>
          <cell r="S868" t="str">
            <v>NA</v>
          </cell>
          <cell r="T868" t="str">
            <v>Instalación de 3 platina de tierras y 2 soportes para equipos de RF</v>
          </cell>
          <cell r="U868" t="str">
            <v>CW2020 R3</v>
          </cell>
          <cell r="V868">
            <v>44405</v>
          </cell>
          <cell r="W868">
            <v>44405</v>
          </cell>
          <cell r="X868">
            <v>44405</v>
          </cell>
          <cell r="Y868">
            <v>44407</v>
          </cell>
          <cell r="Z868">
            <v>44411</v>
          </cell>
        </row>
        <row r="869">
          <cell r="B869" t="str">
            <v>SurOccidente</v>
          </cell>
          <cell r="C869" t="str">
            <v>CAL.San Fernando Viejo</v>
          </cell>
          <cell r="D869" t="str">
            <v>Ampliación Localidades 700 - Ampliación Obras Civiles</v>
          </cell>
          <cell r="E869">
            <v>909813</v>
          </cell>
          <cell r="F869" t="str">
            <v>German Dario Mancipe</v>
          </cell>
          <cell r="G869">
            <v>44334</v>
          </cell>
          <cell r="H869" t="str">
            <v>CICSA</v>
          </cell>
          <cell r="I869" t="str">
            <v>RF-OVE-50090 lte700,</v>
          </cell>
          <cell r="K869" t="str">
            <v>Calidad regional</v>
          </cell>
          <cell r="L869" t="str">
            <v>Ampliación Localidades 700</v>
          </cell>
          <cell r="M869" t="str">
            <v>Terraza - Convencional con Mastiles Mimetizada</v>
          </cell>
          <cell r="N869" t="str">
            <v>24.0</v>
          </cell>
          <cell r="O869">
            <v>44336</v>
          </cell>
          <cell r="P869" t="str">
            <v>12.0</v>
          </cell>
          <cell r="Q869">
            <v>44393</v>
          </cell>
          <cell r="R869" t="str">
            <v>NA</v>
          </cell>
          <cell r="S869" t="str">
            <v>NA</v>
          </cell>
          <cell r="T869" t="str">
            <v>Instalación de rieles omega y una platina de tierras</v>
          </cell>
          <cell r="U869" t="str">
            <v>CW2020 R3</v>
          </cell>
          <cell r="V869">
            <v>44341</v>
          </cell>
          <cell r="W869">
            <v>44343</v>
          </cell>
          <cell r="X869">
            <v>44343</v>
          </cell>
          <cell r="Y869">
            <v>44344</v>
          </cell>
          <cell r="Z869">
            <v>44350</v>
          </cell>
        </row>
        <row r="870">
          <cell r="B870" t="str">
            <v>SurOccidente</v>
          </cell>
          <cell r="C870" t="str">
            <v>CAL.CC Tesoro</v>
          </cell>
          <cell r="D870" t="str">
            <v>Ampliación Localidades 700 - Ampliación Obras Civiles</v>
          </cell>
          <cell r="E870">
            <v>1226183</v>
          </cell>
          <cell r="F870" t="str">
            <v>German Dario Mancipe</v>
          </cell>
          <cell r="G870">
            <v>44334</v>
          </cell>
          <cell r="H870" t="str">
            <v>CICSA</v>
          </cell>
          <cell r="I870" t="str">
            <v>RF-OVE-46479 lte700,</v>
          </cell>
          <cell r="K870" t="str">
            <v>Calidad regional</v>
          </cell>
          <cell r="L870" t="str">
            <v>Ampliación Localidades 700</v>
          </cell>
          <cell r="M870" t="str">
            <v>Terraza - Convencional con Mastil Autosoportado</v>
          </cell>
          <cell r="N870" t="str">
            <v>15.0</v>
          </cell>
          <cell r="O870">
            <v>44336</v>
          </cell>
          <cell r="P870" t="str">
            <v>12.0</v>
          </cell>
          <cell r="Q870">
            <v>44393</v>
          </cell>
          <cell r="R870" t="str">
            <v>NA</v>
          </cell>
          <cell r="S870" t="str">
            <v>NA</v>
          </cell>
          <cell r="T870" t="str">
            <v>Instalación de rieles omega</v>
          </cell>
          <cell r="U870" t="str">
            <v>CW2020 R3</v>
          </cell>
          <cell r="V870">
            <v>44342</v>
          </cell>
          <cell r="W870">
            <v>44371</v>
          </cell>
          <cell r="X870">
            <v>44371</v>
          </cell>
          <cell r="Y870">
            <v>44372</v>
          </cell>
          <cell r="Z870">
            <v>44378</v>
          </cell>
        </row>
        <row r="871">
          <cell r="B871" t="str">
            <v>SurOccidente</v>
          </cell>
          <cell r="C871" t="str">
            <v>PUT.La Cofania</v>
          </cell>
          <cell r="D871" t="str">
            <v>Adecuaciones - Obras Civiles Menores</v>
          </cell>
          <cell r="E871">
            <v>8000000</v>
          </cell>
          <cell r="F871" t="str">
            <v>German David Diez</v>
          </cell>
          <cell r="G871">
            <v>44334</v>
          </cell>
          <cell r="H871" t="str">
            <v>CICSA</v>
          </cell>
          <cell r="K871" t="str">
            <v>NA</v>
          </cell>
          <cell r="L871" t="str">
            <v>Adecuaciones</v>
          </cell>
          <cell r="M871" t="str">
            <v>Otro - Otra</v>
          </cell>
          <cell r="N871" t="str">
            <v>0.0</v>
          </cell>
          <cell r="O871">
            <v>44341</v>
          </cell>
          <cell r="P871" t="str">
            <v>21.0</v>
          </cell>
          <cell r="Q871">
            <v>44407</v>
          </cell>
          <cell r="R871" t="str">
            <v>NA</v>
          </cell>
          <cell r="S871" t="str">
            <v>NA</v>
          </cell>
          <cell r="T871" t="str">
            <v>Proyecto Escuelitas Mintic</v>
          </cell>
          <cell r="U871" t="str">
            <v>CW2020 R3</v>
          </cell>
        </row>
        <row r="872">
          <cell r="B872" t="str">
            <v>SurOccidente</v>
          </cell>
          <cell r="C872" t="str">
            <v>CAL.Miraflores</v>
          </cell>
          <cell r="D872" t="str">
            <v>Ampliación Localidades 700 - Ampliación Obras Civiles</v>
          </cell>
          <cell r="E872">
            <v>1720466</v>
          </cell>
          <cell r="F872" t="str">
            <v>German Dario Mancipe</v>
          </cell>
          <cell r="G872">
            <v>44330</v>
          </cell>
          <cell r="H872" t="str">
            <v>CICSA</v>
          </cell>
          <cell r="I872" t="str">
            <v>RF-OVE-50083 lte700,</v>
          </cell>
          <cell r="K872" t="str">
            <v>Calidad regional</v>
          </cell>
          <cell r="L872" t="str">
            <v>Ampliación Localidades 700</v>
          </cell>
          <cell r="M872" t="str">
            <v>Monopolo - Convencional</v>
          </cell>
          <cell r="N872" t="str">
            <v>27.0</v>
          </cell>
          <cell r="O872">
            <v>44333</v>
          </cell>
          <cell r="P872" t="str">
            <v>12.0</v>
          </cell>
          <cell r="Q872">
            <v>44390</v>
          </cell>
          <cell r="R872" t="str">
            <v>NA</v>
          </cell>
          <cell r="S872" t="str">
            <v>NA</v>
          </cell>
          <cell r="T872" t="str">
            <v>instalación de rieles omega, escalerilla porta cables y 5 platinas de tierras.</v>
          </cell>
          <cell r="U872" t="str">
            <v>CW2020 R3</v>
          </cell>
          <cell r="V872">
            <v>44343</v>
          </cell>
          <cell r="W872">
            <v>44343</v>
          </cell>
          <cell r="X872">
            <v>44343</v>
          </cell>
          <cell r="Y872">
            <v>44344</v>
          </cell>
          <cell r="Z872">
            <v>44350</v>
          </cell>
        </row>
        <row r="873">
          <cell r="B873" t="str">
            <v>SurOccidente</v>
          </cell>
          <cell r="C873" t="str">
            <v>PUT.Mogambo</v>
          </cell>
          <cell r="D873" t="str">
            <v>Adecuaciones - Obras Eléctricas Menores</v>
          </cell>
          <cell r="E873">
            <v>7544823</v>
          </cell>
          <cell r="F873" t="str">
            <v>Rafael Angel Garcia</v>
          </cell>
          <cell r="G873">
            <v>44330</v>
          </cell>
          <cell r="H873" t="str">
            <v>CICSA</v>
          </cell>
          <cell r="I873" t="str">
            <v>NA</v>
          </cell>
          <cell r="K873" t="str">
            <v>NA</v>
          </cell>
          <cell r="L873" t="str">
            <v>Adecuaciones</v>
          </cell>
          <cell r="M873" t="str">
            <v>Torre Autosoportada - Triangular Seccion Variable</v>
          </cell>
          <cell r="N873" t="str">
            <v>60.0</v>
          </cell>
          <cell r="O873">
            <v>44316</v>
          </cell>
          <cell r="P873" t="str">
            <v>2.0</v>
          </cell>
          <cell r="Q873">
            <v>44363</v>
          </cell>
          <cell r="R873" t="str">
            <v>NA</v>
          </cell>
          <cell r="S873" t="str">
            <v>NA</v>
          </cell>
          <cell r="T873" t="str">
            <v>abastecimiento combustible y revisión plata</v>
          </cell>
          <cell r="U873" t="str">
            <v>CW2020 R3</v>
          </cell>
          <cell r="V873">
            <v>44334</v>
          </cell>
          <cell r="W873">
            <v>44334</v>
          </cell>
          <cell r="X873">
            <v>44334</v>
          </cell>
          <cell r="Y873">
            <v>44342</v>
          </cell>
          <cell r="Z873">
            <v>44350</v>
          </cell>
        </row>
        <row r="874">
          <cell r="B874" t="str">
            <v>SurOccidente</v>
          </cell>
          <cell r="C874" t="str">
            <v>CAL.Estacion</v>
          </cell>
          <cell r="D874" t="str">
            <v>Ampliación Localidades 700 - Ampliación Obras Civiles</v>
          </cell>
          <cell r="E874">
            <v>1119216</v>
          </cell>
          <cell r="F874" t="str">
            <v>German Dario Mancipe</v>
          </cell>
          <cell r="G874">
            <v>44330</v>
          </cell>
          <cell r="H874" t="str">
            <v>CICSA</v>
          </cell>
          <cell r="I874" t="str">
            <v>RF-OVE-50070 lte700,</v>
          </cell>
          <cell r="K874" t="str">
            <v>Calidad regional</v>
          </cell>
          <cell r="L874" t="str">
            <v>Ampliación Localidades 700</v>
          </cell>
          <cell r="M874" t="str">
            <v>Terraza - Convencional con Mastil Autosoportado</v>
          </cell>
          <cell r="N874" t="str">
            <v>35.0</v>
          </cell>
          <cell r="O874">
            <v>44334</v>
          </cell>
          <cell r="P874" t="str">
            <v>12.0</v>
          </cell>
          <cell r="Q874">
            <v>44391</v>
          </cell>
          <cell r="R874" t="str">
            <v>NA</v>
          </cell>
          <cell r="S874" t="str">
            <v>NA</v>
          </cell>
          <cell r="T874" t="str">
            <v>Instalación de rieles omega, escalerilla y tierras</v>
          </cell>
          <cell r="U874" t="str">
            <v>CW2020 R3</v>
          </cell>
          <cell r="V874">
            <v>44343</v>
          </cell>
          <cell r="W874">
            <v>44343</v>
          </cell>
          <cell r="X874">
            <v>44343</v>
          </cell>
          <cell r="Y874">
            <v>44344</v>
          </cell>
          <cell r="Z874">
            <v>44350</v>
          </cell>
        </row>
        <row r="875">
          <cell r="B875" t="str">
            <v>SurOccidente</v>
          </cell>
          <cell r="C875" t="str">
            <v>CAQ.Guayabal</v>
          </cell>
          <cell r="D875" t="str">
            <v>Localidades 700 - Obra Eléctrica 100%</v>
          </cell>
          <cell r="E875">
            <v>40000000</v>
          </cell>
          <cell r="F875" t="str">
            <v>Luis Ediel Torres</v>
          </cell>
          <cell r="G875">
            <v>44327</v>
          </cell>
          <cell r="H875" t="str">
            <v>HB SADELEC</v>
          </cell>
          <cell r="K875" t="str">
            <v>Obligaciones de hacer</v>
          </cell>
          <cell r="L875" t="str">
            <v>Localidades 700</v>
          </cell>
          <cell r="M875" t="str">
            <v>Torre Autosoportada - Triangular Seccion Variable</v>
          </cell>
          <cell r="N875" t="str">
            <v>80.0</v>
          </cell>
          <cell r="O875">
            <v>44333</v>
          </cell>
          <cell r="P875" t="str">
            <v>80.0</v>
          </cell>
          <cell r="Q875">
            <v>44458</v>
          </cell>
          <cell r="R875" t="str">
            <v>NA</v>
          </cell>
          <cell r="S875" t="str">
            <v>NA</v>
          </cell>
          <cell r="T875" t="str">
            <v>torre triangular de 80mt</v>
          </cell>
          <cell r="U875" t="str">
            <v>CW2020 R3</v>
          </cell>
        </row>
        <row r="876">
          <cell r="B876" t="str">
            <v>SurOccidente</v>
          </cell>
          <cell r="C876" t="str">
            <v>CAQ.Guayabal</v>
          </cell>
          <cell r="D876" t="str">
            <v>Localidades 700 - Obra Civil 100%</v>
          </cell>
          <cell r="E876">
            <v>812000000</v>
          </cell>
          <cell r="F876" t="str">
            <v>Luis Ediel Torres</v>
          </cell>
          <cell r="G876">
            <v>44327</v>
          </cell>
          <cell r="H876" t="str">
            <v>HB SADELEC</v>
          </cell>
          <cell r="J876">
            <v>20212477</v>
          </cell>
          <cell r="K876" t="str">
            <v>Obligaciones de hacer</v>
          </cell>
          <cell r="L876" t="str">
            <v>Localidades 700</v>
          </cell>
          <cell r="M876" t="str">
            <v>Torre Autosoportada - Triangular Seccion Variable</v>
          </cell>
          <cell r="N876" t="str">
            <v>80.0</v>
          </cell>
          <cell r="O876">
            <v>44333</v>
          </cell>
          <cell r="P876" t="str">
            <v>80.0</v>
          </cell>
          <cell r="Q876">
            <v>44458</v>
          </cell>
          <cell r="R876" t="str">
            <v>NA</v>
          </cell>
          <cell r="S876" t="str">
            <v>NA</v>
          </cell>
          <cell r="T876" t="str">
            <v>torre triangular de 80mt</v>
          </cell>
          <cell r="U876" t="str">
            <v>CW2020 R3</v>
          </cell>
        </row>
        <row r="877">
          <cell r="B877" t="str">
            <v>SurOccidente</v>
          </cell>
          <cell r="C877" t="str">
            <v>CAQ.Guayabal</v>
          </cell>
          <cell r="D877" t="str">
            <v>Localidades 700 - Cimentación Torre</v>
          </cell>
          <cell r="E877">
            <v>58840567</v>
          </cell>
          <cell r="F877" t="str">
            <v>Luis Ediel Torres</v>
          </cell>
          <cell r="G877">
            <v>44327</v>
          </cell>
          <cell r="H877" t="str">
            <v>HB SADELEC</v>
          </cell>
          <cell r="K877" t="str">
            <v>Obligaciones de hacer</v>
          </cell>
          <cell r="L877" t="str">
            <v>Localidades 700</v>
          </cell>
          <cell r="M877" t="str">
            <v>Torre Autosoportada - Triangular Seccion Variable</v>
          </cell>
          <cell r="N877" t="str">
            <v>80.0</v>
          </cell>
          <cell r="O877">
            <v>44333</v>
          </cell>
          <cell r="P877" t="str">
            <v>80.0</v>
          </cell>
          <cell r="Q877">
            <v>44458</v>
          </cell>
          <cell r="R877" t="str">
            <v>NA</v>
          </cell>
          <cell r="S877" t="str">
            <v>NA</v>
          </cell>
          <cell r="T877" t="str">
            <v>torre triangular de 80mt</v>
          </cell>
          <cell r="U877" t="str">
            <v>CW2020 R3</v>
          </cell>
          <cell r="V877">
            <v>44620</v>
          </cell>
          <cell r="W877">
            <v>44620</v>
          </cell>
          <cell r="X877">
            <v>44620</v>
          </cell>
          <cell r="Y877">
            <v>44620</v>
          </cell>
          <cell r="Z877">
            <v>44624</v>
          </cell>
        </row>
        <row r="878">
          <cell r="B878" t="str">
            <v>SurOccidente</v>
          </cell>
          <cell r="C878" t="str">
            <v>CAQ.Guayabal</v>
          </cell>
          <cell r="D878" t="str">
            <v>Localidades 700 - Suministro e Instalación Torre</v>
          </cell>
          <cell r="E878">
            <v>183112435</v>
          </cell>
          <cell r="F878" t="str">
            <v>Luis Ediel Torres</v>
          </cell>
          <cell r="G878">
            <v>44327</v>
          </cell>
          <cell r="H878" t="str">
            <v>HB SADELEC</v>
          </cell>
          <cell r="K878" t="str">
            <v>Obligaciones de hacer</v>
          </cell>
          <cell r="L878" t="str">
            <v>Localidades 700</v>
          </cell>
          <cell r="M878" t="str">
            <v>Torre Autosoportada - Triangular Seccion Variable</v>
          </cell>
          <cell r="N878" t="str">
            <v>80.0</v>
          </cell>
          <cell r="O878">
            <v>44333</v>
          </cell>
          <cell r="P878" t="str">
            <v>80.0</v>
          </cell>
          <cell r="Q878">
            <v>44458</v>
          </cell>
          <cell r="R878" t="str">
            <v>NA</v>
          </cell>
          <cell r="S878" t="str">
            <v>NA</v>
          </cell>
          <cell r="T878" t="str">
            <v>torre triangular de 80mt</v>
          </cell>
          <cell r="U878" t="str">
            <v>CW2020 R3</v>
          </cell>
          <cell r="V878">
            <v>44620</v>
          </cell>
          <cell r="W878">
            <v>44620</v>
          </cell>
          <cell r="X878">
            <v>44620</v>
          </cell>
          <cell r="Y878">
            <v>44620</v>
          </cell>
          <cell r="Z878">
            <v>44624</v>
          </cell>
        </row>
        <row r="879">
          <cell r="B879" t="str">
            <v>SurOccidente</v>
          </cell>
          <cell r="C879" t="str">
            <v>IBG.Picalena-2</v>
          </cell>
          <cell r="D879" t="str">
            <v>Adecuaciones - Obras Civiles Menores</v>
          </cell>
          <cell r="E879">
            <v>555373</v>
          </cell>
          <cell r="F879" t="str">
            <v>German Dario Mancipe</v>
          </cell>
          <cell r="G879">
            <v>44327</v>
          </cell>
          <cell r="H879" t="str">
            <v>HB SADELEC</v>
          </cell>
          <cell r="I879" t="str">
            <v>RF-PE-16619,</v>
          </cell>
          <cell r="K879" t="str">
            <v>Calidad regional</v>
          </cell>
          <cell r="L879" t="str">
            <v>Adecuaciones</v>
          </cell>
          <cell r="M879" t="str">
            <v>Torre Riendada - Seccion Cuadrada</v>
          </cell>
          <cell r="N879" t="str">
            <v>28.0</v>
          </cell>
          <cell r="O879">
            <v>44329</v>
          </cell>
          <cell r="P879" t="str">
            <v>10.0</v>
          </cell>
          <cell r="Q879">
            <v>44384</v>
          </cell>
          <cell r="R879" t="str">
            <v>NA</v>
          </cell>
          <cell r="S879" t="str">
            <v>NA</v>
          </cell>
          <cell r="T879" t="str">
            <v>Verificación posibilidad de reubicación soporte</v>
          </cell>
          <cell r="U879" t="str">
            <v>CW2020 R3</v>
          </cell>
          <cell r="V879">
            <v>44371</v>
          </cell>
          <cell r="W879">
            <v>44371</v>
          </cell>
          <cell r="X879">
            <v>44371</v>
          </cell>
          <cell r="Y879">
            <v>44372</v>
          </cell>
          <cell r="Z879">
            <v>44378</v>
          </cell>
        </row>
        <row r="880">
          <cell r="B880" t="str">
            <v>SurOccidente</v>
          </cell>
          <cell r="C880" t="str">
            <v>TOL.Machin</v>
          </cell>
          <cell r="D880" t="str">
            <v>Ampliación Localidades 700 - Ampliación Obras Civiles</v>
          </cell>
          <cell r="E880">
            <v>2859865</v>
          </cell>
          <cell r="F880" t="str">
            <v>German Dario Mancipe</v>
          </cell>
          <cell r="G880">
            <v>44323</v>
          </cell>
          <cell r="H880" t="str">
            <v>HB SADELEC</v>
          </cell>
          <cell r="I880" t="str">
            <v>RF-OVE-49557 LTE700,</v>
          </cell>
          <cell r="K880" t="str">
            <v>Calidad regional</v>
          </cell>
          <cell r="L880" t="str">
            <v>Ampliación Localidades 700</v>
          </cell>
          <cell r="M880" t="str">
            <v>Monopolo - Convencional</v>
          </cell>
          <cell r="N880" t="str">
            <v>20.0</v>
          </cell>
          <cell r="O880">
            <v>44326</v>
          </cell>
          <cell r="P880" t="str">
            <v>12.0</v>
          </cell>
          <cell r="Q880">
            <v>44383</v>
          </cell>
          <cell r="R880" t="str">
            <v>NA</v>
          </cell>
          <cell r="S880" t="str">
            <v>NA</v>
          </cell>
          <cell r="T880" t="str">
            <v>Instalación de rieles omega, platinas de tierra y un soporte para equipos de RF de 1.5 m.</v>
          </cell>
          <cell r="U880" t="str">
            <v>CW2020 R3</v>
          </cell>
          <cell r="V880">
            <v>44371</v>
          </cell>
          <cell r="W880">
            <v>44371</v>
          </cell>
          <cell r="X880">
            <v>44371</v>
          </cell>
          <cell r="Y880">
            <v>44372</v>
          </cell>
          <cell r="Z880">
            <v>44378</v>
          </cell>
        </row>
        <row r="881">
          <cell r="B881" t="str">
            <v>SurOccidente</v>
          </cell>
          <cell r="C881" t="str">
            <v>TOL.IND Autovia flandes-Opción 1</v>
          </cell>
          <cell r="D881" t="str">
            <v>Plan de Expansión - Obra Civil 100%</v>
          </cell>
          <cell r="E881">
            <v>83008240</v>
          </cell>
          <cell r="F881" t="str">
            <v>German Dario Mancipe</v>
          </cell>
          <cell r="G881">
            <v>44323</v>
          </cell>
          <cell r="H881" t="str">
            <v>HB SADELEC</v>
          </cell>
          <cell r="I881" t="str">
            <v>PRJ-04009</v>
          </cell>
          <cell r="K881" t="str">
            <v>Calidad regional</v>
          </cell>
          <cell r="L881" t="str">
            <v>Plan de Expansión</v>
          </cell>
          <cell r="M881" t="str">
            <v>Poste - Concreto</v>
          </cell>
          <cell r="N881" t="str">
            <v>18.0</v>
          </cell>
          <cell r="O881">
            <v>44327</v>
          </cell>
          <cell r="P881" t="str">
            <v>30.0</v>
          </cell>
          <cell r="Q881">
            <v>44402</v>
          </cell>
          <cell r="R881" t="str">
            <v>ND</v>
          </cell>
          <cell r="S881" t="str">
            <v>ND</v>
          </cell>
          <cell r="T881" t="str">
            <v>Suministro e instalación poste metálico bridado de 18 m. estudio de suelos y fabricación suministro e instalación de gabinete tipo poste</v>
          </cell>
          <cell r="U881" t="str">
            <v>CW2020 R3</v>
          </cell>
          <cell r="V881">
            <v>44469</v>
          </cell>
          <cell r="W881">
            <v>44469</v>
          </cell>
          <cell r="X881">
            <v>44469</v>
          </cell>
          <cell r="Y881">
            <v>44469</v>
          </cell>
          <cell r="Z881">
            <v>44473</v>
          </cell>
        </row>
        <row r="882">
          <cell r="B882" t="str">
            <v>SurOccidente</v>
          </cell>
          <cell r="C882" t="str">
            <v>TOL.Cunday</v>
          </cell>
          <cell r="D882" t="str">
            <v>Adecuaciones - Obras Civiles Menores</v>
          </cell>
          <cell r="E882">
            <v>1565719</v>
          </cell>
          <cell r="F882" t="str">
            <v>German Dario Mancipe</v>
          </cell>
          <cell r="G882">
            <v>44322</v>
          </cell>
          <cell r="H882" t="str">
            <v>HB SADELEC</v>
          </cell>
          <cell r="K882" t="str">
            <v>Calidad regional</v>
          </cell>
          <cell r="L882" t="str">
            <v>Adecuaciones</v>
          </cell>
          <cell r="M882" t="str">
            <v>Torre Autosoportada - Triangular Seccion Variable</v>
          </cell>
          <cell r="N882" t="str">
            <v>60.0</v>
          </cell>
          <cell r="O882">
            <v>44323</v>
          </cell>
          <cell r="P882" t="str">
            <v>10.0</v>
          </cell>
          <cell r="Q882">
            <v>44378</v>
          </cell>
          <cell r="R882" t="str">
            <v>NA</v>
          </cell>
          <cell r="S882" t="str">
            <v>NA</v>
          </cell>
          <cell r="T882" t="str">
            <v>Platina de tierras y guaya en RACK de torre</v>
          </cell>
          <cell r="U882" t="str">
            <v>CW2020 R3</v>
          </cell>
          <cell r="V882">
            <v>44371</v>
          </cell>
          <cell r="W882">
            <v>44371</v>
          </cell>
          <cell r="X882">
            <v>44371</v>
          </cell>
          <cell r="Y882">
            <v>44372</v>
          </cell>
          <cell r="Z882">
            <v>44378</v>
          </cell>
        </row>
        <row r="883">
          <cell r="B883" t="str">
            <v>SurOccidente</v>
          </cell>
          <cell r="C883" t="str">
            <v>CAL.Campina</v>
          </cell>
          <cell r="D883" t="str">
            <v>Ampliación Localidades 700 - Ampliación Obras Civiles</v>
          </cell>
          <cell r="E883">
            <v>3026511</v>
          </cell>
          <cell r="F883" t="str">
            <v>German Dario Mancipe</v>
          </cell>
          <cell r="G883">
            <v>44319</v>
          </cell>
          <cell r="H883" t="str">
            <v>HB SADELEC</v>
          </cell>
          <cell r="I883" t="str">
            <v>RF-OVE-47230 lte700,</v>
          </cell>
          <cell r="K883" t="str">
            <v>Calidad regional</v>
          </cell>
          <cell r="L883" t="str">
            <v>Ampliación Localidades 700</v>
          </cell>
          <cell r="M883" t="str">
            <v>Terraza - Convencional con Mastil Adosado</v>
          </cell>
          <cell r="N883" t="str">
            <v>27.0</v>
          </cell>
          <cell r="O883">
            <v>44320</v>
          </cell>
          <cell r="P883" t="str">
            <v>5.0</v>
          </cell>
          <cell r="Q883">
            <v>44370</v>
          </cell>
          <cell r="R883" t="str">
            <v>NA</v>
          </cell>
          <cell r="S883" t="str">
            <v>NA</v>
          </cell>
          <cell r="T883" t="str">
            <v>reubicación soporte e instalación platina</v>
          </cell>
          <cell r="U883" t="str">
            <v>CW2020 R3</v>
          </cell>
          <cell r="V883">
            <v>44341</v>
          </cell>
          <cell r="W883">
            <v>44341</v>
          </cell>
          <cell r="X883">
            <v>44341</v>
          </cell>
          <cell r="Y883">
            <v>44342</v>
          </cell>
          <cell r="Z883">
            <v>44350</v>
          </cell>
        </row>
        <row r="884">
          <cell r="B884" t="str">
            <v>SurOccidente</v>
          </cell>
          <cell r="C884" t="str">
            <v>CAL.La Maria</v>
          </cell>
          <cell r="D884" t="str">
            <v>Ampliación Localidades 700 - Ampliación Obras Civiles</v>
          </cell>
          <cell r="E884">
            <v>852439</v>
          </cell>
          <cell r="F884" t="str">
            <v>German Dario Mancipe</v>
          </cell>
          <cell r="G884">
            <v>44319</v>
          </cell>
          <cell r="H884" t="str">
            <v>HB SADELEC</v>
          </cell>
          <cell r="I884" t="str">
            <v>RF-MOD-39176 ampliacion lte mimo,</v>
          </cell>
          <cell r="K884" t="str">
            <v>Calidad regional</v>
          </cell>
          <cell r="L884" t="str">
            <v>Ampliación Localidades 700</v>
          </cell>
          <cell r="M884" t="str">
            <v>Otro - Otra</v>
          </cell>
          <cell r="N884" t="str">
            <v>39.0</v>
          </cell>
          <cell r="O884">
            <v>44320</v>
          </cell>
          <cell r="P884" t="str">
            <v>5.0</v>
          </cell>
          <cell r="Q884">
            <v>44370</v>
          </cell>
          <cell r="R884" t="str">
            <v>NA</v>
          </cell>
          <cell r="S884" t="str">
            <v>NA</v>
          </cell>
          <cell r="T884" t="str">
            <v>Instalación rieles omega y una platina de tierras</v>
          </cell>
          <cell r="U884" t="str">
            <v>CW2020 R3</v>
          </cell>
          <cell r="V884">
            <v>44328</v>
          </cell>
          <cell r="W884">
            <v>44328</v>
          </cell>
          <cell r="X884">
            <v>44328</v>
          </cell>
          <cell r="Y884">
            <v>44342</v>
          </cell>
          <cell r="Z884">
            <v>44350</v>
          </cell>
        </row>
        <row r="885">
          <cell r="B885" t="str">
            <v>SurOccidente</v>
          </cell>
          <cell r="C885" t="str">
            <v>CAL.RB Makro</v>
          </cell>
          <cell r="D885" t="str">
            <v>Ampliación Localidades 700 - Ampliación Obras Civiles</v>
          </cell>
          <cell r="E885">
            <v>690855</v>
          </cell>
          <cell r="F885" t="str">
            <v>German Dario Mancipe</v>
          </cell>
          <cell r="G885">
            <v>44319</v>
          </cell>
          <cell r="H885" t="str">
            <v>HB SADELEC</v>
          </cell>
          <cell r="I885" t="str">
            <v>RF-AMP-26259 lte2600,</v>
          </cell>
          <cell r="K885" t="str">
            <v>Calidad regional</v>
          </cell>
          <cell r="L885" t="str">
            <v>Ampliación Localidades 700</v>
          </cell>
          <cell r="M885" t="str">
            <v>Terraza - Convencional con Mastil Autosoportado</v>
          </cell>
          <cell r="N885" t="str">
            <v>20.0</v>
          </cell>
          <cell r="O885">
            <v>44320</v>
          </cell>
          <cell r="P885" t="str">
            <v>5.0</v>
          </cell>
          <cell r="Q885">
            <v>44370</v>
          </cell>
          <cell r="R885" t="str">
            <v>NA</v>
          </cell>
          <cell r="S885" t="str">
            <v>NA</v>
          </cell>
          <cell r="T885" t="str">
            <v>Instalación rieles omega</v>
          </cell>
          <cell r="U885" t="str">
            <v>CW2020 R3</v>
          </cell>
          <cell r="V885">
            <v>44328</v>
          </cell>
          <cell r="W885">
            <v>44328</v>
          </cell>
          <cell r="X885">
            <v>44328</v>
          </cell>
          <cell r="Y885">
            <v>44342</v>
          </cell>
          <cell r="Z885">
            <v>44350</v>
          </cell>
        </row>
        <row r="886">
          <cell r="B886" t="str">
            <v>SurOccidente</v>
          </cell>
          <cell r="C886" t="str">
            <v>VAL.Terranova</v>
          </cell>
          <cell r="D886" t="str">
            <v>Ampliación Localidades 700 - Ampliación Obras Civiles</v>
          </cell>
          <cell r="E886">
            <v>7077632</v>
          </cell>
          <cell r="F886" t="str">
            <v>German Dario Mancipe</v>
          </cell>
          <cell r="G886">
            <v>44317</v>
          </cell>
          <cell r="H886" t="str">
            <v>HB SADELEC</v>
          </cell>
          <cell r="I886" t="str">
            <v>RF-OVE-49400 LTE700,</v>
          </cell>
          <cell r="K886" t="str">
            <v>Calidad regional</v>
          </cell>
          <cell r="L886" t="str">
            <v>Ampliación Localidades 700</v>
          </cell>
          <cell r="M886" t="str">
            <v>Torre Autosoportada - Triangular Seccion Variable</v>
          </cell>
          <cell r="N886" t="str">
            <v>55.0</v>
          </cell>
          <cell r="O886">
            <v>44319</v>
          </cell>
          <cell r="P886" t="str">
            <v>12.0</v>
          </cell>
          <cell r="Q886">
            <v>44376</v>
          </cell>
          <cell r="R886" t="str">
            <v>NA</v>
          </cell>
          <cell r="S886" t="str">
            <v>NA</v>
          </cell>
          <cell r="T886" t="str">
            <v>Trabajo conjunto para la instalación de 1 soporte H, 2 soportes tipo bandera 70 m. de Guaya en rack central de la torre y desmonte de soportes.</v>
          </cell>
          <cell r="U886" t="str">
            <v>CW2020 R3</v>
          </cell>
          <cell r="V886">
            <v>44492</v>
          </cell>
          <cell r="W886">
            <v>44492</v>
          </cell>
          <cell r="X886">
            <v>44492</v>
          </cell>
          <cell r="Y886">
            <v>44497</v>
          </cell>
          <cell r="Z886">
            <v>44504</v>
          </cell>
        </row>
        <row r="887">
          <cell r="B887" t="str">
            <v>SurOccidente</v>
          </cell>
          <cell r="C887" t="str">
            <v>PUT.Coembi</v>
          </cell>
          <cell r="D887" t="str">
            <v>Ampliación Localidades 700 - Ampliación Obras Civiles</v>
          </cell>
          <cell r="E887">
            <v>2304328</v>
          </cell>
          <cell r="F887" t="str">
            <v>German Dario Mancipe</v>
          </cell>
          <cell r="G887">
            <v>44317</v>
          </cell>
          <cell r="H887" t="str">
            <v>HB SADELEC</v>
          </cell>
          <cell r="I887" t="str">
            <v>RF-AMP-30435 adecuacion sistema radiante,</v>
          </cell>
          <cell r="K887" t="str">
            <v>Calidad regional</v>
          </cell>
          <cell r="L887" t="str">
            <v>Ampliación Localidades 700</v>
          </cell>
          <cell r="M887" t="str">
            <v>Torre Autosoportada - Triangular Seccion Variable</v>
          </cell>
          <cell r="N887" t="str">
            <v>80.0</v>
          </cell>
          <cell r="O887">
            <v>44319</v>
          </cell>
          <cell r="P887" t="str">
            <v>10.0</v>
          </cell>
          <cell r="Q887">
            <v>44374</v>
          </cell>
          <cell r="R887" t="str">
            <v>NA</v>
          </cell>
          <cell r="S887" t="str">
            <v>NA</v>
          </cell>
          <cell r="T887" t="str">
            <v>Se valida TSS para la modificación de los brazos de dos soportes para antenas celulares en plataforma</v>
          </cell>
          <cell r="U887" t="str">
            <v>CW2020 R3</v>
          </cell>
          <cell r="V887">
            <v>44398</v>
          </cell>
          <cell r="W887">
            <v>44398</v>
          </cell>
          <cell r="X887">
            <v>44398</v>
          </cell>
          <cell r="Y887">
            <v>44407</v>
          </cell>
          <cell r="Z887">
            <v>44411</v>
          </cell>
        </row>
        <row r="888">
          <cell r="B888" t="str">
            <v>SurOccidente</v>
          </cell>
          <cell r="C888" t="str">
            <v>CAU.Yapura</v>
          </cell>
          <cell r="D888" t="str">
            <v>Ampliación Localidades 700 - Ampliación Obras Civiles</v>
          </cell>
          <cell r="E888">
            <v>18071695</v>
          </cell>
          <cell r="F888" t="str">
            <v>Luis Ediel Torres</v>
          </cell>
          <cell r="G888">
            <v>44316</v>
          </cell>
          <cell r="H888" t="str">
            <v>CICSA</v>
          </cell>
          <cell r="K888" t="str">
            <v>Obligaciones de hacer</v>
          </cell>
          <cell r="L888" t="str">
            <v>Localidades 700</v>
          </cell>
          <cell r="M888" t="str">
            <v>Celda Portatil - Cuadrada</v>
          </cell>
          <cell r="N888" t="str">
            <v>45.0</v>
          </cell>
          <cell r="O888">
            <v>44095</v>
          </cell>
          <cell r="P888" t="str">
            <v>50.0</v>
          </cell>
          <cell r="Q888">
            <v>44190</v>
          </cell>
          <cell r="R888" t="str">
            <v>NA</v>
          </cell>
          <cell r="S888" t="str">
            <v>NA</v>
          </cell>
          <cell r="T888" t="str">
            <v>cp portatil 45</v>
          </cell>
          <cell r="U888" t="str">
            <v>CW2020 R3</v>
          </cell>
          <cell r="V888">
            <v>44347</v>
          </cell>
          <cell r="W888">
            <v>44347</v>
          </cell>
          <cell r="X888">
            <v>44347</v>
          </cell>
          <cell r="Y888">
            <v>44347</v>
          </cell>
          <cell r="Z888">
            <v>44350</v>
          </cell>
        </row>
        <row r="889">
          <cell r="B889" t="str">
            <v>SurOccidente</v>
          </cell>
          <cell r="C889" t="str">
            <v>PAL.Las Mercedes</v>
          </cell>
          <cell r="D889" t="str">
            <v>Ampliación Localidades 700 - Ampliación Obras Civiles</v>
          </cell>
          <cell r="E889">
            <v>9520422</v>
          </cell>
          <cell r="F889" t="str">
            <v>German Dario Mancipe</v>
          </cell>
          <cell r="G889">
            <v>44316</v>
          </cell>
          <cell r="H889" t="str">
            <v>HB SADELEC</v>
          </cell>
          <cell r="I889" t="str">
            <v>RF-OVE-48724 lte700,</v>
          </cell>
          <cell r="K889" t="str">
            <v>Calidad regional</v>
          </cell>
          <cell r="L889" t="str">
            <v>Ampliación Localidades 700</v>
          </cell>
          <cell r="M889" t="str">
            <v>Monopolo - Convencional</v>
          </cell>
          <cell r="N889" t="str">
            <v>35.0</v>
          </cell>
          <cell r="O889">
            <v>44317</v>
          </cell>
          <cell r="P889" t="str">
            <v>12.0</v>
          </cell>
          <cell r="Q889">
            <v>44374</v>
          </cell>
          <cell r="R889" t="str">
            <v>NA</v>
          </cell>
          <cell r="S889" t="str">
            <v>NA</v>
          </cell>
          <cell r="T889" t="str">
            <v>instalación de dos soportes tipo H , dos soportes para equipos de RF y cuatro platinas de tierra.</v>
          </cell>
          <cell r="U889" t="str">
            <v>CW2020 R3</v>
          </cell>
          <cell r="V889">
            <v>44371</v>
          </cell>
          <cell r="W889">
            <v>44371</v>
          </cell>
          <cell r="X889">
            <v>44371</v>
          </cell>
          <cell r="Y889">
            <v>44372</v>
          </cell>
          <cell r="Z889">
            <v>44378</v>
          </cell>
        </row>
        <row r="890">
          <cell r="B890" t="str">
            <v>SurOccidente</v>
          </cell>
          <cell r="C890" t="str">
            <v>JAM.La Morada</v>
          </cell>
          <cell r="D890" t="str">
            <v>Ampliación Localidades 700 - Ampliación Obras Civiles</v>
          </cell>
          <cell r="E890">
            <v>1590342</v>
          </cell>
          <cell r="F890" t="str">
            <v>German Dario Mancipe</v>
          </cell>
          <cell r="G890">
            <v>44316</v>
          </cell>
          <cell r="H890" t="str">
            <v>HB SADELEC</v>
          </cell>
          <cell r="I890" t="str">
            <v>RF-OVE-50107 lte700,</v>
          </cell>
          <cell r="K890" t="str">
            <v>Calidad regional</v>
          </cell>
          <cell r="L890" t="str">
            <v>Ampliación Localidades 700</v>
          </cell>
          <cell r="M890" t="str">
            <v>Monopolo - Convencional</v>
          </cell>
          <cell r="N890" t="str">
            <v>35.0</v>
          </cell>
          <cell r="O890">
            <v>44317</v>
          </cell>
          <cell r="P890" t="str">
            <v>12.0</v>
          </cell>
          <cell r="Q890">
            <v>44374</v>
          </cell>
          <cell r="R890" t="str">
            <v>NA</v>
          </cell>
          <cell r="S890" t="str">
            <v>NA</v>
          </cell>
          <cell r="T890" t="str">
            <v>instalación de guaya de tierras en el rack de la torre</v>
          </cell>
          <cell r="U890" t="str">
            <v>CW2020 R3</v>
          </cell>
          <cell r="V890">
            <v>44341</v>
          </cell>
          <cell r="W890">
            <v>44341</v>
          </cell>
          <cell r="X890">
            <v>44341</v>
          </cell>
          <cell r="Y890">
            <v>44342</v>
          </cell>
          <cell r="Z890">
            <v>44350</v>
          </cell>
        </row>
        <row r="891">
          <cell r="B891" t="str">
            <v>SurOccidente</v>
          </cell>
          <cell r="C891" t="str">
            <v>CAU.Parques</v>
          </cell>
          <cell r="D891" t="str">
            <v>Ampliación Localidades 700 - Ampliación Obras Civiles</v>
          </cell>
          <cell r="E891">
            <v>12504336</v>
          </cell>
          <cell r="F891" t="str">
            <v>German Dario Mancipe</v>
          </cell>
          <cell r="G891">
            <v>44316</v>
          </cell>
          <cell r="H891" t="str">
            <v>HB SADELEC</v>
          </cell>
          <cell r="I891" t="str">
            <v>RF-OVE-48962 lte700,</v>
          </cell>
          <cell r="K891" t="str">
            <v>Calidad regional</v>
          </cell>
          <cell r="L891" t="str">
            <v>Ampliación Localidades 700</v>
          </cell>
          <cell r="M891" t="str">
            <v>Torre Autosoportada - Triangular Seccion Variable</v>
          </cell>
          <cell r="N891" t="str">
            <v>70.0</v>
          </cell>
          <cell r="O891">
            <v>44317</v>
          </cell>
          <cell r="P891" t="str">
            <v>12.0</v>
          </cell>
          <cell r="Q891">
            <v>44374</v>
          </cell>
          <cell r="R891" t="str">
            <v>NA</v>
          </cell>
          <cell r="S891" t="str">
            <v>NA</v>
          </cell>
          <cell r="T891" t="str">
            <v>instalación de 3 soportes tipo H, un soporte para equipos de RF de 1.5 m. y 4 platinas de tierra.</v>
          </cell>
          <cell r="U891" t="str">
            <v>CW2020 R3</v>
          </cell>
          <cell r="V891">
            <v>44466</v>
          </cell>
          <cell r="W891">
            <v>44466</v>
          </cell>
          <cell r="X891">
            <v>44466</v>
          </cell>
          <cell r="Y891">
            <v>44467</v>
          </cell>
          <cell r="Z891">
            <v>44473</v>
          </cell>
        </row>
        <row r="892">
          <cell r="B892" t="str">
            <v>SurOccidente</v>
          </cell>
          <cell r="C892" t="str">
            <v>PUT.Mogambo</v>
          </cell>
          <cell r="D892" t="str">
            <v>Localidades 700 - Cimentación Torre</v>
          </cell>
          <cell r="E892">
            <v>85068970</v>
          </cell>
          <cell r="F892" t="str">
            <v>Luis Ediel Torres</v>
          </cell>
          <cell r="G892">
            <v>44315</v>
          </cell>
          <cell r="H892" t="str">
            <v>CICSA</v>
          </cell>
          <cell r="K892" t="str">
            <v>Obligaciones de hacer</v>
          </cell>
          <cell r="L892" t="str">
            <v>Localidades 700</v>
          </cell>
          <cell r="M892" t="str">
            <v>Torre Autosoportada - Triangular Seccion Variable</v>
          </cell>
          <cell r="N892" t="str">
            <v>60.0</v>
          </cell>
          <cell r="O892">
            <v>44079</v>
          </cell>
          <cell r="P892" t="str">
            <v>65.0</v>
          </cell>
          <cell r="Q892">
            <v>44189</v>
          </cell>
          <cell r="R892" t="str">
            <v>NA</v>
          </cell>
          <cell r="S892" t="str">
            <v>NA</v>
          </cell>
          <cell r="T892" t="str">
            <v>SITIO COMPLEJO</v>
          </cell>
          <cell r="U892" t="str">
            <v>CW2020 R3</v>
          </cell>
          <cell r="V892">
            <v>44315</v>
          </cell>
          <cell r="W892">
            <v>44315</v>
          </cell>
          <cell r="X892">
            <v>44315</v>
          </cell>
          <cell r="Y892">
            <v>44316</v>
          </cell>
          <cell r="Z892">
            <v>44321</v>
          </cell>
        </row>
        <row r="893">
          <cell r="B893" t="str">
            <v>SurOccidente</v>
          </cell>
          <cell r="C893" t="str">
            <v>PUT.El Oasis</v>
          </cell>
          <cell r="D893" t="str">
            <v>Localidades 700 - Cimentación Torre</v>
          </cell>
          <cell r="E893">
            <v>80660509</v>
          </cell>
          <cell r="F893" t="str">
            <v>Luis Ediel Torres</v>
          </cell>
          <cell r="G893">
            <v>44315</v>
          </cell>
          <cell r="H893" t="str">
            <v>CICSA</v>
          </cell>
          <cell r="K893" t="str">
            <v>Obligaciones de hacer</v>
          </cell>
          <cell r="L893" t="str">
            <v>Localidades 700</v>
          </cell>
          <cell r="M893" t="str">
            <v>Torre Riendada - Seccion Triangular</v>
          </cell>
          <cell r="N893" t="str">
            <v>60.0</v>
          </cell>
          <cell r="O893">
            <v>44079</v>
          </cell>
          <cell r="P893" t="str">
            <v>60.0</v>
          </cell>
          <cell r="Q893">
            <v>44184</v>
          </cell>
          <cell r="R893" t="str">
            <v>NA</v>
          </cell>
          <cell r="S893" t="str">
            <v>NA</v>
          </cell>
          <cell r="T893" t="str">
            <v>SITIO COMPLEJO</v>
          </cell>
          <cell r="U893" t="str">
            <v>CW2020 R3</v>
          </cell>
          <cell r="V893">
            <v>44315</v>
          </cell>
          <cell r="W893">
            <v>44315</v>
          </cell>
          <cell r="X893">
            <v>44315</v>
          </cell>
          <cell r="Y893">
            <v>44316</v>
          </cell>
          <cell r="Z893">
            <v>44321</v>
          </cell>
        </row>
        <row r="894">
          <cell r="B894" t="str">
            <v>SurOccidente</v>
          </cell>
          <cell r="C894" t="str">
            <v>CAU.Buenos Aires</v>
          </cell>
          <cell r="D894" t="str">
            <v>Ampliación Localidades 700 - Ampliación Obras Civiles</v>
          </cell>
          <cell r="E894">
            <v>7071120</v>
          </cell>
          <cell r="F894" t="str">
            <v>German Dario Mancipe</v>
          </cell>
          <cell r="G894">
            <v>44315</v>
          </cell>
          <cell r="H894" t="str">
            <v>CICSA</v>
          </cell>
          <cell r="I894" t="str">
            <v>RF-OVE-49230 lte700,</v>
          </cell>
          <cell r="K894" t="str">
            <v>Calidad regional</v>
          </cell>
          <cell r="L894" t="str">
            <v>Ampliación Localidades 700</v>
          </cell>
          <cell r="M894" t="str">
            <v>Torre Autosoportada - Triangular Seccion Variable</v>
          </cell>
          <cell r="N894" t="str">
            <v>90.0</v>
          </cell>
          <cell r="O894">
            <v>44316</v>
          </cell>
          <cell r="P894" t="str">
            <v>10.0</v>
          </cell>
          <cell r="Q894">
            <v>44371</v>
          </cell>
          <cell r="R894" t="str">
            <v>NA</v>
          </cell>
          <cell r="S894" t="str">
            <v>NA</v>
          </cell>
          <cell r="T894" t="str">
            <v>Instalación de 2 soportes tipo H 2 platinas de tierras y la reubicación de un soporte de diversidad</v>
          </cell>
          <cell r="U894" t="str">
            <v>CW2020 R3</v>
          </cell>
          <cell r="V894">
            <v>44376</v>
          </cell>
          <cell r="W894">
            <v>44376</v>
          </cell>
          <cell r="X894">
            <v>44376</v>
          </cell>
          <cell r="Y894">
            <v>44376</v>
          </cell>
          <cell r="Z894">
            <v>44378</v>
          </cell>
        </row>
        <row r="895">
          <cell r="B895" t="str">
            <v>SurOccidente</v>
          </cell>
          <cell r="C895" t="str">
            <v>PUT.La Pedregosa</v>
          </cell>
          <cell r="D895" t="str">
            <v>Ampliación Localidades 700 - Ampliación Obras Civiles</v>
          </cell>
          <cell r="E895">
            <v>16408527</v>
          </cell>
          <cell r="F895" t="str">
            <v>Juan Carlos Gonzalez</v>
          </cell>
          <cell r="G895">
            <v>44315</v>
          </cell>
          <cell r="H895" t="str">
            <v>CICSA</v>
          </cell>
          <cell r="I895" t="str">
            <v>CO-5-R3-PUT-ST-23203</v>
          </cell>
          <cell r="K895" t="str">
            <v>Obligaciones de hacer</v>
          </cell>
          <cell r="L895" t="str">
            <v>Ampliación Localidades 700</v>
          </cell>
          <cell r="M895" t="str">
            <v>Celda Portatil - Cuadrada</v>
          </cell>
          <cell r="N895" t="str">
            <v>45.0</v>
          </cell>
          <cell r="O895">
            <v>44316</v>
          </cell>
          <cell r="P895" t="str">
            <v>7.0</v>
          </cell>
          <cell r="Q895">
            <v>44368</v>
          </cell>
          <cell r="R895" t="str">
            <v>NA</v>
          </cell>
          <cell r="S895" t="str">
            <v>NA</v>
          </cell>
          <cell r="T895" t="str">
            <v>REABASTESIMIENTO DE COMBUSTIBLE Y PAGO DE ADICIONALES DE OBRA (INVERSOR)</v>
          </cell>
          <cell r="U895" t="str">
            <v>CW2020 R3</v>
          </cell>
          <cell r="V895">
            <v>44344</v>
          </cell>
          <cell r="W895">
            <v>44344</v>
          </cell>
          <cell r="X895">
            <v>44344</v>
          </cell>
          <cell r="Y895">
            <v>44347</v>
          </cell>
          <cell r="Z895">
            <v>44350</v>
          </cell>
        </row>
        <row r="896">
          <cell r="B896" t="str">
            <v>SurOccidente</v>
          </cell>
          <cell r="C896" t="str">
            <v>HUI.ECP Palogrande</v>
          </cell>
          <cell r="D896" t="str">
            <v>Plan de Expansión - Obra Eléctrica 100%</v>
          </cell>
          <cell r="E896">
            <v>7188602</v>
          </cell>
          <cell r="F896" t="str">
            <v>Rafael Angel Garcia</v>
          </cell>
          <cell r="G896">
            <v>44314</v>
          </cell>
          <cell r="H896" t="str">
            <v>CICSA</v>
          </cell>
          <cell r="I896" t="str">
            <v>NA</v>
          </cell>
          <cell r="K896" t="str">
            <v>NA</v>
          </cell>
          <cell r="L896" t="str">
            <v>Plan de Expansión</v>
          </cell>
          <cell r="M896" t="str">
            <v>Torre Autosoportada - Cuadrada Seccion Constante 1.0m x 1.0m</v>
          </cell>
          <cell r="N896" t="str">
            <v>25.0</v>
          </cell>
          <cell r="O896">
            <v>44314</v>
          </cell>
          <cell r="P896" t="str">
            <v>15.0</v>
          </cell>
          <cell r="Q896">
            <v>44374</v>
          </cell>
          <cell r="R896" t="str">
            <v>C</v>
          </cell>
          <cell r="S896" t="str">
            <v>hasta InSrv</v>
          </cell>
          <cell r="T896" t="str">
            <v>suministro y transporte de transformador de distribución</v>
          </cell>
          <cell r="U896" t="str">
            <v>CW2020 R3</v>
          </cell>
          <cell r="V896">
            <v>44373</v>
          </cell>
          <cell r="W896">
            <v>44407</v>
          </cell>
          <cell r="X896">
            <v>44407</v>
          </cell>
          <cell r="Y896">
            <v>44407</v>
          </cell>
          <cell r="Z896">
            <v>44411</v>
          </cell>
        </row>
        <row r="897">
          <cell r="B897" t="str">
            <v>SurOccidente</v>
          </cell>
          <cell r="C897" t="str">
            <v>PUT.Tesalia-2</v>
          </cell>
          <cell r="D897" t="str">
            <v>Ampliación Localidades 700 - Ampliación Obras Civiles</v>
          </cell>
          <cell r="E897">
            <v>6911154</v>
          </cell>
          <cell r="F897" t="str">
            <v>German Dario Mancipe</v>
          </cell>
          <cell r="G897">
            <v>44313</v>
          </cell>
          <cell r="H897" t="str">
            <v>CICSA</v>
          </cell>
          <cell r="I897" t="str">
            <v>RF-PE-23212,</v>
          </cell>
          <cell r="K897" t="str">
            <v>Calidad regional</v>
          </cell>
          <cell r="L897" t="str">
            <v>Ampliación Localidades 700</v>
          </cell>
          <cell r="M897" t="str">
            <v>Torre Autosoportada - Triangular Seccion Variable</v>
          </cell>
          <cell r="N897" t="str">
            <v>60.0</v>
          </cell>
          <cell r="O897">
            <v>44314</v>
          </cell>
          <cell r="P897" t="str">
            <v>10.0</v>
          </cell>
          <cell r="Q897">
            <v>44369</v>
          </cell>
          <cell r="R897" t="str">
            <v>NA</v>
          </cell>
          <cell r="S897" t="str">
            <v>NA</v>
          </cell>
          <cell r="T897" t="str">
            <v>LTE700</v>
          </cell>
          <cell r="U897" t="str">
            <v>CW2020 R3</v>
          </cell>
          <cell r="V897">
            <v>44405</v>
          </cell>
          <cell r="W897">
            <v>44405</v>
          </cell>
          <cell r="X897">
            <v>44405</v>
          </cell>
          <cell r="Y897">
            <v>44407</v>
          </cell>
          <cell r="Z897">
            <v>44411</v>
          </cell>
        </row>
        <row r="898">
          <cell r="B898" t="str">
            <v>SurOccidente</v>
          </cell>
          <cell r="C898" t="str">
            <v>PUT.Mogambo</v>
          </cell>
          <cell r="D898" t="str">
            <v>Ampliación Localidades 700 - Ampliación Obras Civiles</v>
          </cell>
          <cell r="E898">
            <v>12949008</v>
          </cell>
          <cell r="F898" t="str">
            <v>German Dario Mancipe</v>
          </cell>
          <cell r="G898">
            <v>44313</v>
          </cell>
          <cell r="H898" t="str">
            <v>CICSA</v>
          </cell>
          <cell r="I898" t="str">
            <v>RF-PE-23204,</v>
          </cell>
          <cell r="K898" t="str">
            <v>Calidad regional</v>
          </cell>
          <cell r="L898" t="str">
            <v>Ampliación Localidades 700</v>
          </cell>
          <cell r="M898" t="str">
            <v>Torre Autosoportada - Triangular Seccion Variable</v>
          </cell>
          <cell r="N898" t="str">
            <v>60.0</v>
          </cell>
          <cell r="O898">
            <v>44314</v>
          </cell>
          <cell r="P898" t="str">
            <v>10.0</v>
          </cell>
          <cell r="Q898">
            <v>44369</v>
          </cell>
          <cell r="R898" t="str">
            <v>NA</v>
          </cell>
          <cell r="S898" t="str">
            <v>NA</v>
          </cell>
          <cell r="T898" t="str">
            <v>LTE700</v>
          </cell>
          <cell r="U898" t="str">
            <v>CW2020 R3</v>
          </cell>
          <cell r="V898">
            <v>44405</v>
          </cell>
          <cell r="W898">
            <v>44405</v>
          </cell>
          <cell r="X898">
            <v>44405</v>
          </cell>
          <cell r="Y898">
            <v>44407</v>
          </cell>
          <cell r="Z898">
            <v>44411</v>
          </cell>
        </row>
        <row r="899">
          <cell r="B899" t="str">
            <v>SurOccidente</v>
          </cell>
          <cell r="C899" t="str">
            <v>POP.Americas</v>
          </cell>
          <cell r="D899" t="str">
            <v>Ampliación Localidades 700 - Ampliación Obras Civiles</v>
          </cell>
          <cell r="E899">
            <v>2924780</v>
          </cell>
          <cell r="F899" t="str">
            <v>German Dario Mancipe</v>
          </cell>
          <cell r="G899">
            <v>44312</v>
          </cell>
          <cell r="H899" t="str">
            <v>CICSA</v>
          </cell>
          <cell r="I899" t="str">
            <v>RF-OVE-49368 LTE700,</v>
          </cell>
          <cell r="K899" t="str">
            <v>Calidad regional</v>
          </cell>
          <cell r="L899" t="str">
            <v>Ampliación Localidades 700</v>
          </cell>
          <cell r="M899" t="str">
            <v>Torre Autosoportada - Triangular Seccion Variable</v>
          </cell>
          <cell r="N899" t="str">
            <v>35.0</v>
          </cell>
          <cell r="O899">
            <v>44313</v>
          </cell>
          <cell r="P899" t="str">
            <v>12.0</v>
          </cell>
          <cell r="Q899">
            <v>44370</v>
          </cell>
          <cell r="R899" t="str">
            <v>NA</v>
          </cell>
          <cell r="S899" t="str">
            <v>NA</v>
          </cell>
          <cell r="T899" t="str">
            <v>la instalación de tres platinas de tierra y el desmonte de tres soportes tipo H</v>
          </cell>
          <cell r="U899" t="str">
            <v>CW2020 R3</v>
          </cell>
          <cell r="V899">
            <v>44432</v>
          </cell>
          <cell r="W899">
            <v>44432</v>
          </cell>
          <cell r="X899">
            <v>44432</v>
          </cell>
          <cell r="Y899">
            <v>44439</v>
          </cell>
          <cell r="Z899">
            <v>44442</v>
          </cell>
        </row>
        <row r="900">
          <cell r="B900" t="str">
            <v>SurOccidente</v>
          </cell>
          <cell r="C900" t="str">
            <v>CAL.Torres de Comfandi</v>
          </cell>
          <cell r="D900" t="str">
            <v>Ampliación Localidades 700 - Ampliación Obras Civiles</v>
          </cell>
          <cell r="E900">
            <v>1592279</v>
          </cell>
          <cell r="F900" t="str">
            <v>German Dario Mancipe</v>
          </cell>
          <cell r="G900">
            <v>44309</v>
          </cell>
          <cell r="H900" t="str">
            <v>CICSA</v>
          </cell>
          <cell r="I900" t="str">
            <v>RF-OVE-50098 lte700,</v>
          </cell>
          <cell r="K900" t="str">
            <v>Calidad regional</v>
          </cell>
          <cell r="L900" t="str">
            <v>Ampliación Localidades 700</v>
          </cell>
          <cell r="M900" t="str">
            <v>Torre Autosoportada - Triangular Seccion Variable</v>
          </cell>
          <cell r="N900" t="str">
            <v>31.0</v>
          </cell>
          <cell r="O900">
            <v>44310</v>
          </cell>
          <cell r="P900" t="str">
            <v>12.0</v>
          </cell>
          <cell r="Q900">
            <v>44367</v>
          </cell>
          <cell r="R900" t="str">
            <v>NA</v>
          </cell>
          <cell r="S900" t="str">
            <v>NA</v>
          </cell>
          <cell r="T900" t="str">
            <v>instalación de 6 platinas de tierra</v>
          </cell>
          <cell r="U900" t="str">
            <v>CW2020 R3</v>
          </cell>
          <cell r="V900">
            <v>44329</v>
          </cell>
          <cell r="W900">
            <v>44343</v>
          </cell>
          <cell r="X900">
            <v>44343</v>
          </cell>
          <cell r="Y900">
            <v>44344</v>
          </cell>
          <cell r="Z900">
            <v>44350</v>
          </cell>
        </row>
        <row r="901">
          <cell r="B901" t="str">
            <v>SurOccidente</v>
          </cell>
          <cell r="C901" t="str">
            <v>CAL.Los Alcazares</v>
          </cell>
          <cell r="D901" t="str">
            <v>Ampliación Localidades 700 - Ampliación Obras Civiles</v>
          </cell>
          <cell r="E901">
            <v>6797136</v>
          </cell>
          <cell r="F901" t="str">
            <v>German Dario Mancipe</v>
          </cell>
          <cell r="G901">
            <v>44309</v>
          </cell>
          <cell r="H901" t="str">
            <v>CICSA</v>
          </cell>
          <cell r="I901" t="str">
            <v>RF-OVE-50081 lte700,</v>
          </cell>
          <cell r="K901" t="str">
            <v>Calidad regional</v>
          </cell>
          <cell r="L901" t="str">
            <v>Ampliación Localidades 700</v>
          </cell>
          <cell r="M901" t="str">
            <v>Torre Autosoportada - Triangular Seccion Variable</v>
          </cell>
          <cell r="N901" t="str">
            <v>38.0</v>
          </cell>
          <cell r="O901">
            <v>44310</v>
          </cell>
          <cell r="P901" t="str">
            <v>12.0</v>
          </cell>
          <cell r="Q901">
            <v>44367</v>
          </cell>
          <cell r="R901" t="str">
            <v>NA</v>
          </cell>
          <cell r="S901" t="str">
            <v>NA</v>
          </cell>
          <cell r="T901" t="str">
            <v>instalación de rieles omega , escalerilla porta cables y dos soportes tipo H</v>
          </cell>
          <cell r="U901" t="str">
            <v>CW2020 R3</v>
          </cell>
          <cell r="V901">
            <v>44375</v>
          </cell>
          <cell r="W901">
            <v>44375</v>
          </cell>
          <cell r="X901">
            <v>44375</v>
          </cell>
          <cell r="Y901">
            <v>44376</v>
          </cell>
          <cell r="Z901">
            <v>44378</v>
          </cell>
        </row>
        <row r="902">
          <cell r="B902" t="str">
            <v>SurOccidente</v>
          </cell>
          <cell r="C902" t="str">
            <v>PUT.La Herradura</v>
          </cell>
          <cell r="D902" t="str">
            <v>Adecuaciones - Obras Eléctricas Menores</v>
          </cell>
          <cell r="E902">
            <v>3264850</v>
          </cell>
          <cell r="F902" t="str">
            <v>Rafael Angel Garcia</v>
          </cell>
          <cell r="G902">
            <v>44309</v>
          </cell>
          <cell r="H902" t="str">
            <v>CICSA</v>
          </cell>
          <cell r="I902" t="str">
            <v>NA</v>
          </cell>
          <cell r="K902" t="str">
            <v>NA</v>
          </cell>
          <cell r="L902" t="str">
            <v>Adecuaciones</v>
          </cell>
          <cell r="M902" t="str">
            <v>Torre Autosoportada - Triangular Seccion Variable</v>
          </cell>
          <cell r="N902" t="str">
            <v>60.0</v>
          </cell>
          <cell r="O902">
            <v>44309</v>
          </cell>
          <cell r="P902" t="str">
            <v>2.0</v>
          </cell>
          <cell r="Q902">
            <v>44356</v>
          </cell>
          <cell r="R902" t="str">
            <v>NA</v>
          </cell>
          <cell r="S902" t="str">
            <v>NA</v>
          </cell>
          <cell r="T902" t="str">
            <v>Abastecimiento y revisión planta</v>
          </cell>
          <cell r="U902" t="str">
            <v>CW2020 R3</v>
          </cell>
          <cell r="V902">
            <v>44315</v>
          </cell>
          <cell r="W902">
            <v>44315</v>
          </cell>
          <cell r="X902">
            <v>44315</v>
          </cell>
          <cell r="Y902">
            <v>44316</v>
          </cell>
          <cell r="Z902">
            <v>44321</v>
          </cell>
        </row>
        <row r="903">
          <cell r="B903" t="str">
            <v>SurOccidente</v>
          </cell>
          <cell r="C903" t="str">
            <v>NAR.La Florida</v>
          </cell>
          <cell r="D903" t="str">
            <v>Adecuaciones - Obras Eléctricas Menores</v>
          </cell>
          <cell r="E903">
            <v>30825115</v>
          </cell>
          <cell r="F903" t="str">
            <v>Rafael Angel Garcia</v>
          </cell>
          <cell r="G903">
            <v>44307</v>
          </cell>
          <cell r="H903" t="str">
            <v>CICSA</v>
          </cell>
          <cell r="I903" t="str">
            <v>NA</v>
          </cell>
          <cell r="K903" t="str">
            <v>NA</v>
          </cell>
          <cell r="L903" t="str">
            <v>Adecuaciones</v>
          </cell>
          <cell r="M903" t="str">
            <v>Torre Riendada - Seccion Triangular</v>
          </cell>
          <cell r="N903" t="str">
            <v>80.0</v>
          </cell>
          <cell r="O903">
            <v>44307</v>
          </cell>
          <cell r="P903" t="str">
            <v>30.0</v>
          </cell>
          <cell r="Q903">
            <v>44382</v>
          </cell>
          <cell r="R903" t="str">
            <v>NA</v>
          </cell>
          <cell r="S903" t="str">
            <v>NA</v>
          </cell>
          <cell r="T903" t="str">
            <v>Reubicación o traslado de la red de MT.</v>
          </cell>
          <cell r="U903" t="str">
            <v>CW2020 R3</v>
          </cell>
          <cell r="V903">
            <v>44498</v>
          </cell>
          <cell r="W903">
            <v>44498</v>
          </cell>
          <cell r="X903">
            <v>44498</v>
          </cell>
          <cell r="Y903">
            <v>44498</v>
          </cell>
          <cell r="Z903">
            <v>44504</v>
          </cell>
        </row>
        <row r="904">
          <cell r="B904" t="str">
            <v>SurOccidente</v>
          </cell>
          <cell r="C904" t="str">
            <v>HUI.Bolivar</v>
          </cell>
          <cell r="D904" t="str">
            <v>Plan Espectro - Obra Civil 100%</v>
          </cell>
          <cell r="E904">
            <v>210531975</v>
          </cell>
          <cell r="F904" t="str">
            <v>Juan Carlos Gonzalez</v>
          </cell>
          <cell r="G904">
            <v>44307</v>
          </cell>
          <cell r="H904" t="str">
            <v>HB SADELEC</v>
          </cell>
          <cell r="I904" t="str">
            <v>CO-5-R3-HUI-ST-24345</v>
          </cell>
          <cell r="J904">
            <v>20212300</v>
          </cell>
          <cell r="K904" t="str">
            <v>Obligaciones de hacer</v>
          </cell>
          <cell r="L904" t="str">
            <v>Plan Espectro</v>
          </cell>
          <cell r="M904" t="str">
            <v>Torre Autosoportada - Triangular Seccion Variable</v>
          </cell>
          <cell r="N904" t="str">
            <v>60.0</v>
          </cell>
          <cell r="O904">
            <v>44284</v>
          </cell>
          <cell r="P904" t="str">
            <v>60.0</v>
          </cell>
          <cell r="Q904">
            <v>44389</v>
          </cell>
          <cell r="R904" t="str">
            <v>J</v>
          </cell>
          <cell r="S904" t="str">
            <v>hasta Licencias</v>
          </cell>
          <cell r="T904" t="str">
            <v>Inicio de Fabricación de TAT60m</v>
          </cell>
          <cell r="U904" t="str">
            <v>CW2020 R3</v>
          </cell>
        </row>
        <row r="905">
          <cell r="B905" t="str">
            <v>SurOccidente</v>
          </cell>
          <cell r="C905" t="str">
            <v>HUI.Bolivar</v>
          </cell>
          <cell r="D905" t="str">
            <v>Plan Espectro - Cimentación Torre</v>
          </cell>
          <cell r="E905">
            <v>43730045</v>
          </cell>
          <cell r="F905" t="str">
            <v>Juan Carlos Gonzalez</v>
          </cell>
          <cell r="G905">
            <v>44307</v>
          </cell>
          <cell r="H905" t="str">
            <v>HB SADELEC</v>
          </cell>
          <cell r="I905" t="str">
            <v>CO-5-R3-HUI-ST-24345</v>
          </cell>
          <cell r="K905" t="str">
            <v>Obligaciones de hacer</v>
          </cell>
          <cell r="L905" t="str">
            <v>Plan Espectro</v>
          </cell>
          <cell r="M905" t="str">
            <v>Torre Autosoportada - Triangular Seccion Variable</v>
          </cell>
          <cell r="N905" t="str">
            <v>60.0</v>
          </cell>
          <cell r="O905">
            <v>44284</v>
          </cell>
          <cell r="P905" t="str">
            <v>60.0</v>
          </cell>
          <cell r="Q905">
            <v>44389</v>
          </cell>
          <cell r="R905" t="str">
            <v>J</v>
          </cell>
          <cell r="S905" t="str">
            <v>hasta Licencias</v>
          </cell>
          <cell r="T905" t="str">
            <v>Inicio de Fabricación de TAT60m</v>
          </cell>
          <cell r="U905" t="str">
            <v>CW2020 R3</v>
          </cell>
          <cell r="V905">
            <v>44468</v>
          </cell>
          <cell r="W905">
            <v>44468</v>
          </cell>
          <cell r="X905">
            <v>44468</v>
          </cell>
          <cell r="Y905">
            <v>44469</v>
          </cell>
          <cell r="Z905">
            <v>44473</v>
          </cell>
        </row>
        <row r="906">
          <cell r="B906" t="str">
            <v>SurOccidente</v>
          </cell>
          <cell r="C906" t="str">
            <v>CAQ.Kilometro 18</v>
          </cell>
          <cell r="D906" t="str">
            <v>Localidades 700 - Obra Eléctrica 100%</v>
          </cell>
          <cell r="E906">
            <v>30000000</v>
          </cell>
          <cell r="F906" t="str">
            <v>Luis Ediel Torres</v>
          </cell>
          <cell r="G906">
            <v>44306</v>
          </cell>
          <cell r="H906" t="str">
            <v>CICSA</v>
          </cell>
          <cell r="K906" t="str">
            <v>Obligaciones de hacer</v>
          </cell>
          <cell r="L906" t="str">
            <v>Localidades 700</v>
          </cell>
          <cell r="M906" t="str">
            <v>Celda Portatil - Flexi Rural</v>
          </cell>
          <cell r="N906" t="str">
            <v>18.0</v>
          </cell>
          <cell r="O906">
            <v>44316</v>
          </cell>
          <cell r="P906" t="str">
            <v>40.0</v>
          </cell>
          <cell r="Q906">
            <v>44401</v>
          </cell>
          <cell r="R906" t="str">
            <v>NA</v>
          </cell>
          <cell r="S906" t="str">
            <v>NA</v>
          </cell>
          <cell r="T906" t="str">
            <v>celda portatil de 18mt</v>
          </cell>
          <cell r="U906" t="str">
            <v>CW2020 R3</v>
          </cell>
        </row>
        <row r="907">
          <cell r="B907" t="str">
            <v>SurOccidente</v>
          </cell>
          <cell r="C907" t="str">
            <v>IBG.Rb Salado-2</v>
          </cell>
          <cell r="D907" t="str">
            <v>Ampliación Localidades 700 - Ampliación Obras Civiles</v>
          </cell>
          <cell r="E907">
            <v>3672917</v>
          </cell>
          <cell r="F907" t="str">
            <v>German Dario Mancipe</v>
          </cell>
          <cell r="G907">
            <v>44306</v>
          </cell>
          <cell r="H907" t="str">
            <v>CICSA</v>
          </cell>
          <cell r="I907" t="str">
            <v>RF-OVE-49502 LTE700,</v>
          </cell>
          <cell r="K907" t="str">
            <v>Calidad regional</v>
          </cell>
          <cell r="L907" t="str">
            <v>Ampliación Localidades 700</v>
          </cell>
          <cell r="M907" t="str">
            <v>Torre Autosoportada - Triangular Seccion Variable</v>
          </cell>
          <cell r="N907" t="str">
            <v>30.0</v>
          </cell>
          <cell r="O907">
            <v>44307</v>
          </cell>
          <cell r="P907" t="str">
            <v>8.0</v>
          </cell>
          <cell r="Q907">
            <v>44360</v>
          </cell>
          <cell r="R907" t="str">
            <v>NA</v>
          </cell>
          <cell r="S907" t="str">
            <v>NA</v>
          </cell>
          <cell r="T907" t="str">
            <v>Instalación de dos totalizadores de 2x30A</v>
          </cell>
          <cell r="U907" t="str">
            <v>CW2020 R3</v>
          </cell>
          <cell r="V907">
            <v>44372</v>
          </cell>
          <cell r="W907">
            <v>44372</v>
          </cell>
          <cell r="X907">
            <v>44372</v>
          </cell>
          <cell r="Y907">
            <v>44376</v>
          </cell>
          <cell r="Z907">
            <v>44378</v>
          </cell>
        </row>
        <row r="908">
          <cell r="B908" t="str">
            <v>SurOccidente</v>
          </cell>
          <cell r="C908" t="str">
            <v>NAR.Obonuco</v>
          </cell>
          <cell r="D908" t="str">
            <v>Ampliación Localidades 700 - Ampliación Obras Civiles</v>
          </cell>
          <cell r="E908">
            <v>10739273</v>
          </cell>
          <cell r="F908" t="str">
            <v>German Dario Mancipe</v>
          </cell>
          <cell r="G908">
            <v>44306</v>
          </cell>
          <cell r="H908" t="str">
            <v>CICSA</v>
          </cell>
          <cell r="I908" t="str">
            <v>RF-OVE-49346 LTE700,</v>
          </cell>
          <cell r="K908" t="str">
            <v>Calidad regional</v>
          </cell>
          <cell r="L908" t="str">
            <v>Ampliación Localidades 700</v>
          </cell>
          <cell r="M908" t="str">
            <v>Torre Autosoportada - Triangular Seccion Variable</v>
          </cell>
          <cell r="N908" t="str">
            <v>60.0</v>
          </cell>
          <cell r="O908">
            <v>44307</v>
          </cell>
          <cell r="P908" t="str">
            <v>10.0</v>
          </cell>
          <cell r="Q908">
            <v>44362</v>
          </cell>
          <cell r="R908" t="str">
            <v>NA</v>
          </cell>
          <cell r="S908" t="str">
            <v>NA</v>
          </cell>
          <cell r="T908" t="str">
            <v>Instalación de rieles omega, escalerilla porta cables, 5 platinas de tierras, tres soportes tipo H y un soporte para equipos de RF</v>
          </cell>
          <cell r="U908" t="str">
            <v>CW2020 R3</v>
          </cell>
          <cell r="V908">
            <v>44375</v>
          </cell>
          <cell r="W908">
            <v>44375</v>
          </cell>
          <cell r="X908">
            <v>44375</v>
          </cell>
          <cell r="Y908">
            <v>44376</v>
          </cell>
          <cell r="Z908">
            <v>44378</v>
          </cell>
        </row>
        <row r="909">
          <cell r="B909" t="str">
            <v>SurOccidente</v>
          </cell>
          <cell r="C909" t="str">
            <v>CAL.Recuerdo</v>
          </cell>
          <cell r="D909" t="str">
            <v>Ampliación Localidades 700 - Ampliación Obras Civiles</v>
          </cell>
          <cell r="E909">
            <v>2781182</v>
          </cell>
          <cell r="F909" t="str">
            <v>German Dario Mancipe</v>
          </cell>
          <cell r="G909">
            <v>44306</v>
          </cell>
          <cell r="H909" t="str">
            <v>CICSA</v>
          </cell>
          <cell r="I909" t="str">
            <v>RF-OVE-46247 lte700,</v>
          </cell>
          <cell r="K909" t="str">
            <v>Calidad regional</v>
          </cell>
          <cell r="L909" t="str">
            <v>Ampliación Localidades 700</v>
          </cell>
          <cell r="M909" t="str">
            <v>Monopolo - Convencional</v>
          </cell>
          <cell r="N909" t="str">
            <v>38.0</v>
          </cell>
          <cell r="O909">
            <v>44307</v>
          </cell>
          <cell r="P909" t="str">
            <v>10.0</v>
          </cell>
          <cell r="Q909">
            <v>44362</v>
          </cell>
          <cell r="R909" t="str">
            <v>NA</v>
          </cell>
          <cell r="S909" t="str">
            <v>NA</v>
          </cell>
          <cell r="T909" t="str">
            <v>Instalación de 6 platinas de tierra y un soporte para equipos de RF</v>
          </cell>
          <cell r="U909" t="str">
            <v>CW2020 R3</v>
          </cell>
          <cell r="V909">
            <v>44343</v>
          </cell>
          <cell r="W909">
            <v>44343</v>
          </cell>
          <cell r="X909">
            <v>44343</v>
          </cell>
          <cell r="Y909">
            <v>44344</v>
          </cell>
          <cell r="Z909">
            <v>44350</v>
          </cell>
        </row>
        <row r="910">
          <cell r="B910" t="str">
            <v>SurOccidente</v>
          </cell>
          <cell r="C910" t="str">
            <v>PUT.El Oasis</v>
          </cell>
          <cell r="D910" t="str">
            <v>Adecuaciones - Obras Civiles Menores</v>
          </cell>
          <cell r="E910">
            <v>7548066</v>
          </cell>
          <cell r="F910" t="str">
            <v>Rafael Angel Garcia</v>
          </cell>
          <cell r="G910">
            <v>44306</v>
          </cell>
          <cell r="H910" t="str">
            <v>CICSA</v>
          </cell>
          <cell r="I910" t="str">
            <v>NA</v>
          </cell>
          <cell r="K910" t="str">
            <v>NA</v>
          </cell>
          <cell r="L910" t="str">
            <v>Adecuaciones</v>
          </cell>
          <cell r="M910" t="str">
            <v>Celda Portatil - Triangular</v>
          </cell>
          <cell r="N910" t="str">
            <v>60.0</v>
          </cell>
          <cell r="O910">
            <v>44306</v>
          </cell>
          <cell r="P910" t="str">
            <v>10.0</v>
          </cell>
          <cell r="Q910">
            <v>44361</v>
          </cell>
          <cell r="R910" t="str">
            <v>NA</v>
          </cell>
          <cell r="S910" t="str">
            <v>NA</v>
          </cell>
          <cell r="T910" t="str">
            <v>Revisión y abastecimiento planta</v>
          </cell>
          <cell r="U910" t="str">
            <v>CW2020 R3</v>
          </cell>
          <cell r="V910">
            <v>44306</v>
          </cell>
          <cell r="W910">
            <v>44306</v>
          </cell>
          <cell r="X910">
            <v>44306</v>
          </cell>
          <cell r="Y910">
            <v>44314</v>
          </cell>
          <cell r="Z910">
            <v>44321</v>
          </cell>
        </row>
        <row r="911">
          <cell r="B911" t="str">
            <v>SurOccidente</v>
          </cell>
          <cell r="C911" t="str">
            <v>IBG.IND Avicol</v>
          </cell>
          <cell r="D911" t="str">
            <v>Soluciones Dedicadas Corporativas - Obra Civil 100%</v>
          </cell>
          <cell r="E911">
            <v>23442334</v>
          </cell>
          <cell r="F911" t="str">
            <v>German Dario Mancipe</v>
          </cell>
          <cell r="G911">
            <v>44301</v>
          </cell>
          <cell r="H911" t="str">
            <v>HB SADELEC</v>
          </cell>
          <cell r="I911" t="str">
            <v>PRJ-04144</v>
          </cell>
          <cell r="K911" t="str">
            <v>Calidad regional</v>
          </cell>
          <cell r="L911" t="str">
            <v>Soluciones Dedicadas Corporativas</v>
          </cell>
          <cell r="M911" t="str">
            <v>Terraza - Kit Mastil</v>
          </cell>
          <cell r="N911" t="str">
            <v>7.0</v>
          </cell>
          <cell r="O911">
            <v>44306</v>
          </cell>
          <cell r="P911" t="str">
            <v>30.0</v>
          </cell>
          <cell r="Q911">
            <v>44381</v>
          </cell>
          <cell r="R911" t="str">
            <v>NA</v>
          </cell>
          <cell r="S911" t="str">
            <v>NA</v>
          </cell>
          <cell r="T911" t="str">
            <v>KIT Exterior adosado a Muro</v>
          </cell>
          <cell r="U911" t="str">
            <v>CW2020 R3</v>
          </cell>
          <cell r="V911">
            <v>44439</v>
          </cell>
          <cell r="W911">
            <v>44439</v>
          </cell>
          <cell r="X911">
            <v>44439</v>
          </cell>
          <cell r="Y911">
            <v>44439</v>
          </cell>
          <cell r="Z911">
            <v>44442</v>
          </cell>
        </row>
        <row r="912">
          <cell r="B912" t="str">
            <v>SurOccidente</v>
          </cell>
          <cell r="C912" t="str">
            <v>PUT.Bocana</v>
          </cell>
          <cell r="D912" t="str">
            <v>Localidades 700 - Obra Eléctrica 100%</v>
          </cell>
          <cell r="E912">
            <v>30000000</v>
          </cell>
          <cell r="F912" t="str">
            <v>Luis Ediel Torres</v>
          </cell>
          <cell r="G912">
            <v>44301</v>
          </cell>
          <cell r="H912" t="str">
            <v>CICSA</v>
          </cell>
          <cell r="K912" t="str">
            <v>Obligaciones de hacer</v>
          </cell>
          <cell r="L912" t="str">
            <v>Localidades 700</v>
          </cell>
          <cell r="M912" t="str">
            <v>Celda Portatil - Cuadrada</v>
          </cell>
          <cell r="N912" t="str">
            <v>45.0</v>
          </cell>
          <cell r="O912">
            <v>44312</v>
          </cell>
          <cell r="P912" t="str">
            <v>45.0</v>
          </cell>
          <cell r="Q912">
            <v>44402</v>
          </cell>
          <cell r="R912" t="str">
            <v>NA</v>
          </cell>
          <cell r="S912" t="str">
            <v>NA</v>
          </cell>
          <cell r="T912" t="str">
            <v>celda portatil 45mt</v>
          </cell>
          <cell r="U912" t="str">
            <v>CW2020 R3</v>
          </cell>
        </row>
        <row r="913">
          <cell r="B913" t="str">
            <v>SurOccidente</v>
          </cell>
          <cell r="C913" t="str">
            <v>PUT.Bocana</v>
          </cell>
          <cell r="D913" t="str">
            <v>Localidades 700 - Obra Civil 100%</v>
          </cell>
          <cell r="E913">
            <v>40000000</v>
          </cell>
          <cell r="F913" t="str">
            <v>Luis Ediel Torres</v>
          </cell>
          <cell r="G913">
            <v>44301</v>
          </cell>
          <cell r="H913" t="str">
            <v>CICSA</v>
          </cell>
          <cell r="K913" t="str">
            <v>Obligaciones de hacer</v>
          </cell>
          <cell r="L913" t="str">
            <v>Localidades 700</v>
          </cell>
          <cell r="M913" t="str">
            <v>Celda Portatil - Cuadrada</v>
          </cell>
          <cell r="N913" t="str">
            <v>45.0</v>
          </cell>
          <cell r="O913">
            <v>44312</v>
          </cell>
          <cell r="P913" t="str">
            <v>45.0</v>
          </cell>
          <cell r="Q913">
            <v>44402</v>
          </cell>
          <cell r="R913" t="str">
            <v>NA</v>
          </cell>
          <cell r="S913" t="str">
            <v>NA</v>
          </cell>
          <cell r="T913" t="str">
            <v>celda portatil 45mt</v>
          </cell>
          <cell r="U913" t="str">
            <v>CW2020 R3</v>
          </cell>
        </row>
        <row r="914">
          <cell r="B914" t="str">
            <v>SurOccidente</v>
          </cell>
          <cell r="C914" t="str">
            <v>PUT.Bocana</v>
          </cell>
          <cell r="D914" t="str">
            <v>Localidades 700 - Suministro e Instalación Torre</v>
          </cell>
          <cell r="E914">
            <v>160000000</v>
          </cell>
          <cell r="F914" t="str">
            <v>Luis Ediel Torres</v>
          </cell>
          <cell r="G914">
            <v>44301</v>
          </cell>
          <cell r="H914" t="str">
            <v>CICSA</v>
          </cell>
          <cell r="K914" t="str">
            <v>Obligaciones de hacer</v>
          </cell>
          <cell r="L914" t="str">
            <v>Localidades 700</v>
          </cell>
          <cell r="M914" t="str">
            <v>Celda Portatil - Cuadrada</v>
          </cell>
          <cell r="N914" t="str">
            <v>45.0</v>
          </cell>
          <cell r="O914">
            <v>44312</v>
          </cell>
          <cell r="P914" t="str">
            <v>45.0</v>
          </cell>
          <cell r="Q914">
            <v>44402</v>
          </cell>
          <cell r="R914" t="str">
            <v>NA</v>
          </cell>
          <cell r="S914" t="str">
            <v>NA</v>
          </cell>
          <cell r="T914" t="str">
            <v>celda portatil 45mt</v>
          </cell>
          <cell r="U914" t="str">
            <v>CW2020 R3</v>
          </cell>
        </row>
        <row r="915">
          <cell r="B915" t="str">
            <v>SurOccidente</v>
          </cell>
          <cell r="C915" t="str">
            <v>PUT.Villa Flor</v>
          </cell>
          <cell r="D915" t="str">
            <v>Localidades 700 - Obra Civil 100%</v>
          </cell>
          <cell r="E915">
            <v>30000000</v>
          </cell>
          <cell r="F915" t="str">
            <v>Luis Ediel Torres</v>
          </cell>
          <cell r="G915">
            <v>44301</v>
          </cell>
          <cell r="H915" t="str">
            <v>CICSA</v>
          </cell>
          <cell r="K915" t="str">
            <v>Obligaciones de hacer</v>
          </cell>
          <cell r="L915" t="str">
            <v>Localidades 700</v>
          </cell>
          <cell r="M915" t="str">
            <v>Celda Portatil - Cuadrada</v>
          </cell>
          <cell r="N915" t="str">
            <v>45.0</v>
          </cell>
          <cell r="O915">
            <v>44312</v>
          </cell>
          <cell r="P915" t="str">
            <v>45.0</v>
          </cell>
          <cell r="Q915">
            <v>44402</v>
          </cell>
          <cell r="R915" t="str">
            <v>NA</v>
          </cell>
          <cell r="S915" t="str">
            <v>NA</v>
          </cell>
          <cell r="T915" t="str">
            <v>celda portatil de 45mt</v>
          </cell>
          <cell r="U915" t="str">
            <v>CW2020 R3</v>
          </cell>
        </row>
        <row r="916">
          <cell r="B916" t="str">
            <v>SurOccidente</v>
          </cell>
          <cell r="C916" t="str">
            <v>PUT.Villa Flor</v>
          </cell>
          <cell r="D916" t="str">
            <v>Localidades 700 - Obra Civil 100%</v>
          </cell>
          <cell r="E916">
            <v>40000000</v>
          </cell>
          <cell r="F916" t="str">
            <v>Luis Ediel Torres</v>
          </cell>
          <cell r="G916">
            <v>44301</v>
          </cell>
          <cell r="H916" t="str">
            <v>CICSA</v>
          </cell>
          <cell r="K916" t="str">
            <v>Obligaciones de hacer</v>
          </cell>
          <cell r="L916" t="str">
            <v>Localidades 700</v>
          </cell>
          <cell r="M916" t="str">
            <v>Celda Portatil - Cuadrada</v>
          </cell>
          <cell r="N916" t="str">
            <v>45.0</v>
          </cell>
          <cell r="O916">
            <v>44312</v>
          </cell>
          <cell r="P916" t="str">
            <v>45.0</v>
          </cell>
          <cell r="Q916">
            <v>44402</v>
          </cell>
          <cell r="R916" t="str">
            <v>NA</v>
          </cell>
          <cell r="S916" t="str">
            <v>NA</v>
          </cell>
          <cell r="T916" t="str">
            <v>celda portatil de 45mt</v>
          </cell>
          <cell r="U916" t="str">
            <v>CW2020 R3</v>
          </cell>
        </row>
        <row r="917">
          <cell r="B917" t="str">
            <v>SurOccidente</v>
          </cell>
          <cell r="C917" t="str">
            <v>PUT.Villa Flor</v>
          </cell>
          <cell r="D917" t="str">
            <v>Localidades 700 - Suministro e Instalación Torre</v>
          </cell>
          <cell r="E917">
            <v>160000000</v>
          </cell>
          <cell r="F917" t="str">
            <v>Luis Ediel Torres</v>
          </cell>
          <cell r="G917">
            <v>44301</v>
          </cell>
          <cell r="H917" t="str">
            <v>CICSA</v>
          </cell>
          <cell r="K917" t="str">
            <v>Obligaciones de hacer</v>
          </cell>
          <cell r="L917" t="str">
            <v>Localidades 700</v>
          </cell>
          <cell r="M917" t="str">
            <v>Celda Portatil - Cuadrada</v>
          </cell>
          <cell r="N917" t="str">
            <v>45.0</v>
          </cell>
          <cell r="O917">
            <v>44312</v>
          </cell>
          <cell r="P917" t="str">
            <v>45.0</v>
          </cell>
          <cell r="Q917">
            <v>44402</v>
          </cell>
          <cell r="R917" t="str">
            <v>NA</v>
          </cell>
          <cell r="S917" t="str">
            <v>NA</v>
          </cell>
          <cell r="T917" t="str">
            <v>celda portatil de 45mt</v>
          </cell>
          <cell r="U917" t="str">
            <v>CW2020 R3</v>
          </cell>
        </row>
        <row r="918">
          <cell r="B918" t="str">
            <v>SurOccidente</v>
          </cell>
          <cell r="C918" t="str">
            <v>CAL.RB Chorros-2</v>
          </cell>
          <cell r="D918" t="str">
            <v>Adecuaciones - Obras Eléctricas Menores</v>
          </cell>
          <cell r="E918">
            <v>6000000</v>
          </cell>
          <cell r="F918" t="str">
            <v>Rafael Angel Garcia</v>
          </cell>
          <cell r="G918">
            <v>44298</v>
          </cell>
          <cell r="H918" t="str">
            <v>CICSA</v>
          </cell>
          <cell r="K918" t="str">
            <v>Reubicaciones</v>
          </cell>
          <cell r="L918" t="str">
            <v>Adecuaciones</v>
          </cell>
          <cell r="M918" t="str">
            <v>Monopolo - Convencional</v>
          </cell>
          <cell r="N918" t="str">
            <v>24.0</v>
          </cell>
          <cell r="O918">
            <v>44298</v>
          </cell>
          <cell r="P918" t="str">
            <v>15.0</v>
          </cell>
          <cell r="Q918">
            <v>44358</v>
          </cell>
          <cell r="R918" t="str">
            <v>NA</v>
          </cell>
          <cell r="S918" t="str">
            <v>NA</v>
          </cell>
          <cell r="T918" t="str">
            <v>Fabricación tablero TGD 10 KVA trifásico</v>
          </cell>
          <cell r="U918" t="str">
            <v>CW2020 R3</v>
          </cell>
        </row>
        <row r="919">
          <cell r="B919" t="str">
            <v>SurOccidente</v>
          </cell>
          <cell r="C919" t="str">
            <v>PAL.RB Jaramillo</v>
          </cell>
          <cell r="D919" t="str">
            <v>Adecuaciones - Obras Eléctricas Menores</v>
          </cell>
          <cell r="E919">
            <v>6000000</v>
          </cell>
          <cell r="F919" t="str">
            <v>Rafael Angel Garcia</v>
          </cell>
          <cell r="G919">
            <v>44298</v>
          </cell>
          <cell r="H919" t="str">
            <v>CICSA</v>
          </cell>
          <cell r="I919" t="str">
            <v>NA</v>
          </cell>
          <cell r="K919" t="str">
            <v>Reubicaciones</v>
          </cell>
          <cell r="L919" t="str">
            <v>Adecuaciones</v>
          </cell>
          <cell r="M919" t="str">
            <v>Torre Riendada - Seccion Triangular</v>
          </cell>
          <cell r="N919" t="str">
            <v>37.0</v>
          </cell>
          <cell r="O919">
            <v>44298</v>
          </cell>
          <cell r="P919" t="str">
            <v>15.0</v>
          </cell>
          <cell r="Q919">
            <v>44358</v>
          </cell>
          <cell r="R919" t="str">
            <v>NA</v>
          </cell>
          <cell r="S919" t="str">
            <v>NA</v>
          </cell>
          <cell r="T919" t="str">
            <v>Fabricación Tablero TGD 10KVA trifásico</v>
          </cell>
          <cell r="U919" t="str">
            <v>CW2020 R3</v>
          </cell>
        </row>
        <row r="920">
          <cell r="B920" t="str">
            <v>SurOccidente</v>
          </cell>
          <cell r="C920" t="str">
            <v>TOL.El Recreo</v>
          </cell>
          <cell r="D920" t="str">
            <v>Adecuaciones - Obras Eléctricas Menores</v>
          </cell>
          <cell r="E920">
            <v>4572906</v>
          </cell>
          <cell r="F920" t="str">
            <v>Rafael Angel Garcia</v>
          </cell>
          <cell r="G920">
            <v>44298</v>
          </cell>
          <cell r="H920" t="str">
            <v>CICSA</v>
          </cell>
          <cell r="I920" t="str">
            <v>NA</v>
          </cell>
          <cell r="K920" t="str">
            <v>NA</v>
          </cell>
          <cell r="L920" t="str">
            <v>Adecuaciones</v>
          </cell>
          <cell r="M920" t="str">
            <v>Celda Portatil - Flexi Rural</v>
          </cell>
          <cell r="N920" t="str">
            <v>30.0</v>
          </cell>
          <cell r="O920">
            <v>44298</v>
          </cell>
          <cell r="P920" t="str">
            <v>15.0</v>
          </cell>
          <cell r="Q920">
            <v>44358</v>
          </cell>
          <cell r="R920" t="str">
            <v>NA</v>
          </cell>
          <cell r="S920" t="str">
            <v>NA</v>
          </cell>
          <cell r="T920" t="str">
            <v>fabricación Tablero TDG 10KVA bifásico</v>
          </cell>
          <cell r="U920" t="str">
            <v>CW2020 R3</v>
          </cell>
          <cell r="V920">
            <v>44301</v>
          </cell>
          <cell r="W920">
            <v>44302</v>
          </cell>
          <cell r="X920">
            <v>44302</v>
          </cell>
          <cell r="Y920">
            <v>44306</v>
          </cell>
          <cell r="Z920">
            <v>44321</v>
          </cell>
        </row>
        <row r="921">
          <cell r="B921" t="str">
            <v>SurOccidente</v>
          </cell>
          <cell r="C921" t="str">
            <v>CAL.Carrefour Norte</v>
          </cell>
          <cell r="D921" t="str">
            <v>Ampliación Localidades 700 - Ampliación Obras Civiles</v>
          </cell>
          <cell r="E921">
            <v>3807044</v>
          </cell>
          <cell r="F921" t="str">
            <v>German Dario Mancipe</v>
          </cell>
          <cell r="G921">
            <v>44295</v>
          </cell>
          <cell r="H921" t="str">
            <v>CICSA</v>
          </cell>
          <cell r="I921" t="str">
            <v>RF-OVE-50062 lte700,</v>
          </cell>
          <cell r="K921" t="str">
            <v>Calidad regional</v>
          </cell>
          <cell r="L921" t="str">
            <v>Ampliación Localidades 700</v>
          </cell>
          <cell r="M921" t="str">
            <v>Monopolo - Convencional</v>
          </cell>
          <cell r="N921" t="str">
            <v>36.0</v>
          </cell>
          <cell r="O921">
            <v>44298</v>
          </cell>
          <cell r="P921" t="str">
            <v>12.0</v>
          </cell>
          <cell r="Q921">
            <v>44355</v>
          </cell>
          <cell r="R921" t="str">
            <v>NA</v>
          </cell>
          <cell r="S921" t="str">
            <v>NA</v>
          </cell>
          <cell r="T921" t="str">
            <v>El TSS se valida para la instalación de un soporte para equipos de RF. 5 platinas de tierras y 45 m. de guaya en rack vertical</v>
          </cell>
          <cell r="U921" t="str">
            <v>CW2020 R3</v>
          </cell>
          <cell r="V921">
            <v>44302</v>
          </cell>
          <cell r="W921">
            <v>44438</v>
          </cell>
          <cell r="X921">
            <v>44438</v>
          </cell>
          <cell r="Y921">
            <v>44439</v>
          </cell>
          <cell r="Z921">
            <v>44442</v>
          </cell>
        </row>
        <row r="922">
          <cell r="B922" t="str">
            <v>SurOccidente</v>
          </cell>
          <cell r="C922" t="str">
            <v>HUI.Bolivar</v>
          </cell>
          <cell r="D922" t="str">
            <v>Plan Espectro - Obra Eléctrica 100%</v>
          </cell>
          <cell r="E922">
            <v>70000000</v>
          </cell>
          <cell r="F922" t="str">
            <v>Rafael Angel Garcia</v>
          </cell>
          <cell r="G922">
            <v>44295</v>
          </cell>
          <cell r="H922" t="str">
            <v>HB SADELEC</v>
          </cell>
          <cell r="I922" t="str">
            <v>CO-5-R3-HUI-ST-24345</v>
          </cell>
          <cell r="K922" t="str">
            <v>Obligaciones de hacer</v>
          </cell>
          <cell r="L922" t="str">
            <v>Plan Espectro</v>
          </cell>
          <cell r="M922" t="str">
            <v>Torre Autosoportada - Triangular Seccion Variable</v>
          </cell>
          <cell r="N922" t="str">
            <v>60.0</v>
          </cell>
          <cell r="O922">
            <v>44284</v>
          </cell>
          <cell r="P922" t="str">
            <v>60.0</v>
          </cell>
          <cell r="Q922">
            <v>44389</v>
          </cell>
          <cell r="R922" t="str">
            <v>J</v>
          </cell>
          <cell r="S922" t="str">
            <v>hasta Licencias</v>
          </cell>
          <cell r="T922" t="str">
            <v>Inicio de Fabricación de TAT60m</v>
          </cell>
          <cell r="U922" t="str">
            <v>CW2020 R3</v>
          </cell>
        </row>
        <row r="923">
          <cell r="B923" t="str">
            <v>SurOccidente</v>
          </cell>
          <cell r="C923" t="str">
            <v>BNV.Palacio</v>
          </cell>
          <cell r="D923" t="str">
            <v>Ampliación Localidades 700 - Ampliación Obras Civiles</v>
          </cell>
          <cell r="E923">
            <v>7577028</v>
          </cell>
          <cell r="F923" t="str">
            <v>German Dario Mancipe</v>
          </cell>
          <cell r="G923">
            <v>44293</v>
          </cell>
          <cell r="H923" t="str">
            <v>CICSA</v>
          </cell>
          <cell r="I923" t="str">
            <v>RF-OVE-49283 LTE700,</v>
          </cell>
          <cell r="K923" t="str">
            <v>Calidad regional</v>
          </cell>
          <cell r="L923" t="str">
            <v>Ampliación Localidades 700</v>
          </cell>
          <cell r="M923" t="str">
            <v>Torre Autosoportada - Triangular Seccion Variable</v>
          </cell>
          <cell r="N923" t="str">
            <v>45.0</v>
          </cell>
          <cell r="O923">
            <v>44294</v>
          </cell>
          <cell r="P923" t="str">
            <v>12.0</v>
          </cell>
          <cell r="Q923">
            <v>44351</v>
          </cell>
          <cell r="R923" t="str">
            <v>NA</v>
          </cell>
          <cell r="S923" t="str">
            <v>NA</v>
          </cell>
          <cell r="T923" t="str">
            <v>El TSS se valida para la el suministro e instalación de Rieles omega, escalerilla porta cables una platina de tierra, un soporte tipo H y la reubicación dedos soportes de diversidad y un tipo H y un tipo bandera</v>
          </cell>
          <cell r="U923" t="str">
            <v>CW2020 R3</v>
          </cell>
          <cell r="V923">
            <v>44433</v>
          </cell>
          <cell r="W923">
            <v>44433</v>
          </cell>
          <cell r="X923">
            <v>44433</v>
          </cell>
          <cell r="Y923">
            <v>44439</v>
          </cell>
          <cell r="Z923">
            <v>44442</v>
          </cell>
        </row>
        <row r="924">
          <cell r="B924" t="str">
            <v>SurOccidente</v>
          </cell>
          <cell r="C924" t="str">
            <v>CAL.Shangai</v>
          </cell>
          <cell r="D924" t="str">
            <v>Ampliación Localidades 700 - Ampliación Obras Civiles</v>
          </cell>
          <cell r="E924">
            <v>9854663</v>
          </cell>
          <cell r="F924" t="str">
            <v>German Dario Mancipe</v>
          </cell>
          <cell r="G924">
            <v>44293</v>
          </cell>
          <cell r="H924" t="str">
            <v>CICSA</v>
          </cell>
          <cell r="K924" t="str">
            <v>Calidad regional</v>
          </cell>
          <cell r="L924" t="str">
            <v>Ampliación Localidades 700</v>
          </cell>
          <cell r="M924" t="str">
            <v>Torre Autosoportada - Triangular Seccion Variable</v>
          </cell>
          <cell r="N924" t="str">
            <v>50.0</v>
          </cell>
          <cell r="O924">
            <v>44294</v>
          </cell>
          <cell r="P924" t="str">
            <v>12.0</v>
          </cell>
          <cell r="Q924">
            <v>44351</v>
          </cell>
          <cell r="R924" t="str">
            <v>NA</v>
          </cell>
          <cell r="S924" t="str">
            <v>NA</v>
          </cell>
          <cell r="T924" t="str">
            <v>El TSS se valida previo aval de carga para la instalación de 4 soportes tipo H , 6 platinas de tierra y la reubicación de 4 soportes de diversidad.</v>
          </cell>
          <cell r="U924" t="str">
            <v>CW2020 R3</v>
          </cell>
          <cell r="V924">
            <v>44580</v>
          </cell>
          <cell r="W924">
            <v>44580</v>
          </cell>
          <cell r="X924">
            <v>44580</v>
          </cell>
          <cell r="Y924">
            <v>44589</v>
          </cell>
          <cell r="Z924">
            <v>44596</v>
          </cell>
        </row>
        <row r="925">
          <cell r="B925" t="str">
            <v>SurOccidente</v>
          </cell>
          <cell r="C925" t="str">
            <v>PUT.Cabana</v>
          </cell>
          <cell r="D925" t="str">
            <v>Localidades 700 - Búsqueda de Sitios</v>
          </cell>
          <cell r="E925">
            <v>1249750</v>
          </cell>
          <cell r="F925" t="str">
            <v>Juan Carlos Gonzalez</v>
          </cell>
          <cell r="G925">
            <v>44293</v>
          </cell>
          <cell r="H925" t="str">
            <v>CICSA</v>
          </cell>
          <cell r="I925" t="str">
            <v>RF-PE-23199,</v>
          </cell>
          <cell r="K925" t="str">
            <v>Obligaciones de hacer</v>
          </cell>
          <cell r="L925" t="str">
            <v>Plan Espectro</v>
          </cell>
          <cell r="M925" t="str">
            <v>Torre Autosoportada - Triangular Seccion Variable</v>
          </cell>
          <cell r="N925" t="str">
            <v>60.0</v>
          </cell>
          <cell r="O925">
            <v>44256</v>
          </cell>
          <cell r="P925" t="str">
            <v>50.0</v>
          </cell>
          <cell r="Q925">
            <v>44351</v>
          </cell>
          <cell r="R925" t="str">
            <v>N</v>
          </cell>
          <cell r="S925" t="str">
            <v>hasta Licencias</v>
          </cell>
          <cell r="T925" t="str">
            <v>Convencional TAT 60m</v>
          </cell>
          <cell r="U925" t="str">
            <v>CW2020 R3</v>
          </cell>
          <cell r="V925">
            <v>44305</v>
          </cell>
          <cell r="W925">
            <v>44305</v>
          </cell>
          <cell r="X925">
            <v>44305</v>
          </cell>
          <cell r="Y925">
            <v>44306</v>
          </cell>
          <cell r="Z925">
            <v>44321</v>
          </cell>
        </row>
        <row r="926">
          <cell r="B926" t="str">
            <v>SurOccidente</v>
          </cell>
          <cell r="C926" t="str">
            <v>TOL.El Recreo</v>
          </cell>
          <cell r="D926" t="str">
            <v>Localidades 700 - Obra Eléctrica 100%</v>
          </cell>
          <cell r="E926">
            <v>70000000</v>
          </cell>
          <cell r="F926" t="str">
            <v>German David Diez</v>
          </cell>
          <cell r="G926">
            <v>44292</v>
          </cell>
          <cell r="H926" t="str">
            <v>INGEMEC</v>
          </cell>
          <cell r="I926" t="str">
            <v>RF-PE-23235,</v>
          </cell>
          <cell r="K926" t="str">
            <v>Obligaciones de hacer</v>
          </cell>
          <cell r="L926" t="str">
            <v>Localidades 700</v>
          </cell>
          <cell r="M926" t="str">
            <v>Celda Portatil - Cuadrada</v>
          </cell>
          <cell r="N926" t="str">
            <v>30.0</v>
          </cell>
          <cell r="O926">
            <v>44298</v>
          </cell>
          <cell r="P926" t="str">
            <v>60.0</v>
          </cell>
          <cell r="Q926">
            <v>44403</v>
          </cell>
          <cell r="R926" t="str">
            <v>NA</v>
          </cell>
          <cell r="S926" t="str">
            <v>NA</v>
          </cell>
          <cell r="U926" t="str">
            <v>CW2020 R5</v>
          </cell>
        </row>
        <row r="927">
          <cell r="B927" t="str">
            <v>SurOccidente</v>
          </cell>
          <cell r="C927" t="str">
            <v>CAL.HUV</v>
          </cell>
          <cell r="D927" t="str">
            <v>Ampliación Localidades 700 - Ampliación Obras Civiles</v>
          </cell>
          <cell r="E927">
            <v>1120015</v>
          </cell>
          <cell r="F927" t="str">
            <v>German Dario Mancipe</v>
          </cell>
          <cell r="G927">
            <v>44291</v>
          </cell>
          <cell r="H927" t="str">
            <v>CICSA</v>
          </cell>
          <cell r="I927" t="str">
            <v>RF-OVE-50075 lte700,</v>
          </cell>
          <cell r="K927" t="str">
            <v>Calidad regional</v>
          </cell>
          <cell r="L927" t="str">
            <v>Ampliación Localidades 700</v>
          </cell>
          <cell r="M927" t="str">
            <v>Monopolo - Convencional</v>
          </cell>
          <cell r="N927" t="str">
            <v>22.0</v>
          </cell>
          <cell r="O927">
            <v>44292</v>
          </cell>
          <cell r="P927" t="str">
            <v>12.0</v>
          </cell>
          <cell r="Q927">
            <v>44349</v>
          </cell>
          <cell r="R927" t="str">
            <v>NA</v>
          </cell>
          <cell r="S927" t="str">
            <v>NA</v>
          </cell>
          <cell r="T927" t="str">
            <v>El TSS se valida para la instalación de rieles omega platina de tierras y la modificación del tablero eléctrico para abrir espacio en el riel, es importante mencionar la capacidad de los breaker existentes.</v>
          </cell>
          <cell r="U927" t="str">
            <v>CW2020 R3</v>
          </cell>
          <cell r="V927">
            <v>44302</v>
          </cell>
          <cell r="W927">
            <v>44302</v>
          </cell>
          <cell r="X927">
            <v>44315</v>
          </cell>
          <cell r="Y927">
            <v>44316</v>
          </cell>
          <cell r="Z927">
            <v>44321</v>
          </cell>
        </row>
        <row r="928">
          <cell r="B928" t="str">
            <v>SurOccidente</v>
          </cell>
          <cell r="C928" t="str">
            <v>BNV.12Abril</v>
          </cell>
          <cell r="D928" t="str">
            <v>Ampliación Localidades 700 - Ampliación Obras Civiles</v>
          </cell>
          <cell r="E928">
            <v>1099044</v>
          </cell>
          <cell r="F928" t="str">
            <v>German Dario Mancipe</v>
          </cell>
          <cell r="G928">
            <v>44291</v>
          </cell>
          <cell r="H928" t="str">
            <v>CICSA</v>
          </cell>
          <cell r="I928" t="str">
            <v>RF-OVE-49563 LTE700,</v>
          </cell>
          <cell r="K928" t="str">
            <v>Calidad regional</v>
          </cell>
          <cell r="L928" t="str">
            <v>Ampliación Localidades 700</v>
          </cell>
          <cell r="M928" t="str">
            <v>Torre Autosoportada - Triangular Seccion Variable</v>
          </cell>
          <cell r="N928" t="str">
            <v>45.0</v>
          </cell>
          <cell r="O928">
            <v>44292</v>
          </cell>
          <cell r="P928" t="str">
            <v>12.0</v>
          </cell>
          <cell r="Q928">
            <v>44349</v>
          </cell>
          <cell r="R928" t="str">
            <v>NA</v>
          </cell>
          <cell r="S928" t="str">
            <v>NA</v>
          </cell>
          <cell r="T928" t="str">
            <v>El TSS se valida para la instalación de rieles omega y una platina de tierras</v>
          </cell>
          <cell r="U928" t="str">
            <v>CW2020 R3</v>
          </cell>
          <cell r="V928">
            <v>44298</v>
          </cell>
          <cell r="W928">
            <v>44302</v>
          </cell>
          <cell r="X928">
            <v>44302</v>
          </cell>
          <cell r="Y928">
            <v>44306</v>
          </cell>
          <cell r="Z928">
            <v>44321</v>
          </cell>
        </row>
        <row r="929">
          <cell r="B929" t="str">
            <v>SurOccidente</v>
          </cell>
          <cell r="C929" t="str">
            <v>TOL.El Recreo</v>
          </cell>
          <cell r="D929" t="str">
            <v>Localidades 700 - Obra Civil 100%</v>
          </cell>
          <cell r="E929">
            <v>194406477</v>
          </cell>
          <cell r="F929" t="str">
            <v>German David Diez</v>
          </cell>
          <cell r="G929">
            <v>44286</v>
          </cell>
          <cell r="H929" t="str">
            <v>INGEMEC</v>
          </cell>
          <cell r="I929" t="str">
            <v>RF-PE-23235,</v>
          </cell>
          <cell r="K929" t="str">
            <v>Obligaciones de hacer</v>
          </cell>
          <cell r="L929" t="str">
            <v>Localidades 700</v>
          </cell>
          <cell r="M929" t="str">
            <v>Celda Portatil - Cuadrada</v>
          </cell>
          <cell r="N929" t="str">
            <v>30.0</v>
          </cell>
          <cell r="O929">
            <v>44298</v>
          </cell>
          <cell r="P929" t="str">
            <v>60.0</v>
          </cell>
          <cell r="Q929">
            <v>44403</v>
          </cell>
          <cell r="R929" t="str">
            <v>NA</v>
          </cell>
          <cell r="S929" t="str">
            <v>NA</v>
          </cell>
          <cell r="U929" t="str">
            <v>CW2020 R5</v>
          </cell>
          <cell r="V929">
            <v>44399</v>
          </cell>
          <cell r="W929">
            <v>44399</v>
          </cell>
          <cell r="X929">
            <v>44399</v>
          </cell>
          <cell r="Y929">
            <v>44407</v>
          </cell>
          <cell r="Z929">
            <v>44411</v>
          </cell>
        </row>
        <row r="930">
          <cell r="B930" t="str">
            <v>SurOccidente</v>
          </cell>
          <cell r="C930" t="str">
            <v>CAU.Guapi-2</v>
          </cell>
          <cell r="D930" t="str">
            <v>Plan de Expansión - Obra Eléctrica 100%</v>
          </cell>
          <cell r="E930">
            <v>30000000</v>
          </cell>
          <cell r="F930" t="str">
            <v>Rafael Angel Garcia</v>
          </cell>
          <cell r="G930">
            <v>44284</v>
          </cell>
          <cell r="H930" t="str">
            <v>HB SADELEC</v>
          </cell>
          <cell r="K930" t="str">
            <v>Obligaciones de hacer</v>
          </cell>
          <cell r="L930" t="str">
            <v>Plan de Expansión</v>
          </cell>
          <cell r="M930" t="str">
            <v>Celda Portatil - Triangular</v>
          </cell>
          <cell r="N930" t="str">
            <v>45.0</v>
          </cell>
          <cell r="O930">
            <v>44286</v>
          </cell>
          <cell r="P930" t="str">
            <v>50.0</v>
          </cell>
          <cell r="Q930">
            <v>44381</v>
          </cell>
          <cell r="R930" t="str">
            <v>C</v>
          </cell>
          <cell r="S930" t="str">
            <v>hasta InSrv</v>
          </cell>
          <cell r="T930" t="str">
            <v>cp portail 45mt</v>
          </cell>
          <cell r="U930" t="str">
            <v>CW2020 R3</v>
          </cell>
        </row>
        <row r="931">
          <cell r="B931" t="str">
            <v>SurOccidente</v>
          </cell>
          <cell r="C931" t="str">
            <v>IBG.Ferrocarril</v>
          </cell>
          <cell r="D931" t="str">
            <v>Ampliación Localidades 700 - Ampliación Obras Civiles</v>
          </cell>
          <cell r="E931">
            <v>2147373</v>
          </cell>
          <cell r="F931" t="str">
            <v>German Dario Mancipe</v>
          </cell>
          <cell r="G931">
            <v>44281</v>
          </cell>
          <cell r="H931" t="str">
            <v>CICSA</v>
          </cell>
          <cell r="I931" t="str">
            <v>RF-OVE-49326 LTE700,</v>
          </cell>
          <cell r="K931" t="str">
            <v>Calidad regional</v>
          </cell>
          <cell r="L931" t="str">
            <v>Ampliación Localidades 700</v>
          </cell>
          <cell r="M931" t="str">
            <v>Torre Autosoportada - Triangular Seccion Variable</v>
          </cell>
          <cell r="N931" t="str">
            <v>31.0</v>
          </cell>
          <cell r="O931">
            <v>44282</v>
          </cell>
          <cell r="P931" t="str">
            <v>12.0</v>
          </cell>
          <cell r="Q931">
            <v>44339</v>
          </cell>
          <cell r="R931" t="str">
            <v>NA</v>
          </cell>
          <cell r="S931" t="str">
            <v>NA</v>
          </cell>
          <cell r="T931" t="str">
            <v>Se requiere la instalación de rieles omega, escalerilla porta cables y una platina de tierras</v>
          </cell>
          <cell r="U931" t="str">
            <v>CW2020 R3</v>
          </cell>
          <cell r="V931">
            <v>44314</v>
          </cell>
          <cell r="W931">
            <v>44314</v>
          </cell>
          <cell r="X931">
            <v>44314</v>
          </cell>
          <cell r="Y931">
            <v>44316</v>
          </cell>
          <cell r="Z931">
            <v>44321</v>
          </cell>
        </row>
        <row r="932">
          <cell r="B932" t="str">
            <v>SurOccidente</v>
          </cell>
          <cell r="C932" t="str">
            <v>NAR.Ipiales-11</v>
          </cell>
          <cell r="D932" t="str">
            <v>Ampliación Localidades 700 - Ampliación Obras Civiles</v>
          </cell>
          <cell r="E932">
            <v>1823136</v>
          </cell>
          <cell r="F932" t="str">
            <v>German Dario Mancipe</v>
          </cell>
          <cell r="G932">
            <v>44281</v>
          </cell>
          <cell r="H932" t="str">
            <v>CICSA</v>
          </cell>
          <cell r="I932" t="str">
            <v>RF-OVE-49495 LTE700,</v>
          </cell>
          <cell r="K932" t="str">
            <v>Calidad regional</v>
          </cell>
          <cell r="L932" t="str">
            <v>Ampliación Localidades 700</v>
          </cell>
          <cell r="M932" t="str">
            <v>Torre Autosoportada - Triangular Seccion Variable</v>
          </cell>
          <cell r="N932" t="str">
            <v>35.0</v>
          </cell>
          <cell r="O932">
            <v>44282</v>
          </cell>
          <cell r="P932" t="str">
            <v>12.0</v>
          </cell>
          <cell r="Q932">
            <v>44339</v>
          </cell>
          <cell r="R932" t="str">
            <v>NA</v>
          </cell>
          <cell r="S932" t="str">
            <v>NA</v>
          </cell>
          <cell r="T932" t="str">
            <v>Se requiere la instalación de platinas de tierra y el desmonte de un soporte tipo bandera</v>
          </cell>
          <cell r="U932" t="str">
            <v>CW2020 R3</v>
          </cell>
          <cell r="V932">
            <v>44371</v>
          </cell>
          <cell r="W932">
            <v>44371</v>
          </cell>
          <cell r="X932">
            <v>44371</v>
          </cell>
          <cell r="Y932">
            <v>44372</v>
          </cell>
          <cell r="Z932">
            <v>44378</v>
          </cell>
        </row>
        <row r="933">
          <cell r="B933" t="str">
            <v>SurOccidente</v>
          </cell>
          <cell r="C933" t="str">
            <v>CAU.Rosas</v>
          </cell>
          <cell r="D933" t="str">
            <v>Ampliación Localidades 700 - Ampliación Obras Civiles</v>
          </cell>
          <cell r="E933">
            <v>2648619</v>
          </cell>
          <cell r="F933" t="str">
            <v>German Dario Mancipe</v>
          </cell>
          <cell r="G933">
            <v>44281</v>
          </cell>
          <cell r="H933" t="str">
            <v>CICSA</v>
          </cell>
          <cell r="I933" t="str">
            <v>RF-OVE-49304 LTE700,</v>
          </cell>
          <cell r="K933" t="str">
            <v>Calidad regional</v>
          </cell>
          <cell r="L933" t="str">
            <v>Ampliación Localidades 700</v>
          </cell>
          <cell r="M933" t="str">
            <v>Torre Autosoportada - Triangular Seccion Variable</v>
          </cell>
          <cell r="N933" t="str">
            <v>80.0</v>
          </cell>
          <cell r="O933">
            <v>44282</v>
          </cell>
          <cell r="P933" t="str">
            <v>12.0</v>
          </cell>
          <cell r="Q933">
            <v>44339</v>
          </cell>
          <cell r="R933" t="str">
            <v>NA</v>
          </cell>
          <cell r="S933" t="str">
            <v>NA</v>
          </cell>
          <cell r="T933" t="str">
            <v>Trabajo conjunto para la instalación de guaya de tierras a lo largo del rack vertical de la torre y la reubicación de un soporte de diversidad</v>
          </cell>
          <cell r="U933" t="str">
            <v>CW2020 R3</v>
          </cell>
          <cell r="V933">
            <v>44376</v>
          </cell>
          <cell r="W933">
            <v>44376</v>
          </cell>
          <cell r="X933">
            <v>44376</v>
          </cell>
          <cell r="Y933">
            <v>44376</v>
          </cell>
          <cell r="Z933">
            <v>44378</v>
          </cell>
        </row>
        <row r="934">
          <cell r="B934" t="str">
            <v>SurOccidente</v>
          </cell>
          <cell r="C934" t="str">
            <v>CAQ.Curillo</v>
          </cell>
          <cell r="D934" t="str">
            <v>Ampliación Localidades 700 - Ampliación Obras Civiles</v>
          </cell>
          <cell r="E934">
            <v>10094497</v>
          </cell>
          <cell r="F934" t="str">
            <v>German Dario Mancipe</v>
          </cell>
          <cell r="G934">
            <v>44281</v>
          </cell>
          <cell r="H934" t="str">
            <v>CICSA</v>
          </cell>
          <cell r="I934" t="str">
            <v>RF-AMP-28124 adecuacion sistema radiante,</v>
          </cell>
          <cell r="K934" t="str">
            <v>Calidad regional</v>
          </cell>
          <cell r="L934" t="str">
            <v>Ampliación Localidades 700</v>
          </cell>
          <cell r="M934" t="str">
            <v>Torre Autosoportada - Triangular Seccion Variable</v>
          </cell>
          <cell r="N934" t="str">
            <v>35.0</v>
          </cell>
          <cell r="O934">
            <v>44282</v>
          </cell>
          <cell r="P934" t="str">
            <v>12.0</v>
          </cell>
          <cell r="Q934">
            <v>44339</v>
          </cell>
          <cell r="R934" t="str">
            <v>NA</v>
          </cell>
          <cell r="S934" t="str">
            <v>NA</v>
          </cell>
          <cell r="T934" t="str">
            <v>Trabajo conjunto para la instalación de 4 platinas de tierra, 2 soportes tipo H, y dos reubicaciones</v>
          </cell>
          <cell r="U934" t="str">
            <v>CW2020 R3</v>
          </cell>
          <cell r="V934">
            <v>44371</v>
          </cell>
          <cell r="W934">
            <v>44371</v>
          </cell>
          <cell r="X934">
            <v>44371</v>
          </cell>
          <cell r="Y934">
            <v>44372</v>
          </cell>
          <cell r="Z934">
            <v>44378</v>
          </cell>
        </row>
        <row r="935">
          <cell r="B935" t="str">
            <v>SurOccidente</v>
          </cell>
          <cell r="C935" t="str">
            <v>BNV.Nayita</v>
          </cell>
          <cell r="D935" t="str">
            <v>Ampliación Localidades 700 - Ampliación Obras Civiles</v>
          </cell>
          <cell r="E935">
            <v>10731555</v>
          </cell>
          <cell r="F935" t="str">
            <v>German Dario Mancipe</v>
          </cell>
          <cell r="G935">
            <v>44281</v>
          </cell>
          <cell r="H935" t="str">
            <v>CICSA</v>
          </cell>
          <cell r="I935" t="str">
            <v>RF-OVE-49282 LTE700,</v>
          </cell>
          <cell r="K935" t="str">
            <v>Calidad regional</v>
          </cell>
          <cell r="L935" t="str">
            <v>Ampliación Localidades 700</v>
          </cell>
          <cell r="M935" t="str">
            <v>Torre Autosoportada - Triangular Seccion Variable</v>
          </cell>
          <cell r="N935" t="str">
            <v>55.0</v>
          </cell>
          <cell r="O935">
            <v>44282</v>
          </cell>
          <cell r="P935" t="str">
            <v>12.0</v>
          </cell>
          <cell r="Q935">
            <v>44339</v>
          </cell>
          <cell r="R935" t="str">
            <v>NA</v>
          </cell>
          <cell r="S935" t="str">
            <v>NA</v>
          </cell>
          <cell r="T935" t="str">
            <v>Trabajo en conjunto para la instalación de tres soportes tipo H escalerilla siete platinas de tierra y la reubicación de dos soportes</v>
          </cell>
          <cell r="U935" t="str">
            <v>CW2020 R3</v>
          </cell>
          <cell r="V935">
            <v>44376</v>
          </cell>
          <cell r="W935">
            <v>44376</v>
          </cell>
          <cell r="X935">
            <v>44376</v>
          </cell>
          <cell r="Y935">
            <v>44376</v>
          </cell>
          <cell r="Z935">
            <v>44378</v>
          </cell>
        </row>
        <row r="936">
          <cell r="B936" t="str">
            <v>SurOccidente</v>
          </cell>
          <cell r="C936" t="str">
            <v>VAL.Propal</v>
          </cell>
          <cell r="D936" t="str">
            <v>Ampliación Localidades 700 - Ampliación Obras Civiles</v>
          </cell>
          <cell r="E936">
            <v>5863057</v>
          </cell>
          <cell r="F936" t="str">
            <v>German Dario Mancipe</v>
          </cell>
          <cell r="G936">
            <v>44281</v>
          </cell>
          <cell r="H936" t="str">
            <v>CICSA</v>
          </cell>
          <cell r="I936" t="str">
            <v>RF-OVE-46524 lte700,</v>
          </cell>
          <cell r="K936" t="str">
            <v>Calidad regional</v>
          </cell>
          <cell r="L936" t="str">
            <v>Ampliación Localidades 700</v>
          </cell>
          <cell r="M936" t="str">
            <v>Torre Autosoportada - Triangular Seccion Variable</v>
          </cell>
          <cell r="N936" t="str">
            <v>45.0</v>
          </cell>
          <cell r="O936">
            <v>44282</v>
          </cell>
          <cell r="P936" t="str">
            <v>12.0</v>
          </cell>
          <cell r="Q936">
            <v>44339</v>
          </cell>
          <cell r="R936" t="str">
            <v>NA</v>
          </cell>
          <cell r="S936" t="str">
            <v>NA</v>
          </cell>
          <cell r="T936" t="str">
            <v>Trabajo en conjunto Se requieren 4 platinas de tierra, 3 soportes para equipos de RF rieles omega y la reubicación de tres soportes</v>
          </cell>
          <cell r="U936" t="str">
            <v>CW2020 R3</v>
          </cell>
          <cell r="V936">
            <v>44581</v>
          </cell>
          <cell r="W936">
            <v>44581</v>
          </cell>
          <cell r="X936">
            <v>44581</v>
          </cell>
          <cell r="Y936">
            <v>44589</v>
          </cell>
          <cell r="Z936">
            <v>44596</v>
          </cell>
        </row>
        <row r="937">
          <cell r="B937" t="str">
            <v>SurOccidente</v>
          </cell>
          <cell r="C937" t="str">
            <v>VAL.Bavaria</v>
          </cell>
          <cell r="D937" t="str">
            <v>Ampliación Localidades 700 - Ampliación Obras Civiles</v>
          </cell>
          <cell r="E937">
            <v>10254045</v>
          </cell>
          <cell r="F937" t="str">
            <v>German Dario Mancipe</v>
          </cell>
          <cell r="G937">
            <v>44280</v>
          </cell>
          <cell r="H937" t="str">
            <v>CICSA</v>
          </cell>
          <cell r="I937" t="str">
            <v>RF-OVE-46500 lte700,</v>
          </cell>
          <cell r="K937" t="str">
            <v>Calidad regional</v>
          </cell>
          <cell r="L937" t="str">
            <v>Ampliación Localidades 700</v>
          </cell>
          <cell r="M937" t="str">
            <v>Torre Autosoportada - Triangular Seccion Variable</v>
          </cell>
          <cell r="N937" t="str">
            <v>45.0</v>
          </cell>
          <cell r="O937">
            <v>44281</v>
          </cell>
          <cell r="P937" t="str">
            <v>12.0</v>
          </cell>
          <cell r="Q937">
            <v>44338</v>
          </cell>
          <cell r="R937" t="str">
            <v>NA</v>
          </cell>
          <cell r="S937" t="str">
            <v>NA</v>
          </cell>
          <cell r="T937" t="str">
            <v>Se requieren tres soportes tipo H y tres platinas de tierra y un desmonte</v>
          </cell>
          <cell r="U937" t="str">
            <v>CW2020 R3</v>
          </cell>
          <cell r="V937">
            <v>44405</v>
          </cell>
          <cell r="W937">
            <v>44405</v>
          </cell>
          <cell r="X937">
            <v>44405</v>
          </cell>
          <cell r="Y937">
            <v>44407</v>
          </cell>
          <cell r="Z937">
            <v>44411</v>
          </cell>
        </row>
        <row r="938">
          <cell r="B938" t="str">
            <v>SurOccidente</v>
          </cell>
          <cell r="C938" t="str">
            <v>CAL.Calle Feria-1</v>
          </cell>
          <cell r="D938" t="str">
            <v>Ampliación Localidades 700 - Ampliación Obras Civiles</v>
          </cell>
          <cell r="E938">
            <v>6734213</v>
          </cell>
          <cell r="F938" t="str">
            <v>German Dario Mancipe</v>
          </cell>
          <cell r="G938">
            <v>44280</v>
          </cell>
          <cell r="H938" t="str">
            <v>CICSA</v>
          </cell>
          <cell r="I938" t="str">
            <v>RF-OVE-46266 lte700,</v>
          </cell>
          <cell r="K938" t="str">
            <v>Calidad regional</v>
          </cell>
          <cell r="L938" t="str">
            <v>Ampliación Localidades 700</v>
          </cell>
          <cell r="M938" t="str">
            <v>Terraza - Convencional con Mastil Autosoportado</v>
          </cell>
          <cell r="N938" t="str">
            <v>20.0</v>
          </cell>
          <cell r="O938">
            <v>44281</v>
          </cell>
          <cell r="P938" t="str">
            <v>12.0</v>
          </cell>
          <cell r="Q938">
            <v>44338</v>
          </cell>
          <cell r="R938" t="str">
            <v>NA</v>
          </cell>
          <cell r="S938" t="str">
            <v>NA</v>
          </cell>
          <cell r="T938" t="str">
            <v>se requiere tres pool tres platinas de tierra y la modificación de dos soportes tipo H garantizando 2 m. de separación entre antenas.</v>
          </cell>
          <cell r="U938" t="str">
            <v>CW2020 R3</v>
          </cell>
          <cell r="V938">
            <v>44538</v>
          </cell>
          <cell r="W938">
            <v>44539</v>
          </cell>
          <cell r="X938">
            <v>44538</v>
          </cell>
          <cell r="Y938">
            <v>44546</v>
          </cell>
          <cell r="Z938">
            <v>44567</v>
          </cell>
        </row>
        <row r="939">
          <cell r="B939" t="str">
            <v>SurOccidente</v>
          </cell>
          <cell r="C939" t="str">
            <v>BNV.Triunfo</v>
          </cell>
          <cell r="D939" t="str">
            <v>Ampliación Localidades 700 - Ampliación Obras Civiles</v>
          </cell>
          <cell r="E939">
            <v>5195905</v>
          </cell>
          <cell r="F939" t="str">
            <v>German Dario Mancipe</v>
          </cell>
          <cell r="G939">
            <v>44280</v>
          </cell>
          <cell r="H939" t="str">
            <v>CICSA</v>
          </cell>
          <cell r="I939" t="str">
            <v>RF-OVE-49524 LTE700,</v>
          </cell>
          <cell r="K939" t="str">
            <v>Calidad regional</v>
          </cell>
          <cell r="L939" t="str">
            <v>Ampliación Localidades 700</v>
          </cell>
          <cell r="M939" t="str">
            <v>Terraza - Convencional con Mastil Autosoportado</v>
          </cell>
          <cell r="N939" t="str">
            <v>14.0</v>
          </cell>
          <cell r="O939">
            <v>44281</v>
          </cell>
          <cell r="P939" t="str">
            <v>12.0</v>
          </cell>
          <cell r="Q939">
            <v>44338</v>
          </cell>
          <cell r="R939" t="str">
            <v>NA</v>
          </cell>
          <cell r="S939" t="str">
            <v>NA</v>
          </cell>
          <cell r="T939" t="str">
            <v>Se requiere rieles omega, platinas de tierra y remplazar tres soportes de 2 pulgadas a cuatro pulgadas por tres m.</v>
          </cell>
          <cell r="U939" t="str">
            <v>CW2020 R3</v>
          </cell>
          <cell r="V939">
            <v>44530</v>
          </cell>
          <cell r="W939">
            <v>44530</v>
          </cell>
          <cell r="X939">
            <v>44530</v>
          </cell>
          <cell r="Y939">
            <v>44530</v>
          </cell>
          <cell r="Z939">
            <v>44533</v>
          </cell>
        </row>
        <row r="940">
          <cell r="B940" t="str">
            <v>SurOccidente</v>
          </cell>
          <cell r="C940" t="str">
            <v>NAR.Olaya herrera</v>
          </cell>
          <cell r="D940" t="str">
            <v>Ampliación 3G/LTE - Ampliación Obras Civiles</v>
          </cell>
          <cell r="E940">
            <v>6963135</v>
          </cell>
          <cell r="F940" t="str">
            <v>German Dario Mancipe</v>
          </cell>
          <cell r="G940">
            <v>44280</v>
          </cell>
          <cell r="H940" t="str">
            <v>CICSA</v>
          </cell>
          <cell r="I940" t="str">
            <v>RF-OVE-46823 lte2600,</v>
          </cell>
          <cell r="K940" t="str">
            <v>Calidad regional</v>
          </cell>
          <cell r="L940" t="str">
            <v>Ampliación 3G/LTE</v>
          </cell>
          <cell r="M940" t="str">
            <v>Torre Autosoportada - Triangular Seccion Variable</v>
          </cell>
          <cell r="N940" t="str">
            <v>80.0</v>
          </cell>
          <cell r="O940">
            <v>44281</v>
          </cell>
          <cell r="P940" t="str">
            <v>12.0</v>
          </cell>
          <cell r="Q940">
            <v>44338</v>
          </cell>
          <cell r="R940" t="str">
            <v>NA</v>
          </cell>
          <cell r="S940" t="str">
            <v>NA</v>
          </cell>
          <cell r="T940" t="str">
            <v>Se requiere instalar un soporte de diversidad y una platina de tierras</v>
          </cell>
          <cell r="U940" t="str">
            <v>CW2020 R3</v>
          </cell>
          <cell r="V940">
            <v>44343</v>
          </cell>
          <cell r="W940">
            <v>44343</v>
          </cell>
          <cell r="X940">
            <v>44343</v>
          </cell>
          <cell r="Y940">
            <v>44344</v>
          </cell>
          <cell r="Z940">
            <v>44350</v>
          </cell>
        </row>
        <row r="941">
          <cell r="B941" t="str">
            <v>SurOccidente</v>
          </cell>
          <cell r="C941" t="str">
            <v>PUT.La Hormiga</v>
          </cell>
          <cell r="D941" t="str">
            <v>Ampliación 3G/LTE - Ampliación Obras Civiles</v>
          </cell>
          <cell r="E941">
            <v>3581464</v>
          </cell>
          <cell r="F941" t="str">
            <v>German Dario Mancipe</v>
          </cell>
          <cell r="G941">
            <v>44279</v>
          </cell>
          <cell r="H941" t="str">
            <v>CICSA</v>
          </cell>
          <cell r="I941" t="str">
            <v>RF-AMP-28171 lte2600,</v>
          </cell>
          <cell r="K941" t="str">
            <v>Calidad regional</v>
          </cell>
          <cell r="L941" t="str">
            <v>Ampliación 3G/LTE</v>
          </cell>
          <cell r="M941" t="str">
            <v>Torre Autosoportada - Triangular Seccion Variable</v>
          </cell>
          <cell r="N941" t="str">
            <v>50.0</v>
          </cell>
          <cell r="O941">
            <v>44280</v>
          </cell>
          <cell r="P941" t="str">
            <v>8.0</v>
          </cell>
          <cell r="Q941">
            <v>44333</v>
          </cell>
          <cell r="R941" t="str">
            <v>NA</v>
          </cell>
          <cell r="S941" t="str">
            <v>NA</v>
          </cell>
          <cell r="T941" t="str">
            <v>El TSS se valida para la instalación de platinas de tierra y desmonte de soportes fuera de servicio de soportes indicados en TSS</v>
          </cell>
          <cell r="U941" t="str">
            <v>CW2020 R3</v>
          </cell>
          <cell r="V941">
            <v>44343</v>
          </cell>
          <cell r="W941">
            <v>44343</v>
          </cell>
          <cell r="X941">
            <v>44343</v>
          </cell>
          <cell r="Y941">
            <v>44344</v>
          </cell>
          <cell r="Z941">
            <v>44350</v>
          </cell>
        </row>
        <row r="942">
          <cell r="B942" t="str">
            <v>SurOccidente</v>
          </cell>
          <cell r="C942" t="str">
            <v>PUT.La Hormiga-3</v>
          </cell>
          <cell r="D942" t="str">
            <v>Ampliación 3G/LTE - Ampliación Obras Civiles</v>
          </cell>
          <cell r="E942">
            <v>17807658</v>
          </cell>
          <cell r="F942" t="str">
            <v>German Dario Mancipe</v>
          </cell>
          <cell r="G942">
            <v>44279</v>
          </cell>
          <cell r="H942" t="str">
            <v>CICSA</v>
          </cell>
          <cell r="I942" t="str">
            <v>RF-AMP-28179 lte1900,</v>
          </cell>
          <cell r="K942" t="str">
            <v>Calidad regional</v>
          </cell>
          <cell r="L942" t="str">
            <v>Ampliación 3G/LTE</v>
          </cell>
          <cell r="M942" t="str">
            <v>Torre Autosoportada - Cuadrada Seccion Constante 1.5m x 1.5m</v>
          </cell>
          <cell r="N942" t="str">
            <v>45.0</v>
          </cell>
          <cell r="O942">
            <v>44280</v>
          </cell>
          <cell r="P942" t="str">
            <v>12.0</v>
          </cell>
          <cell r="Q942">
            <v>44337</v>
          </cell>
          <cell r="R942" t="str">
            <v>NA</v>
          </cell>
          <cell r="S942" t="str">
            <v>NA</v>
          </cell>
          <cell r="T942" t="str">
            <v>El TSS se valida para la instalación de cuatro soportes de diversidad y el desmonte de un soporte de 1.5m.</v>
          </cell>
          <cell r="U942" t="str">
            <v>CW2020 R3</v>
          </cell>
          <cell r="V942">
            <v>44406</v>
          </cell>
          <cell r="W942">
            <v>44406</v>
          </cell>
          <cell r="X942">
            <v>44406</v>
          </cell>
          <cell r="Y942">
            <v>44407</v>
          </cell>
          <cell r="Z942">
            <v>44411</v>
          </cell>
        </row>
        <row r="943">
          <cell r="B943" t="str">
            <v>SurOccidente</v>
          </cell>
          <cell r="C943" t="str">
            <v>PUT.Pto Leguizamo-2</v>
          </cell>
          <cell r="D943" t="str">
            <v>Ampliación 3G/LTE - Ampliación Obras Civiles</v>
          </cell>
          <cell r="E943">
            <v>2727864</v>
          </cell>
          <cell r="F943" t="str">
            <v>German Dario Mancipe</v>
          </cell>
          <cell r="G943">
            <v>44279</v>
          </cell>
          <cell r="H943" t="str">
            <v>CICSA</v>
          </cell>
          <cell r="I943" t="str">
            <v>RF-AMP-28108 umts1900,</v>
          </cell>
          <cell r="K943" t="str">
            <v>Calidad regional</v>
          </cell>
          <cell r="L943" t="str">
            <v>Ampliación 3G/LTE</v>
          </cell>
          <cell r="M943" t="str">
            <v>Torre Autosoportada - Triangular Seccion Variable</v>
          </cell>
          <cell r="N943" t="str">
            <v>50.0</v>
          </cell>
          <cell r="O943">
            <v>44280</v>
          </cell>
          <cell r="P943" t="str">
            <v>8.0</v>
          </cell>
          <cell r="Q943">
            <v>44333</v>
          </cell>
          <cell r="R943" t="str">
            <v>NA</v>
          </cell>
          <cell r="S943" t="str">
            <v>NA</v>
          </cell>
          <cell r="T943" t="str">
            <v>El TSS se valida para la instalación de dos platinas de tierras</v>
          </cell>
          <cell r="U943" t="str">
            <v>CW2020 R3</v>
          </cell>
          <cell r="V943">
            <v>44298</v>
          </cell>
          <cell r="W943">
            <v>44372</v>
          </cell>
          <cell r="X943">
            <v>44372</v>
          </cell>
          <cell r="Y943">
            <v>44376</v>
          </cell>
          <cell r="Z943">
            <v>44378</v>
          </cell>
        </row>
        <row r="944">
          <cell r="B944" t="str">
            <v>SurOccidente</v>
          </cell>
          <cell r="C944" t="str">
            <v>CAU.Ovejas</v>
          </cell>
          <cell r="D944" t="str">
            <v>Ampliación Localidades 700 - Ampliación Obras Civiles</v>
          </cell>
          <cell r="E944">
            <v>4852616</v>
          </cell>
          <cell r="F944" t="str">
            <v>German Dario Mancipe</v>
          </cell>
          <cell r="G944">
            <v>44274</v>
          </cell>
          <cell r="H944" t="str">
            <v>CICSA</v>
          </cell>
          <cell r="I944" t="str">
            <v>RF-OVE-49422 LTE700,</v>
          </cell>
          <cell r="K944" t="str">
            <v>Calidad regional</v>
          </cell>
          <cell r="L944" t="str">
            <v>Ampliación Localidades 700</v>
          </cell>
          <cell r="M944" t="str">
            <v>Torre Autosoportada - Triangular Seccion Variable</v>
          </cell>
          <cell r="N944" t="str">
            <v>50.0</v>
          </cell>
          <cell r="O944">
            <v>44275</v>
          </cell>
          <cell r="P944" t="str">
            <v>12.0</v>
          </cell>
          <cell r="Q944">
            <v>44332</v>
          </cell>
          <cell r="R944" t="str">
            <v>NA</v>
          </cell>
          <cell r="S944" t="str">
            <v>NA</v>
          </cell>
          <cell r="T944" t="str">
            <v>instalación de rieles omega, escalerilla porta cablees, platinas de tierra, dos soportes para equipos de RF y un soporte tipo bandera de 3 m.</v>
          </cell>
          <cell r="U944" t="str">
            <v>CW2020 R3</v>
          </cell>
          <cell r="V944">
            <v>44291</v>
          </cell>
          <cell r="W944">
            <v>44315</v>
          </cell>
          <cell r="X944">
            <v>44315</v>
          </cell>
          <cell r="Y944">
            <v>44316</v>
          </cell>
          <cell r="Z944">
            <v>44321</v>
          </cell>
        </row>
        <row r="945">
          <cell r="B945" t="str">
            <v>SurOccidente</v>
          </cell>
          <cell r="C945" t="str">
            <v>HUI.Pitalito-7</v>
          </cell>
          <cell r="D945" t="str">
            <v>Ampliación Localidades 700 - Ampliación Obras Civiles</v>
          </cell>
          <cell r="E945">
            <v>4392361</v>
          </cell>
          <cell r="F945" t="str">
            <v>German Dario Mancipe</v>
          </cell>
          <cell r="G945">
            <v>44274</v>
          </cell>
          <cell r="H945" t="str">
            <v>CICSA</v>
          </cell>
          <cell r="I945" t="str">
            <v>RF-OVE-49324 LTE700,</v>
          </cell>
          <cell r="K945" t="str">
            <v>Calidad regional</v>
          </cell>
          <cell r="L945" t="str">
            <v>Ampliación Localidades 700</v>
          </cell>
          <cell r="M945" t="str">
            <v>Torre Autosoportada - Triangular Seccion Variable</v>
          </cell>
          <cell r="N945" t="str">
            <v>30.0</v>
          </cell>
          <cell r="O945">
            <v>44275</v>
          </cell>
          <cell r="P945" t="str">
            <v>12.0</v>
          </cell>
          <cell r="Q945">
            <v>44332</v>
          </cell>
          <cell r="R945" t="str">
            <v>NA</v>
          </cell>
          <cell r="S945" t="str">
            <v>NA</v>
          </cell>
          <cell r="T945" t="str">
            <v>instalación de tres soportes tipo bandera para equipos de RF de 1.5 m. con sus respectivas platinas de tierra.</v>
          </cell>
          <cell r="U945" t="str">
            <v>CW2020 R3</v>
          </cell>
          <cell r="V945">
            <v>44285</v>
          </cell>
          <cell r="W945">
            <v>44371</v>
          </cell>
          <cell r="X945">
            <v>44371</v>
          </cell>
          <cell r="Y945">
            <v>44372</v>
          </cell>
          <cell r="Z945">
            <v>44378</v>
          </cell>
        </row>
        <row r="946">
          <cell r="B946" t="str">
            <v>SurOccidente</v>
          </cell>
          <cell r="C946" t="str">
            <v>HUI.Pitalito-10</v>
          </cell>
          <cell r="D946" t="str">
            <v>Ampliación Localidades 700 - Ampliación Obras Civiles</v>
          </cell>
          <cell r="E946">
            <v>1642027</v>
          </cell>
          <cell r="F946" t="str">
            <v>German Dario Mancipe</v>
          </cell>
          <cell r="G946">
            <v>44274</v>
          </cell>
          <cell r="H946" t="str">
            <v>CICSA</v>
          </cell>
          <cell r="I946" t="str">
            <v>RF-OVE-49514 LTE700,</v>
          </cell>
          <cell r="K946" t="str">
            <v>Calidad regional</v>
          </cell>
          <cell r="L946" t="str">
            <v>Ampliación Localidades 700</v>
          </cell>
          <cell r="M946" t="str">
            <v>Celda Portatil - Cuadrada</v>
          </cell>
          <cell r="N946" t="str">
            <v>30.0</v>
          </cell>
          <cell r="O946">
            <v>44275</v>
          </cell>
          <cell r="P946" t="str">
            <v>12.0</v>
          </cell>
          <cell r="Q946">
            <v>44332</v>
          </cell>
          <cell r="R946" t="str">
            <v>NA</v>
          </cell>
          <cell r="S946" t="str">
            <v>NA</v>
          </cell>
          <cell r="T946" t="str">
            <v>instalación de rieles omega, escalerilla porta cables y una platina de tierras</v>
          </cell>
          <cell r="U946" t="str">
            <v>CW2020 R3</v>
          </cell>
          <cell r="V946">
            <v>44285</v>
          </cell>
          <cell r="W946">
            <v>44328</v>
          </cell>
          <cell r="X946">
            <v>44328</v>
          </cell>
          <cell r="Y946">
            <v>44342</v>
          </cell>
          <cell r="Z946">
            <v>44350</v>
          </cell>
        </row>
        <row r="947">
          <cell r="B947" t="str">
            <v>SurOccidente</v>
          </cell>
          <cell r="C947" t="str">
            <v>HUI.Horizonte</v>
          </cell>
          <cell r="D947" t="str">
            <v>Ampliación Localidades 700 - Ampliación Obras Civiles</v>
          </cell>
          <cell r="E947">
            <v>2620472</v>
          </cell>
          <cell r="F947" t="str">
            <v>German Dario Mancipe</v>
          </cell>
          <cell r="G947">
            <v>44274</v>
          </cell>
          <cell r="H947" t="str">
            <v>CICSA</v>
          </cell>
          <cell r="I947" t="str">
            <v>RF-OVE-49320 LTE700,</v>
          </cell>
          <cell r="K947" t="str">
            <v>Calidad regional</v>
          </cell>
          <cell r="L947" t="str">
            <v>Ampliación Localidades 700</v>
          </cell>
          <cell r="M947" t="str">
            <v>Torre Autosoportada - Triangular Seccion Variable</v>
          </cell>
          <cell r="N947" t="str">
            <v>60.0</v>
          </cell>
          <cell r="O947">
            <v>44275</v>
          </cell>
          <cell r="P947" t="str">
            <v>12.0</v>
          </cell>
          <cell r="Q947">
            <v>44332</v>
          </cell>
          <cell r="R947" t="str">
            <v>NA</v>
          </cell>
          <cell r="S947" t="str">
            <v>NA</v>
          </cell>
          <cell r="T947" t="str">
            <v>instalación de un pool. escalerilla porta cables y una platina de tierras</v>
          </cell>
          <cell r="U947" t="str">
            <v>CW2020 R3</v>
          </cell>
          <cell r="V947">
            <v>44371</v>
          </cell>
          <cell r="W947">
            <v>44371</v>
          </cell>
          <cell r="X947">
            <v>44371</v>
          </cell>
          <cell r="Y947">
            <v>44372</v>
          </cell>
          <cell r="Z947">
            <v>44378</v>
          </cell>
        </row>
        <row r="948">
          <cell r="B948" t="str">
            <v>SurOccidente</v>
          </cell>
          <cell r="C948" t="str">
            <v>PAS.Caicedo</v>
          </cell>
          <cell r="D948" t="str">
            <v>Ampliación Localidades 700 - Ampliación Obras Civiles</v>
          </cell>
          <cell r="E948">
            <v>1701793</v>
          </cell>
          <cell r="F948" t="str">
            <v>German Dario Mancipe</v>
          </cell>
          <cell r="G948">
            <v>44274</v>
          </cell>
          <cell r="H948" t="str">
            <v>CICSA</v>
          </cell>
          <cell r="I948" t="str">
            <v>RF-OVE-49352 LTE700,</v>
          </cell>
          <cell r="K948" t="str">
            <v>Calidad regional</v>
          </cell>
          <cell r="L948" t="str">
            <v>Ampliación Localidades 700</v>
          </cell>
          <cell r="M948" t="str">
            <v>Celda Portatil - Cuadrada</v>
          </cell>
          <cell r="N948" t="str">
            <v>35.0</v>
          </cell>
          <cell r="O948">
            <v>44275</v>
          </cell>
          <cell r="P948" t="str">
            <v>12.0</v>
          </cell>
          <cell r="Q948">
            <v>44332</v>
          </cell>
          <cell r="R948" t="str">
            <v>NA</v>
          </cell>
          <cell r="S948" t="str">
            <v>NA</v>
          </cell>
          <cell r="T948" t="str">
            <v>instalación de rieles omega, escalerilla y tierras</v>
          </cell>
          <cell r="U948" t="str">
            <v>CW2020 R3</v>
          </cell>
          <cell r="V948">
            <v>44285</v>
          </cell>
          <cell r="W948">
            <v>44343</v>
          </cell>
          <cell r="X948">
            <v>44343</v>
          </cell>
          <cell r="Y948">
            <v>44344</v>
          </cell>
          <cell r="Z948">
            <v>44350</v>
          </cell>
        </row>
        <row r="949">
          <cell r="B949" t="str">
            <v>SurOccidente</v>
          </cell>
          <cell r="C949" t="str">
            <v>HUI.Matanza</v>
          </cell>
          <cell r="D949" t="str">
            <v>Ampliación Localidades 700 - Ampliación Obras Civiles</v>
          </cell>
          <cell r="E949">
            <v>2353987</v>
          </cell>
          <cell r="F949" t="str">
            <v>German Dario Mancipe</v>
          </cell>
          <cell r="G949">
            <v>44274</v>
          </cell>
          <cell r="H949" t="str">
            <v>CICSA</v>
          </cell>
          <cell r="I949" t="str">
            <v>RF-OVE-49321 LTE700,</v>
          </cell>
          <cell r="K949" t="str">
            <v>Calidad regional</v>
          </cell>
          <cell r="L949" t="str">
            <v>Ampliación Localidades 700</v>
          </cell>
          <cell r="M949" t="str">
            <v>Celda Portatil - Cuadrada</v>
          </cell>
          <cell r="N949" t="str">
            <v>35.0</v>
          </cell>
          <cell r="O949">
            <v>44275</v>
          </cell>
          <cell r="P949" t="str">
            <v>12.0</v>
          </cell>
          <cell r="Q949">
            <v>44332</v>
          </cell>
          <cell r="R949" t="str">
            <v>NA</v>
          </cell>
          <cell r="S949" t="str">
            <v>NA</v>
          </cell>
          <cell r="T949" t="str">
            <v>instalación de un soporte para equipos de RF y una platina de tierras.</v>
          </cell>
          <cell r="U949" t="str">
            <v>CW2020 R3</v>
          </cell>
          <cell r="V949">
            <v>44371</v>
          </cell>
          <cell r="W949">
            <v>44371</v>
          </cell>
          <cell r="X949">
            <v>44371</v>
          </cell>
          <cell r="Y949">
            <v>44372</v>
          </cell>
          <cell r="Z949">
            <v>44378</v>
          </cell>
        </row>
        <row r="950">
          <cell r="B950" t="str">
            <v>SurOccidente</v>
          </cell>
          <cell r="C950" t="str">
            <v>POP.Matamoros</v>
          </cell>
          <cell r="D950" t="str">
            <v>Ampliación Localidades 700 - Ampliación Obras Civiles</v>
          </cell>
          <cell r="E950">
            <v>5381112</v>
          </cell>
          <cell r="F950" t="str">
            <v>German Dario Mancipe</v>
          </cell>
          <cell r="G950">
            <v>44274</v>
          </cell>
          <cell r="H950" t="str">
            <v>CICSA</v>
          </cell>
          <cell r="I950" t="str">
            <v>RF-OVE-49374 LTE700,</v>
          </cell>
          <cell r="K950" t="str">
            <v>Calidad regional</v>
          </cell>
          <cell r="L950" t="str">
            <v>Ampliación Localidades 700</v>
          </cell>
          <cell r="M950" t="str">
            <v>Torre Autosoportada - Triangular Seccion Variable</v>
          </cell>
          <cell r="N950" t="str">
            <v>50.0</v>
          </cell>
          <cell r="O950">
            <v>44275</v>
          </cell>
          <cell r="P950" t="str">
            <v>12.0</v>
          </cell>
          <cell r="Q950">
            <v>44332</v>
          </cell>
          <cell r="R950" t="str">
            <v>NA</v>
          </cell>
          <cell r="S950" t="str">
            <v>NA</v>
          </cell>
          <cell r="T950" t="str">
            <v>instalación de rieles omega, escalerilla tierras y tres soportes para equipos de RF</v>
          </cell>
          <cell r="U950" t="str">
            <v>CW2020 R3</v>
          </cell>
          <cell r="V950">
            <v>44286</v>
          </cell>
          <cell r="W950">
            <v>44371</v>
          </cell>
          <cell r="X950">
            <v>44371</v>
          </cell>
          <cell r="Y950">
            <v>44372</v>
          </cell>
          <cell r="Z950">
            <v>44378</v>
          </cell>
        </row>
        <row r="951">
          <cell r="B951" t="str">
            <v>SurOccidente</v>
          </cell>
          <cell r="C951" t="str">
            <v>PUT.Orito-2</v>
          </cell>
          <cell r="D951" t="str">
            <v>Adecuaciones - Obras Eléctricas Menores</v>
          </cell>
          <cell r="E951">
            <v>20000000</v>
          </cell>
          <cell r="F951" t="str">
            <v>Rafael Angel Garcia</v>
          </cell>
          <cell r="G951">
            <v>44272</v>
          </cell>
          <cell r="H951" t="str">
            <v>CICSA</v>
          </cell>
          <cell r="I951" t="str">
            <v>NA</v>
          </cell>
          <cell r="K951" t="str">
            <v>NA</v>
          </cell>
          <cell r="L951" t="str">
            <v>Adecuaciones</v>
          </cell>
          <cell r="M951" t="str">
            <v>Torre Autosoportada - Triangular Seccion Variable</v>
          </cell>
          <cell r="N951" t="str">
            <v>40.0</v>
          </cell>
          <cell r="O951">
            <v>44273</v>
          </cell>
          <cell r="P951" t="str">
            <v>30.0</v>
          </cell>
          <cell r="Q951">
            <v>44348</v>
          </cell>
          <cell r="R951" t="str">
            <v>NA</v>
          </cell>
          <cell r="S951" t="str">
            <v>NA</v>
          </cell>
          <cell r="T951" t="str">
            <v>Reubicación y/o Traslado de acometida eléctrica.</v>
          </cell>
          <cell r="U951" t="str">
            <v>CW2020 R3</v>
          </cell>
        </row>
        <row r="952">
          <cell r="B952" t="str">
            <v>SurOccidente</v>
          </cell>
          <cell r="C952" t="str">
            <v>CAU.Guapi-2</v>
          </cell>
          <cell r="D952" t="str">
            <v>Plan Espectro - Obra Civil 100%</v>
          </cell>
          <cell r="E952">
            <v>25000000</v>
          </cell>
          <cell r="F952" t="str">
            <v>Luis Ediel Torres</v>
          </cell>
          <cell r="G952">
            <v>44272</v>
          </cell>
          <cell r="H952" t="str">
            <v>HB SADELEC</v>
          </cell>
          <cell r="K952" t="str">
            <v>Obligaciones de hacer</v>
          </cell>
          <cell r="L952" t="str">
            <v>Plan de Expansión</v>
          </cell>
          <cell r="M952" t="str">
            <v>Celda Portatil - Triangular</v>
          </cell>
          <cell r="N952" t="str">
            <v>45.0</v>
          </cell>
          <cell r="O952">
            <v>44286</v>
          </cell>
          <cell r="P952" t="str">
            <v>50.0</v>
          </cell>
          <cell r="Q952">
            <v>44381</v>
          </cell>
          <cell r="R952" t="str">
            <v>C</v>
          </cell>
          <cell r="S952" t="str">
            <v>hasta InSrv</v>
          </cell>
          <cell r="T952" t="str">
            <v>cp portail 45mt</v>
          </cell>
          <cell r="U952" t="str">
            <v>CW2020 R3</v>
          </cell>
        </row>
        <row r="953">
          <cell r="B953" t="str">
            <v>SurOccidente</v>
          </cell>
          <cell r="C953" t="str">
            <v>CAU.Guapi-2</v>
          </cell>
          <cell r="D953" t="str">
            <v>Plan de Expansión - Obra Civil 100%</v>
          </cell>
          <cell r="E953">
            <v>399467536</v>
          </cell>
          <cell r="F953" t="str">
            <v>Luis Ediel Torres</v>
          </cell>
          <cell r="G953">
            <v>44272</v>
          </cell>
          <cell r="H953" t="str">
            <v>HB SADELEC</v>
          </cell>
          <cell r="J953">
            <v>20212055</v>
          </cell>
          <cell r="K953" t="str">
            <v>Obligaciones de hacer</v>
          </cell>
          <cell r="L953" t="str">
            <v>Plan de Expansión</v>
          </cell>
          <cell r="M953" t="str">
            <v>Celda Portatil - Triangular</v>
          </cell>
          <cell r="N953" t="str">
            <v>45.0</v>
          </cell>
          <cell r="O953">
            <v>44286</v>
          </cell>
          <cell r="P953" t="str">
            <v>50.0</v>
          </cell>
          <cell r="Q953">
            <v>44381</v>
          </cell>
          <cell r="R953" t="str">
            <v>C</v>
          </cell>
          <cell r="S953" t="str">
            <v>hasta InSrv</v>
          </cell>
          <cell r="T953" t="str">
            <v>cp portail 45mt</v>
          </cell>
          <cell r="U953" t="str">
            <v>CW2020 R3</v>
          </cell>
          <cell r="V953">
            <v>44500</v>
          </cell>
          <cell r="W953">
            <v>44500</v>
          </cell>
          <cell r="X953">
            <v>44500</v>
          </cell>
          <cell r="Y953">
            <v>44500</v>
          </cell>
          <cell r="Z953">
            <v>44504</v>
          </cell>
        </row>
        <row r="954">
          <cell r="B954" t="str">
            <v>SurOccidente</v>
          </cell>
          <cell r="C954" t="str">
            <v>NAR.Aeropuerto Pasto</v>
          </cell>
          <cell r="D954" t="str">
            <v>Plan Espectro - Obra Eléctrica 100%</v>
          </cell>
          <cell r="E954">
            <v>13343316</v>
          </cell>
          <cell r="F954" t="str">
            <v>Luis Ediel Torres</v>
          </cell>
          <cell r="G954">
            <v>44272</v>
          </cell>
          <cell r="H954" t="str">
            <v>CICSA</v>
          </cell>
          <cell r="K954" t="str">
            <v>Obligaciones de hacer</v>
          </cell>
          <cell r="L954" t="str">
            <v>Plan de Expansión</v>
          </cell>
          <cell r="M954" t="str">
            <v>Celda Portatil - Monopolo Mimetizado</v>
          </cell>
          <cell r="N954" t="str">
            <v>45.0</v>
          </cell>
          <cell r="O954">
            <v>44286</v>
          </cell>
          <cell r="P954" t="str">
            <v>50.0</v>
          </cell>
          <cell r="Q954">
            <v>44381</v>
          </cell>
          <cell r="R954" t="str">
            <v>C</v>
          </cell>
          <cell r="S954" t="str">
            <v>hasta InSrv</v>
          </cell>
          <cell r="T954" t="str">
            <v>monopolo mimetizado</v>
          </cell>
          <cell r="U954" t="str">
            <v>CW2020 R3</v>
          </cell>
          <cell r="V954">
            <v>44617</v>
          </cell>
          <cell r="W954">
            <v>44620</v>
          </cell>
          <cell r="X954">
            <v>44620</v>
          </cell>
          <cell r="Y954">
            <v>44620</v>
          </cell>
          <cell r="Z954">
            <v>44624</v>
          </cell>
        </row>
        <row r="955">
          <cell r="B955" t="str">
            <v>SurOccidente</v>
          </cell>
          <cell r="C955" t="str">
            <v>NAR.Aeropuerto Pasto</v>
          </cell>
          <cell r="D955" t="str">
            <v>Plan de Expansión - Obra Civil 100%</v>
          </cell>
          <cell r="E955">
            <v>222512625</v>
          </cell>
          <cell r="F955" t="str">
            <v>Luis Ediel Torres</v>
          </cell>
          <cell r="G955">
            <v>44272</v>
          </cell>
          <cell r="H955" t="str">
            <v>CICSA</v>
          </cell>
          <cell r="K955" t="str">
            <v>Obligaciones de hacer</v>
          </cell>
          <cell r="L955" t="str">
            <v>Plan de Expansión</v>
          </cell>
          <cell r="M955" t="str">
            <v>Celda Portatil - Monopolo Mimetizado</v>
          </cell>
          <cell r="N955" t="str">
            <v>45.0</v>
          </cell>
          <cell r="O955">
            <v>44286</v>
          </cell>
          <cell r="P955" t="str">
            <v>50.0</v>
          </cell>
          <cell r="Q955">
            <v>44381</v>
          </cell>
          <cell r="R955" t="str">
            <v>C</v>
          </cell>
          <cell r="S955" t="str">
            <v>hasta InSrv</v>
          </cell>
          <cell r="T955" t="str">
            <v>monopolo mimetizado</v>
          </cell>
          <cell r="U955" t="str">
            <v>CW2020 R3</v>
          </cell>
          <cell r="V955">
            <v>44439</v>
          </cell>
          <cell r="W955">
            <v>44439</v>
          </cell>
          <cell r="X955">
            <v>44439</v>
          </cell>
          <cell r="Y955">
            <v>44439</v>
          </cell>
          <cell r="Z955">
            <v>44442</v>
          </cell>
        </row>
        <row r="956">
          <cell r="B956" t="str">
            <v>SurOccidente</v>
          </cell>
          <cell r="C956" t="str">
            <v>CAL.Juanambu</v>
          </cell>
          <cell r="D956" t="str">
            <v>Ampliación Localidades 700 - Ampliación Obras Civiles</v>
          </cell>
          <cell r="E956">
            <v>13109828</v>
          </cell>
          <cell r="F956" t="str">
            <v>German Dario Mancipe</v>
          </cell>
          <cell r="G956">
            <v>44271</v>
          </cell>
          <cell r="H956" t="str">
            <v>CICSA</v>
          </cell>
          <cell r="I956" t="str">
            <v>RF-OVE-46225 lte700,</v>
          </cell>
          <cell r="K956" t="str">
            <v>Calidad regional</v>
          </cell>
          <cell r="L956" t="str">
            <v>Ampliación Localidades 700</v>
          </cell>
          <cell r="M956" t="str">
            <v>Terraza - Convencional con Mastil Autosoportado</v>
          </cell>
          <cell r="N956" t="str">
            <v>32.0</v>
          </cell>
          <cell r="O956">
            <v>44272</v>
          </cell>
          <cell r="P956" t="str">
            <v>5.0</v>
          </cell>
          <cell r="Q956">
            <v>44322</v>
          </cell>
          <cell r="R956" t="str">
            <v>NA</v>
          </cell>
          <cell r="S956" t="str">
            <v>NA</v>
          </cell>
          <cell r="T956" t="str">
            <v>Adecuación LTE700</v>
          </cell>
          <cell r="U956" t="str">
            <v>CW2020 R3</v>
          </cell>
          <cell r="V956">
            <v>44287</v>
          </cell>
          <cell r="W956">
            <v>44315</v>
          </cell>
          <cell r="X956">
            <v>44315</v>
          </cell>
          <cell r="Y956">
            <v>44316</v>
          </cell>
          <cell r="Z956">
            <v>44321</v>
          </cell>
        </row>
        <row r="957">
          <cell r="B957" t="str">
            <v>SurOccidente</v>
          </cell>
          <cell r="C957" t="str">
            <v>CAQ.Kilometro 18</v>
          </cell>
          <cell r="D957" t="str">
            <v>Plan Espectro - Búsqueda de Sitios</v>
          </cell>
          <cell r="E957">
            <v>1353167</v>
          </cell>
          <cell r="F957" t="str">
            <v>German Dario Mancipe</v>
          </cell>
          <cell r="G957">
            <v>44270</v>
          </cell>
          <cell r="H957" t="str">
            <v>CICSA</v>
          </cell>
          <cell r="I957" t="str">
            <v>RF-PE-24394,</v>
          </cell>
          <cell r="K957" t="str">
            <v>Obligaciones de hacer</v>
          </cell>
          <cell r="L957" t="str">
            <v>Plan Espectro</v>
          </cell>
          <cell r="M957" t="str">
            <v>Torre Autosoportada - Triangular Seccion Variable</v>
          </cell>
          <cell r="N957" t="str">
            <v>55.0</v>
          </cell>
          <cell r="O957">
            <v>44271</v>
          </cell>
          <cell r="P957" t="str">
            <v>12.0</v>
          </cell>
          <cell r="Q957">
            <v>44328</v>
          </cell>
          <cell r="R957" t="str">
            <v>B</v>
          </cell>
          <cell r="S957" t="str">
            <v>hasta InSrv</v>
          </cell>
          <cell r="T957" t="str">
            <v>Búsqueda sitio plan espectro</v>
          </cell>
          <cell r="U957" t="str">
            <v>CW2020 R3</v>
          </cell>
          <cell r="V957">
            <v>44315</v>
          </cell>
          <cell r="W957">
            <v>44315</v>
          </cell>
          <cell r="X957">
            <v>44315</v>
          </cell>
          <cell r="Y957">
            <v>44316</v>
          </cell>
          <cell r="Z957">
            <v>44322</v>
          </cell>
        </row>
        <row r="958">
          <cell r="B958" t="str">
            <v>SurOccidente</v>
          </cell>
          <cell r="C958" t="str">
            <v>CAQ.Lusitania</v>
          </cell>
          <cell r="D958" t="str">
            <v>Plan Espectro - Búsqueda de Sitios</v>
          </cell>
          <cell r="E958">
            <v>1353167</v>
          </cell>
          <cell r="F958" t="str">
            <v>German Dario Mancipe</v>
          </cell>
          <cell r="G958">
            <v>44270</v>
          </cell>
          <cell r="H958" t="str">
            <v>CICSA</v>
          </cell>
          <cell r="I958" t="str">
            <v>RF-PE-24393,</v>
          </cell>
          <cell r="K958" t="str">
            <v>Obligaciones de hacer</v>
          </cell>
          <cell r="L958" t="str">
            <v>Plan Espectro</v>
          </cell>
          <cell r="M958" t="str">
            <v>Torre Autosoportada - Triangular Seccion Variable</v>
          </cell>
          <cell r="N958" t="str">
            <v>55.0</v>
          </cell>
          <cell r="O958">
            <v>44271</v>
          </cell>
          <cell r="P958" t="str">
            <v>12.0</v>
          </cell>
          <cell r="Q958">
            <v>44328</v>
          </cell>
          <cell r="R958" t="str">
            <v>B</v>
          </cell>
          <cell r="S958" t="str">
            <v>hasta InSrv</v>
          </cell>
          <cell r="T958" t="str">
            <v>Búsqueda sitio plan espectro</v>
          </cell>
          <cell r="U958" t="str">
            <v>CW2020 R3</v>
          </cell>
          <cell r="V958">
            <v>44315</v>
          </cell>
          <cell r="W958">
            <v>44315</v>
          </cell>
          <cell r="X958">
            <v>44315</v>
          </cell>
          <cell r="Y958">
            <v>44316</v>
          </cell>
          <cell r="Z958">
            <v>44322</v>
          </cell>
        </row>
        <row r="959">
          <cell r="B959" t="str">
            <v>SurOccidente</v>
          </cell>
          <cell r="C959" t="str">
            <v>PUT.Bocana</v>
          </cell>
          <cell r="D959" t="str">
            <v>Plan Espectro - Búsqueda de Sitios</v>
          </cell>
          <cell r="E959">
            <v>1249750</v>
          </cell>
          <cell r="F959" t="str">
            <v>German Dario Mancipe</v>
          </cell>
          <cell r="G959">
            <v>44270</v>
          </cell>
          <cell r="H959" t="str">
            <v>CICSA</v>
          </cell>
          <cell r="I959" t="str">
            <v>RF-PE-24399,</v>
          </cell>
          <cell r="K959" t="str">
            <v>Obligaciones de hacer</v>
          </cell>
          <cell r="L959" t="str">
            <v>Plan Espectro</v>
          </cell>
          <cell r="M959" t="str">
            <v>Torre Autosoportada - Triangular Seccion Variable</v>
          </cell>
          <cell r="N959" t="str">
            <v>55.0</v>
          </cell>
          <cell r="O959">
            <v>44271</v>
          </cell>
          <cell r="P959" t="str">
            <v>12.0</v>
          </cell>
          <cell r="Q959">
            <v>44328</v>
          </cell>
          <cell r="R959" t="str">
            <v>B</v>
          </cell>
          <cell r="S959" t="str">
            <v>hasta InSrv</v>
          </cell>
          <cell r="T959" t="str">
            <v>Búsqueda sitio plan espectro</v>
          </cell>
          <cell r="U959" t="str">
            <v>CW2020 R3</v>
          </cell>
          <cell r="V959">
            <v>44347</v>
          </cell>
          <cell r="W959">
            <v>44377</v>
          </cell>
          <cell r="X959">
            <v>44377</v>
          </cell>
          <cell r="Y959">
            <v>44377</v>
          </cell>
          <cell r="Z959">
            <v>44378</v>
          </cell>
        </row>
        <row r="960">
          <cell r="B960" t="str">
            <v>SurOccidente</v>
          </cell>
          <cell r="C960" t="str">
            <v>PUT.Villa Flor</v>
          </cell>
          <cell r="D960" t="str">
            <v>Plan Espectro - Búsqueda de Sitios</v>
          </cell>
          <cell r="E960">
            <v>1249750</v>
          </cell>
          <cell r="F960" t="str">
            <v>German Dario Mancipe</v>
          </cell>
          <cell r="G960">
            <v>44270</v>
          </cell>
          <cell r="H960" t="str">
            <v>CICSA</v>
          </cell>
          <cell r="I960" t="str">
            <v>RF-PE-6673,</v>
          </cell>
          <cell r="K960" t="str">
            <v>Obligaciones de hacer</v>
          </cell>
          <cell r="L960" t="str">
            <v>Plan Espectro</v>
          </cell>
          <cell r="M960" t="str">
            <v>Torre Autosoportada - Triangular Seccion Variable</v>
          </cell>
          <cell r="N960" t="str">
            <v>55.0</v>
          </cell>
          <cell r="O960">
            <v>44286</v>
          </cell>
          <cell r="P960" t="str">
            <v>12.0</v>
          </cell>
          <cell r="Q960">
            <v>44343</v>
          </cell>
          <cell r="R960" t="str">
            <v>Caida</v>
          </cell>
          <cell r="S960" t="str">
            <v>hasta InSrv</v>
          </cell>
          <cell r="T960" t="str">
            <v>búsqueda sitio plan espectro</v>
          </cell>
          <cell r="U960" t="str">
            <v>CW2020 R3</v>
          </cell>
          <cell r="V960">
            <v>44347</v>
          </cell>
          <cell r="W960">
            <v>44377</v>
          </cell>
          <cell r="X960">
            <v>44377</v>
          </cell>
          <cell r="Y960">
            <v>44377</v>
          </cell>
          <cell r="Z960">
            <v>44378</v>
          </cell>
        </row>
        <row r="961">
          <cell r="B961" t="str">
            <v>SurOccidente</v>
          </cell>
          <cell r="C961" t="str">
            <v>PUT.Coembi</v>
          </cell>
          <cell r="D961" t="str">
            <v>Ampliación Localidades 700 - Ampliación Obras Civiles</v>
          </cell>
          <cell r="E961">
            <v>6984451</v>
          </cell>
          <cell r="F961" t="str">
            <v>German Dario Mancipe</v>
          </cell>
          <cell r="G961">
            <v>44270</v>
          </cell>
          <cell r="H961" t="str">
            <v>CICSA</v>
          </cell>
          <cell r="I961" t="str">
            <v>RF-OVE-46681 LTE700,</v>
          </cell>
          <cell r="K961" t="str">
            <v>Calidad regional</v>
          </cell>
          <cell r="L961" t="str">
            <v>Ampliación Localidades 700</v>
          </cell>
          <cell r="M961" t="str">
            <v>Torre Autosoportada - Triangular Seccion Variable</v>
          </cell>
          <cell r="N961" t="str">
            <v>55.0</v>
          </cell>
          <cell r="O961">
            <v>44271</v>
          </cell>
          <cell r="P961" t="str">
            <v>5.0</v>
          </cell>
          <cell r="Q961">
            <v>44321</v>
          </cell>
          <cell r="R961" t="str">
            <v>NA</v>
          </cell>
          <cell r="S961" t="str">
            <v>NA</v>
          </cell>
          <cell r="T961" t="str">
            <v>Ampliación LTE700</v>
          </cell>
          <cell r="U961" t="str">
            <v>CW2020 R3</v>
          </cell>
          <cell r="V961">
            <v>44308</v>
          </cell>
          <cell r="W961">
            <v>44308</v>
          </cell>
          <cell r="X961">
            <v>44308</v>
          </cell>
          <cell r="Y961">
            <v>44314</v>
          </cell>
          <cell r="Z961">
            <v>44321</v>
          </cell>
        </row>
        <row r="962">
          <cell r="B962" t="str">
            <v>SurOccidente</v>
          </cell>
          <cell r="C962" t="str">
            <v>VAL.San Isidro</v>
          </cell>
          <cell r="D962" t="str">
            <v>Plan Espectro - Búsqueda de Sitios</v>
          </cell>
          <cell r="E962">
            <v>1343250</v>
          </cell>
          <cell r="F962" t="str">
            <v>German Dario Mancipe</v>
          </cell>
          <cell r="G962">
            <v>44270</v>
          </cell>
          <cell r="H962" t="str">
            <v>CICSA</v>
          </cell>
          <cell r="I962" t="str">
            <v>RF-PE-24397,</v>
          </cell>
          <cell r="K962" t="str">
            <v>Obligaciones de hacer</v>
          </cell>
          <cell r="L962" t="str">
            <v>Plan Espectro</v>
          </cell>
          <cell r="M962" t="str">
            <v>Torre Autosoportada - Triangular Seccion Variable</v>
          </cell>
          <cell r="N962" t="str">
            <v>55.0</v>
          </cell>
          <cell r="O962">
            <v>44271</v>
          </cell>
          <cell r="P962" t="str">
            <v>15.0</v>
          </cell>
          <cell r="Q962">
            <v>44331</v>
          </cell>
          <cell r="R962" t="str">
            <v>B</v>
          </cell>
          <cell r="S962" t="str">
            <v>hasta InSrv</v>
          </cell>
          <cell r="T962" t="str">
            <v>Búsqueda sitio plan espectro</v>
          </cell>
          <cell r="U962" t="str">
            <v>CW2020 R3</v>
          </cell>
          <cell r="V962">
            <v>44316</v>
          </cell>
          <cell r="W962">
            <v>44316</v>
          </cell>
          <cell r="X962">
            <v>44316</v>
          </cell>
          <cell r="Y962">
            <v>44316</v>
          </cell>
          <cell r="Z962">
            <v>44322</v>
          </cell>
        </row>
        <row r="963">
          <cell r="B963" t="str">
            <v>SurOccidente</v>
          </cell>
          <cell r="C963" t="str">
            <v>HUI.Bolivar</v>
          </cell>
          <cell r="D963" t="str">
            <v>Plan Espectro - Suministro de Torre</v>
          </cell>
          <cell r="E963">
            <v>157427033</v>
          </cell>
          <cell r="F963" t="str">
            <v>Juan Carlos Gonzalez</v>
          </cell>
          <cell r="G963">
            <v>44270</v>
          </cell>
          <cell r="H963" t="str">
            <v>HB SADELEC</v>
          </cell>
          <cell r="I963" t="str">
            <v>CO-5-R3-HUI-ST-24345</v>
          </cell>
          <cell r="K963" t="str">
            <v>Obligaciones de hacer</v>
          </cell>
          <cell r="L963" t="str">
            <v>Plan Espectro</v>
          </cell>
          <cell r="M963" t="str">
            <v>Torre Autosoportada - Triangular Seccion Variable</v>
          </cell>
          <cell r="N963" t="str">
            <v>60.0</v>
          </cell>
          <cell r="O963">
            <v>44284</v>
          </cell>
          <cell r="P963" t="str">
            <v>60.0</v>
          </cell>
          <cell r="Q963">
            <v>44389</v>
          </cell>
          <cell r="R963" t="str">
            <v>J</v>
          </cell>
          <cell r="S963" t="str">
            <v>hasta Licencias</v>
          </cell>
          <cell r="T963" t="str">
            <v>Inicio de Fabricación de TAT60m</v>
          </cell>
          <cell r="U963" t="str">
            <v>CW2020 R3</v>
          </cell>
          <cell r="V963">
            <v>44468</v>
          </cell>
          <cell r="W963">
            <v>44468</v>
          </cell>
          <cell r="X963">
            <v>44468</v>
          </cell>
          <cell r="Y963">
            <v>44469</v>
          </cell>
          <cell r="Z963">
            <v>44473</v>
          </cell>
        </row>
        <row r="964">
          <cell r="B964" t="str">
            <v>SurOccidente</v>
          </cell>
          <cell r="C964" t="str">
            <v>PUT.Villa Garzon-5</v>
          </cell>
          <cell r="D964" t="str">
            <v>Plan de Expansión - Obra Eléctrica 100%</v>
          </cell>
          <cell r="E964">
            <v>70000000</v>
          </cell>
          <cell r="F964" t="str">
            <v>German Dario Mancipe</v>
          </cell>
          <cell r="G964">
            <v>44270</v>
          </cell>
          <cell r="H964" t="str">
            <v>HB SADELEC</v>
          </cell>
          <cell r="I964" t="str">
            <v>RF-PE-15938,</v>
          </cell>
          <cell r="J964">
            <v>20212006</v>
          </cell>
          <cell r="K964" t="str">
            <v>Calidad regional</v>
          </cell>
          <cell r="L964" t="str">
            <v>Plan de Expansión</v>
          </cell>
          <cell r="M964" t="str">
            <v>Monopolo - Metalico Mimetizado Palmera</v>
          </cell>
          <cell r="N964" t="str">
            <v>29.0</v>
          </cell>
          <cell r="O964">
            <v>44286</v>
          </cell>
          <cell r="P964" t="str">
            <v>60.0</v>
          </cell>
          <cell r="Q964">
            <v>44391</v>
          </cell>
          <cell r="R964" t="str">
            <v>C</v>
          </cell>
          <cell r="S964" t="str">
            <v>hasta InSrv</v>
          </cell>
          <cell r="T964" t="str">
            <v>obra eléctrica monopolo mimetizado de 29 m. incluido pararrayos</v>
          </cell>
          <cell r="U964" t="str">
            <v>CW2020 R3</v>
          </cell>
        </row>
        <row r="965">
          <cell r="B965" t="str">
            <v>SurOccidente</v>
          </cell>
          <cell r="C965" t="str">
            <v>PUT.Villa Garzon-5</v>
          </cell>
          <cell r="D965" t="str">
            <v>Plan de Expansión - Obra Civil 100%</v>
          </cell>
          <cell r="E965">
            <v>120000000</v>
          </cell>
          <cell r="F965" t="str">
            <v>German Dario Mancipe</v>
          </cell>
          <cell r="G965">
            <v>44270</v>
          </cell>
          <cell r="H965" t="str">
            <v>HB SADELEC</v>
          </cell>
          <cell r="I965" t="str">
            <v>RF-PE-15938,</v>
          </cell>
          <cell r="K965" t="str">
            <v>Calidad regional</v>
          </cell>
          <cell r="L965" t="str">
            <v>Plan de Expansión</v>
          </cell>
          <cell r="M965" t="str">
            <v>Monopolo - Metalico Mimetizado Palmera</v>
          </cell>
          <cell r="N965" t="str">
            <v>29.0</v>
          </cell>
          <cell r="O965">
            <v>44286</v>
          </cell>
          <cell r="P965" t="str">
            <v>60.0</v>
          </cell>
          <cell r="Q965">
            <v>44391</v>
          </cell>
          <cell r="R965" t="str">
            <v>C</v>
          </cell>
          <cell r="S965" t="str">
            <v>hasta InSrv</v>
          </cell>
          <cell r="T965" t="str">
            <v>Monopolo mimetizado de 29 m. incluido pararrayos</v>
          </cell>
          <cell r="U965" t="str">
            <v>CW2020 R3</v>
          </cell>
        </row>
        <row r="966">
          <cell r="B966" t="str">
            <v>SurOccidente</v>
          </cell>
          <cell r="C966" t="str">
            <v>NAR.Tumaco-9</v>
          </cell>
          <cell r="D966" t="str">
            <v>Adecuaciones - Contrucción Red Electrica Plan Expansión</v>
          </cell>
          <cell r="E966">
            <v>15000000</v>
          </cell>
          <cell r="F966" t="str">
            <v>Rafael Angel Garcia</v>
          </cell>
          <cell r="G966">
            <v>44267</v>
          </cell>
          <cell r="H966" t="str">
            <v>HB SADELEC</v>
          </cell>
          <cell r="K966" t="str">
            <v>NA</v>
          </cell>
          <cell r="L966" t="str">
            <v>Adecuaciones</v>
          </cell>
          <cell r="M966" t="str">
            <v>Otro - Estructura Existente</v>
          </cell>
          <cell r="N966" t="str">
            <v>37.0</v>
          </cell>
          <cell r="O966">
            <v>44270</v>
          </cell>
          <cell r="P966" t="str">
            <v>50.0</v>
          </cell>
          <cell r="Q966">
            <v>44365</v>
          </cell>
          <cell r="R966" t="str">
            <v>NA</v>
          </cell>
          <cell r="S966" t="str">
            <v>NA</v>
          </cell>
          <cell r="T966" t="str">
            <v>Ejecución tramite eléctrico ante electrificadora, para independizar cuenta de energía</v>
          </cell>
          <cell r="U966" t="str">
            <v>CW2020 R3</v>
          </cell>
        </row>
        <row r="967">
          <cell r="B967" t="str">
            <v>SurOccidente</v>
          </cell>
          <cell r="C967" t="str">
            <v>CAL.Universidades</v>
          </cell>
          <cell r="D967" t="str">
            <v>Ampliación Localidades 700 - Ampliación Obras Civiles</v>
          </cell>
          <cell r="E967">
            <v>1811881</v>
          </cell>
          <cell r="F967" t="str">
            <v>German Dario Mancipe</v>
          </cell>
          <cell r="G967">
            <v>44266</v>
          </cell>
          <cell r="H967" t="str">
            <v>HB SADELEC</v>
          </cell>
          <cell r="I967" t="str">
            <v>RF-OVE-46302 lte700,</v>
          </cell>
          <cell r="K967" t="str">
            <v>Calidad regional</v>
          </cell>
          <cell r="L967" t="str">
            <v>Ampliación Localidades 700</v>
          </cell>
          <cell r="M967" t="str">
            <v>Otro - Otra</v>
          </cell>
          <cell r="N967" t="str">
            <v>30.0</v>
          </cell>
          <cell r="O967">
            <v>44267</v>
          </cell>
          <cell r="P967" t="str">
            <v>10.0</v>
          </cell>
          <cell r="Q967">
            <v>44322</v>
          </cell>
          <cell r="R967" t="str">
            <v>NA</v>
          </cell>
          <cell r="S967" t="str">
            <v>NA</v>
          </cell>
          <cell r="T967" t="str">
            <v>se valida para la instalación de cuatro platinas de tierra, rieles omega y escalerilla porta cables</v>
          </cell>
          <cell r="U967" t="str">
            <v>CW2020 R3</v>
          </cell>
          <cell r="V967">
            <v>44284</v>
          </cell>
          <cell r="W967">
            <v>44284</v>
          </cell>
          <cell r="X967">
            <v>44284</v>
          </cell>
          <cell r="Y967">
            <v>44284</v>
          </cell>
          <cell r="Z967">
            <v>44292</v>
          </cell>
        </row>
        <row r="968">
          <cell r="B968" t="str">
            <v>SurOccidente</v>
          </cell>
          <cell r="C968" t="str">
            <v>PUT.Cabana</v>
          </cell>
          <cell r="D968" t="str">
            <v>Localidades 700 - Obra Eléctrica 100%</v>
          </cell>
          <cell r="E968">
            <v>50000000</v>
          </cell>
          <cell r="F968" t="str">
            <v>Rafael Angel Garcia</v>
          </cell>
          <cell r="G968">
            <v>44266</v>
          </cell>
          <cell r="H968" t="str">
            <v>CICSA</v>
          </cell>
          <cell r="I968" t="str">
            <v>RF-PE-23199,</v>
          </cell>
          <cell r="K968" t="str">
            <v>Obligaciones de hacer</v>
          </cell>
          <cell r="L968" t="str">
            <v>Plan Espectro</v>
          </cell>
          <cell r="M968" t="str">
            <v>Torre Autosoportada - Triangular Seccion Variable</v>
          </cell>
          <cell r="N968" t="str">
            <v>60.0</v>
          </cell>
          <cell r="O968">
            <v>44256</v>
          </cell>
          <cell r="P968" t="str">
            <v>50.0</v>
          </cell>
          <cell r="Q968">
            <v>44351</v>
          </cell>
          <cell r="R968" t="str">
            <v>N</v>
          </cell>
          <cell r="S968" t="str">
            <v>hasta Licencias</v>
          </cell>
          <cell r="T968" t="str">
            <v>Convencional TAT 60m</v>
          </cell>
          <cell r="U968" t="str">
            <v>CW2020 R3</v>
          </cell>
        </row>
        <row r="969">
          <cell r="B969" t="str">
            <v>SurOccidente</v>
          </cell>
          <cell r="C969" t="str">
            <v>HUI.Palacio</v>
          </cell>
          <cell r="D969" t="str">
            <v>Refuerzos - Estructural</v>
          </cell>
          <cell r="E969">
            <v>422058240</v>
          </cell>
          <cell r="F969" t="str">
            <v>Juan Carlos Gonzalez</v>
          </cell>
          <cell r="G969">
            <v>44266</v>
          </cell>
          <cell r="H969" t="str">
            <v>HB SADELEC</v>
          </cell>
          <cell r="I969" t="str">
            <v>CO-5-R3-HUI-ST-2291</v>
          </cell>
          <cell r="J969">
            <v>20211981</v>
          </cell>
          <cell r="K969" t="str">
            <v>NA</v>
          </cell>
          <cell r="L969" t="str">
            <v>Refuerzos</v>
          </cell>
          <cell r="M969" t="str">
            <v>Torre Autosoportada - Triangular Seccion Variable</v>
          </cell>
          <cell r="N969" t="str">
            <v>80.0</v>
          </cell>
          <cell r="O969">
            <v>44270</v>
          </cell>
          <cell r="P969" t="str">
            <v>60.0</v>
          </cell>
          <cell r="Q969">
            <v>44375</v>
          </cell>
          <cell r="R969" t="str">
            <v>NA</v>
          </cell>
          <cell r="S969" t="str">
            <v>NA</v>
          </cell>
          <cell r="T969" t="str">
            <v>Refuerzo de torre</v>
          </cell>
          <cell r="U969" t="str">
            <v>CW2020 R3</v>
          </cell>
          <cell r="V969">
            <v>44530</v>
          </cell>
          <cell r="W969">
            <v>44530</v>
          </cell>
          <cell r="X969">
            <v>44530</v>
          </cell>
          <cell r="Y969">
            <v>44531</v>
          </cell>
          <cell r="Z969">
            <v>44533</v>
          </cell>
        </row>
        <row r="970">
          <cell r="B970" t="str">
            <v>SurOccidente</v>
          </cell>
          <cell r="C970" t="str">
            <v>CAL.14 Pasoancho</v>
          </cell>
          <cell r="D970" t="str">
            <v>Adecuaciones - Obras Civiles Menores</v>
          </cell>
          <cell r="E970">
            <v>4540509</v>
          </cell>
          <cell r="F970" t="str">
            <v>German Dario Mancipe</v>
          </cell>
          <cell r="G970">
            <v>44265</v>
          </cell>
          <cell r="H970" t="str">
            <v>HB SADELEC</v>
          </cell>
          <cell r="K970" t="str">
            <v>Calidad regional</v>
          </cell>
          <cell r="L970" t="str">
            <v>Adecuaciones</v>
          </cell>
          <cell r="M970" t="str">
            <v>Terraza - Convencional con Mastil Autosoportado</v>
          </cell>
          <cell r="N970" t="str">
            <v>25.0</v>
          </cell>
          <cell r="O970">
            <v>44267</v>
          </cell>
          <cell r="P970" t="str">
            <v>12.0</v>
          </cell>
          <cell r="Q970">
            <v>44324</v>
          </cell>
          <cell r="R970" t="str">
            <v>NA</v>
          </cell>
          <cell r="S970" t="str">
            <v>NA</v>
          </cell>
          <cell r="T970" t="str">
            <v>Fijación de escalera e instilación de línea de vida</v>
          </cell>
          <cell r="U970" t="str">
            <v>CW2020 R3</v>
          </cell>
          <cell r="V970">
            <v>44286</v>
          </cell>
          <cell r="W970">
            <v>44286</v>
          </cell>
          <cell r="X970">
            <v>44286</v>
          </cell>
          <cell r="Y970">
            <v>44286</v>
          </cell>
          <cell r="Z970">
            <v>44292</v>
          </cell>
        </row>
        <row r="971">
          <cell r="B971" t="str">
            <v>SurOccidente</v>
          </cell>
          <cell r="C971" t="str">
            <v>PUT.San Antonio</v>
          </cell>
          <cell r="D971" t="str">
            <v>Adecuaciones - Obras Civiles Menores</v>
          </cell>
          <cell r="E971">
            <v>659138</v>
          </cell>
          <cell r="F971" t="str">
            <v>Juan Carlos Gonzalez</v>
          </cell>
          <cell r="G971">
            <v>44265</v>
          </cell>
          <cell r="H971" t="str">
            <v>HB SADELEC</v>
          </cell>
          <cell r="I971" t="str">
            <v>CO-5-R3-PUT-ST-3028</v>
          </cell>
          <cell r="K971" t="str">
            <v>Obligaciones de hacer</v>
          </cell>
          <cell r="L971" t="str">
            <v>Adecuaciones</v>
          </cell>
          <cell r="M971" t="str">
            <v>Torre Autosoportada - Triangular Seccion Variable</v>
          </cell>
          <cell r="N971" t="str">
            <v>35.0</v>
          </cell>
          <cell r="O971">
            <v>44270</v>
          </cell>
          <cell r="P971" t="str">
            <v>30.0</v>
          </cell>
          <cell r="Q971">
            <v>44345</v>
          </cell>
          <cell r="R971" t="str">
            <v>NA</v>
          </cell>
          <cell r="S971" t="str">
            <v>NA</v>
          </cell>
          <cell r="T971" t="str">
            <v>Evaluacion de daños y servidumbre sitio PUT.San Antonio Señora Bertilda Heroina Ceron</v>
          </cell>
          <cell r="U971" t="str">
            <v>CW2020 R3</v>
          </cell>
          <cell r="V971">
            <v>44533</v>
          </cell>
          <cell r="W971">
            <v>44533</v>
          </cell>
          <cell r="X971">
            <v>44533</v>
          </cell>
          <cell r="Y971">
            <v>44546</v>
          </cell>
          <cell r="Z971">
            <v>44567</v>
          </cell>
        </row>
        <row r="972">
          <cell r="B972" t="str">
            <v>SurOccidente</v>
          </cell>
          <cell r="C972" t="str">
            <v>PUT.La Hormiga</v>
          </cell>
          <cell r="D972" t="str">
            <v>Adecuaciones - Obras Civiles Menores</v>
          </cell>
          <cell r="E972">
            <v>6140510</v>
          </cell>
          <cell r="F972" t="str">
            <v>German Dario Mancipe</v>
          </cell>
          <cell r="G972">
            <v>44263</v>
          </cell>
          <cell r="H972" t="str">
            <v>HB SADELEC</v>
          </cell>
          <cell r="I972" t="str">
            <v>RF-AMP-28170 lte1900,</v>
          </cell>
          <cell r="K972" t="str">
            <v>Calidad regional</v>
          </cell>
          <cell r="L972" t="str">
            <v>Adecuaciones</v>
          </cell>
          <cell r="M972" t="str">
            <v>Torre Autosoportada - Triangular Seccion Variable</v>
          </cell>
          <cell r="N972" t="str">
            <v>60.0</v>
          </cell>
          <cell r="O972">
            <v>44264</v>
          </cell>
          <cell r="P972" t="str">
            <v>12.0</v>
          </cell>
          <cell r="Q972">
            <v>44321</v>
          </cell>
          <cell r="R972" t="str">
            <v>NA</v>
          </cell>
          <cell r="S972" t="str">
            <v>NA</v>
          </cell>
          <cell r="T972" t="str">
            <v>Instalación PDB</v>
          </cell>
          <cell r="U972" t="str">
            <v>CW2020 R3</v>
          </cell>
          <cell r="V972">
            <v>44398</v>
          </cell>
          <cell r="W972">
            <v>44398</v>
          </cell>
          <cell r="X972">
            <v>44398</v>
          </cell>
          <cell r="Y972">
            <v>44407</v>
          </cell>
          <cell r="Z972">
            <v>44411</v>
          </cell>
        </row>
        <row r="973">
          <cell r="B973" t="str">
            <v>SurOccidente</v>
          </cell>
          <cell r="C973" t="str">
            <v>CAU.El Tambo-2</v>
          </cell>
          <cell r="D973" t="str">
            <v>Ampliación Localidades 700 - Ampliación Obras Civiles</v>
          </cell>
          <cell r="E973">
            <v>4359243</v>
          </cell>
          <cell r="F973" t="str">
            <v>German Dario Mancipe</v>
          </cell>
          <cell r="G973">
            <v>44260</v>
          </cell>
          <cell r="H973" t="str">
            <v>HB SADELEC</v>
          </cell>
          <cell r="I973" t="str">
            <v>RF-OVE-49300 LTE700,</v>
          </cell>
          <cell r="K973" t="str">
            <v>Calidad regional</v>
          </cell>
          <cell r="L973" t="str">
            <v>Ampliación Localidades 700</v>
          </cell>
          <cell r="M973" t="str">
            <v>Torre Autosoportada - Triangular Seccion Variable</v>
          </cell>
          <cell r="N973" t="str">
            <v>60.0</v>
          </cell>
          <cell r="O973">
            <v>44261</v>
          </cell>
          <cell r="P973" t="str">
            <v>12.0</v>
          </cell>
          <cell r="Q973">
            <v>44318</v>
          </cell>
          <cell r="R973" t="str">
            <v>NA</v>
          </cell>
          <cell r="S973" t="str">
            <v>NA</v>
          </cell>
          <cell r="T973" t="str">
            <v>instalación de tres soportes tipo H con sus platinas respectivas</v>
          </cell>
          <cell r="U973" t="str">
            <v>CW2020 R3</v>
          </cell>
          <cell r="V973">
            <v>44284</v>
          </cell>
          <cell r="W973">
            <v>44284</v>
          </cell>
          <cell r="X973">
            <v>44284</v>
          </cell>
          <cell r="Y973">
            <v>44284</v>
          </cell>
          <cell r="Z973">
            <v>44292</v>
          </cell>
        </row>
        <row r="974">
          <cell r="B974" t="str">
            <v>SurOccidente</v>
          </cell>
          <cell r="C974" t="str">
            <v>TOL.La Paloma</v>
          </cell>
          <cell r="D974" t="str">
            <v>Adecuaciones - Obras Eléctricas Menores</v>
          </cell>
          <cell r="E974">
            <v>3000000</v>
          </cell>
          <cell r="F974" t="str">
            <v>Rafael Angel Garcia</v>
          </cell>
          <cell r="G974">
            <v>44258</v>
          </cell>
          <cell r="H974" t="str">
            <v>ING. DEL HUILA</v>
          </cell>
          <cell r="I974" t="str">
            <v>CO-5-R3-TOL-ST-14294</v>
          </cell>
          <cell r="K974" t="str">
            <v>NA</v>
          </cell>
          <cell r="L974" t="str">
            <v>Adecuaciones</v>
          </cell>
          <cell r="M974" t="str">
            <v>Celda Portatil - Cuadrada</v>
          </cell>
          <cell r="N974" t="str">
            <v>0.0</v>
          </cell>
          <cell r="O974">
            <v>44235</v>
          </cell>
          <cell r="P974" t="str">
            <v>30.0</v>
          </cell>
          <cell r="Q974">
            <v>44310</v>
          </cell>
          <cell r="R974" t="str">
            <v>NA</v>
          </cell>
          <cell r="S974" t="str">
            <v>NA</v>
          </cell>
          <cell r="T974" t="str">
            <v>Construcción de red MT/BT sitio 7x24</v>
          </cell>
          <cell r="U974" t="str">
            <v>CW2020 R3</v>
          </cell>
        </row>
        <row r="975">
          <cell r="B975" t="str">
            <v>SurOccidente</v>
          </cell>
          <cell r="C975" t="str">
            <v>CAU.Valle Nuevo</v>
          </cell>
          <cell r="D975" t="str">
            <v>Adecuaciones - Obras Eléctricas Menores</v>
          </cell>
          <cell r="E975">
            <v>1314326</v>
          </cell>
          <cell r="F975" t="str">
            <v>Rafael Angel Garcia</v>
          </cell>
          <cell r="G975">
            <v>44258</v>
          </cell>
          <cell r="H975" t="str">
            <v>CICSA</v>
          </cell>
          <cell r="I975" t="str">
            <v>CO-5-R3-CAU-ST-19097</v>
          </cell>
          <cell r="K975" t="str">
            <v>NA</v>
          </cell>
          <cell r="L975" t="str">
            <v>Adecuaciones</v>
          </cell>
          <cell r="M975" t="str">
            <v>Torre Autosoportada - Triangular Seccion Variable</v>
          </cell>
          <cell r="N975" t="str">
            <v>0.0</v>
          </cell>
          <cell r="O975">
            <v>44235</v>
          </cell>
          <cell r="P975" t="str">
            <v>30.0</v>
          </cell>
          <cell r="Q975">
            <v>44310</v>
          </cell>
          <cell r="R975" t="str">
            <v>NA</v>
          </cell>
          <cell r="S975" t="str">
            <v>NA</v>
          </cell>
          <cell r="T975" t="str">
            <v>Construcción de red MT/BT sitio 7x24</v>
          </cell>
          <cell r="U975" t="str">
            <v>CW2020 R3</v>
          </cell>
          <cell r="V975">
            <v>44620</v>
          </cell>
          <cell r="W975">
            <v>44620</v>
          </cell>
          <cell r="X975">
            <v>44620</v>
          </cell>
          <cell r="Y975">
            <v>44620</v>
          </cell>
          <cell r="Z975">
            <v>44624</v>
          </cell>
        </row>
        <row r="976">
          <cell r="B976" t="str">
            <v>SurOccidente</v>
          </cell>
          <cell r="C976" t="str">
            <v>HUI.Santa Maria-2</v>
          </cell>
          <cell r="D976" t="str">
            <v>Adecuaciones - Obras Eléctricas Menores</v>
          </cell>
          <cell r="E976">
            <v>30000000</v>
          </cell>
          <cell r="F976" t="str">
            <v>Rafael Angel Garcia</v>
          </cell>
          <cell r="G976">
            <v>44258</v>
          </cell>
          <cell r="H976" t="str">
            <v>CICSA</v>
          </cell>
          <cell r="I976" t="str">
            <v>CO-5-R3-HUI-ST-2316</v>
          </cell>
          <cell r="J976">
            <v>20211902</v>
          </cell>
          <cell r="K976" t="str">
            <v>NA</v>
          </cell>
          <cell r="L976" t="str">
            <v>Adecuaciones</v>
          </cell>
          <cell r="M976" t="str">
            <v>Torre Autosoportada - Triangular Seccion Variable</v>
          </cell>
          <cell r="N976" t="str">
            <v>0.0</v>
          </cell>
          <cell r="O976">
            <v>44235</v>
          </cell>
          <cell r="P976" t="str">
            <v>30.0</v>
          </cell>
          <cell r="Q976">
            <v>44310</v>
          </cell>
          <cell r="R976" t="str">
            <v>NA</v>
          </cell>
          <cell r="S976" t="str">
            <v>NA</v>
          </cell>
          <cell r="T976" t="str">
            <v>Construcción de red MT/BT sitio 7x24</v>
          </cell>
          <cell r="U976" t="str">
            <v>CW2020 R3</v>
          </cell>
        </row>
        <row r="977">
          <cell r="B977" t="str">
            <v>SurOccidente</v>
          </cell>
          <cell r="C977" t="str">
            <v>PUT.Arcanchi</v>
          </cell>
          <cell r="D977" t="str">
            <v>Adecuaciones - Obras Eléctricas Menores</v>
          </cell>
          <cell r="E977">
            <v>29474242</v>
          </cell>
          <cell r="F977" t="str">
            <v>Rafael Angel Garcia</v>
          </cell>
          <cell r="G977">
            <v>44258</v>
          </cell>
          <cell r="H977" t="str">
            <v>CICSA</v>
          </cell>
          <cell r="I977" t="str">
            <v>CO-5-R3-PUT-ST-20856</v>
          </cell>
          <cell r="K977" t="str">
            <v>Obligaciones de hacer</v>
          </cell>
          <cell r="L977" t="str">
            <v>Adecuaciones</v>
          </cell>
          <cell r="M977" t="str">
            <v>Torre Autosoportada - Triangular Seccion Variable</v>
          </cell>
          <cell r="N977" t="str">
            <v>45.0</v>
          </cell>
          <cell r="O977">
            <v>44235</v>
          </cell>
          <cell r="P977" t="str">
            <v>30.0</v>
          </cell>
          <cell r="Q977">
            <v>44310</v>
          </cell>
          <cell r="R977" t="str">
            <v>NA</v>
          </cell>
          <cell r="S977" t="str">
            <v>NA</v>
          </cell>
          <cell r="T977" t="str">
            <v>Construcción de red MT/BT sitio 7x24</v>
          </cell>
          <cell r="U977" t="str">
            <v>CW2020 R3</v>
          </cell>
          <cell r="V977">
            <v>44530</v>
          </cell>
          <cell r="W977">
            <v>44530</v>
          </cell>
          <cell r="X977">
            <v>44530</v>
          </cell>
          <cell r="Y977">
            <v>44530</v>
          </cell>
          <cell r="Z977">
            <v>44533</v>
          </cell>
        </row>
        <row r="978">
          <cell r="B978" t="str">
            <v>SurOccidente</v>
          </cell>
          <cell r="C978" t="str">
            <v>CAU.Pachonga</v>
          </cell>
          <cell r="D978" t="str">
            <v>Adecuaciones - Obras Eléctricas Menores</v>
          </cell>
          <cell r="E978">
            <v>1314326</v>
          </cell>
          <cell r="F978" t="str">
            <v>Rafael Angel Garcia</v>
          </cell>
          <cell r="G978">
            <v>44258</v>
          </cell>
          <cell r="H978" t="str">
            <v>CICSA</v>
          </cell>
          <cell r="I978" t="str">
            <v>CO-5-R3-CAU-ST-1674</v>
          </cell>
          <cell r="K978" t="str">
            <v>NA</v>
          </cell>
          <cell r="L978" t="str">
            <v>Adecuaciones</v>
          </cell>
          <cell r="M978" t="str">
            <v>Torre Autosoportada - Triangular Seccion Variable</v>
          </cell>
          <cell r="N978" t="str">
            <v>0.0</v>
          </cell>
          <cell r="O978">
            <v>44235</v>
          </cell>
          <cell r="P978" t="str">
            <v>30.0</v>
          </cell>
          <cell r="Q978">
            <v>44310</v>
          </cell>
          <cell r="R978" t="str">
            <v>NA</v>
          </cell>
          <cell r="S978" t="str">
            <v>NA</v>
          </cell>
          <cell r="T978" t="str">
            <v>Construcción de red MT/BT sitio 7x24</v>
          </cell>
          <cell r="U978" t="str">
            <v>CW2020 R3</v>
          </cell>
          <cell r="V978">
            <v>44620</v>
          </cell>
          <cell r="W978">
            <v>44620</v>
          </cell>
          <cell r="X978">
            <v>44620</v>
          </cell>
          <cell r="Y978">
            <v>44620</v>
          </cell>
          <cell r="Z978">
            <v>44624</v>
          </cell>
        </row>
        <row r="979">
          <cell r="B979" t="str">
            <v>SurOccidente</v>
          </cell>
          <cell r="C979" t="str">
            <v>HUI.Zona Franca</v>
          </cell>
          <cell r="D979" t="str">
            <v>Adecuaciones - Obras Eléctricas Menores</v>
          </cell>
          <cell r="E979">
            <v>30000000</v>
          </cell>
          <cell r="F979" t="str">
            <v>Rafael Angel Garcia</v>
          </cell>
          <cell r="G979">
            <v>44258</v>
          </cell>
          <cell r="H979" t="str">
            <v>CICSA</v>
          </cell>
          <cell r="I979" t="str">
            <v>CO-5-R3-HUI-ST-5453</v>
          </cell>
          <cell r="J979">
            <v>20211899</v>
          </cell>
          <cell r="K979" t="str">
            <v>NA</v>
          </cell>
          <cell r="L979" t="str">
            <v>Adecuaciones</v>
          </cell>
          <cell r="M979" t="str">
            <v>Celda Portatil - Cuadrada</v>
          </cell>
          <cell r="N979" t="str">
            <v>0.0</v>
          </cell>
          <cell r="O979">
            <v>44235</v>
          </cell>
          <cell r="P979" t="str">
            <v>30.0</v>
          </cell>
          <cell r="Q979">
            <v>44310</v>
          </cell>
          <cell r="R979" t="str">
            <v>NA</v>
          </cell>
          <cell r="S979" t="str">
            <v>NA</v>
          </cell>
          <cell r="T979" t="str">
            <v>Construcción de red MT/BT sitio 7x24</v>
          </cell>
          <cell r="U979" t="str">
            <v>CW2020 R3</v>
          </cell>
        </row>
        <row r="980">
          <cell r="B980" t="str">
            <v>SurOccidente</v>
          </cell>
          <cell r="C980" t="str">
            <v>CAU.Polindara</v>
          </cell>
          <cell r="D980" t="str">
            <v>Adecuaciones - Obras Eléctricas Menores</v>
          </cell>
          <cell r="E980">
            <v>1314326</v>
          </cell>
          <cell r="F980" t="str">
            <v>Rafael Angel Garcia</v>
          </cell>
          <cell r="G980">
            <v>44258</v>
          </cell>
          <cell r="H980" t="str">
            <v>CICSA</v>
          </cell>
          <cell r="I980" t="str">
            <v>CO-5-R3-CAU-ST-1679</v>
          </cell>
          <cell r="K980" t="str">
            <v>NA</v>
          </cell>
          <cell r="L980" t="str">
            <v>Adecuaciones</v>
          </cell>
          <cell r="M980" t="str">
            <v>Torre Autosoportada - Triangular Seccion Variable</v>
          </cell>
          <cell r="N980" t="str">
            <v>0.0</v>
          </cell>
          <cell r="O980">
            <v>44235</v>
          </cell>
          <cell r="P980" t="str">
            <v>30.0</v>
          </cell>
          <cell r="Q980">
            <v>44310</v>
          </cell>
          <cell r="R980" t="str">
            <v>NA</v>
          </cell>
          <cell r="S980" t="str">
            <v>NA</v>
          </cell>
          <cell r="T980" t="str">
            <v>Construcción de red MT/BT sitio 7x24</v>
          </cell>
          <cell r="U980" t="str">
            <v>CW2020 R3</v>
          </cell>
          <cell r="V980">
            <v>44620</v>
          </cell>
          <cell r="W980">
            <v>44620</v>
          </cell>
          <cell r="X980">
            <v>44620</v>
          </cell>
          <cell r="Y980">
            <v>44620</v>
          </cell>
          <cell r="Z980">
            <v>44624</v>
          </cell>
        </row>
        <row r="981">
          <cell r="B981" t="str">
            <v>SurOccidente</v>
          </cell>
          <cell r="C981" t="str">
            <v>CAU.Pureto</v>
          </cell>
          <cell r="D981" t="str">
            <v>Adecuaciones - Obras Eléctricas Menores</v>
          </cell>
          <cell r="E981">
            <v>1314326</v>
          </cell>
          <cell r="F981" t="str">
            <v>Rafael Angel Garcia</v>
          </cell>
          <cell r="G981">
            <v>44258</v>
          </cell>
          <cell r="H981" t="str">
            <v>CICSA</v>
          </cell>
          <cell r="I981" t="str">
            <v>CO-5-R3-CAU-ST-19099</v>
          </cell>
          <cell r="K981" t="str">
            <v>NA</v>
          </cell>
          <cell r="L981" t="str">
            <v>Adecuaciones</v>
          </cell>
          <cell r="M981" t="str">
            <v>Torre Autosoportada - Triangular Seccion Variable</v>
          </cell>
          <cell r="N981" t="str">
            <v>30.0</v>
          </cell>
          <cell r="O981">
            <v>44235</v>
          </cell>
          <cell r="P981" t="str">
            <v>30.0</v>
          </cell>
          <cell r="Q981">
            <v>44310</v>
          </cell>
          <cell r="R981" t="str">
            <v>NA</v>
          </cell>
          <cell r="S981" t="str">
            <v>NA</v>
          </cell>
          <cell r="T981" t="str">
            <v>Construcción de red MT/BT sitio 7x24</v>
          </cell>
          <cell r="U981" t="str">
            <v>CW2020 R3</v>
          </cell>
          <cell r="V981">
            <v>44620</v>
          </cell>
          <cell r="W981">
            <v>44620</v>
          </cell>
          <cell r="X981">
            <v>44620</v>
          </cell>
          <cell r="Y981">
            <v>44620</v>
          </cell>
          <cell r="Z981">
            <v>44624</v>
          </cell>
        </row>
        <row r="982">
          <cell r="B982" t="str">
            <v>SurOccidente</v>
          </cell>
          <cell r="C982" t="str">
            <v>HUI.Villa Vieja</v>
          </cell>
          <cell r="D982" t="str">
            <v>Adecuaciones - Obras Eléctricas Menores</v>
          </cell>
          <cell r="E982">
            <v>30000000</v>
          </cell>
          <cell r="F982" t="str">
            <v>Rafael Angel Garcia</v>
          </cell>
          <cell r="G982">
            <v>44258</v>
          </cell>
          <cell r="H982" t="str">
            <v>CICSA</v>
          </cell>
          <cell r="I982" t="str">
            <v>CO-5-R3-HUI-ST-2324</v>
          </cell>
          <cell r="J982">
            <v>20211896</v>
          </cell>
          <cell r="K982" t="str">
            <v>NA</v>
          </cell>
          <cell r="L982" t="str">
            <v>Adecuaciones</v>
          </cell>
          <cell r="M982" t="str">
            <v>Torre Autosoportada - Triangular Seccion Variable</v>
          </cell>
          <cell r="N982" t="str">
            <v>0.0</v>
          </cell>
          <cell r="O982">
            <v>44235</v>
          </cell>
          <cell r="P982" t="str">
            <v>30.0</v>
          </cell>
          <cell r="Q982">
            <v>44310</v>
          </cell>
          <cell r="R982" t="str">
            <v>NA</v>
          </cell>
          <cell r="S982" t="str">
            <v>NA</v>
          </cell>
          <cell r="T982" t="str">
            <v>Construcción de red MT/BT sitio 7x24</v>
          </cell>
          <cell r="U982" t="str">
            <v>CW2020 R3</v>
          </cell>
        </row>
        <row r="983">
          <cell r="B983" t="str">
            <v>SurOccidente</v>
          </cell>
          <cell r="C983" t="str">
            <v>CAQ.Mononguete</v>
          </cell>
          <cell r="D983" t="str">
            <v>Adecuaciones - Obras Eléctricas Menores</v>
          </cell>
          <cell r="E983">
            <v>3000000</v>
          </cell>
          <cell r="F983" t="str">
            <v>Rafael Angel Garcia</v>
          </cell>
          <cell r="G983">
            <v>44258</v>
          </cell>
          <cell r="H983" t="str">
            <v>CICSA</v>
          </cell>
          <cell r="I983" t="str">
            <v>CO-5-R3-CAQ-ST-13714</v>
          </cell>
          <cell r="K983" t="str">
            <v>NA</v>
          </cell>
          <cell r="L983" t="str">
            <v>Adecuaciones</v>
          </cell>
          <cell r="M983" t="str">
            <v>Celda Portatil - Cuadrada</v>
          </cell>
          <cell r="N983" t="str">
            <v>0.0</v>
          </cell>
          <cell r="O983">
            <v>44235</v>
          </cell>
          <cell r="P983" t="str">
            <v>30.0</v>
          </cell>
          <cell r="Q983">
            <v>44310</v>
          </cell>
          <cell r="R983" t="str">
            <v>NA</v>
          </cell>
          <cell r="S983" t="str">
            <v>NA</v>
          </cell>
          <cell r="T983" t="str">
            <v>Construcción de red MT/BT sitio 7x24</v>
          </cell>
          <cell r="U983" t="str">
            <v>CW2020 R3</v>
          </cell>
        </row>
        <row r="984">
          <cell r="B984" t="str">
            <v>SurOccidente</v>
          </cell>
          <cell r="C984" t="str">
            <v>TOL.Condominios</v>
          </cell>
          <cell r="D984" t="str">
            <v>Adecuaciones - Obras Civiles Menores</v>
          </cell>
          <cell r="E984">
            <v>3000000</v>
          </cell>
          <cell r="F984" t="str">
            <v>Rafael Angel Garcia</v>
          </cell>
          <cell r="G984">
            <v>44258</v>
          </cell>
          <cell r="H984" t="str">
            <v>CICSA</v>
          </cell>
          <cell r="I984" t="str">
            <v>CO-5-R3-TOL-ST-3381</v>
          </cell>
          <cell r="K984" t="str">
            <v>NA</v>
          </cell>
          <cell r="L984" t="str">
            <v>Adecuaciones</v>
          </cell>
          <cell r="M984" t="str">
            <v>Celda Portatil - Cuadrada</v>
          </cell>
          <cell r="N984" t="str">
            <v>0.0</v>
          </cell>
          <cell r="O984">
            <v>44235</v>
          </cell>
          <cell r="P984" t="str">
            <v>30.0</v>
          </cell>
          <cell r="Q984">
            <v>44310</v>
          </cell>
          <cell r="R984" t="str">
            <v>NA</v>
          </cell>
          <cell r="S984" t="str">
            <v>NA</v>
          </cell>
          <cell r="T984" t="str">
            <v>Construcción de red MT/BT sitio 7x24</v>
          </cell>
          <cell r="U984" t="str">
            <v>CW2020 R3</v>
          </cell>
        </row>
        <row r="985">
          <cell r="B985" t="str">
            <v>SurOccidente</v>
          </cell>
          <cell r="C985" t="str">
            <v>NEI.Altico</v>
          </cell>
          <cell r="D985" t="str">
            <v>Refuerzos - Estructural</v>
          </cell>
          <cell r="E985">
            <v>23989301</v>
          </cell>
          <cell r="F985" t="str">
            <v>Juan Carlos Gonzalez</v>
          </cell>
          <cell r="G985">
            <v>44258</v>
          </cell>
          <cell r="H985" t="str">
            <v>HB SADELEC</v>
          </cell>
          <cell r="I985" t="str">
            <v>CO-5-R3-NEI-ST-12746</v>
          </cell>
          <cell r="K985" t="str">
            <v>NA</v>
          </cell>
          <cell r="L985" t="str">
            <v>Refuerzos</v>
          </cell>
          <cell r="M985" t="str">
            <v>Monopolo - Convencional</v>
          </cell>
          <cell r="N985" t="str">
            <v>35.0</v>
          </cell>
          <cell r="O985">
            <v>44263</v>
          </cell>
          <cell r="P985" t="str">
            <v>30.0</v>
          </cell>
          <cell r="Q985">
            <v>44338</v>
          </cell>
          <cell r="R985" t="str">
            <v>NA</v>
          </cell>
          <cell r="S985" t="str">
            <v>NA</v>
          </cell>
          <cell r="T985" t="str">
            <v>Refuerzo de monopolo (RECORTE)</v>
          </cell>
          <cell r="U985" t="str">
            <v>CW2020 R3</v>
          </cell>
          <cell r="V985">
            <v>44407</v>
          </cell>
          <cell r="W985">
            <v>44407</v>
          </cell>
          <cell r="X985">
            <v>44407</v>
          </cell>
          <cell r="Y985">
            <v>44407</v>
          </cell>
          <cell r="Z985">
            <v>44411</v>
          </cell>
        </row>
        <row r="986">
          <cell r="B986" t="str">
            <v>SurOccidente</v>
          </cell>
          <cell r="C986" t="str">
            <v>CAQ.El Guayabo</v>
          </cell>
          <cell r="D986" t="str">
            <v>Plan Espectro - Suministro de Torre</v>
          </cell>
          <cell r="E986">
            <v>162226324</v>
          </cell>
          <cell r="F986" t="str">
            <v>Juan Carlos Gonzalez</v>
          </cell>
          <cell r="G986">
            <v>44257</v>
          </cell>
          <cell r="H986" t="str">
            <v>HB SADELEC</v>
          </cell>
          <cell r="I986" t="str">
            <v>RF-PE-24306,</v>
          </cell>
          <cell r="K986" t="str">
            <v>Obligaciones de hacer</v>
          </cell>
          <cell r="L986" t="str">
            <v>Plan Espectro</v>
          </cell>
          <cell r="M986" t="str">
            <v>Celda Portatil - Cuadrada</v>
          </cell>
          <cell r="N986" t="str">
            <v>45.0</v>
          </cell>
          <cell r="O986">
            <v>44256</v>
          </cell>
          <cell r="P986" t="str">
            <v>50.0</v>
          </cell>
          <cell r="Q986">
            <v>44351</v>
          </cell>
          <cell r="R986" t="str">
            <v>J</v>
          </cell>
          <cell r="S986" t="str">
            <v>hasta InSrv</v>
          </cell>
          <cell r="T986" t="str">
            <v>Celda Portátil torre de 45 m</v>
          </cell>
          <cell r="U986" t="str">
            <v>CW2020 R3</v>
          </cell>
          <cell r="V986">
            <v>44344</v>
          </cell>
          <cell r="W986">
            <v>44344</v>
          </cell>
          <cell r="X986">
            <v>44344</v>
          </cell>
          <cell r="Y986">
            <v>44344</v>
          </cell>
          <cell r="Z986">
            <v>44350</v>
          </cell>
        </row>
        <row r="987">
          <cell r="B987" t="str">
            <v>SurOccidente</v>
          </cell>
          <cell r="C987" t="str">
            <v>CAL.Cristales</v>
          </cell>
          <cell r="D987" t="str">
            <v>Adecuaciones - Obras Eléctricas Menores</v>
          </cell>
          <cell r="E987">
            <v>10000000</v>
          </cell>
          <cell r="F987" t="str">
            <v>Rafael Angel Garcia</v>
          </cell>
          <cell r="G987">
            <v>44256</v>
          </cell>
          <cell r="H987" t="str">
            <v>HB SADELEC</v>
          </cell>
          <cell r="I987" t="str">
            <v>NA</v>
          </cell>
          <cell r="K987" t="str">
            <v>NA</v>
          </cell>
          <cell r="L987" t="str">
            <v>Adecuaciones</v>
          </cell>
          <cell r="M987" t="str">
            <v>Terraza - Kit Mastil</v>
          </cell>
          <cell r="N987" t="str">
            <v>18.0</v>
          </cell>
          <cell r="O987">
            <v>44258</v>
          </cell>
          <cell r="P987" t="str">
            <v>20.0</v>
          </cell>
          <cell r="Q987">
            <v>44323</v>
          </cell>
          <cell r="R987" t="str">
            <v>NA</v>
          </cell>
          <cell r="S987" t="str">
            <v>NA</v>
          </cell>
          <cell r="T987" t="str">
            <v>Reubicación acometida eléctrica.</v>
          </cell>
          <cell r="U987" t="str">
            <v>CW2020 R3</v>
          </cell>
        </row>
        <row r="988">
          <cell r="B988" t="str">
            <v>SurOccidente</v>
          </cell>
          <cell r="C988" t="str">
            <v>POP.RB Campanario</v>
          </cell>
          <cell r="D988" t="str">
            <v>Plan de Expansión - Búsqueda de Sitios</v>
          </cell>
          <cell r="E988">
            <v>880371</v>
          </cell>
          <cell r="F988" t="str">
            <v>Juan Carlos Gonzalez</v>
          </cell>
          <cell r="G988">
            <v>44253</v>
          </cell>
          <cell r="H988" t="str">
            <v>HB SADELEC</v>
          </cell>
          <cell r="I988" t="str">
            <v>RF-PE-24272,</v>
          </cell>
          <cell r="K988" t="str">
            <v>NA</v>
          </cell>
          <cell r="L988" t="str">
            <v>Plan de Expansión</v>
          </cell>
          <cell r="M988" t="str">
            <v>Terraza - Convencional con Mastil Autosoportado</v>
          </cell>
          <cell r="N988" t="str">
            <v>8.0</v>
          </cell>
          <cell r="O988">
            <v>44258</v>
          </cell>
          <cell r="P988" t="str">
            <v>8.0</v>
          </cell>
          <cell r="Q988">
            <v>44311</v>
          </cell>
          <cell r="R988" t="str">
            <v>N</v>
          </cell>
          <cell r="S988" t="str">
            <v>hasta Licencias</v>
          </cell>
          <cell r="T988" t="str">
            <v>Orden para acompañamiento en busqueda (obras civiles) de sitio</v>
          </cell>
          <cell r="U988" t="str">
            <v>CW2020 R3</v>
          </cell>
          <cell r="V988">
            <v>44266</v>
          </cell>
          <cell r="W988">
            <v>44266</v>
          </cell>
          <cell r="X988">
            <v>44266</v>
          </cell>
          <cell r="Y988">
            <v>44270</v>
          </cell>
          <cell r="Z988">
            <v>44291</v>
          </cell>
        </row>
        <row r="989">
          <cell r="B989" t="str">
            <v>SurOccidente</v>
          </cell>
          <cell r="C989" t="str">
            <v>TOL.Tapias</v>
          </cell>
          <cell r="D989" t="str">
            <v>Refuerzos - Estructural</v>
          </cell>
          <cell r="E989">
            <v>170811857</v>
          </cell>
          <cell r="F989" t="str">
            <v>Juan Carlos Gonzalez</v>
          </cell>
          <cell r="G989">
            <v>44253</v>
          </cell>
          <cell r="H989" t="str">
            <v>HB SADELEC</v>
          </cell>
          <cell r="I989" t="str">
            <v>CO-5-R3-TOL-ST-13167</v>
          </cell>
          <cell r="K989" t="str">
            <v>NA</v>
          </cell>
          <cell r="L989" t="str">
            <v>Refuerzos</v>
          </cell>
          <cell r="M989" t="str">
            <v>Torre Autosoportada - Triangular Seccion Variable</v>
          </cell>
          <cell r="N989" t="str">
            <v>60.0</v>
          </cell>
          <cell r="O989">
            <v>44256</v>
          </cell>
          <cell r="P989" t="str">
            <v>60.0</v>
          </cell>
          <cell r="Q989">
            <v>44361</v>
          </cell>
          <cell r="R989" t="str">
            <v>NA</v>
          </cell>
          <cell r="S989" t="str">
            <v>NA</v>
          </cell>
          <cell r="T989" t="str">
            <v>Refuerzo de torre</v>
          </cell>
          <cell r="U989" t="str">
            <v>CW2020 R3</v>
          </cell>
          <cell r="V989">
            <v>44469</v>
          </cell>
          <cell r="W989">
            <v>44469</v>
          </cell>
          <cell r="X989">
            <v>44469</v>
          </cell>
          <cell r="Y989">
            <v>44469</v>
          </cell>
          <cell r="Z989">
            <v>44473</v>
          </cell>
        </row>
        <row r="990">
          <cell r="B990" t="str">
            <v>SurOccidente</v>
          </cell>
          <cell r="C990" t="str">
            <v>CAU.El Cairo</v>
          </cell>
          <cell r="D990" t="str">
            <v>Ampliación Localidades 700 - Ampliación Obras Civiles</v>
          </cell>
          <cell r="E990">
            <v>1552896</v>
          </cell>
          <cell r="F990" t="str">
            <v>German Dario Mancipe</v>
          </cell>
          <cell r="G990">
            <v>44252</v>
          </cell>
          <cell r="H990" t="str">
            <v>HB SADELEC</v>
          </cell>
          <cell r="I990" t="str">
            <v>RF-OVE-49299 LTE700,</v>
          </cell>
          <cell r="K990" t="str">
            <v>Calidad regional</v>
          </cell>
          <cell r="L990" t="str">
            <v>Ampliación Localidades 700</v>
          </cell>
          <cell r="M990" t="str">
            <v>Torre Autosoportada - Triangular Seccion Variable</v>
          </cell>
          <cell r="N990" t="str">
            <v>60.0</v>
          </cell>
          <cell r="O990">
            <v>44253</v>
          </cell>
          <cell r="P990" t="str">
            <v>10.0</v>
          </cell>
          <cell r="Q990">
            <v>44308</v>
          </cell>
          <cell r="R990" t="str">
            <v>NA</v>
          </cell>
          <cell r="S990" t="str">
            <v>NA</v>
          </cell>
          <cell r="T990" t="str">
            <v>instalación de dos platinas de tierras.</v>
          </cell>
          <cell r="U990" t="str">
            <v>CW2020 R3</v>
          </cell>
          <cell r="V990">
            <v>44264</v>
          </cell>
          <cell r="W990">
            <v>44284</v>
          </cell>
          <cell r="X990">
            <v>44284</v>
          </cell>
          <cell r="Y990">
            <v>44284</v>
          </cell>
          <cell r="Z990">
            <v>44292</v>
          </cell>
        </row>
        <row r="991">
          <cell r="B991" t="str">
            <v>SurOccidente</v>
          </cell>
          <cell r="C991" t="str">
            <v>VAL.Ciat</v>
          </cell>
          <cell r="D991" t="str">
            <v>Refuerzos - Estructural</v>
          </cell>
          <cell r="E991">
            <v>20387892</v>
          </cell>
          <cell r="F991" t="str">
            <v>Juan Carlos Gonzalez</v>
          </cell>
          <cell r="G991">
            <v>44252</v>
          </cell>
          <cell r="H991" t="str">
            <v>HB SADELEC</v>
          </cell>
          <cell r="I991" t="str">
            <v>CO-5-R3-VAL-ST-6541</v>
          </cell>
          <cell r="K991" t="str">
            <v>NA</v>
          </cell>
          <cell r="L991" t="str">
            <v>Refuerzos</v>
          </cell>
          <cell r="M991" t="str">
            <v>Torre Autosoportada - Triangular Seccion Variable</v>
          </cell>
          <cell r="N991" t="str">
            <v>30.0</v>
          </cell>
          <cell r="O991">
            <v>44256</v>
          </cell>
          <cell r="P991" t="str">
            <v>30.0</v>
          </cell>
          <cell r="Q991">
            <v>44331</v>
          </cell>
          <cell r="R991" t="str">
            <v>NA</v>
          </cell>
          <cell r="S991" t="str">
            <v>NA</v>
          </cell>
          <cell r="T991" t="str">
            <v>Refuerzo de torre</v>
          </cell>
          <cell r="U991" t="str">
            <v>CW2020 R3</v>
          </cell>
          <cell r="V991">
            <v>44439</v>
          </cell>
          <cell r="W991">
            <v>44439</v>
          </cell>
          <cell r="X991">
            <v>44439</v>
          </cell>
          <cell r="Y991">
            <v>44439</v>
          </cell>
          <cell r="Z991">
            <v>44442</v>
          </cell>
        </row>
        <row r="992">
          <cell r="B992" t="str">
            <v>SurOccidente</v>
          </cell>
          <cell r="C992" t="str">
            <v>NAR.Ipiales-1</v>
          </cell>
          <cell r="D992" t="str">
            <v>Refuerzos - Estructural</v>
          </cell>
          <cell r="E992">
            <v>32266958</v>
          </cell>
          <cell r="F992" t="str">
            <v>Juan Carlos Gonzalez</v>
          </cell>
          <cell r="G992">
            <v>44252</v>
          </cell>
          <cell r="H992" t="str">
            <v>HB SADELEC</v>
          </cell>
          <cell r="I992" t="str">
            <v>CO-5-R3-NAR-ST-12697</v>
          </cell>
          <cell r="K992" t="str">
            <v>Indicadores</v>
          </cell>
          <cell r="L992" t="str">
            <v>Refuerzos</v>
          </cell>
          <cell r="M992" t="str">
            <v>Torre Autosoportada - Triangular Seccion Variable</v>
          </cell>
          <cell r="N992" t="str">
            <v>46.0</v>
          </cell>
          <cell r="O992">
            <v>44256</v>
          </cell>
          <cell r="P992" t="str">
            <v>25.0</v>
          </cell>
          <cell r="Q992">
            <v>44326</v>
          </cell>
          <cell r="R992" t="str">
            <v>NA</v>
          </cell>
          <cell r="S992" t="str">
            <v>NA</v>
          </cell>
          <cell r="T992" t="str">
            <v>Refuerzo de torre</v>
          </cell>
          <cell r="U992" t="str">
            <v>CW2020 R3</v>
          </cell>
          <cell r="V992">
            <v>44316</v>
          </cell>
          <cell r="W992">
            <v>44316</v>
          </cell>
          <cell r="X992">
            <v>44316</v>
          </cell>
          <cell r="Y992">
            <v>44316</v>
          </cell>
          <cell r="Z992">
            <v>44321</v>
          </cell>
        </row>
        <row r="993">
          <cell r="B993" t="str">
            <v>SurOccidente</v>
          </cell>
          <cell r="C993" t="str">
            <v>VAL.Pradera-2</v>
          </cell>
          <cell r="D993" t="str">
            <v>Refuerzos - Estructural</v>
          </cell>
          <cell r="E993">
            <v>31956380</v>
          </cell>
          <cell r="F993" t="str">
            <v>Juan Carlos Gonzalez</v>
          </cell>
          <cell r="G993">
            <v>44252</v>
          </cell>
          <cell r="H993" t="str">
            <v>HB SADELEC</v>
          </cell>
          <cell r="I993" t="str">
            <v>CO-5-R3-VAL-ST-13290</v>
          </cell>
          <cell r="K993" t="str">
            <v>NA</v>
          </cell>
          <cell r="L993" t="str">
            <v>Refuerzos</v>
          </cell>
          <cell r="M993" t="str">
            <v>Torre Autosoportada - Triangular Seccion Variable</v>
          </cell>
          <cell r="N993" t="str">
            <v>60.0</v>
          </cell>
          <cell r="O993">
            <v>44256</v>
          </cell>
          <cell r="P993" t="str">
            <v>30.0</v>
          </cell>
          <cell r="Q993">
            <v>44331</v>
          </cell>
          <cell r="R993" t="str">
            <v>NA</v>
          </cell>
          <cell r="S993" t="str">
            <v>NA</v>
          </cell>
          <cell r="T993" t="str">
            <v>Refuerzo de torre</v>
          </cell>
          <cell r="U993" t="str">
            <v>CW2020 R3</v>
          </cell>
          <cell r="V993">
            <v>44315</v>
          </cell>
          <cell r="W993">
            <v>44315</v>
          </cell>
          <cell r="X993">
            <v>44315</v>
          </cell>
          <cell r="Y993">
            <v>44316</v>
          </cell>
          <cell r="Z993">
            <v>44321</v>
          </cell>
        </row>
        <row r="994">
          <cell r="B994" t="str">
            <v>SurOccidente</v>
          </cell>
          <cell r="C994" t="str">
            <v>CAL.Alamos</v>
          </cell>
          <cell r="D994" t="str">
            <v>Refuerzos - Estructural</v>
          </cell>
          <cell r="E994">
            <v>16704719</v>
          </cell>
          <cell r="F994" t="str">
            <v>Juan Carlos Gonzalez</v>
          </cell>
          <cell r="G994">
            <v>44252</v>
          </cell>
          <cell r="H994" t="str">
            <v>HB SADELEC</v>
          </cell>
          <cell r="I994" t="str">
            <v>CO-5-R3-CAL-ST-11668</v>
          </cell>
          <cell r="K994" t="str">
            <v>NA</v>
          </cell>
          <cell r="L994" t="str">
            <v>Refuerzos</v>
          </cell>
          <cell r="M994" t="str">
            <v>Torre Autosoportada - Cuadrada Seccion Constante 1.5m x 1.5m</v>
          </cell>
          <cell r="N994" t="str">
            <v>35.0</v>
          </cell>
          <cell r="O994">
            <v>44256</v>
          </cell>
          <cell r="P994" t="str">
            <v>30.0</v>
          </cell>
          <cell r="Q994">
            <v>44331</v>
          </cell>
          <cell r="R994" t="str">
            <v>NA</v>
          </cell>
          <cell r="S994" t="str">
            <v>NA</v>
          </cell>
          <cell r="T994" t="str">
            <v>Refuerzo de torre</v>
          </cell>
          <cell r="U994" t="str">
            <v>CW2020 R3</v>
          </cell>
          <cell r="V994">
            <v>44315</v>
          </cell>
          <cell r="W994">
            <v>44315</v>
          </cell>
          <cell r="X994">
            <v>44315</v>
          </cell>
          <cell r="Y994">
            <v>44316</v>
          </cell>
          <cell r="Z994">
            <v>44321</v>
          </cell>
        </row>
        <row r="995">
          <cell r="B995" t="str">
            <v>SurOccidente</v>
          </cell>
          <cell r="C995" t="str">
            <v>VAL.Dagua-2</v>
          </cell>
          <cell r="D995" t="str">
            <v>Refuerzos - Estructural</v>
          </cell>
          <cell r="E995">
            <v>79396531</v>
          </cell>
          <cell r="F995" t="str">
            <v>Juan Carlos Gonzalez</v>
          </cell>
          <cell r="G995">
            <v>44252</v>
          </cell>
          <cell r="H995" t="str">
            <v>HB SADELEC</v>
          </cell>
          <cell r="I995" t="str">
            <v>CO-5-R3-VAL-ST-3554</v>
          </cell>
          <cell r="K995" t="str">
            <v>NA</v>
          </cell>
          <cell r="L995" t="str">
            <v>Refuerzos</v>
          </cell>
          <cell r="M995" t="str">
            <v>Torre Autosoportada - Triangular Seccion Variable</v>
          </cell>
          <cell r="N995" t="str">
            <v>80.0</v>
          </cell>
          <cell r="O995">
            <v>44256</v>
          </cell>
          <cell r="P995" t="str">
            <v>45.0</v>
          </cell>
          <cell r="Q995">
            <v>44346</v>
          </cell>
          <cell r="R995" t="str">
            <v>NA</v>
          </cell>
          <cell r="S995" t="str">
            <v>NA</v>
          </cell>
          <cell r="T995" t="str">
            <v>Refuerzo de torre</v>
          </cell>
          <cell r="U995" t="str">
            <v>CW2020 R3</v>
          </cell>
          <cell r="V995">
            <v>44377</v>
          </cell>
          <cell r="W995">
            <v>44377</v>
          </cell>
          <cell r="X995">
            <v>44377</v>
          </cell>
          <cell r="Y995">
            <v>44377</v>
          </cell>
          <cell r="Z995">
            <v>44378</v>
          </cell>
        </row>
        <row r="996">
          <cell r="B996" t="str">
            <v>SurOccidente</v>
          </cell>
          <cell r="C996" t="str">
            <v>CAU.Suarez-2</v>
          </cell>
          <cell r="D996" t="str">
            <v>Ampliación Localidades 700 - Ampliación Obras Civiles</v>
          </cell>
          <cell r="E996">
            <v>6264821</v>
          </cell>
          <cell r="F996" t="str">
            <v>German Dario Mancipe</v>
          </cell>
          <cell r="G996">
            <v>44252</v>
          </cell>
          <cell r="H996" t="str">
            <v>HB SADELEC</v>
          </cell>
          <cell r="I996" t="str">
            <v>RF-OVE-49226 lte700,</v>
          </cell>
          <cell r="K996" t="str">
            <v>Calidad regional</v>
          </cell>
          <cell r="L996" t="str">
            <v>Ampliación Localidades 700</v>
          </cell>
          <cell r="M996" t="str">
            <v>Torre Autosoportada - Triangular Seccion Variable</v>
          </cell>
          <cell r="N996" t="str">
            <v>45.0</v>
          </cell>
          <cell r="O996">
            <v>44253</v>
          </cell>
          <cell r="P996" t="str">
            <v>10.0</v>
          </cell>
          <cell r="Q996">
            <v>44308</v>
          </cell>
          <cell r="R996" t="str">
            <v>NA</v>
          </cell>
          <cell r="S996" t="str">
            <v>NA</v>
          </cell>
          <cell r="T996" t="str">
            <v>Instalación de un soporte tipo H y cuatro platinas de tierras.</v>
          </cell>
          <cell r="U996" t="str">
            <v>CW2020 R3</v>
          </cell>
          <cell r="V996">
            <v>44284</v>
          </cell>
          <cell r="W996">
            <v>44284</v>
          </cell>
          <cell r="X996">
            <v>44284</v>
          </cell>
          <cell r="Y996">
            <v>44284</v>
          </cell>
          <cell r="Z996">
            <v>44292</v>
          </cell>
        </row>
        <row r="997">
          <cell r="B997" t="str">
            <v>SurOccidente</v>
          </cell>
          <cell r="C997" t="str">
            <v>BNV.Colombia</v>
          </cell>
          <cell r="D997" t="str">
            <v>Ampliación Localidades 700 - Ampliación Obras Civiles</v>
          </cell>
          <cell r="E997">
            <v>1649273</v>
          </cell>
          <cell r="F997" t="str">
            <v>German Dario Mancipe</v>
          </cell>
          <cell r="G997">
            <v>44252</v>
          </cell>
          <cell r="H997" t="str">
            <v>HB SADELEC</v>
          </cell>
          <cell r="I997" t="str">
            <v>RF-OVE-49526 LTE700,</v>
          </cell>
          <cell r="K997" t="str">
            <v>Calidad regional</v>
          </cell>
          <cell r="L997" t="str">
            <v>Ampliación Localidades 700</v>
          </cell>
          <cell r="M997" t="str">
            <v>Celda Portatil - Cuadrada</v>
          </cell>
          <cell r="N997" t="str">
            <v>35.0</v>
          </cell>
          <cell r="O997">
            <v>44253</v>
          </cell>
          <cell r="P997" t="str">
            <v>10.0</v>
          </cell>
          <cell r="Q997">
            <v>44308</v>
          </cell>
          <cell r="R997" t="str">
            <v>NA</v>
          </cell>
          <cell r="S997" t="str">
            <v>NA</v>
          </cell>
          <cell r="T997" t="str">
            <v>Instalación de rieles omega, escalerilla y una platina de tierras</v>
          </cell>
          <cell r="U997" t="str">
            <v>CW2020 R3</v>
          </cell>
          <cell r="V997">
            <v>44302</v>
          </cell>
          <cell r="W997">
            <v>44302</v>
          </cell>
          <cell r="X997">
            <v>44302</v>
          </cell>
          <cell r="Y997">
            <v>44306</v>
          </cell>
          <cell r="Z997">
            <v>44321</v>
          </cell>
        </row>
        <row r="998">
          <cell r="B998" t="str">
            <v>SurOccidente</v>
          </cell>
          <cell r="C998" t="str">
            <v>POP.Alto Moreno</v>
          </cell>
          <cell r="D998" t="str">
            <v>Ampliación Localidades 700 - Ampliación Obras Civiles</v>
          </cell>
          <cell r="E998">
            <v>825474</v>
          </cell>
          <cell r="F998" t="str">
            <v>German Dario Mancipe</v>
          </cell>
          <cell r="G998">
            <v>44252</v>
          </cell>
          <cell r="H998" t="str">
            <v>HB SADELEC</v>
          </cell>
          <cell r="I998" t="str">
            <v>RF-OVE-49549 LTE700,</v>
          </cell>
          <cell r="K998" t="str">
            <v>Calidad regional</v>
          </cell>
          <cell r="L998" t="str">
            <v>Ampliación Localidades 700</v>
          </cell>
          <cell r="M998" t="str">
            <v>Celda Portatil - Cuadrada</v>
          </cell>
          <cell r="N998" t="str">
            <v>30.0</v>
          </cell>
          <cell r="O998">
            <v>44253</v>
          </cell>
          <cell r="P998" t="str">
            <v>10.0</v>
          </cell>
          <cell r="Q998">
            <v>44308</v>
          </cell>
          <cell r="R998" t="str">
            <v>NA</v>
          </cell>
          <cell r="S998" t="str">
            <v>NA</v>
          </cell>
          <cell r="T998" t="str">
            <v>Instalación de rieles omega y una platina de tierras, confirmar a donde se aterrizaran los equipos a instalar.</v>
          </cell>
          <cell r="U998" t="str">
            <v>CW2020 R3</v>
          </cell>
          <cell r="V998">
            <v>44264</v>
          </cell>
          <cell r="W998">
            <v>44264</v>
          </cell>
          <cell r="X998">
            <v>44264</v>
          </cell>
          <cell r="Y998">
            <v>44265</v>
          </cell>
          <cell r="Z998">
            <v>44292</v>
          </cell>
        </row>
        <row r="999">
          <cell r="B999" t="str">
            <v>SurOccidente</v>
          </cell>
          <cell r="C999" t="str">
            <v>CAU.Mondomo</v>
          </cell>
          <cell r="D999" t="str">
            <v>Ampliación Localidades 700 - Ampliación Obras Civiles</v>
          </cell>
          <cell r="E999">
            <v>2831810</v>
          </cell>
          <cell r="F999" t="str">
            <v>German Dario Mancipe</v>
          </cell>
          <cell r="G999">
            <v>44252</v>
          </cell>
          <cell r="H999" t="str">
            <v>HB SADELEC</v>
          </cell>
          <cell r="I999" t="str">
            <v>RF-OVE-49302 LTE700,</v>
          </cell>
          <cell r="K999" t="str">
            <v>Calidad regional</v>
          </cell>
          <cell r="L999" t="str">
            <v>Ampliación Localidades 700</v>
          </cell>
          <cell r="M999" t="str">
            <v>Torre Autosoportada - Triangular Seccion Variable</v>
          </cell>
          <cell r="N999" t="str">
            <v>80.0</v>
          </cell>
          <cell r="O999">
            <v>44253</v>
          </cell>
          <cell r="P999" t="str">
            <v>10.0</v>
          </cell>
          <cell r="Q999">
            <v>44308</v>
          </cell>
          <cell r="R999" t="str">
            <v>NA</v>
          </cell>
          <cell r="S999" t="str">
            <v>NA</v>
          </cell>
          <cell r="T999" t="str">
            <v>instalación de rieles omega, escalerillas, tres platinas de tierra y un soporte para equipos de RF</v>
          </cell>
          <cell r="U999" t="str">
            <v>CW2020 R3</v>
          </cell>
          <cell r="V999">
            <v>44284</v>
          </cell>
          <cell r="W999">
            <v>44284</v>
          </cell>
          <cell r="X999">
            <v>44284</v>
          </cell>
          <cell r="Y999">
            <v>44284</v>
          </cell>
          <cell r="Z999">
            <v>44292</v>
          </cell>
        </row>
        <row r="1000">
          <cell r="B1000" t="str">
            <v>SurOccidente</v>
          </cell>
          <cell r="C1000" t="str">
            <v>TOL.La Chamba</v>
          </cell>
          <cell r="D1000" t="str">
            <v>Plan Espectro - Suministro de Torre</v>
          </cell>
          <cell r="E1000">
            <v>162226324</v>
          </cell>
          <cell r="F1000" t="str">
            <v>Juan Carlos Gonzalez</v>
          </cell>
          <cell r="G1000">
            <v>44251</v>
          </cell>
          <cell r="H1000" t="str">
            <v>ING. DEL HUILA</v>
          </cell>
          <cell r="I1000" t="str">
            <v>RF-PE-3415,</v>
          </cell>
          <cell r="K1000" t="str">
            <v>Obligaciones de hacer</v>
          </cell>
          <cell r="L1000" t="str">
            <v>Plan Espectro</v>
          </cell>
          <cell r="M1000" t="str">
            <v>Celda Portatil - Triangular</v>
          </cell>
          <cell r="N1000" t="str">
            <v>45.0</v>
          </cell>
          <cell r="O1000">
            <v>44130</v>
          </cell>
          <cell r="P1000" t="str">
            <v>50.0</v>
          </cell>
          <cell r="Q1000">
            <v>44225</v>
          </cell>
          <cell r="R1000" t="str">
            <v>CT</v>
          </cell>
          <cell r="S1000" t="str">
            <v>hasta Licencias</v>
          </cell>
          <cell r="T1000" t="str">
            <v>Celda portátil torre 45m</v>
          </cell>
          <cell r="U1000" t="str">
            <v>CW2020 R3</v>
          </cell>
          <cell r="V1000">
            <v>44279</v>
          </cell>
          <cell r="W1000">
            <v>44279</v>
          </cell>
          <cell r="X1000">
            <v>44279</v>
          </cell>
          <cell r="Y1000">
            <v>44279</v>
          </cell>
          <cell r="Z1000">
            <v>44291</v>
          </cell>
        </row>
        <row r="1001">
          <cell r="B1001" t="str">
            <v>SurOccidente</v>
          </cell>
          <cell r="C1001" t="str">
            <v>CAL.ST RAPISUR-PLAZA TORO</v>
          </cell>
          <cell r="D1001" t="str">
            <v>Adecuaciones - SDS BCC y CCM</v>
          </cell>
          <cell r="E1001">
            <v>15000000</v>
          </cell>
          <cell r="F1001" t="str">
            <v>Juan Carlos Gonzalez</v>
          </cell>
          <cell r="G1001">
            <v>44251</v>
          </cell>
          <cell r="H1001" t="str">
            <v>HB SADELEC</v>
          </cell>
          <cell r="K1001" t="str">
            <v>NA</v>
          </cell>
          <cell r="L1001" t="str">
            <v>Adecuaciones</v>
          </cell>
          <cell r="M1001" t="str">
            <v>Otro - Otra</v>
          </cell>
          <cell r="N1001" t="str">
            <v>0.0</v>
          </cell>
          <cell r="O1001">
            <v>44256</v>
          </cell>
          <cell r="P1001" t="str">
            <v>45.0</v>
          </cell>
          <cell r="Q1001">
            <v>44346</v>
          </cell>
          <cell r="R1001" t="str">
            <v>NA</v>
          </cell>
          <cell r="S1001" t="str">
            <v>NA</v>
          </cell>
          <cell r="T1001" t="str">
            <v>Ejecución del diseño para el replanteo de la acometida y cambio de TGD en el SDS Plaza de toros de la ciudad de Cali. Adicionalmente en este mismo sitio el levantamiento para la demolición y adecuación pertinente de un muro divisorio existente así como de obras civiles menores.</v>
          </cell>
          <cell r="U1001" t="str">
            <v>CW2020 R3</v>
          </cell>
        </row>
        <row r="1002">
          <cell r="B1002" t="str">
            <v>SurOccidente</v>
          </cell>
          <cell r="C1002" t="str">
            <v>CAU.Kikes</v>
          </cell>
          <cell r="D1002" t="str">
            <v>Ampliación Localidades 700 - Ampliación Obras Civiles</v>
          </cell>
          <cell r="E1002">
            <v>2604058</v>
          </cell>
          <cell r="F1002" t="str">
            <v>German Dario Mancipe</v>
          </cell>
          <cell r="G1002">
            <v>44251</v>
          </cell>
          <cell r="H1002" t="str">
            <v>HB SADELEC</v>
          </cell>
          <cell r="I1002" t="str">
            <v>RF-OVE-49479 LTE700,</v>
          </cell>
          <cell r="K1002" t="str">
            <v>Calidad regional</v>
          </cell>
          <cell r="L1002" t="str">
            <v>Ampliación Localidades 700</v>
          </cell>
          <cell r="M1002" t="str">
            <v>Celda Portatil - Cuadrada</v>
          </cell>
          <cell r="N1002" t="str">
            <v>45.0</v>
          </cell>
          <cell r="O1002">
            <v>44253</v>
          </cell>
          <cell r="P1002" t="str">
            <v>10.0</v>
          </cell>
          <cell r="Q1002">
            <v>44308</v>
          </cell>
          <cell r="R1002" t="str">
            <v>NA</v>
          </cell>
          <cell r="S1002" t="str">
            <v>NA</v>
          </cell>
          <cell r="T1002" t="str">
            <v>instalación de rieles omega, platinas de tierra y un soporte para equipos de RF</v>
          </cell>
          <cell r="U1002" t="str">
            <v>CW2020 R3</v>
          </cell>
          <cell r="V1002">
            <v>44284</v>
          </cell>
          <cell r="W1002">
            <v>44284</v>
          </cell>
          <cell r="X1002">
            <v>44284</v>
          </cell>
          <cell r="Y1002">
            <v>44284</v>
          </cell>
          <cell r="Z1002">
            <v>44292</v>
          </cell>
        </row>
        <row r="1003">
          <cell r="B1003" t="str">
            <v>SurOccidente</v>
          </cell>
          <cell r="C1003" t="str">
            <v>CAU.Caldono</v>
          </cell>
          <cell r="D1003" t="str">
            <v>Ampliación Localidades 700 - Ampliación Obras Civiles</v>
          </cell>
          <cell r="E1003">
            <v>1744935</v>
          </cell>
          <cell r="F1003" t="str">
            <v>German Dario Mancipe</v>
          </cell>
          <cell r="G1003">
            <v>44249</v>
          </cell>
          <cell r="H1003" t="str">
            <v>CICSA</v>
          </cell>
          <cell r="I1003" t="str">
            <v>RF-OVE-48440 lte700,</v>
          </cell>
          <cell r="K1003" t="str">
            <v>Calidad regional</v>
          </cell>
          <cell r="L1003" t="str">
            <v>Ampliación Localidades 700</v>
          </cell>
          <cell r="M1003" t="str">
            <v>Torre Autosoportada - Triangular Seccion Variable</v>
          </cell>
          <cell r="N1003" t="str">
            <v>60.0</v>
          </cell>
          <cell r="O1003">
            <v>44253</v>
          </cell>
          <cell r="P1003" t="str">
            <v>4.0</v>
          </cell>
          <cell r="Q1003">
            <v>44302</v>
          </cell>
          <cell r="R1003" t="str">
            <v>NA</v>
          </cell>
          <cell r="S1003" t="str">
            <v>NA</v>
          </cell>
          <cell r="T1003" t="str">
            <v>Instalación un soporte para equipos de de RF</v>
          </cell>
          <cell r="U1003" t="str">
            <v>CW2020 R3</v>
          </cell>
          <cell r="V1003">
            <v>44264</v>
          </cell>
          <cell r="W1003">
            <v>44302</v>
          </cell>
          <cell r="X1003">
            <v>44302</v>
          </cell>
          <cell r="Y1003">
            <v>44306</v>
          </cell>
          <cell r="Z1003">
            <v>44321</v>
          </cell>
        </row>
        <row r="1004">
          <cell r="B1004" t="str">
            <v>SurOccidente</v>
          </cell>
          <cell r="C1004" t="str">
            <v>CAL.Poblado</v>
          </cell>
          <cell r="D1004" t="str">
            <v>Ampliación 3G/LTE - Ampliación Obras Civiles</v>
          </cell>
          <cell r="E1004">
            <v>9451649</v>
          </cell>
          <cell r="F1004" t="str">
            <v>German Dario Mancipe</v>
          </cell>
          <cell r="G1004">
            <v>44249</v>
          </cell>
          <cell r="H1004" t="str">
            <v>CICSA</v>
          </cell>
          <cell r="I1004" t="str">
            <v>RF-OVE-46255 lte700,</v>
          </cell>
          <cell r="K1004" t="str">
            <v>Calidad regional</v>
          </cell>
          <cell r="L1004" t="str">
            <v>Ampliación 3G/LTE</v>
          </cell>
          <cell r="M1004" t="str">
            <v>Torre Autosoportada - Cuadrada Seccion Constante 1.5m x 1.5m</v>
          </cell>
          <cell r="N1004" t="str">
            <v>37.0</v>
          </cell>
          <cell r="O1004">
            <v>44252</v>
          </cell>
          <cell r="P1004" t="str">
            <v>10.0</v>
          </cell>
          <cell r="Q1004">
            <v>44307</v>
          </cell>
          <cell r="R1004" t="str">
            <v>NA</v>
          </cell>
          <cell r="S1004" t="str">
            <v>NA</v>
          </cell>
          <cell r="T1004" t="str">
            <v>OVR 700CAP 2020</v>
          </cell>
          <cell r="U1004" t="str">
            <v>CW2020 R3</v>
          </cell>
          <cell r="V1004">
            <v>44314</v>
          </cell>
          <cell r="W1004">
            <v>44314</v>
          </cell>
          <cell r="X1004">
            <v>44314</v>
          </cell>
          <cell r="Y1004">
            <v>44316</v>
          </cell>
          <cell r="Z1004">
            <v>44321</v>
          </cell>
        </row>
        <row r="1005">
          <cell r="B1005" t="str">
            <v>SurOccidente</v>
          </cell>
          <cell r="C1005" t="str">
            <v>PUT.Cabana</v>
          </cell>
          <cell r="D1005" t="str">
            <v>Plan Espectro - Suministro de Torre</v>
          </cell>
          <cell r="E1005">
            <v>130126070</v>
          </cell>
          <cell r="F1005" t="str">
            <v>Juan Carlos Gonzalez</v>
          </cell>
          <cell r="G1005">
            <v>44249</v>
          </cell>
          <cell r="H1005" t="str">
            <v>CICSA</v>
          </cell>
          <cell r="I1005" t="str">
            <v>RF-PE-23199,</v>
          </cell>
          <cell r="K1005" t="str">
            <v>Obligaciones de hacer</v>
          </cell>
          <cell r="L1005" t="str">
            <v>Plan Espectro</v>
          </cell>
          <cell r="M1005" t="str">
            <v>Torre Autosoportada - Triangular Seccion Variable</v>
          </cell>
          <cell r="N1005" t="str">
            <v>60.0</v>
          </cell>
          <cell r="O1005">
            <v>44256</v>
          </cell>
          <cell r="P1005" t="str">
            <v>50.0</v>
          </cell>
          <cell r="Q1005">
            <v>44351</v>
          </cell>
          <cell r="R1005" t="str">
            <v>N</v>
          </cell>
          <cell r="S1005" t="str">
            <v>hasta Licencias</v>
          </cell>
          <cell r="T1005" t="str">
            <v>Convencional TAT 60m</v>
          </cell>
          <cell r="U1005" t="str">
            <v>CW2020 R3</v>
          </cell>
          <cell r="V1005">
            <v>44347</v>
          </cell>
          <cell r="W1005">
            <v>44347</v>
          </cell>
          <cell r="X1005">
            <v>44347</v>
          </cell>
          <cell r="Y1005">
            <v>44347</v>
          </cell>
          <cell r="Z1005">
            <v>44350</v>
          </cell>
        </row>
        <row r="1006">
          <cell r="B1006" t="str">
            <v>SurOccidente</v>
          </cell>
          <cell r="C1006" t="str">
            <v>NAR.Ipiales-10</v>
          </cell>
          <cell r="D1006" t="str">
            <v>Ampliación 3G/LTE - Ampliación Obras Civiles</v>
          </cell>
          <cell r="E1006">
            <v>1604642</v>
          </cell>
          <cell r="F1006" t="str">
            <v>German Dario Mancipe</v>
          </cell>
          <cell r="G1006">
            <v>44246</v>
          </cell>
          <cell r="H1006" t="str">
            <v>CICSA</v>
          </cell>
          <cell r="I1006" t="str">
            <v>RF-OVE-49517 LTE700,</v>
          </cell>
          <cell r="K1006" t="str">
            <v>Calidad regional</v>
          </cell>
          <cell r="L1006" t="str">
            <v>Ampliación 3G/LTE</v>
          </cell>
          <cell r="M1006" t="str">
            <v>Torre Autosoportada - Cuadrada Seccion Constante 1.5m x 1.5m</v>
          </cell>
          <cell r="N1006" t="str">
            <v>20.0</v>
          </cell>
          <cell r="O1006">
            <v>44250</v>
          </cell>
          <cell r="P1006" t="str">
            <v>10.0</v>
          </cell>
          <cell r="Q1006">
            <v>44305</v>
          </cell>
          <cell r="R1006" t="str">
            <v>NA</v>
          </cell>
          <cell r="S1006" t="str">
            <v>NA</v>
          </cell>
          <cell r="T1006" t="str">
            <v>Adecuación LTE</v>
          </cell>
          <cell r="U1006" t="str">
            <v>CW2020 R3</v>
          </cell>
          <cell r="V1006">
            <v>44302</v>
          </cell>
          <cell r="W1006">
            <v>44302</v>
          </cell>
          <cell r="X1006">
            <v>44302</v>
          </cell>
          <cell r="Y1006">
            <v>44306</v>
          </cell>
          <cell r="Z1006">
            <v>44321</v>
          </cell>
        </row>
        <row r="1007">
          <cell r="B1007" t="str">
            <v>SurOccidente</v>
          </cell>
          <cell r="C1007" t="str">
            <v>NAR.Ipiales-4</v>
          </cell>
          <cell r="D1007" t="str">
            <v>Ampliación 3G/LTE - Ampliación Obras Civiles</v>
          </cell>
          <cell r="E1007">
            <v>5502259</v>
          </cell>
          <cell r="F1007" t="str">
            <v>German Dario Mancipe</v>
          </cell>
          <cell r="G1007">
            <v>44246</v>
          </cell>
          <cell r="H1007" t="str">
            <v>CICSA</v>
          </cell>
          <cell r="I1007" t="str">
            <v>RF-OVE-49343 LTE700,</v>
          </cell>
          <cell r="K1007" t="str">
            <v>Calidad regional</v>
          </cell>
          <cell r="L1007" t="str">
            <v>Ampliación 3G/LTE</v>
          </cell>
          <cell r="M1007" t="str">
            <v>Torre Autosoportada - Triangular Seccion Variable</v>
          </cell>
          <cell r="N1007" t="str">
            <v>40.0</v>
          </cell>
          <cell r="O1007">
            <v>44250</v>
          </cell>
          <cell r="P1007" t="str">
            <v>10.0</v>
          </cell>
          <cell r="Q1007">
            <v>44305</v>
          </cell>
          <cell r="R1007" t="str">
            <v>NA</v>
          </cell>
          <cell r="S1007" t="str">
            <v>NA</v>
          </cell>
          <cell r="T1007" t="str">
            <v>Adecuación LTE</v>
          </cell>
          <cell r="U1007" t="str">
            <v>CW2020 R3</v>
          </cell>
          <cell r="V1007">
            <v>44286</v>
          </cell>
          <cell r="W1007">
            <v>44286</v>
          </cell>
          <cell r="X1007">
            <v>44286</v>
          </cell>
          <cell r="Y1007">
            <v>44286</v>
          </cell>
          <cell r="Z1007">
            <v>44292</v>
          </cell>
        </row>
        <row r="1008">
          <cell r="B1008" t="str">
            <v>SurOccidente</v>
          </cell>
          <cell r="C1008" t="str">
            <v>VAL.Cordoba</v>
          </cell>
          <cell r="D1008" t="str">
            <v>Ampliación 3G/LTE - Ampliación Obras Civiles</v>
          </cell>
          <cell r="E1008">
            <v>1349613</v>
          </cell>
          <cell r="F1008" t="str">
            <v>German Dario Mancipe</v>
          </cell>
          <cell r="G1008">
            <v>44246</v>
          </cell>
          <cell r="H1008" t="str">
            <v>CICSA</v>
          </cell>
          <cell r="I1008" t="str">
            <v>RF-OVE-49398 LTE700,</v>
          </cell>
          <cell r="K1008" t="str">
            <v>Calidad regional</v>
          </cell>
          <cell r="L1008" t="str">
            <v>Ampliación 3G/LTE</v>
          </cell>
          <cell r="M1008" t="str">
            <v>Torre Autosoportada - Triangular Seccion Variable</v>
          </cell>
          <cell r="N1008" t="str">
            <v>100.0</v>
          </cell>
          <cell r="O1008">
            <v>44250</v>
          </cell>
          <cell r="P1008" t="str">
            <v>10.0</v>
          </cell>
          <cell r="Q1008">
            <v>44305</v>
          </cell>
          <cell r="R1008" t="str">
            <v>NA</v>
          </cell>
          <cell r="S1008" t="str">
            <v>NA</v>
          </cell>
          <cell r="T1008" t="str">
            <v>Adecuación LTE</v>
          </cell>
          <cell r="U1008" t="str">
            <v>CW2020 R3</v>
          </cell>
          <cell r="V1008">
            <v>44270</v>
          </cell>
          <cell r="W1008">
            <v>44270</v>
          </cell>
          <cell r="X1008">
            <v>44271</v>
          </cell>
          <cell r="Y1008">
            <v>44279</v>
          </cell>
          <cell r="Z1008">
            <v>44292</v>
          </cell>
        </row>
        <row r="1009">
          <cell r="B1009" t="str">
            <v>SurOccidente</v>
          </cell>
          <cell r="C1009" t="str">
            <v>CAU.Ensenillo</v>
          </cell>
          <cell r="D1009" t="str">
            <v>Adecuaciones - Obras Civiles Menores</v>
          </cell>
          <cell r="E1009">
            <v>5462489</v>
          </cell>
          <cell r="F1009" t="str">
            <v>German Dario Mancipe</v>
          </cell>
          <cell r="G1009">
            <v>44246</v>
          </cell>
          <cell r="H1009" t="str">
            <v>CICSA</v>
          </cell>
          <cell r="I1009" t="str">
            <v>RF-OVE-49301 LTE700,</v>
          </cell>
          <cell r="K1009" t="str">
            <v>Calidad regional</v>
          </cell>
          <cell r="L1009" t="str">
            <v>Adecuaciones</v>
          </cell>
          <cell r="M1009" t="str">
            <v>Torre Autosoportada - Triangular Seccion Variable</v>
          </cell>
          <cell r="N1009" t="str">
            <v>100.0</v>
          </cell>
          <cell r="O1009">
            <v>44250</v>
          </cell>
          <cell r="P1009" t="str">
            <v>10.0</v>
          </cell>
          <cell r="Q1009">
            <v>44305</v>
          </cell>
          <cell r="R1009" t="str">
            <v>NA</v>
          </cell>
          <cell r="S1009" t="str">
            <v>NA</v>
          </cell>
          <cell r="T1009" t="str">
            <v>Adecuación LTE</v>
          </cell>
          <cell r="U1009" t="str">
            <v>CW2020 R3</v>
          </cell>
          <cell r="V1009">
            <v>44315</v>
          </cell>
          <cell r="W1009">
            <v>44315</v>
          </cell>
          <cell r="X1009">
            <v>44315</v>
          </cell>
          <cell r="Y1009">
            <v>44316</v>
          </cell>
          <cell r="Z1009">
            <v>44321</v>
          </cell>
        </row>
        <row r="1010">
          <cell r="B1010" t="str">
            <v>SurOccidente</v>
          </cell>
          <cell r="C1010" t="str">
            <v>CAU.Noanamito</v>
          </cell>
          <cell r="D1010" t="str">
            <v>Plan de Expansión - Estudios de suelos y Evaluación Estructural</v>
          </cell>
          <cell r="E1010">
            <v>27075000</v>
          </cell>
          <cell r="F1010" t="str">
            <v>Carlos Alberto Trujillo</v>
          </cell>
          <cell r="G1010">
            <v>44246</v>
          </cell>
          <cell r="H1010" t="str">
            <v>INGEMEC</v>
          </cell>
          <cell r="I1010" t="str">
            <v>N/A</v>
          </cell>
          <cell r="K1010" t="str">
            <v>NA</v>
          </cell>
          <cell r="L1010" t="str">
            <v>Plan de Expansión</v>
          </cell>
          <cell r="M1010" t="str">
            <v>Celda Portatil - Cuadrada</v>
          </cell>
          <cell r="N1010" t="str">
            <v>45.0</v>
          </cell>
          <cell r="O1010">
            <v>44246</v>
          </cell>
          <cell r="P1010" t="str">
            <v>15.0</v>
          </cell>
          <cell r="Q1010">
            <v>44306</v>
          </cell>
          <cell r="R1010" t="str">
            <v>InSrv</v>
          </cell>
          <cell r="S1010" t="str">
            <v>hasta InSrv</v>
          </cell>
          <cell r="T1010" t="str">
            <v>Pago estructuras optimizadas Celda Portátil Altura (m) 45 Vel viento (Km/h) 125 y 165 (tres tipologías de carga)</v>
          </cell>
          <cell r="U1010" t="str">
            <v>CW2020 R5</v>
          </cell>
          <cell r="V1010">
            <v>44306</v>
          </cell>
          <cell r="W1010">
            <v>44306</v>
          </cell>
          <cell r="X1010">
            <v>44306</v>
          </cell>
          <cell r="Y1010">
            <v>44315</v>
          </cell>
          <cell r="Z1010">
            <v>44315</v>
          </cell>
        </row>
        <row r="1011">
          <cell r="B1011" t="str">
            <v>SurOccidente</v>
          </cell>
          <cell r="C1011" t="str">
            <v>TOL.Palocabildo</v>
          </cell>
          <cell r="D1011" t="str">
            <v>Adecuaciones - Obras Civiles Menores</v>
          </cell>
          <cell r="E1011">
            <v>2500815</v>
          </cell>
          <cell r="F1011" t="str">
            <v>German Dario Mancipe</v>
          </cell>
          <cell r="G1011">
            <v>44245</v>
          </cell>
          <cell r="H1011" t="str">
            <v>CICSA</v>
          </cell>
          <cell r="I1011" t="str">
            <v>RF-OVE-47465 lte700,</v>
          </cell>
          <cell r="K1011" t="str">
            <v>Calidad regional</v>
          </cell>
          <cell r="L1011" t="str">
            <v>Adecuaciones</v>
          </cell>
          <cell r="M1011" t="str">
            <v>Torre Autosoportada - Triangular Seccion Variable</v>
          </cell>
          <cell r="N1011" t="str">
            <v>70.0</v>
          </cell>
          <cell r="O1011">
            <v>44249</v>
          </cell>
          <cell r="P1011" t="str">
            <v>10.0</v>
          </cell>
          <cell r="Q1011">
            <v>44304</v>
          </cell>
          <cell r="R1011" t="str">
            <v>NA</v>
          </cell>
          <cell r="S1011" t="str">
            <v>NA</v>
          </cell>
          <cell r="T1011" t="str">
            <v>suministro e instalación de un soporte para equipos de R Fy dos platinas de tierras</v>
          </cell>
          <cell r="U1011" t="str">
            <v>CW2020 R3</v>
          </cell>
          <cell r="V1011">
            <v>44286</v>
          </cell>
          <cell r="W1011">
            <v>44286</v>
          </cell>
          <cell r="X1011">
            <v>44286</v>
          </cell>
          <cell r="Y1011">
            <v>44286</v>
          </cell>
          <cell r="Z1011">
            <v>44292</v>
          </cell>
        </row>
        <row r="1012">
          <cell r="B1012" t="str">
            <v>SurOccidente</v>
          </cell>
          <cell r="C1012" t="str">
            <v>CAL.Aguacatal-2</v>
          </cell>
          <cell r="D1012" t="str">
            <v>Ampliación 3G/LTE - Ampliación Obras Civiles</v>
          </cell>
          <cell r="E1012">
            <v>7121111</v>
          </cell>
          <cell r="F1012" t="str">
            <v>German Dario Mancipe</v>
          </cell>
          <cell r="G1012">
            <v>44244</v>
          </cell>
          <cell r="H1012" t="str">
            <v>CICSA</v>
          </cell>
          <cell r="I1012" t="str">
            <v>RF-OVE-45584 lte700,</v>
          </cell>
          <cell r="K1012" t="str">
            <v>Calidad regional</v>
          </cell>
          <cell r="L1012" t="str">
            <v>Ampliación 3G/LTE</v>
          </cell>
          <cell r="M1012" t="str">
            <v>Torre Riendada - Seccion Triangular</v>
          </cell>
          <cell r="N1012" t="str">
            <v>45.0</v>
          </cell>
          <cell r="O1012">
            <v>44252</v>
          </cell>
          <cell r="P1012" t="str">
            <v>5.0</v>
          </cell>
          <cell r="Q1012">
            <v>44302</v>
          </cell>
          <cell r="R1012" t="str">
            <v>NA</v>
          </cell>
          <cell r="S1012" t="str">
            <v>NA</v>
          </cell>
          <cell r="T1012" t="str">
            <v>Trabajo conjunto con NOKIA, suministro e instalación de 2 soportes tipo H, 3 platinas de tierra y desmonte de dos soportes en H</v>
          </cell>
          <cell r="U1012" t="str">
            <v>CW2020 R3</v>
          </cell>
          <cell r="V1012">
            <v>44302</v>
          </cell>
          <cell r="W1012">
            <v>44302</v>
          </cell>
          <cell r="X1012">
            <v>44302</v>
          </cell>
          <cell r="Y1012">
            <v>44306</v>
          </cell>
          <cell r="Z1012">
            <v>44321</v>
          </cell>
        </row>
        <row r="1013">
          <cell r="B1013" t="str">
            <v>SurOccidente</v>
          </cell>
          <cell r="C1013" t="str">
            <v>VAL.IND Unilever Andina-opción 1</v>
          </cell>
          <cell r="D1013" t="str">
            <v>Plan de Expansión - Obra Civil 100%</v>
          </cell>
          <cell r="E1013">
            <v>211674821</v>
          </cell>
          <cell r="F1013" t="str">
            <v>Luis Ediel Torres</v>
          </cell>
          <cell r="G1013">
            <v>44244</v>
          </cell>
          <cell r="H1013" t="str">
            <v>CICSA</v>
          </cell>
          <cell r="I1013" t="str">
            <v>PRJ-04481</v>
          </cell>
          <cell r="J1013">
            <v>20211738</v>
          </cell>
          <cell r="K1013" t="str">
            <v>Empresas y negocios</v>
          </cell>
          <cell r="L1013" t="str">
            <v>Plan de Expansión</v>
          </cell>
          <cell r="M1013" t="str">
            <v>Monopolo - Metalico Mimetizado Luminaria</v>
          </cell>
          <cell r="N1013" t="str">
            <v>18.0</v>
          </cell>
          <cell r="O1013">
            <v>44254</v>
          </cell>
          <cell r="P1013" t="str">
            <v>35.0</v>
          </cell>
          <cell r="Q1013">
            <v>44334</v>
          </cell>
          <cell r="R1013" t="str">
            <v>ND</v>
          </cell>
          <cell r="S1013" t="str">
            <v>ND</v>
          </cell>
          <cell r="T1013" t="str">
            <v>monopolo tipo luminaria de 18mt metalico</v>
          </cell>
          <cell r="U1013" t="str">
            <v>CW2020 R3</v>
          </cell>
          <cell r="V1013">
            <v>44561</v>
          </cell>
          <cell r="W1013">
            <v>44561</v>
          </cell>
          <cell r="X1013">
            <v>44561</v>
          </cell>
          <cell r="Y1013">
            <v>44561</v>
          </cell>
          <cell r="Z1013">
            <v>44567</v>
          </cell>
        </row>
        <row r="1014">
          <cell r="B1014" t="str">
            <v>SurOccidente</v>
          </cell>
          <cell r="C1014" t="str">
            <v>CAL.IND Unilever Andina-opción 1</v>
          </cell>
          <cell r="D1014" t="str">
            <v>Plan de Expansión - Obra Civil 100%</v>
          </cell>
          <cell r="E1014">
            <v>40000000</v>
          </cell>
          <cell r="F1014" t="str">
            <v>Luis Ediel Torres</v>
          </cell>
          <cell r="G1014">
            <v>44244</v>
          </cell>
          <cell r="H1014" t="str">
            <v>CICSA</v>
          </cell>
          <cell r="I1014" t="str">
            <v>PRJ-04485</v>
          </cell>
          <cell r="K1014" t="str">
            <v>Empresas y negocios</v>
          </cell>
          <cell r="L1014" t="str">
            <v>Plan de Expansión</v>
          </cell>
          <cell r="M1014" t="str">
            <v>Monopolo - Metalico Mimetizado Luminaria</v>
          </cell>
          <cell r="N1014" t="str">
            <v>18.0</v>
          </cell>
          <cell r="O1014">
            <v>44254</v>
          </cell>
          <cell r="P1014" t="str">
            <v>35.0</v>
          </cell>
          <cell r="Q1014">
            <v>44334</v>
          </cell>
          <cell r="R1014" t="str">
            <v>ND</v>
          </cell>
          <cell r="S1014" t="str">
            <v>ND</v>
          </cell>
          <cell r="T1014" t="str">
            <v>monopolo tipo luminaria de 18mt</v>
          </cell>
          <cell r="U1014" t="str">
            <v>CW2020 R3</v>
          </cell>
        </row>
        <row r="1015">
          <cell r="B1015" t="str">
            <v>SurOccidente</v>
          </cell>
          <cell r="C1015" t="str">
            <v>PAS.U Mariana</v>
          </cell>
          <cell r="D1015" t="str">
            <v>Adecuaciones - Obras Eléctricas Menores</v>
          </cell>
          <cell r="E1015">
            <v>5121654</v>
          </cell>
          <cell r="F1015" t="str">
            <v>Luis Ediel Torres</v>
          </cell>
          <cell r="G1015">
            <v>44243</v>
          </cell>
          <cell r="H1015" t="str">
            <v>CICSA</v>
          </cell>
          <cell r="K1015" t="str">
            <v>Obligaciones de hacer</v>
          </cell>
          <cell r="L1015" t="str">
            <v>Adecuaciones</v>
          </cell>
          <cell r="M1015" t="str">
            <v>Otro - Otra</v>
          </cell>
          <cell r="N1015" t="str">
            <v>0.0</v>
          </cell>
          <cell r="O1015">
            <v>44249</v>
          </cell>
          <cell r="P1015" t="str">
            <v>20.0</v>
          </cell>
          <cell r="Q1015">
            <v>44314</v>
          </cell>
          <cell r="R1015" t="str">
            <v>NA</v>
          </cell>
          <cell r="S1015" t="str">
            <v>NA</v>
          </cell>
          <cell r="T1015" t="str">
            <v>fabricacion gabinete TGD 10KVA</v>
          </cell>
          <cell r="U1015" t="str">
            <v>CW2020 R3</v>
          </cell>
          <cell r="V1015">
            <v>44286</v>
          </cell>
          <cell r="W1015">
            <v>44286</v>
          </cell>
          <cell r="X1015">
            <v>44286</v>
          </cell>
          <cell r="Y1015">
            <v>44286</v>
          </cell>
          <cell r="Z1015">
            <v>44291</v>
          </cell>
        </row>
        <row r="1016">
          <cell r="B1016" t="str">
            <v>SurOccidente</v>
          </cell>
          <cell r="C1016" t="str">
            <v>TUL.La Cruz</v>
          </cell>
          <cell r="D1016" t="str">
            <v>Adecuaciones - Obras Eléctricas Menores</v>
          </cell>
          <cell r="E1016">
            <v>5121654</v>
          </cell>
          <cell r="F1016" t="str">
            <v>Luis Ediel Torres</v>
          </cell>
          <cell r="G1016">
            <v>44243</v>
          </cell>
          <cell r="H1016" t="str">
            <v>CICSA</v>
          </cell>
          <cell r="K1016" t="str">
            <v>Obligaciones de hacer</v>
          </cell>
          <cell r="L1016" t="str">
            <v>Adecuaciones</v>
          </cell>
          <cell r="M1016" t="str">
            <v>Otro - Otra</v>
          </cell>
          <cell r="N1016" t="str">
            <v>0.0</v>
          </cell>
          <cell r="O1016">
            <v>44249</v>
          </cell>
          <cell r="P1016" t="str">
            <v>20.0</v>
          </cell>
          <cell r="Q1016">
            <v>44314</v>
          </cell>
          <cell r="R1016" t="str">
            <v>NA</v>
          </cell>
          <cell r="S1016" t="str">
            <v>NA</v>
          </cell>
          <cell r="T1016" t="str">
            <v>fabricacion gabinete TGD 10KVA</v>
          </cell>
          <cell r="U1016" t="str">
            <v>CW2020 R3</v>
          </cell>
          <cell r="V1016">
            <v>44286</v>
          </cell>
          <cell r="W1016">
            <v>44286</v>
          </cell>
          <cell r="X1016">
            <v>44286</v>
          </cell>
          <cell r="Y1016">
            <v>44286</v>
          </cell>
          <cell r="Z1016">
            <v>44291</v>
          </cell>
        </row>
        <row r="1017">
          <cell r="B1017" t="str">
            <v>SurOccidente</v>
          </cell>
          <cell r="C1017" t="str">
            <v>VAL.Borrero</v>
          </cell>
          <cell r="D1017" t="str">
            <v>Adecuaciones - Obras Eléctricas Menores</v>
          </cell>
          <cell r="E1017">
            <v>5121654</v>
          </cell>
          <cell r="F1017" t="str">
            <v>Luis Ediel Torres</v>
          </cell>
          <cell r="G1017">
            <v>44243</v>
          </cell>
          <cell r="H1017" t="str">
            <v>CICSA</v>
          </cell>
          <cell r="K1017" t="str">
            <v>Obligaciones de hacer</v>
          </cell>
          <cell r="L1017" t="str">
            <v>Adecuaciones</v>
          </cell>
          <cell r="M1017" t="str">
            <v>Otro - Otra</v>
          </cell>
          <cell r="N1017" t="str">
            <v>0.0</v>
          </cell>
          <cell r="O1017">
            <v>44249</v>
          </cell>
          <cell r="P1017" t="str">
            <v>20.0</v>
          </cell>
          <cell r="Q1017">
            <v>44314</v>
          </cell>
          <cell r="R1017" t="str">
            <v>NA</v>
          </cell>
          <cell r="S1017" t="str">
            <v>NA</v>
          </cell>
          <cell r="T1017" t="str">
            <v>fabricacion gabinete TGD 10KVA</v>
          </cell>
          <cell r="U1017" t="str">
            <v>CW2020 R3</v>
          </cell>
          <cell r="V1017">
            <v>44286</v>
          </cell>
          <cell r="W1017">
            <v>44286</v>
          </cell>
          <cell r="X1017">
            <v>44286</v>
          </cell>
          <cell r="Y1017">
            <v>44286</v>
          </cell>
          <cell r="Z1017">
            <v>44291</v>
          </cell>
        </row>
        <row r="1018">
          <cell r="B1018" t="str">
            <v>SurOccidente</v>
          </cell>
          <cell r="C1018" t="str">
            <v>IBG.Varsovia-2</v>
          </cell>
          <cell r="D1018" t="str">
            <v>Adecuaciones - Obras Eléctricas Menores</v>
          </cell>
          <cell r="E1018">
            <v>5121654</v>
          </cell>
          <cell r="F1018" t="str">
            <v>Luis Ediel Torres</v>
          </cell>
          <cell r="G1018">
            <v>44243</v>
          </cell>
          <cell r="H1018" t="str">
            <v>CICSA</v>
          </cell>
          <cell r="K1018" t="str">
            <v>Obligaciones de hacer</v>
          </cell>
          <cell r="L1018" t="str">
            <v>Adecuaciones</v>
          </cell>
          <cell r="M1018" t="str">
            <v>Otro - Otra</v>
          </cell>
          <cell r="N1018" t="str">
            <v>0.0</v>
          </cell>
          <cell r="O1018">
            <v>44249</v>
          </cell>
          <cell r="P1018" t="str">
            <v>20.0</v>
          </cell>
          <cell r="Q1018">
            <v>44314</v>
          </cell>
          <cell r="R1018" t="str">
            <v>NA</v>
          </cell>
          <cell r="S1018" t="str">
            <v>NA</v>
          </cell>
          <cell r="T1018" t="str">
            <v>fabricacion gabinete TGD 10KVA</v>
          </cell>
          <cell r="U1018" t="str">
            <v>CW2020 R3</v>
          </cell>
          <cell r="V1018">
            <v>44286</v>
          </cell>
          <cell r="W1018">
            <v>44286</v>
          </cell>
          <cell r="X1018">
            <v>44286</v>
          </cell>
          <cell r="Y1018">
            <v>44286</v>
          </cell>
          <cell r="Z1018">
            <v>44291</v>
          </cell>
        </row>
        <row r="1019">
          <cell r="B1019" t="str">
            <v>SurOccidente</v>
          </cell>
          <cell r="C1019" t="str">
            <v>TUL.Bosques Maracaibo</v>
          </cell>
          <cell r="D1019" t="str">
            <v>Adecuaciones - Obras Eléctricas Menores</v>
          </cell>
          <cell r="E1019">
            <v>4572906</v>
          </cell>
          <cell r="F1019" t="str">
            <v>Luis Ediel Torres</v>
          </cell>
          <cell r="G1019">
            <v>44243</v>
          </cell>
          <cell r="H1019" t="str">
            <v>CICSA</v>
          </cell>
          <cell r="K1019" t="str">
            <v>Obligaciones de hacer</v>
          </cell>
          <cell r="L1019" t="str">
            <v>Adecuaciones</v>
          </cell>
          <cell r="M1019" t="str">
            <v>Otro - Otra</v>
          </cell>
          <cell r="N1019" t="str">
            <v>0.0</v>
          </cell>
          <cell r="O1019">
            <v>44249</v>
          </cell>
          <cell r="P1019" t="str">
            <v>20.0</v>
          </cell>
          <cell r="Q1019">
            <v>44314</v>
          </cell>
          <cell r="R1019" t="str">
            <v>NA</v>
          </cell>
          <cell r="S1019" t="str">
            <v>NA</v>
          </cell>
          <cell r="T1019" t="str">
            <v>fabricacion gabinete TGD 10KVA</v>
          </cell>
          <cell r="U1019" t="str">
            <v>CW2020 R3</v>
          </cell>
          <cell r="V1019">
            <v>44286</v>
          </cell>
          <cell r="W1019">
            <v>44286</v>
          </cell>
          <cell r="X1019">
            <v>44286</v>
          </cell>
          <cell r="Y1019">
            <v>44286</v>
          </cell>
          <cell r="Z1019">
            <v>44291</v>
          </cell>
        </row>
        <row r="1020">
          <cell r="B1020" t="str">
            <v>SurOccidente</v>
          </cell>
          <cell r="C1020" t="str">
            <v>CAL.Retiro</v>
          </cell>
          <cell r="D1020" t="str">
            <v>Adecuaciones - Obras Eléctricas Menores</v>
          </cell>
          <cell r="E1020">
            <v>5121654</v>
          </cell>
          <cell r="F1020" t="str">
            <v>Luis Ediel Torres</v>
          </cell>
          <cell r="G1020">
            <v>44243</v>
          </cell>
          <cell r="H1020" t="str">
            <v>CICSA</v>
          </cell>
          <cell r="K1020" t="str">
            <v>Obligaciones de hacer</v>
          </cell>
          <cell r="L1020" t="str">
            <v>Adecuaciones</v>
          </cell>
          <cell r="M1020" t="str">
            <v>Otro - Otra</v>
          </cell>
          <cell r="N1020" t="str">
            <v>0.0</v>
          </cell>
          <cell r="O1020">
            <v>44249</v>
          </cell>
          <cell r="P1020" t="str">
            <v>20.0</v>
          </cell>
          <cell r="Q1020">
            <v>44314</v>
          </cell>
          <cell r="R1020" t="str">
            <v>NA</v>
          </cell>
          <cell r="S1020" t="str">
            <v>NA</v>
          </cell>
          <cell r="T1020" t="str">
            <v>fabricacion gabinete TGD 10KVA</v>
          </cell>
          <cell r="U1020" t="str">
            <v>CW2020 R3</v>
          </cell>
          <cell r="V1020">
            <v>44286</v>
          </cell>
          <cell r="W1020">
            <v>44286</v>
          </cell>
          <cell r="X1020">
            <v>44286</v>
          </cell>
          <cell r="Y1020">
            <v>44286</v>
          </cell>
          <cell r="Z1020">
            <v>44291</v>
          </cell>
        </row>
        <row r="1021">
          <cell r="B1021" t="str">
            <v>SurOccidente</v>
          </cell>
          <cell r="C1021" t="str">
            <v>PAS.Invipaz</v>
          </cell>
          <cell r="D1021" t="str">
            <v>Plan de Expansión - Obra Eléctrica 100%</v>
          </cell>
          <cell r="E1021">
            <v>8778008</v>
          </cell>
          <cell r="F1021" t="str">
            <v>Juan Carlos Gonzalez</v>
          </cell>
          <cell r="G1021">
            <v>44238</v>
          </cell>
          <cell r="H1021" t="str">
            <v>CICSA</v>
          </cell>
          <cell r="I1021" t="str">
            <v>RF-PE-22250,</v>
          </cell>
          <cell r="K1021" t="str">
            <v>Indicadores</v>
          </cell>
          <cell r="L1021" t="str">
            <v>Plan de Expansión</v>
          </cell>
          <cell r="M1021" t="str">
            <v>Monopolo - Convencional</v>
          </cell>
          <cell r="N1021" t="str">
            <v>30.0</v>
          </cell>
          <cell r="O1021">
            <v>44242</v>
          </cell>
          <cell r="P1021" t="str">
            <v>30.0</v>
          </cell>
          <cell r="Q1021">
            <v>44317</v>
          </cell>
          <cell r="R1021" t="str">
            <v>OC</v>
          </cell>
          <cell r="S1021" t="str">
            <v>hasta Licencias</v>
          </cell>
          <cell r="T1021" t="str">
            <v>sitio tiene el monopolo, el cerramiento y algunas obras civiles, se necesita hacer inventario del sitio y terminar lo necesario para poner la estación en servicio: sistema eléctrico, alarmas, SPT y acometida eléctrica MT/BT</v>
          </cell>
          <cell r="U1021" t="str">
            <v>CW2020 R3</v>
          </cell>
          <cell r="V1021">
            <v>44500</v>
          </cell>
          <cell r="W1021">
            <v>44500</v>
          </cell>
          <cell r="X1021">
            <v>44500</v>
          </cell>
          <cell r="Y1021">
            <v>44500</v>
          </cell>
          <cell r="Z1021">
            <v>44504</v>
          </cell>
        </row>
        <row r="1022">
          <cell r="B1022" t="str">
            <v>SurOccidente</v>
          </cell>
          <cell r="C1022" t="str">
            <v>PAS.Invipaz</v>
          </cell>
          <cell r="D1022" t="str">
            <v>Plan de Expansión - Obra Civil 100%</v>
          </cell>
          <cell r="E1022">
            <v>30632724</v>
          </cell>
          <cell r="F1022" t="str">
            <v>Juan Carlos Gonzalez</v>
          </cell>
          <cell r="G1022">
            <v>44238</v>
          </cell>
          <cell r="H1022" t="str">
            <v>CICSA</v>
          </cell>
          <cell r="I1022" t="str">
            <v>RF-PE-22250,</v>
          </cell>
          <cell r="K1022" t="str">
            <v>Indicadores</v>
          </cell>
          <cell r="L1022" t="str">
            <v>Plan de Expansión</v>
          </cell>
          <cell r="M1022" t="str">
            <v>Monopolo - Convencional</v>
          </cell>
          <cell r="N1022" t="str">
            <v>30.0</v>
          </cell>
          <cell r="O1022">
            <v>44242</v>
          </cell>
          <cell r="P1022" t="str">
            <v>30.0</v>
          </cell>
          <cell r="Q1022">
            <v>44317</v>
          </cell>
          <cell r="R1022" t="str">
            <v>OC</v>
          </cell>
          <cell r="S1022" t="str">
            <v>hasta Licencias</v>
          </cell>
          <cell r="T1022" t="str">
            <v>sitio tiene el monopolo, el cerramiento y algunas obras civiles, se necesita hacer inventario del sitio y terminar lo necesario para poner la estación en servicio: sistema eléctrico, alarmas, SPT y acometida eléctrica MT/BT</v>
          </cell>
          <cell r="U1022" t="str">
            <v>CW2020 R3</v>
          </cell>
          <cell r="V1022">
            <v>44468</v>
          </cell>
          <cell r="W1022">
            <v>44468</v>
          </cell>
          <cell r="X1022">
            <v>44496</v>
          </cell>
          <cell r="Y1022">
            <v>44497</v>
          </cell>
          <cell r="Z1022">
            <v>44504</v>
          </cell>
        </row>
        <row r="1023">
          <cell r="B1023" t="str">
            <v>SurOccidente</v>
          </cell>
          <cell r="C1023" t="str">
            <v>IBG.Villa del Sol</v>
          </cell>
          <cell r="D1023" t="str">
            <v>Plan de Expansión - Obra Eléctrica 100%</v>
          </cell>
          <cell r="E1023">
            <v>15000000</v>
          </cell>
          <cell r="F1023" t="str">
            <v>Juan Carlos Gonzalez</v>
          </cell>
          <cell r="G1023">
            <v>44237</v>
          </cell>
          <cell r="H1023" t="str">
            <v>CICSA</v>
          </cell>
          <cell r="I1023" t="str">
            <v>RF-PE-17407,</v>
          </cell>
          <cell r="K1023" t="str">
            <v>Indicadores</v>
          </cell>
          <cell r="L1023" t="str">
            <v>Plan de Expansión</v>
          </cell>
          <cell r="M1023" t="str">
            <v>Terraza - Convencional con Torre</v>
          </cell>
          <cell r="N1023" t="str">
            <v>8.0</v>
          </cell>
          <cell r="O1023">
            <v>44242</v>
          </cell>
          <cell r="P1023" t="str">
            <v>30.0</v>
          </cell>
          <cell r="Q1023">
            <v>44317</v>
          </cell>
          <cell r="R1023" t="str">
            <v>OC</v>
          </cell>
          <cell r="S1023" t="str">
            <v>hasta InSrv</v>
          </cell>
          <cell r="T1023" t="str">
            <v>El sitio tiene instalado el TGD y la torre, se necesita terminar sistema eléctrico, alarmas, SPT y acometida eléctrica MT/BT</v>
          </cell>
          <cell r="U1023" t="str">
            <v>CW2020 R3</v>
          </cell>
        </row>
        <row r="1024">
          <cell r="B1024" t="str">
            <v>SurOccidente</v>
          </cell>
          <cell r="C1024" t="str">
            <v>IBG.Villa del Sol</v>
          </cell>
          <cell r="D1024" t="str">
            <v>Plan de Expansión - Obra Civil 100%</v>
          </cell>
          <cell r="E1024">
            <v>39569444</v>
          </cell>
          <cell r="F1024" t="str">
            <v>Juan Carlos Gonzalez</v>
          </cell>
          <cell r="G1024">
            <v>44237</v>
          </cell>
          <cell r="H1024" t="str">
            <v>CICSA</v>
          </cell>
          <cell r="I1024" t="str">
            <v>RF-PE-17407,</v>
          </cell>
          <cell r="K1024" t="str">
            <v>Indicadores</v>
          </cell>
          <cell r="L1024" t="str">
            <v>Plan de Expansión</v>
          </cell>
          <cell r="M1024" t="str">
            <v>Terraza - Convencional con Torre</v>
          </cell>
          <cell r="N1024" t="str">
            <v>8.0</v>
          </cell>
          <cell r="O1024">
            <v>44242</v>
          </cell>
          <cell r="P1024" t="str">
            <v>30.0</v>
          </cell>
          <cell r="Q1024">
            <v>44317</v>
          </cell>
          <cell r="R1024" t="str">
            <v>OC</v>
          </cell>
          <cell r="S1024" t="str">
            <v>hasta InSrv</v>
          </cell>
          <cell r="T1024" t="str">
            <v>El sitio tiene instalado el TGD y la torre, se necesita terminar sistema eléctrico, alarmas, SPT y acometida eléctrica MT/BT</v>
          </cell>
          <cell r="U1024" t="str">
            <v>CW2020 R3</v>
          </cell>
          <cell r="V1024">
            <v>44496</v>
          </cell>
          <cell r="W1024">
            <v>44496</v>
          </cell>
          <cell r="X1024">
            <v>44496</v>
          </cell>
          <cell r="Y1024">
            <v>44497</v>
          </cell>
          <cell r="Z1024">
            <v>44504</v>
          </cell>
        </row>
        <row r="1025">
          <cell r="B1025" t="str">
            <v>SurOccidente</v>
          </cell>
          <cell r="C1025" t="str">
            <v>NAR.Magui</v>
          </cell>
          <cell r="D1025" t="str">
            <v>Ampliación 3G/LTE - Ampliación Obras Civiles</v>
          </cell>
          <cell r="E1025">
            <v>2520763</v>
          </cell>
          <cell r="F1025" t="str">
            <v>German David Diez</v>
          </cell>
          <cell r="G1025">
            <v>44236</v>
          </cell>
          <cell r="H1025" t="str">
            <v>CICSA</v>
          </cell>
          <cell r="I1025" t="str">
            <v>RF-OVE-45260 lte2600,</v>
          </cell>
          <cell r="K1025" t="str">
            <v>NA</v>
          </cell>
          <cell r="L1025" t="str">
            <v>Ampliación 3G/LTE</v>
          </cell>
          <cell r="M1025" t="str">
            <v>Otro - Otra</v>
          </cell>
          <cell r="N1025" t="str">
            <v>0.0</v>
          </cell>
          <cell r="O1025">
            <v>44239</v>
          </cell>
          <cell r="P1025" t="str">
            <v>21.0</v>
          </cell>
          <cell r="Q1025">
            <v>44305</v>
          </cell>
          <cell r="R1025" t="str">
            <v>NA</v>
          </cell>
          <cell r="S1025" t="str">
            <v>NA</v>
          </cell>
          <cell r="U1025" t="str">
            <v>CW2020 R3</v>
          </cell>
          <cell r="V1025">
            <v>44264</v>
          </cell>
          <cell r="W1025">
            <v>44302</v>
          </cell>
          <cell r="X1025">
            <v>44302</v>
          </cell>
          <cell r="Y1025">
            <v>44306</v>
          </cell>
          <cell r="Z1025">
            <v>44321</v>
          </cell>
        </row>
        <row r="1026">
          <cell r="B1026" t="str">
            <v>SurOccidente</v>
          </cell>
          <cell r="C1026" t="str">
            <v>CAU.El Mango-2</v>
          </cell>
          <cell r="D1026" t="str">
            <v>Localidades 700 - Cimentación Torre</v>
          </cell>
          <cell r="E1026">
            <v>41772894</v>
          </cell>
          <cell r="F1026" t="str">
            <v>German David Diez</v>
          </cell>
          <cell r="G1026">
            <v>44236</v>
          </cell>
          <cell r="H1026" t="str">
            <v>HB SADELEC</v>
          </cell>
          <cell r="I1026" t="str">
            <v>RF-PE-23503,</v>
          </cell>
          <cell r="K1026" t="str">
            <v>Obligaciones de hacer</v>
          </cell>
          <cell r="L1026" t="str">
            <v>Localidades 700</v>
          </cell>
          <cell r="M1026" t="str">
            <v>Torre Autosoportada - Triangular Seccion Variable</v>
          </cell>
          <cell r="N1026" t="str">
            <v>60.0</v>
          </cell>
          <cell r="O1026">
            <v>44224</v>
          </cell>
          <cell r="P1026" t="str">
            <v>80.0</v>
          </cell>
          <cell r="Q1026">
            <v>44349</v>
          </cell>
          <cell r="R1026" t="str">
            <v>NA</v>
          </cell>
          <cell r="S1026" t="str">
            <v>NA</v>
          </cell>
          <cell r="U1026" t="str">
            <v>CW2020 R3</v>
          </cell>
          <cell r="V1026">
            <v>44439</v>
          </cell>
          <cell r="W1026">
            <v>44439</v>
          </cell>
          <cell r="X1026">
            <v>44439</v>
          </cell>
          <cell r="Y1026">
            <v>44439</v>
          </cell>
          <cell r="Z1026">
            <v>44442</v>
          </cell>
        </row>
        <row r="1027">
          <cell r="B1027" t="str">
            <v>SurOccidente</v>
          </cell>
          <cell r="C1027" t="str">
            <v>CAU.El Mango-2</v>
          </cell>
          <cell r="D1027" t="str">
            <v>Localidades 700 - Obra Eléctrica 100%</v>
          </cell>
          <cell r="E1027">
            <v>70000000</v>
          </cell>
          <cell r="F1027" t="str">
            <v>German David Diez</v>
          </cell>
          <cell r="G1027">
            <v>44236</v>
          </cell>
          <cell r="H1027" t="str">
            <v>HB SADELEC</v>
          </cell>
          <cell r="I1027" t="str">
            <v>RF-PE-23503,</v>
          </cell>
          <cell r="K1027" t="str">
            <v>Obligaciones de hacer</v>
          </cell>
          <cell r="L1027" t="str">
            <v>Localidades 700</v>
          </cell>
          <cell r="M1027" t="str">
            <v>Torre Autosoportada - Triangular Seccion Variable</v>
          </cell>
          <cell r="N1027" t="str">
            <v>60.0</v>
          </cell>
          <cell r="O1027">
            <v>44224</v>
          </cell>
          <cell r="P1027" t="str">
            <v>80.0</v>
          </cell>
          <cell r="Q1027">
            <v>44349</v>
          </cell>
          <cell r="R1027" t="str">
            <v>NA</v>
          </cell>
          <cell r="S1027" t="str">
            <v>NA</v>
          </cell>
          <cell r="U1027" t="str">
            <v>CW2020 R3</v>
          </cell>
        </row>
        <row r="1028">
          <cell r="B1028" t="str">
            <v>SurOccidente</v>
          </cell>
          <cell r="C1028" t="str">
            <v>CAU.El Mango-2</v>
          </cell>
          <cell r="D1028" t="str">
            <v>Localidades 700 - Obra Civil 100%</v>
          </cell>
          <cell r="E1028">
            <v>457053846</v>
          </cell>
          <cell r="F1028" t="str">
            <v>German David Diez</v>
          </cell>
          <cell r="G1028">
            <v>44236</v>
          </cell>
          <cell r="H1028" t="str">
            <v>HB SADELEC</v>
          </cell>
          <cell r="I1028" t="str">
            <v>RF-PE-23503,</v>
          </cell>
          <cell r="J1028">
            <v>20211696</v>
          </cell>
          <cell r="K1028" t="str">
            <v>Obligaciones de hacer</v>
          </cell>
          <cell r="L1028" t="str">
            <v>Localidades 700</v>
          </cell>
          <cell r="M1028" t="str">
            <v>Torre Autosoportada - Triangular Seccion Variable</v>
          </cell>
          <cell r="N1028" t="str">
            <v>60.0</v>
          </cell>
          <cell r="O1028">
            <v>44224</v>
          </cell>
          <cell r="P1028" t="str">
            <v>80.0</v>
          </cell>
          <cell r="Q1028">
            <v>44349</v>
          </cell>
          <cell r="R1028" t="str">
            <v>NA</v>
          </cell>
          <cell r="S1028" t="str">
            <v>NA</v>
          </cell>
          <cell r="U1028" t="str">
            <v>CW2020 R3</v>
          </cell>
          <cell r="V1028">
            <v>44500</v>
          </cell>
          <cell r="W1028">
            <v>44500</v>
          </cell>
          <cell r="X1028">
            <v>44500</v>
          </cell>
          <cell r="Y1028">
            <v>44500</v>
          </cell>
          <cell r="Z1028">
            <v>44504</v>
          </cell>
        </row>
        <row r="1029">
          <cell r="B1029" t="str">
            <v>SurOccidente</v>
          </cell>
          <cell r="C1029" t="str">
            <v>CAU.Tetillo</v>
          </cell>
          <cell r="D1029" t="str">
            <v>Localidades 700 - Obra Eléctrica 100%</v>
          </cell>
          <cell r="E1029">
            <v>60000000</v>
          </cell>
          <cell r="F1029" t="str">
            <v>Luis Ediel Torres</v>
          </cell>
          <cell r="G1029">
            <v>44236</v>
          </cell>
          <cell r="H1029" t="str">
            <v>IDJ</v>
          </cell>
          <cell r="I1029" t="str">
            <v>RF-PE-23156,</v>
          </cell>
          <cell r="K1029" t="str">
            <v>Obligaciones de hacer</v>
          </cell>
          <cell r="L1029" t="str">
            <v>Localidades 700</v>
          </cell>
          <cell r="M1029" t="str">
            <v>Torre Autosoportada - Triangular Seccion Variable</v>
          </cell>
          <cell r="N1029" t="str">
            <v>60.0</v>
          </cell>
          <cell r="O1029">
            <v>44194</v>
          </cell>
          <cell r="P1029" t="str">
            <v>60.0</v>
          </cell>
          <cell r="Q1029">
            <v>44299</v>
          </cell>
          <cell r="R1029" t="str">
            <v>NA</v>
          </cell>
          <cell r="S1029" t="str">
            <v>NA</v>
          </cell>
          <cell r="U1029" t="str">
            <v>CW2020 R2</v>
          </cell>
        </row>
        <row r="1030">
          <cell r="B1030" t="str">
            <v>SurOccidente</v>
          </cell>
          <cell r="C1030" t="str">
            <v>CAU.Tetillo</v>
          </cell>
          <cell r="D1030" t="str">
            <v>Localidades 700 - Obra Civil 100%</v>
          </cell>
          <cell r="E1030">
            <v>111096407</v>
          </cell>
          <cell r="F1030" t="str">
            <v>Luis Ediel Torres</v>
          </cell>
          <cell r="G1030">
            <v>44236</v>
          </cell>
          <cell r="H1030" t="str">
            <v>IDJ</v>
          </cell>
          <cell r="I1030" t="str">
            <v>RF-PE-23156,</v>
          </cell>
          <cell r="K1030" t="str">
            <v>Obligaciones de hacer</v>
          </cell>
          <cell r="L1030" t="str">
            <v>Localidades 700</v>
          </cell>
          <cell r="M1030" t="str">
            <v>Torre Autosoportada - Triangular Seccion Variable</v>
          </cell>
          <cell r="N1030" t="str">
            <v>60.0</v>
          </cell>
          <cell r="O1030">
            <v>44194</v>
          </cell>
          <cell r="P1030" t="str">
            <v>60.0</v>
          </cell>
          <cell r="Q1030">
            <v>44299</v>
          </cell>
          <cell r="R1030" t="str">
            <v>NA</v>
          </cell>
          <cell r="S1030" t="str">
            <v>NA</v>
          </cell>
          <cell r="U1030" t="str">
            <v>CW2020 R2</v>
          </cell>
          <cell r="V1030">
            <v>44285</v>
          </cell>
          <cell r="W1030">
            <v>44285</v>
          </cell>
          <cell r="X1030">
            <v>44285</v>
          </cell>
          <cell r="Y1030">
            <v>44285</v>
          </cell>
          <cell r="Z1030">
            <v>44291</v>
          </cell>
        </row>
        <row r="1031">
          <cell r="B1031" t="str">
            <v>SurOccidente</v>
          </cell>
          <cell r="C1031" t="str">
            <v>CAU.Tetillo</v>
          </cell>
          <cell r="D1031" t="str">
            <v>Localidades 700 - Cimentación Torre</v>
          </cell>
          <cell r="E1031">
            <v>87496978</v>
          </cell>
          <cell r="F1031" t="str">
            <v>Luis Ediel Torres</v>
          </cell>
          <cell r="G1031">
            <v>44236</v>
          </cell>
          <cell r="H1031" t="str">
            <v>IDJ</v>
          </cell>
          <cell r="I1031" t="str">
            <v>RF-PE-23156,</v>
          </cell>
          <cell r="K1031" t="str">
            <v>Obligaciones de hacer</v>
          </cell>
          <cell r="L1031" t="str">
            <v>Localidades 700</v>
          </cell>
          <cell r="M1031" t="str">
            <v>Torre Autosoportada - Triangular Seccion Variable</v>
          </cell>
          <cell r="N1031" t="str">
            <v>60.0</v>
          </cell>
          <cell r="O1031">
            <v>44194</v>
          </cell>
          <cell r="P1031" t="str">
            <v>60.0</v>
          </cell>
          <cell r="Q1031">
            <v>44299</v>
          </cell>
          <cell r="R1031" t="str">
            <v>NA</v>
          </cell>
          <cell r="S1031" t="str">
            <v>NA</v>
          </cell>
          <cell r="U1031" t="str">
            <v>CW2020 R2</v>
          </cell>
          <cell r="V1031">
            <v>44251</v>
          </cell>
          <cell r="W1031">
            <v>44251</v>
          </cell>
          <cell r="X1031">
            <v>44251</v>
          </cell>
          <cell r="Y1031">
            <v>44251</v>
          </cell>
          <cell r="Z1031">
            <v>44258</v>
          </cell>
        </row>
        <row r="1032">
          <cell r="B1032" t="str">
            <v>SurOccidente</v>
          </cell>
          <cell r="C1032" t="str">
            <v>CAU.Pisimbala</v>
          </cell>
          <cell r="D1032" t="str">
            <v>Localidades 700 - Obra Eléctrica 100%</v>
          </cell>
          <cell r="E1032">
            <v>45831501</v>
          </cell>
          <cell r="F1032" t="str">
            <v>German David Diez</v>
          </cell>
          <cell r="G1032">
            <v>44232</v>
          </cell>
          <cell r="H1032" t="str">
            <v>CICSA</v>
          </cell>
          <cell r="I1032" t="str">
            <v>RF-PE-24192,</v>
          </cell>
          <cell r="K1032" t="str">
            <v>Obligaciones de hacer</v>
          </cell>
          <cell r="L1032" t="str">
            <v>Localidades 700</v>
          </cell>
          <cell r="M1032" t="str">
            <v>Celda Portatil - Cuadrada</v>
          </cell>
          <cell r="N1032" t="str">
            <v>45.0</v>
          </cell>
          <cell r="O1032">
            <v>44224</v>
          </cell>
          <cell r="P1032" t="str">
            <v>60.0</v>
          </cell>
          <cell r="Q1032">
            <v>44329</v>
          </cell>
          <cell r="R1032" t="str">
            <v>NA</v>
          </cell>
          <cell r="S1032" t="str">
            <v>NA</v>
          </cell>
          <cell r="U1032" t="str">
            <v>CW2020 R3</v>
          </cell>
          <cell r="V1032">
            <v>44286</v>
          </cell>
          <cell r="W1032">
            <v>44286</v>
          </cell>
          <cell r="X1032">
            <v>44286</v>
          </cell>
          <cell r="Y1032">
            <v>44286</v>
          </cell>
          <cell r="Z1032">
            <v>44291</v>
          </cell>
        </row>
        <row r="1033">
          <cell r="B1033" t="str">
            <v>SurOccidente</v>
          </cell>
          <cell r="C1033" t="str">
            <v>CAU.SDS SANTANDER DE QUILICHAO</v>
          </cell>
          <cell r="D1033" t="str">
            <v>Adecuaciones - SDS BCC y CCM</v>
          </cell>
          <cell r="E1033">
            <v>23578977</v>
          </cell>
          <cell r="F1033" t="str">
            <v>Luis Ediel Torres</v>
          </cell>
          <cell r="G1033">
            <v>44231</v>
          </cell>
          <cell r="H1033" t="str">
            <v>CICSA</v>
          </cell>
          <cell r="I1033" t="str">
            <v>N/A</v>
          </cell>
          <cell r="K1033" t="str">
            <v>NA</v>
          </cell>
          <cell r="L1033" t="str">
            <v>Adecuaciones</v>
          </cell>
          <cell r="M1033" t="str">
            <v>Otro - Otra</v>
          </cell>
          <cell r="N1033" t="str">
            <v>0.0</v>
          </cell>
          <cell r="O1033">
            <v>44232</v>
          </cell>
          <cell r="P1033" t="str">
            <v>20.0</v>
          </cell>
          <cell r="Q1033">
            <v>44297</v>
          </cell>
          <cell r="R1033" t="str">
            <v>NA</v>
          </cell>
          <cell r="S1033" t="str">
            <v>NA</v>
          </cell>
          <cell r="T1033" t="str">
            <v>Diseño Ampliación de cuarto de equipos</v>
          </cell>
          <cell r="U1033" t="str">
            <v>CW2020 R3</v>
          </cell>
          <cell r="V1033">
            <v>44344</v>
          </cell>
          <cell r="W1033">
            <v>44344</v>
          </cell>
          <cell r="X1033">
            <v>44344</v>
          </cell>
          <cell r="Y1033">
            <v>44344</v>
          </cell>
          <cell r="Z1033">
            <v>44350</v>
          </cell>
        </row>
        <row r="1034">
          <cell r="B1034" t="str">
            <v>SurOccidente</v>
          </cell>
          <cell r="C1034" t="str">
            <v>VAL.SDS CERRITO</v>
          </cell>
          <cell r="D1034" t="str">
            <v>Adecuaciones - SDS BCC y CCM</v>
          </cell>
          <cell r="E1034">
            <v>23906570</v>
          </cell>
          <cell r="F1034" t="str">
            <v>Luis Ediel Torres</v>
          </cell>
          <cell r="G1034">
            <v>44231</v>
          </cell>
          <cell r="H1034" t="str">
            <v>CICSA</v>
          </cell>
          <cell r="K1034" t="str">
            <v>NA</v>
          </cell>
          <cell r="L1034" t="str">
            <v>Adecuaciones</v>
          </cell>
          <cell r="M1034" t="str">
            <v>Otro - Otra</v>
          </cell>
          <cell r="N1034" t="str">
            <v>0.0</v>
          </cell>
          <cell r="O1034">
            <v>44232</v>
          </cell>
          <cell r="P1034" t="str">
            <v>20.0</v>
          </cell>
          <cell r="Q1034">
            <v>44297</v>
          </cell>
          <cell r="R1034" t="str">
            <v>NA</v>
          </cell>
          <cell r="S1034" t="str">
            <v>NA</v>
          </cell>
          <cell r="T1034" t="str">
            <v>DISEÑO Ampliación de cuarto de equipos</v>
          </cell>
          <cell r="U1034" t="str">
            <v>CW2020 R3</v>
          </cell>
          <cell r="V1034">
            <v>44343</v>
          </cell>
          <cell r="W1034">
            <v>44343</v>
          </cell>
          <cell r="X1034">
            <v>44343</v>
          </cell>
          <cell r="Y1034">
            <v>44344</v>
          </cell>
          <cell r="Z1034">
            <v>44350</v>
          </cell>
        </row>
        <row r="1035">
          <cell r="B1035" t="str">
            <v>SurOccidente</v>
          </cell>
          <cell r="C1035" t="str">
            <v>PAS.SDS CCM PASTO</v>
          </cell>
          <cell r="D1035" t="str">
            <v>Adecuaciones - SDS BCC y CCM</v>
          </cell>
          <cell r="E1035">
            <v>35000000</v>
          </cell>
          <cell r="F1035" t="str">
            <v>Luis Ediel Torres</v>
          </cell>
          <cell r="G1035">
            <v>44231</v>
          </cell>
          <cell r="H1035" t="str">
            <v>CICSA</v>
          </cell>
          <cell r="I1035" t="str">
            <v>N/A</v>
          </cell>
          <cell r="K1035" t="str">
            <v>NA</v>
          </cell>
          <cell r="L1035" t="str">
            <v>Adecuaciones</v>
          </cell>
          <cell r="M1035" t="str">
            <v>Otro - Otra</v>
          </cell>
          <cell r="N1035" t="str">
            <v>0.0</v>
          </cell>
          <cell r="O1035">
            <v>44232</v>
          </cell>
          <cell r="P1035" t="str">
            <v>20.0</v>
          </cell>
          <cell r="Q1035">
            <v>44297</v>
          </cell>
          <cell r="R1035" t="str">
            <v>NA</v>
          </cell>
          <cell r="S1035" t="str">
            <v>NA</v>
          </cell>
          <cell r="T1035" t="str">
            <v>Diseño Evaluacion Estructural y Area administrativa</v>
          </cell>
          <cell r="U1035" t="str">
            <v>CW2020 R3</v>
          </cell>
        </row>
        <row r="1036">
          <cell r="B1036" t="str">
            <v>SurOccidente</v>
          </cell>
          <cell r="C1036" t="str">
            <v>CAL.SDS CALI ORIENTE</v>
          </cell>
          <cell r="D1036" t="str">
            <v>Adecuaciones - SDS BCC y CCM</v>
          </cell>
          <cell r="E1036">
            <v>24636237</v>
          </cell>
          <cell r="F1036" t="str">
            <v>Luis Ediel Torres</v>
          </cell>
          <cell r="G1036">
            <v>44231</v>
          </cell>
          <cell r="H1036" t="str">
            <v>CICSA</v>
          </cell>
          <cell r="K1036" t="str">
            <v>NA</v>
          </cell>
          <cell r="L1036" t="str">
            <v>Adecuaciones</v>
          </cell>
          <cell r="M1036" t="str">
            <v>Otro - Otra</v>
          </cell>
          <cell r="N1036" t="str">
            <v>0.0</v>
          </cell>
          <cell r="O1036">
            <v>44232</v>
          </cell>
          <cell r="P1036" t="str">
            <v>20.0</v>
          </cell>
          <cell r="Q1036">
            <v>44297</v>
          </cell>
          <cell r="R1036" t="str">
            <v>NA</v>
          </cell>
          <cell r="S1036" t="str">
            <v>NA</v>
          </cell>
          <cell r="T1036" t="str">
            <v>Diseño Construcción del segundo piso</v>
          </cell>
          <cell r="U1036" t="str">
            <v>CW2020 R3</v>
          </cell>
          <cell r="V1036">
            <v>44343</v>
          </cell>
          <cell r="W1036">
            <v>44344</v>
          </cell>
          <cell r="X1036">
            <v>44344</v>
          </cell>
          <cell r="Y1036">
            <v>44344</v>
          </cell>
          <cell r="Z1036">
            <v>44350</v>
          </cell>
        </row>
        <row r="1037">
          <cell r="B1037" t="str">
            <v>SurOccidente</v>
          </cell>
          <cell r="C1037" t="str">
            <v>CAL.SDS Cali Norte</v>
          </cell>
          <cell r="D1037" t="str">
            <v>Adecuaciones - SDS BCC y CCM</v>
          </cell>
          <cell r="E1037">
            <v>6764139</v>
          </cell>
          <cell r="F1037" t="str">
            <v>Luis Ediel Torres</v>
          </cell>
          <cell r="G1037">
            <v>44231</v>
          </cell>
          <cell r="H1037" t="str">
            <v>CICSA</v>
          </cell>
          <cell r="K1037" t="str">
            <v>NA</v>
          </cell>
          <cell r="L1037" t="str">
            <v>Adecuaciones</v>
          </cell>
          <cell r="M1037" t="str">
            <v>Otro - Otra</v>
          </cell>
          <cell r="N1037" t="str">
            <v>0.0</v>
          </cell>
          <cell r="O1037">
            <v>44232</v>
          </cell>
          <cell r="P1037" t="str">
            <v>20.0</v>
          </cell>
          <cell r="Q1037">
            <v>44297</v>
          </cell>
          <cell r="R1037" t="str">
            <v>NA</v>
          </cell>
          <cell r="S1037" t="str">
            <v>NA</v>
          </cell>
          <cell r="T1037" t="str">
            <v>Diseño Construcción del segundo piso</v>
          </cell>
          <cell r="U1037" t="str">
            <v>CW2020 R3</v>
          </cell>
          <cell r="V1037">
            <v>44488</v>
          </cell>
          <cell r="W1037">
            <v>44488</v>
          </cell>
          <cell r="X1037">
            <v>44488</v>
          </cell>
          <cell r="Y1037">
            <v>44491</v>
          </cell>
          <cell r="Z1037">
            <v>44504</v>
          </cell>
        </row>
        <row r="1038">
          <cell r="B1038" t="str">
            <v>SurOccidente</v>
          </cell>
          <cell r="C1038" t="str">
            <v>CAU.Pureto</v>
          </cell>
          <cell r="D1038" t="str">
            <v>Adecuaciones - Contrucción Red Electrica Plan Expansión</v>
          </cell>
          <cell r="E1038">
            <v>20000000</v>
          </cell>
          <cell r="F1038" t="str">
            <v>Juan Carlos Gonzalez</v>
          </cell>
          <cell r="G1038">
            <v>44231</v>
          </cell>
          <cell r="H1038" t="str">
            <v>CICSA</v>
          </cell>
          <cell r="I1038" t="str">
            <v>CO-5-R3-CAU-ST-19099</v>
          </cell>
          <cell r="K1038" t="str">
            <v>NA</v>
          </cell>
          <cell r="L1038" t="str">
            <v>Adecuaciones</v>
          </cell>
          <cell r="M1038" t="str">
            <v>Torre Autosoportada - Triangular Seccion Variable</v>
          </cell>
          <cell r="N1038" t="str">
            <v>30.0</v>
          </cell>
          <cell r="O1038">
            <v>44235</v>
          </cell>
          <cell r="P1038" t="str">
            <v>30.0</v>
          </cell>
          <cell r="Q1038">
            <v>44310</v>
          </cell>
          <cell r="R1038" t="str">
            <v>NA</v>
          </cell>
          <cell r="S1038" t="str">
            <v>NA</v>
          </cell>
          <cell r="T1038" t="str">
            <v>Construcción de red MT/BT sitio 7x24</v>
          </cell>
          <cell r="U1038" t="str">
            <v>CW2020 R3</v>
          </cell>
        </row>
        <row r="1039">
          <cell r="B1039" t="str">
            <v>SurOccidente</v>
          </cell>
          <cell r="C1039" t="str">
            <v>PUT.Arcanchi</v>
          </cell>
          <cell r="D1039" t="str">
            <v>Adecuaciones - Contrucción Red Electrica Plan Espectro</v>
          </cell>
          <cell r="E1039">
            <v>20000000</v>
          </cell>
          <cell r="F1039" t="str">
            <v>Juan Carlos Gonzalez</v>
          </cell>
          <cell r="G1039">
            <v>44231</v>
          </cell>
          <cell r="H1039" t="str">
            <v>CICSA</v>
          </cell>
          <cell r="I1039" t="str">
            <v>CO-5-R3-PUT-ST-20856</v>
          </cell>
          <cell r="K1039" t="str">
            <v>Obligaciones de hacer</v>
          </cell>
          <cell r="L1039" t="str">
            <v>Adecuaciones</v>
          </cell>
          <cell r="M1039" t="str">
            <v>Torre Autosoportada - Triangular Seccion Variable</v>
          </cell>
          <cell r="N1039" t="str">
            <v>45.0</v>
          </cell>
          <cell r="O1039">
            <v>44235</v>
          </cell>
          <cell r="P1039" t="str">
            <v>30.0</v>
          </cell>
          <cell r="Q1039">
            <v>44310</v>
          </cell>
          <cell r="R1039" t="str">
            <v>NA</v>
          </cell>
          <cell r="S1039" t="str">
            <v>NA</v>
          </cell>
          <cell r="T1039" t="str">
            <v>Construcción de red MT/BT sitio 7x24</v>
          </cell>
          <cell r="U1039" t="str">
            <v>CW2020 R3</v>
          </cell>
        </row>
        <row r="1040">
          <cell r="B1040" t="str">
            <v>SurOccidente</v>
          </cell>
          <cell r="C1040" t="str">
            <v>CAL.Carrillon</v>
          </cell>
          <cell r="D1040" t="str">
            <v>Ampliación Ciudades Capitales - Ampliación Obras Civiles</v>
          </cell>
          <cell r="E1040">
            <v>5950718</v>
          </cell>
          <cell r="F1040" t="str">
            <v>German David Diez</v>
          </cell>
          <cell r="G1040">
            <v>44230</v>
          </cell>
          <cell r="H1040" t="str">
            <v>CICSA</v>
          </cell>
          <cell r="I1040" t="str">
            <v>RF-OVE-45840 lte700,</v>
          </cell>
          <cell r="K1040" t="str">
            <v>NA</v>
          </cell>
          <cell r="L1040" t="str">
            <v>Ampliación Ciudades Capitales</v>
          </cell>
          <cell r="M1040" t="str">
            <v>Otro - Otra</v>
          </cell>
          <cell r="N1040" t="str">
            <v>0.0</v>
          </cell>
          <cell r="O1040">
            <v>44232</v>
          </cell>
          <cell r="P1040" t="str">
            <v>21.0</v>
          </cell>
          <cell r="Q1040">
            <v>44298</v>
          </cell>
          <cell r="R1040" t="str">
            <v>NA</v>
          </cell>
          <cell r="S1040" t="str">
            <v>NA</v>
          </cell>
          <cell r="U1040" t="str">
            <v>CW2020 R3</v>
          </cell>
          <cell r="V1040">
            <v>44264</v>
          </cell>
          <cell r="W1040">
            <v>44271</v>
          </cell>
          <cell r="X1040">
            <v>44271</v>
          </cell>
          <cell r="Y1040">
            <v>44279</v>
          </cell>
          <cell r="Z1040">
            <v>44291</v>
          </cell>
        </row>
        <row r="1041">
          <cell r="B1041" t="str">
            <v>SurOccidente</v>
          </cell>
          <cell r="C1041" t="str">
            <v>VAL.Providencia</v>
          </cell>
          <cell r="D1041" t="str">
            <v>Desmontes - Estructuras Metalmecanicas</v>
          </cell>
          <cell r="E1041">
            <v>13611370</v>
          </cell>
          <cell r="F1041" t="str">
            <v>Luis Ediel Torres</v>
          </cell>
          <cell r="G1041">
            <v>44228</v>
          </cell>
          <cell r="H1041" t="str">
            <v>CICSA</v>
          </cell>
          <cell r="K1041" t="str">
            <v>NA</v>
          </cell>
          <cell r="L1041" t="str">
            <v>Desmontes</v>
          </cell>
          <cell r="M1041" t="str">
            <v>Torre Autosoportada - Triangular Seccion Variable</v>
          </cell>
          <cell r="N1041" t="str">
            <v>35.0</v>
          </cell>
          <cell r="O1041">
            <v>44235</v>
          </cell>
          <cell r="P1041" t="str">
            <v>15.0</v>
          </cell>
          <cell r="Q1041">
            <v>44295</v>
          </cell>
          <cell r="R1041" t="str">
            <v>NA</v>
          </cell>
          <cell r="S1041" t="str">
            <v>NA</v>
          </cell>
          <cell r="T1041" t="str">
            <v>desmonte torre de 35mt y elementos electricos</v>
          </cell>
          <cell r="U1041" t="str">
            <v>CW2020 R3</v>
          </cell>
          <cell r="V1041">
            <v>44315</v>
          </cell>
          <cell r="W1041">
            <v>44315</v>
          </cell>
          <cell r="X1041">
            <v>44315</v>
          </cell>
          <cell r="Y1041">
            <v>44316</v>
          </cell>
          <cell r="Z1041">
            <v>44321</v>
          </cell>
        </row>
        <row r="1042">
          <cell r="B1042" t="str">
            <v>SurOccidente</v>
          </cell>
          <cell r="C1042" t="str">
            <v>TOL.La Paloma</v>
          </cell>
          <cell r="D1042" t="str">
            <v>Adecuaciones - Contrucción Red Electrica Plan Expansión</v>
          </cell>
          <cell r="E1042">
            <v>20000000</v>
          </cell>
          <cell r="F1042" t="str">
            <v>Juan Carlos Gonzalez</v>
          </cell>
          <cell r="G1042">
            <v>44228</v>
          </cell>
          <cell r="H1042" t="str">
            <v>ING. DEL HUILA</v>
          </cell>
          <cell r="I1042" t="str">
            <v>CO-5-R3-TOL-ST-14294</v>
          </cell>
          <cell r="K1042" t="str">
            <v>NA</v>
          </cell>
          <cell r="L1042" t="str">
            <v>Adecuaciones</v>
          </cell>
          <cell r="M1042" t="str">
            <v>Celda Portatil - Cuadrada</v>
          </cell>
          <cell r="N1042" t="str">
            <v>0.0</v>
          </cell>
          <cell r="O1042">
            <v>44235</v>
          </cell>
          <cell r="P1042" t="str">
            <v>30.0</v>
          </cell>
          <cell r="Q1042">
            <v>44310</v>
          </cell>
          <cell r="R1042" t="str">
            <v>NA</v>
          </cell>
          <cell r="S1042" t="str">
            <v>NA</v>
          </cell>
          <cell r="T1042" t="str">
            <v>Construcción de red MT/BT sitio 7x24</v>
          </cell>
          <cell r="U1042" t="str">
            <v>CW2020 R3</v>
          </cell>
        </row>
        <row r="1043">
          <cell r="B1043" t="str">
            <v>SurOccidente</v>
          </cell>
          <cell r="C1043" t="str">
            <v>CAU.Valle Nuevo</v>
          </cell>
          <cell r="D1043" t="str">
            <v>Adecuaciones - Contrucción Red Electrica Plan Expansión</v>
          </cell>
          <cell r="E1043">
            <v>20000000</v>
          </cell>
          <cell r="F1043" t="str">
            <v>Juan Carlos Gonzalez</v>
          </cell>
          <cell r="G1043">
            <v>44228</v>
          </cell>
          <cell r="H1043" t="str">
            <v>CICSA</v>
          </cell>
          <cell r="I1043" t="str">
            <v>CO-5-R3-CAU-ST-19097</v>
          </cell>
          <cell r="K1043" t="str">
            <v>NA</v>
          </cell>
          <cell r="L1043" t="str">
            <v>Adecuaciones</v>
          </cell>
          <cell r="M1043" t="str">
            <v>Torre Autosoportada - Triangular Seccion Variable</v>
          </cell>
          <cell r="N1043" t="str">
            <v>0.0</v>
          </cell>
          <cell r="O1043">
            <v>44235</v>
          </cell>
          <cell r="P1043" t="str">
            <v>30.0</v>
          </cell>
          <cell r="Q1043">
            <v>44310</v>
          </cell>
          <cell r="R1043" t="str">
            <v>NA</v>
          </cell>
          <cell r="S1043" t="str">
            <v>NA</v>
          </cell>
          <cell r="T1043" t="str">
            <v>Construcción de red MT/BT sitio 7x24</v>
          </cell>
          <cell r="U1043" t="str">
            <v>CW2020 R3</v>
          </cell>
        </row>
        <row r="1044">
          <cell r="B1044" t="str">
            <v>SurOccidente</v>
          </cell>
          <cell r="C1044" t="str">
            <v>CAU.Pachonga</v>
          </cell>
          <cell r="D1044" t="str">
            <v>Adecuaciones - Contrucción Red Electrica Plan Expansión</v>
          </cell>
          <cell r="E1044">
            <v>20000000</v>
          </cell>
          <cell r="F1044" t="str">
            <v>Juan Carlos Gonzalez</v>
          </cell>
          <cell r="G1044">
            <v>44228</v>
          </cell>
          <cell r="H1044" t="str">
            <v>CICSA</v>
          </cell>
          <cell r="I1044" t="str">
            <v>CO-5-R3-CAU-ST-1674</v>
          </cell>
          <cell r="K1044" t="str">
            <v>NA</v>
          </cell>
          <cell r="L1044" t="str">
            <v>Adecuaciones</v>
          </cell>
          <cell r="M1044" t="str">
            <v>Torre Autosoportada - Triangular Seccion Variable</v>
          </cell>
          <cell r="N1044" t="str">
            <v>0.0</v>
          </cell>
          <cell r="O1044">
            <v>44235</v>
          </cell>
          <cell r="P1044" t="str">
            <v>30.0</v>
          </cell>
          <cell r="Q1044">
            <v>44310</v>
          </cell>
          <cell r="R1044" t="str">
            <v>NA</v>
          </cell>
          <cell r="S1044" t="str">
            <v>NA</v>
          </cell>
          <cell r="T1044" t="str">
            <v>Construcción de red MT/BT sitio 7x24</v>
          </cell>
          <cell r="U1044" t="str">
            <v>CW2020 R3</v>
          </cell>
        </row>
        <row r="1045">
          <cell r="B1045" t="str">
            <v>SurOccidente</v>
          </cell>
          <cell r="C1045" t="str">
            <v>CAU.Polindara</v>
          </cell>
          <cell r="D1045" t="str">
            <v>Adecuaciones - Contrucción Red Electrica Plan Expansión</v>
          </cell>
          <cell r="E1045">
            <v>20000000</v>
          </cell>
          <cell r="F1045" t="str">
            <v>Juan Carlos Gonzalez</v>
          </cell>
          <cell r="G1045">
            <v>44228</v>
          </cell>
          <cell r="H1045" t="str">
            <v>CICSA</v>
          </cell>
          <cell r="I1045" t="str">
            <v>CO-5-R3-CAU-ST-1679</v>
          </cell>
          <cell r="K1045" t="str">
            <v>NA</v>
          </cell>
          <cell r="L1045" t="str">
            <v>Adecuaciones</v>
          </cell>
          <cell r="M1045" t="str">
            <v>Torre Autosoportada - Triangular Seccion Variable</v>
          </cell>
          <cell r="N1045" t="str">
            <v>0.0</v>
          </cell>
          <cell r="O1045">
            <v>44235</v>
          </cell>
          <cell r="P1045" t="str">
            <v>30.0</v>
          </cell>
          <cell r="Q1045">
            <v>44310</v>
          </cell>
          <cell r="R1045" t="str">
            <v>NA</v>
          </cell>
          <cell r="S1045" t="str">
            <v>NA</v>
          </cell>
          <cell r="T1045" t="str">
            <v>Construcción de red MT/BT sitio 7x24</v>
          </cell>
          <cell r="U1045" t="str">
            <v>CW2020 R3</v>
          </cell>
        </row>
        <row r="1046">
          <cell r="B1046" t="str">
            <v>SurOccidente</v>
          </cell>
          <cell r="C1046" t="str">
            <v>CAQ.Mononguete</v>
          </cell>
          <cell r="D1046" t="str">
            <v>Adecuaciones - Contrucción Red Electrica Plan Expansión</v>
          </cell>
          <cell r="E1046">
            <v>20000000</v>
          </cell>
          <cell r="F1046" t="str">
            <v>Juan Carlos Gonzalez</v>
          </cell>
          <cell r="G1046">
            <v>44228</v>
          </cell>
          <cell r="H1046" t="str">
            <v>CICSA</v>
          </cell>
          <cell r="I1046" t="str">
            <v>CO-5-R3-CAQ-ST-13714</v>
          </cell>
          <cell r="K1046" t="str">
            <v>NA</v>
          </cell>
          <cell r="L1046" t="str">
            <v>Adecuaciones</v>
          </cell>
          <cell r="M1046" t="str">
            <v>Celda Portatil - Cuadrada</v>
          </cell>
          <cell r="N1046" t="str">
            <v>0.0</v>
          </cell>
          <cell r="O1046">
            <v>44235</v>
          </cell>
          <cell r="P1046" t="str">
            <v>30.0</v>
          </cell>
          <cell r="Q1046">
            <v>44310</v>
          </cell>
          <cell r="R1046" t="str">
            <v>NA</v>
          </cell>
          <cell r="S1046" t="str">
            <v>NA</v>
          </cell>
          <cell r="T1046" t="str">
            <v>Construcción de red MT/BT sitio 7x24</v>
          </cell>
          <cell r="U1046" t="str">
            <v>CW2020 R3</v>
          </cell>
        </row>
        <row r="1047">
          <cell r="B1047" t="str">
            <v>SurOccidente</v>
          </cell>
          <cell r="C1047" t="str">
            <v>TOL.Condominios</v>
          </cell>
          <cell r="D1047" t="str">
            <v>Adecuaciones - Contrucción Red Electrica Plan Espectro</v>
          </cell>
          <cell r="E1047">
            <v>20000000</v>
          </cell>
          <cell r="F1047" t="str">
            <v>Juan Carlos Gonzalez</v>
          </cell>
          <cell r="G1047">
            <v>44228</v>
          </cell>
          <cell r="H1047" t="str">
            <v>CICSA</v>
          </cell>
          <cell r="I1047" t="str">
            <v>CO-5-R3-TOL-ST-3381</v>
          </cell>
          <cell r="K1047" t="str">
            <v>NA</v>
          </cell>
          <cell r="L1047" t="str">
            <v>Adecuaciones</v>
          </cell>
          <cell r="M1047" t="str">
            <v>Celda Portatil - Cuadrada</v>
          </cell>
          <cell r="N1047" t="str">
            <v>0.0</v>
          </cell>
          <cell r="O1047">
            <v>44235</v>
          </cell>
          <cell r="P1047" t="str">
            <v>30.0</v>
          </cell>
          <cell r="Q1047">
            <v>44310</v>
          </cell>
          <cell r="R1047" t="str">
            <v>NA</v>
          </cell>
          <cell r="S1047" t="str">
            <v>NA</v>
          </cell>
          <cell r="T1047" t="str">
            <v>Construcción de red MT/BT sitio 7x24</v>
          </cell>
          <cell r="U1047" t="str">
            <v>CW2020 R3</v>
          </cell>
        </row>
        <row r="1048">
          <cell r="B1048" t="str">
            <v>SurOccidente</v>
          </cell>
          <cell r="C1048" t="str">
            <v>CAU.Yapura</v>
          </cell>
          <cell r="D1048" t="str">
            <v>Localidades 700 - Obra Civil 100%</v>
          </cell>
          <cell r="E1048">
            <v>36290909</v>
          </cell>
          <cell r="F1048" t="str">
            <v>Luis Ediel Torres</v>
          </cell>
          <cell r="G1048">
            <v>44225</v>
          </cell>
          <cell r="H1048" t="str">
            <v>CICSA</v>
          </cell>
          <cell r="K1048" t="str">
            <v>Obligaciones de hacer</v>
          </cell>
          <cell r="L1048" t="str">
            <v>Localidades 700</v>
          </cell>
          <cell r="M1048" t="str">
            <v>Celda Portatil - Cuadrada</v>
          </cell>
          <cell r="N1048" t="str">
            <v>45.0</v>
          </cell>
          <cell r="O1048">
            <v>44095</v>
          </cell>
          <cell r="P1048" t="str">
            <v>50.0</v>
          </cell>
          <cell r="Q1048">
            <v>44190</v>
          </cell>
          <cell r="R1048" t="str">
            <v>NA</v>
          </cell>
          <cell r="S1048" t="str">
            <v>NA</v>
          </cell>
          <cell r="T1048" t="str">
            <v>cp portatil 45</v>
          </cell>
          <cell r="U1048" t="str">
            <v>CW2020 R3</v>
          </cell>
          <cell r="V1048">
            <v>44315</v>
          </cell>
          <cell r="W1048">
            <v>44315</v>
          </cell>
          <cell r="X1048">
            <v>44315</v>
          </cell>
          <cell r="Y1048">
            <v>44316</v>
          </cell>
          <cell r="Z1048">
            <v>44321</v>
          </cell>
        </row>
        <row r="1049">
          <cell r="B1049" t="str">
            <v>SurOccidente</v>
          </cell>
          <cell r="C1049" t="str">
            <v>CAU.Las Vegas</v>
          </cell>
          <cell r="D1049" t="str">
            <v>Localidades 700 - Cimentación Torre</v>
          </cell>
          <cell r="E1049">
            <v>64439728</v>
          </cell>
          <cell r="F1049" t="str">
            <v>German David Diez</v>
          </cell>
          <cell r="G1049">
            <v>44225</v>
          </cell>
          <cell r="H1049" t="str">
            <v>BASA</v>
          </cell>
          <cell r="I1049" t="str">
            <v>RF-PE-23145,</v>
          </cell>
          <cell r="K1049" t="str">
            <v>Obligaciones de hacer</v>
          </cell>
          <cell r="L1049" t="str">
            <v>Localidades 700</v>
          </cell>
          <cell r="M1049" t="str">
            <v>Torre Autosoportada - Triangular Seccion Variable</v>
          </cell>
          <cell r="N1049" t="str">
            <v>60.0</v>
          </cell>
          <cell r="O1049">
            <v>44193</v>
          </cell>
          <cell r="P1049" t="str">
            <v>60.0</v>
          </cell>
          <cell r="Q1049">
            <v>44298</v>
          </cell>
          <cell r="R1049" t="str">
            <v>NA</v>
          </cell>
          <cell r="S1049" t="str">
            <v>NA</v>
          </cell>
          <cell r="U1049" t="str">
            <v>CW2020 R5</v>
          </cell>
          <cell r="V1049">
            <v>44284</v>
          </cell>
          <cell r="W1049">
            <v>44284</v>
          </cell>
          <cell r="X1049">
            <v>44284</v>
          </cell>
          <cell r="Y1049">
            <v>44284</v>
          </cell>
          <cell r="Z1049">
            <v>44291</v>
          </cell>
        </row>
        <row r="1050">
          <cell r="B1050" t="str">
            <v>SurOccidente</v>
          </cell>
          <cell r="C1050" t="str">
            <v>CAU.Las Vegas</v>
          </cell>
          <cell r="D1050" t="str">
            <v>Localidades 700 - Obra Eléctrica 100%</v>
          </cell>
          <cell r="E1050">
            <v>101776557</v>
          </cell>
          <cell r="F1050" t="str">
            <v>German David Diez</v>
          </cell>
          <cell r="G1050">
            <v>44225</v>
          </cell>
          <cell r="H1050" t="str">
            <v>BASA</v>
          </cell>
          <cell r="I1050" t="str">
            <v>RF-PE-23145,</v>
          </cell>
          <cell r="K1050" t="str">
            <v>Obligaciones de hacer</v>
          </cell>
          <cell r="L1050" t="str">
            <v>Localidades 700</v>
          </cell>
          <cell r="M1050" t="str">
            <v>Torre Autosoportada - Triangular Seccion Variable</v>
          </cell>
          <cell r="N1050" t="str">
            <v>60.0</v>
          </cell>
          <cell r="O1050">
            <v>44193</v>
          </cell>
          <cell r="P1050" t="str">
            <v>60.0</v>
          </cell>
          <cell r="Q1050">
            <v>44298</v>
          </cell>
          <cell r="R1050" t="str">
            <v>NA</v>
          </cell>
          <cell r="S1050" t="str">
            <v>NA</v>
          </cell>
          <cell r="U1050" t="str">
            <v>CW2020 R5</v>
          </cell>
          <cell r="V1050">
            <v>44561</v>
          </cell>
          <cell r="W1050">
            <v>44610</v>
          </cell>
          <cell r="X1050">
            <v>44610</v>
          </cell>
          <cell r="Y1050">
            <v>44617</v>
          </cell>
          <cell r="Z1050">
            <v>44624</v>
          </cell>
        </row>
        <row r="1051">
          <cell r="B1051" t="str">
            <v>SurOccidente</v>
          </cell>
          <cell r="C1051" t="str">
            <v>CAU.Las Vegas</v>
          </cell>
          <cell r="D1051" t="str">
            <v>Localidades 700 - Obra Civil 100%</v>
          </cell>
          <cell r="E1051">
            <v>200128986</v>
          </cell>
          <cell r="F1051" t="str">
            <v>German David Diez</v>
          </cell>
          <cell r="G1051">
            <v>44225</v>
          </cell>
          <cell r="H1051" t="str">
            <v>BASA</v>
          </cell>
          <cell r="I1051" t="str">
            <v>RF-PE-23145,</v>
          </cell>
          <cell r="K1051" t="str">
            <v>Obligaciones de hacer</v>
          </cell>
          <cell r="L1051" t="str">
            <v>Localidades 700</v>
          </cell>
          <cell r="M1051" t="str">
            <v>Torre Autosoportada - Triangular Seccion Variable</v>
          </cell>
          <cell r="N1051" t="str">
            <v>60.0</v>
          </cell>
          <cell r="O1051">
            <v>44193</v>
          </cell>
          <cell r="P1051" t="str">
            <v>60.0</v>
          </cell>
          <cell r="Q1051">
            <v>44298</v>
          </cell>
          <cell r="R1051" t="str">
            <v>NA</v>
          </cell>
          <cell r="S1051" t="str">
            <v>NA</v>
          </cell>
          <cell r="U1051" t="str">
            <v>CW2020 R5</v>
          </cell>
          <cell r="V1051">
            <v>44316</v>
          </cell>
          <cell r="W1051">
            <v>44316</v>
          </cell>
          <cell r="X1051">
            <v>44316</v>
          </cell>
          <cell r="Y1051">
            <v>44316</v>
          </cell>
          <cell r="Z1051">
            <v>44321</v>
          </cell>
        </row>
        <row r="1052">
          <cell r="B1052" t="str">
            <v>SurOccidente</v>
          </cell>
          <cell r="C1052" t="str">
            <v>VAL.San Marcos</v>
          </cell>
          <cell r="D1052" t="str">
            <v>Ampliación Localidades 700 - Ampliación Obras Civiles</v>
          </cell>
          <cell r="E1052">
            <v>6932850</v>
          </cell>
          <cell r="F1052" t="str">
            <v>German David Diez</v>
          </cell>
          <cell r="G1052">
            <v>44224</v>
          </cell>
          <cell r="H1052" t="str">
            <v>CICSA</v>
          </cell>
          <cell r="I1052" t="str">
            <v>RF-OVE-47124 lte700,</v>
          </cell>
          <cell r="K1052" t="str">
            <v>NA</v>
          </cell>
          <cell r="L1052" t="str">
            <v>Ampliación Localidades 700</v>
          </cell>
          <cell r="M1052" t="str">
            <v>Otro - Otra</v>
          </cell>
          <cell r="N1052" t="str">
            <v>0.0</v>
          </cell>
          <cell r="O1052">
            <v>44225</v>
          </cell>
          <cell r="P1052" t="str">
            <v>7.0</v>
          </cell>
          <cell r="Q1052">
            <v>44277</v>
          </cell>
          <cell r="R1052" t="str">
            <v>NA</v>
          </cell>
          <cell r="S1052" t="str">
            <v>NA</v>
          </cell>
          <cell r="U1052" t="str">
            <v>CW2020 R3</v>
          </cell>
          <cell r="V1052">
            <v>44239</v>
          </cell>
          <cell r="W1052">
            <v>44239</v>
          </cell>
          <cell r="X1052">
            <v>44239</v>
          </cell>
          <cell r="Y1052">
            <v>44243</v>
          </cell>
          <cell r="Z1052">
            <v>44258</v>
          </cell>
        </row>
        <row r="1053">
          <cell r="B1053" t="str">
            <v>SurOccidente</v>
          </cell>
          <cell r="C1053" t="str">
            <v>BNV.Independencia</v>
          </cell>
          <cell r="D1053" t="str">
            <v>Plan de Expansión - Suministro e Instalación de Torre</v>
          </cell>
          <cell r="E1053">
            <v>3887599</v>
          </cell>
          <cell r="F1053" t="str">
            <v>Juan Carlos Gonzalez</v>
          </cell>
          <cell r="G1053">
            <v>44221</v>
          </cell>
          <cell r="H1053" t="str">
            <v>HB SADELEC</v>
          </cell>
          <cell r="I1053" t="str">
            <v>RF-PE-16808,</v>
          </cell>
          <cell r="J1053">
            <v>20211577</v>
          </cell>
          <cell r="K1053" t="str">
            <v>Indicadores</v>
          </cell>
          <cell r="L1053" t="str">
            <v>Plan de Expansión</v>
          </cell>
          <cell r="M1053" t="str">
            <v>Celda Portatil - Cuadrada</v>
          </cell>
          <cell r="N1053" t="str">
            <v>35.0</v>
          </cell>
          <cell r="O1053">
            <v>44228</v>
          </cell>
          <cell r="P1053" t="str">
            <v>45.0</v>
          </cell>
          <cell r="Q1053">
            <v>44318</v>
          </cell>
          <cell r="R1053" t="str">
            <v>OC</v>
          </cell>
          <cell r="S1053" t="str">
            <v>hasta InSrv</v>
          </cell>
          <cell r="T1053" t="str">
            <v>Celda portatil H=35m</v>
          </cell>
          <cell r="U1053" t="str">
            <v>CW2020 R3</v>
          </cell>
          <cell r="V1053">
            <v>44499</v>
          </cell>
          <cell r="W1053">
            <v>44499</v>
          </cell>
          <cell r="X1053">
            <v>44499</v>
          </cell>
          <cell r="Y1053">
            <v>44500</v>
          </cell>
          <cell r="Z1053">
            <v>44504</v>
          </cell>
        </row>
        <row r="1054">
          <cell r="B1054" t="str">
            <v>SurOccidente</v>
          </cell>
          <cell r="C1054" t="str">
            <v>CAU.Pisimbala</v>
          </cell>
          <cell r="D1054" t="str">
            <v>Localidades 700 - Obra Civil 100%</v>
          </cell>
          <cell r="E1054">
            <v>279012117</v>
          </cell>
          <cell r="F1054" t="str">
            <v>German David Diez</v>
          </cell>
          <cell r="G1054">
            <v>44221</v>
          </cell>
          <cell r="H1054" t="str">
            <v>CICSA</v>
          </cell>
          <cell r="I1054" t="str">
            <v>RF-PE-24192,</v>
          </cell>
          <cell r="K1054" t="str">
            <v>Obligaciones de hacer</v>
          </cell>
          <cell r="L1054" t="str">
            <v>Localidades 700</v>
          </cell>
          <cell r="M1054" t="str">
            <v>Celda Portatil - Cuadrada</v>
          </cell>
          <cell r="N1054" t="str">
            <v>45.0</v>
          </cell>
          <cell r="O1054">
            <v>44224</v>
          </cell>
          <cell r="P1054" t="str">
            <v>60.0</v>
          </cell>
          <cell r="Q1054">
            <v>44329</v>
          </cell>
          <cell r="R1054" t="str">
            <v>NA</v>
          </cell>
          <cell r="S1054" t="str">
            <v>NA</v>
          </cell>
          <cell r="U1054" t="str">
            <v>CW2020 R3</v>
          </cell>
          <cell r="V1054">
            <v>44286</v>
          </cell>
          <cell r="W1054">
            <v>44286</v>
          </cell>
          <cell r="X1054">
            <v>44286</v>
          </cell>
          <cell r="Y1054">
            <v>44286</v>
          </cell>
          <cell r="Z1054">
            <v>44291</v>
          </cell>
        </row>
        <row r="1055">
          <cell r="B1055" t="str">
            <v>SurOccidente</v>
          </cell>
          <cell r="C1055" t="str">
            <v>CAU.El Mango-2</v>
          </cell>
          <cell r="D1055" t="str">
            <v>Localidades 700 - Suministro e Instalación Torre</v>
          </cell>
          <cell r="E1055">
            <v>108869652</v>
          </cell>
          <cell r="F1055" t="str">
            <v>German David Diez</v>
          </cell>
          <cell r="G1055">
            <v>44218</v>
          </cell>
          <cell r="H1055" t="str">
            <v>HB SADELEC</v>
          </cell>
          <cell r="I1055" t="str">
            <v>RF-PE-23503,</v>
          </cell>
          <cell r="K1055" t="str">
            <v>Obligaciones de hacer</v>
          </cell>
          <cell r="L1055" t="str">
            <v>Localidades 700</v>
          </cell>
          <cell r="M1055" t="str">
            <v>Torre Autosoportada - Triangular Seccion Variable</v>
          </cell>
          <cell r="N1055" t="str">
            <v>60.0</v>
          </cell>
          <cell r="O1055">
            <v>44224</v>
          </cell>
          <cell r="P1055" t="str">
            <v>80.0</v>
          </cell>
          <cell r="Q1055">
            <v>44349</v>
          </cell>
          <cell r="R1055" t="str">
            <v>NA</v>
          </cell>
          <cell r="S1055" t="str">
            <v>NA</v>
          </cell>
          <cell r="U1055" t="str">
            <v>CW2020 R3</v>
          </cell>
          <cell r="V1055">
            <v>44344</v>
          </cell>
          <cell r="W1055">
            <v>44344</v>
          </cell>
          <cell r="X1055">
            <v>44344</v>
          </cell>
          <cell r="Y1055">
            <v>44347</v>
          </cell>
          <cell r="Z1055">
            <v>44350</v>
          </cell>
        </row>
        <row r="1056">
          <cell r="B1056" t="str">
            <v>SurOccidente</v>
          </cell>
          <cell r="C1056" t="str">
            <v>FLO.Malvinas</v>
          </cell>
          <cell r="D1056" t="str">
            <v>Adecuaciones - Obras Eléctricas Menores</v>
          </cell>
          <cell r="E1056">
            <v>5681766</v>
          </cell>
          <cell r="F1056" t="str">
            <v>Hernan Dario Baez Ardila</v>
          </cell>
          <cell r="G1056">
            <v>44216</v>
          </cell>
          <cell r="H1056" t="str">
            <v>ACJ</v>
          </cell>
          <cell r="K1056" t="str">
            <v>Calidad regional</v>
          </cell>
          <cell r="L1056" t="str">
            <v>Adecuaciones</v>
          </cell>
          <cell r="M1056" t="str">
            <v>Otro - Otra</v>
          </cell>
          <cell r="N1056" t="str">
            <v>25.0</v>
          </cell>
          <cell r="O1056">
            <v>44219</v>
          </cell>
          <cell r="P1056" t="str">
            <v>30.0</v>
          </cell>
          <cell r="Q1056">
            <v>44294</v>
          </cell>
          <cell r="R1056" t="str">
            <v>NA</v>
          </cell>
          <cell r="S1056" t="str">
            <v>NA</v>
          </cell>
          <cell r="T1056" t="str">
            <v>RNU</v>
          </cell>
          <cell r="U1056" t="str">
            <v>CW2020 R5</v>
          </cell>
          <cell r="V1056">
            <v>44322</v>
          </cell>
          <cell r="W1056">
            <v>44322</v>
          </cell>
          <cell r="X1056">
            <v>44322</v>
          </cell>
          <cell r="Y1056">
            <v>44322</v>
          </cell>
          <cell r="Z1056">
            <v>44350</v>
          </cell>
        </row>
        <row r="1057">
          <cell r="B1057" t="str">
            <v>SurOccidente</v>
          </cell>
          <cell r="C1057" t="str">
            <v>CAU.Usenda</v>
          </cell>
          <cell r="D1057" t="str">
            <v>Adecuaciones - Contrucción Red Electrica Plan Espectro</v>
          </cell>
          <cell r="E1057">
            <v>44822665</v>
          </cell>
          <cell r="F1057" t="str">
            <v>Juan Carlos Gonzalez</v>
          </cell>
          <cell r="G1057">
            <v>44215</v>
          </cell>
          <cell r="H1057" t="str">
            <v>CICSA</v>
          </cell>
          <cell r="I1057" t="str">
            <v>CO-5-R3-CAU-ST-1699</v>
          </cell>
          <cell r="K1057" t="str">
            <v>Obligaciones de hacer</v>
          </cell>
          <cell r="L1057" t="str">
            <v>Adecuaciones</v>
          </cell>
          <cell r="M1057" t="str">
            <v>Torre Autosoportada - Triangular Seccion Variable</v>
          </cell>
          <cell r="N1057" t="str">
            <v>45.0</v>
          </cell>
          <cell r="O1057">
            <v>44216</v>
          </cell>
          <cell r="P1057" t="str">
            <v>15.0</v>
          </cell>
          <cell r="Q1057">
            <v>44276</v>
          </cell>
          <cell r="R1057" t="str">
            <v>NA</v>
          </cell>
          <cell r="S1057" t="str">
            <v>NA</v>
          </cell>
          <cell r="T1057" t="str">
            <v>legalización de proyecto eléctrico. Comunicarse con el Ing. Derian Nieto 3148909993</v>
          </cell>
          <cell r="U1057" t="str">
            <v>CW2020 R3</v>
          </cell>
          <cell r="V1057">
            <v>44286</v>
          </cell>
          <cell r="W1057">
            <v>44286</v>
          </cell>
          <cell r="X1057">
            <v>44286</v>
          </cell>
          <cell r="Y1057">
            <v>44286</v>
          </cell>
          <cell r="Z1057">
            <v>44291</v>
          </cell>
        </row>
        <row r="1058">
          <cell r="B1058" t="str">
            <v>SurOccidente</v>
          </cell>
          <cell r="C1058" t="str">
            <v>CAQ.Valparaiso</v>
          </cell>
          <cell r="D1058" t="str">
            <v>Ampliación Localidades 700 - Ampliación Obras Civiles</v>
          </cell>
          <cell r="E1058">
            <v>6868447</v>
          </cell>
          <cell r="F1058" t="str">
            <v>German David Diez</v>
          </cell>
          <cell r="G1058">
            <v>44215</v>
          </cell>
          <cell r="H1058" t="str">
            <v>CICSA</v>
          </cell>
          <cell r="I1058" t="str">
            <v>RF-AMP-28129 adecuacion sistema radiante,</v>
          </cell>
          <cell r="K1058" t="str">
            <v>NA</v>
          </cell>
          <cell r="L1058" t="str">
            <v>Ampliación Localidades 700</v>
          </cell>
          <cell r="M1058" t="str">
            <v>Otro - Otra</v>
          </cell>
          <cell r="N1058" t="str">
            <v>0.0</v>
          </cell>
          <cell r="O1058">
            <v>44218</v>
          </cell>
          <cell r="P1058" t="str">
            <v>21.0</v>
          </cell>
          <cell r="Q1058">
            <v>44284</v>
          </cell>
          <cell r="R1058" t="str">
            <v>NA</v>
          </cell>
          <cell r="S1058" t="str">
            <v>NA</v>
          </cell>
          <cell r="U1058" t="str">
            <v>CW2020 R3</v>
          </cell>
          <cell r="V1058">
            <v>44264</v>
          </cell>
          <cell r="W1058">
            <v>44286</v>
          </cell>
          <cell r="X1058">
            <v>44286</v>
          </cell>
          <cell r="Y1058">
            <v>44286</v>
          </cell>
          <cell r="Z1058">
            <v>44291</v>
          </cell>
        </row>
        <row r="1059">
          <cell r="B1059" t="str">
            <v>SurOccidente</v>
          </cell>
          <cell r="C1059" t="str">
            <v>HUI.Gallardo</v>
          </cell>
          <cell r="D1059" t="str">
            <v>Ampliación Localidades 700 - Ampliación Obras Civiles</v>
          </cell>
          <cell r="E1059">
            <v>2576333</v>
          </cell>
          <cell r="F1059" t="str">
            <v>German David Diez</v>
          </cell>
          <cell r="G1059">
            <v>44215</v>
          </cell>
          <cell r="H1059" t="str">
            <v>CICSA</v>
          </cell>
          <cell r="I1059" t="str">
            <v>RF-OVE-46686 LTE700,</v>
          </cell>
          <cell r="K1059" t="str">
            <v>NA</v>
          </cell>
          <cell r="L1059" t="str">
            <v>Ampliación Localidades 700</v>
          </cell>
          <cell r="M1059" t="str">
            <v>Otro - Otra</v>
          </cell>
          <cell r="N1059" t="str">
            <v>0.0</v>
          </cell>
          <cell r="O1059">
            <v>44218</v>
          </cell>
          <cell r="P1059" t="str">
            <v>21.0</v>
          </cell>
          <cell r="Q1059">
            <v>44284</v>
          </cell>
          <cell r="R1059" t="str">
            <v>NA</v>
          </cell>
          <cell r="S1059" t="str">
            <v>NA</v>
          </cell>
          <cell r="U1059" t="str">
            <v>CW2020 R3</v>
          </cell>
          <cell r="V1059">
            <v>44264</v>
          </cell>
          <cell r="W1059">
            <v>44271</v>
          </cell>
          <cell r="X1059">
            <v>44271</v>
          </cell>
          <cell r="Y1059">
            <v>44279</v>
          </cell>
          <cell r="Z1059">
            <v>44291</v>
          </cell>
        </row>
        <row r="1060">
          <cell r="B1060" t="str">
            <v>SurOccidente</v>
          </cell>
          <cell r="C1060" t="str">
            <v>CAU.Muralla</v>
          </cell>
          <cell r="D1060" t="str">
            <v>Ampliación Localidades 700 - Ampliación Obras Civiles</v>
          </cell>
          <cell r="E1060">
            <v>11257972</v>
          </cell>
          <cell r="F1060" t="str">
            <v>German David Diez</v>
          </cell>
          <cell r="G1060">
            <v>44215</v>
          </cell>
          <cell r="H1060" t="str">
            <v>CICSA</v>
          </cell>
          <cell r="I1060" t="str">
            <v>RF-OVE-47607 lte700,</v>
          </cell>
          <cell r="K1060" t="str">
            <v>NA</v>
          </cell>
          <cell r="L1060" t="str">
            <v>Ampliación Localidades 700</v>
          </cell>
          <cell r="M1060" t="str">
            <v>Otro - Otra</v>
          </cell>
          <cell r="N1060" t="str">
            <v>0.0</v>
          </cell>
          <cell r="O1060">
            <v>44218</v>
          </cell>
          <cell r="P1060" t="str">
            <v>21.0</v>
          </cell>
          <cell r="Q1060">
            <v>44284</v>
          </cell>
          <cell r="R1060" t="str">
            <v>NA</v>
          </cell>
          <cell r="S1060" t="str">
            <v>NA</v>
          </cell>
          <cell r="U1060" t="str">
            <v>CW2020 R3</v>
          </cell>
          <cell r="V1060">
            <v>44264</v>
          </cell>
          <cell r="W1060">
            <v>44314</v>
          </cell>
          <cell r="X1060">
            <v>44314</v>
          </cell>
          <cell r="Y1060">
            <v>44316</v>
          </cell>
          <cell r="Z1060">
            <v>44321</v>
          </cell>
        </row>
        <row r="1061">
          <cell r="B1061" t="str">
            <v>SurOccidente</v>
          </cell>
          <cell r="C1061" t="str">
            <v>TOL.Guayabal</v>
          </cell>
          <cell r="D1061" t="str">
            <v>Ampliación Localidades 700 - Ampliación Obras Civiles</v>
          </cell>
          <cell r="E1061">
            <v>3869825</v>
          </cell>
          <cell r="F1061" t="str">
            <v>German David Diez</v>
          </cell>
          <cell r="G1061">
            <v>44215</v>
          </cell>
          <cell r="H1061" t="str">
            <v>CICSA</v>
          </cell>
          <cell r="I1061" t="str">
            <v>RF-OVE-47466 lte700,</v>
          </cell>
          <cell r="K1061" t="str">
            <v>NA</v>
          </cell>
          <cell r="L1061" t="str">
            <v>Ampliación Localidades 700</v>
          </cell>
          <cell r="M1061" t="str">
            <v>Otro - Otra</v>
          </cell>
          <cell r="N1061" t="str">
            <v>0.0</v>
          </cell>
          <cell r="O1061">
            <v>44218</v>
          </cell>
          <cell r="P1061" t="str">
            <v>21.0</v>
          </cell>
          <cell r="Q1061">
            <v>44284</v>
          </cell>
          <cell r="R1061" t="str">
            <v>NA</v>
          </cell>
          <cell r="S1061" t="str">
            <v>NA</v>
          </cell>
          <cell r="U1061" t="str">
            <v>CW2020 R3</v>
          </cell>
          <cell r="V1061">
            <v>44264</v>
          </cell>
          <cell r="W1061">
            <v>44314</v>
          </cell>
          <cell r="X1061">
            <v>44314</v>
          </cell>
          <cell r="Y1061">
            <v>44316</v>
          </cell>
          <cell r="Z1061">
            <v>44321</v>
          </cell>
        </row>
        <row r="1062">
          <cell r="B1062" t="str">
            <v>SurOccidente</v>
          </cell>
          <cell r="C1062" t="str">
            <v>CAU.Lomitas Arriba</v>
          </cell>
          <cell r="D1062" t="str">
            <v>Localidades 700 - Obra Eléctrica 100%</v>
          </cell>
          <cell r="E1062">
            <v>34661944</v>
          </cell>
          <cell r="F1062" t="str">
            <v>German David Diez</v>
          </cell>
          <cell r="G1062">
            <v>44215</v>
          </cell>
          <cell r="H1062" t="str">
            <v>ING. DEL HUILA</v>
          </cell>
          <cell r="I1062" t="str">
            <v>RF-PE-23147,</v>
          </cell>
          <cell r="J1062">
            <v>20211542</v>
          </cell>
          <cell r="K1062" t="str">
            <v>Obligaciones de hacer</v>
          </cell>
          <cell r="L1062" t="str">
            <v>Localidades 700</v>
          </cell>
          <cell r="M1062" t="str">
            <v>Torre Autosoportada - Triangular Seccion Variable</v>
          </cell>
          <cell r="N1062" t="str">
            <v>60.0</v>
          </cell>
          <cell r="O1062">
            <v>44193</v>
          </cell>
          <cell r="P1062" t="str">
            <v>60.0</v>
          </cell>
          <cell r="Q1062">
            <v>44298</v>
          </cell>
          <cell r="R1062" t="str">
            <v>NA</v>
          </cell>
          <cell r="S1062" t="str">
            <v>NA</v>
          </cell>
          <cell r="U1062" t="str">
            <v>CW2020 R3</v>
          </cell>
          <cell r="V1062">
            <v>44592</v>
          </cell>
          <cell r="W1062">
            <v>44592</v>
          </cell>
          <cell r="X1062">
            <v>44592</v>
          </cell>
          <cell r="Y1062">
            <v>44592</v>
          </cell>
          <cell r="Z1062">
            <v>44596</v>
          </cell>
        </row>
        <row r="1063">
          <cell r="B1063" t="str">
            <v>SurOccidente</v>
          </cell>
          <cell r="C1063" t="str">
            <v>CAU.Lomitas Arriba</v>
          </cell>
          <cell r="D1063" t="str">
            <v>Localidades 700 - Cimentación Torre</v>
          </cell>
          <cell r="E1063">
            <v>39470945</v>
          </cell>
          <cell r="F1063" t="str">
            <v>German David Diez</v>
          </cell>
          <cell r="G1063">
            <v>44215</v>
          </cell>
          <cell r="H1063" t="str">
            <v>ING. DEL HUILA</v>
          </cell>
          <cell r="I1063" t="str">
            <v>RF-PE-23147,</v>
          </cell>
          <cell r="K1063" t="str">
            <v>Obligaciones de hacer</v>
          </cell>
          <cell r="L1063" t="str">
            <v>Localidades 700</v>
          </cell>
          <cell r="M1063" t="str">
            <v>Torre Autosoportada - Triangular Seccion Variable</v>
          </cell>
          <cell r="N1063" t="str">
            <v>60.0</v>
          </cell>
          <cell r="O1063">
            <v>44193</v>
          </cell>
          <cell r="P1063" t="str">
            <v>60.0</v>
          </cell>
          <cell r="Q1063">
            <v>44298</v>
          </cell>
          <cell r="R1063" t="str">
            <v>NA</v>
          </cell>
          <cell r="S1063" t="str">
            <v>NA</v>
          </cell>
          <cell r="U1063" t="str">
            <v>CW2020 R3</v>
          </cell>
          <cell r="V1063">
            <v>44344</v>
          </cell>
          <cell r="W1063">
            <v>44344</v>
          </cell>
          <cell r="X1063">
            <v>44344</v>
          </cell>
          <cell r="Y1063">
            <v>44347</v>
          </cell>
          <cell r="Z1063">
            <v>44350</v>
          </cell>
        </row>
        <row r="1064">
          <cell r="B1064" t="str">
            <v>SurOccidente</v>
          </cell>
          <cell r="C1064" t="str">
            <v>CAU.Lomitas Arriba</v>
          </cell>
          <cell r="D1064" t="str">
            <v>Localidades 700 - Obra Civil 100%</v>
          </cell>
          <cell r="E1064">
            <v>128362642</v>
          </cell>
          <cell r="F1064" t="str">
            <v>German David Diez</v>
          </cell>
          <cell r="G1064">
            <v>44215</v>
          </cell>
          <cell r="H1064" t="str">
            <v>ING. DEL HUILA</v>
          </cell>
          <cell r="I1064" t="str">
            <v>RF-PE-23147,</v>
          </cell>
          <cell r="K1064" t="str">
            <v>Obligaciones de hacer</v>
          </cell>
          <cell r="L1064" t="str">
            <v>Localidades 700</v>
          </cell>
          <cell r="M1064" t="str">
            <v>Torre Autosoportada - Triangular Seccion Variable</v>
          </cell>
          <cell r="N1064" t="str">
            <v>60.0</v>
          </cell>
          <cell r="O1064">
            <v>44193</v>
          </cell>
          <cell r="P1064" t="str">
            <v>60.0</v>
          </cell>
          <cell r="Q1064">
            <v>44298</v>
          </cell>
          <cell r="R1064" t="str">
            <v>NA</v>
          </cell>
          <cell r="S1064" t="str">
            <v>NA</v>
          </cell>
          <cell r="U1064" t="str">
            <v>CW2020 R3</v>
          </cell>
          <cell r="V1064">
            <v>44344</v>
          </cell>
          <cell r="W1064">
            <v>44344</v>
          </cell>
          <cell r="X1064">
            <v>44344</v>
          </cell>
          <cell r="Y1064">
            <v>44344</v>
          </cell>
          <cell r="Z1064">
            <v>44350</v>
          </cell>
        </row>
        <row r="1065">
          <cell r="B1065" t="str">
            <v>SurOccidente</v>
          </cell>
          <cell r="C1065" t="str">
            <v>CAL.Club Campestre</v>
          </cell>
          <cell r="D1065" t="str">
            <v>Ampliación Ciudades Capitales - Ampliación Obras Civiles</v>
          </cell>
          <cell r="E1065">
            <v>5155391</v>
          </cell>
          <cell r="F1065" t="str">
            <v>German David Diez</v>
          </cell>
          <cell r="G1065">
            <v>44214</v>
          </cell>
          <cell r="H1065" t="str">
            <v>CICSA</v>
          </cell>
          <cell r="I1065" t="str">
            <v>RF-OVE-46288 lte700,</v>
          </cell>
          <cell r="K1065" t="str">
            <v>NA</v>
          </cell>
          <cell r="L1065" t="str">
            <v>Ampliación Ciudades Capitales</v>
          </cell>
          <cell r="M1065" t="str">
            <v>Otro - Otra</v>
          </cell>
          <cell r="N1065" t="str">
            <v>0.0</v>
          </cell>
          <cell r="O1065">
            <v>44221</v>
          </cell>
          <cell r="P1065" t="str">
            <v>21.0</v>
          </cell>
          <cell r="Q1065">
            <v>44287</v>
          </cell>
          <cell r="R1065" t="str">
            <v>NA</v>
          </cell>
          <cell r="S1065" t="str">
            <v>NA</v>
          </cell>
          <cell r="U1065" t="str">
            <v>CW2020 R3</v>
          </cell>
          <cell r="V1065">
            <v>44315</v>
          </cell>
          <cell r="W1065">
            <v>44315</v>
          </cell>
          <cell r="X1065">
            <v>44315</v>
          </cell>
          <cell r="Y1065">
            <v>44316</v>
          </cell>
          <cell r="Z1065">
            <v>44321</v>
          </cell>
        </row>
        <row r="1066">
          <cell r="B1066" t="str">
            <v>SurOccidente</v>
          </cell>
          <cell r="C1066" t="str">
            <v>NAR.Vuelta Larga</v>
          </cell>
          <cell r="D1066" t="str">
            <v>Localidades 700 - Suministro e Instalación Torre</v>
          </cell>
          <cell r="E1066">
            <v>127634864</v>
          </cell>
          <cell r="F1066" t="str">
            <v>Juan Carlos Gonzalez</v>
          </cell>
          <cell r="G1066">
            <v>44211</v>
          </cell>
          <cell r="H1066" t="str">
            <v>CICSA</v>
          </cell>
          <cell r="I1066" t="str">
            <v>RF-PE-24227,</v>
          </cell>
          <cell r="K1066" t="str">
            <v>Obligaciones de hacer</v>
          </cell>
          <cell r="L1066" t="str">
            <v>Localidades 700</v>
          </cell>
          <cell r="M1066" t="str">
            <v>Torre Autosoportada - Triangular Seccion Variable</v>
          </cell>
          <cell r="N1066" t="str">
            <v>60.0</v>
          </cell>
          <cell r="O1066">
            <v>44221</v>
          </cell>
          <cell r="P1066" t="str">
            <v>50.0</v>
          </cell>
          <cell r="Q1066">
            <v>44316</v>
          </cell>
          <cell r="R1066" t="str">
            <v>NA</v>
          </cell>
          <cell r="S1066" t="str">
            <v>NA</v>
          </cell>
          <cell r="T1066" t="str">
            <v>Convencional TAT 60m</v>
          </cell>
          <cell r="U1066" t="str">
            <v>CW2020 R3</v>
          </cell>
          <cell r="V1066">
            <v>44347</v>
          </cell>
          <cell r="W1066">
            <v>44347</v>
          </cell>
          <cell r="X1066">
            <v>44347</v>
          </cell>
          <cell r="Y1066">
            <v>44347</v>
          </cell>
          <cell r="Z1066">
            <v>44350</v>
          </cell>
        </row>
        <row r="1067">
          <cell r="B1067" t="str">
            <v>SurOccidente</v>
          </cell>
          <cell r="C1067" t="str">
            <v>VAL.Alto Guacas</v>
          </cell>
          <cell r="D1067" t="str">
            <v>Localidades 700 - Obra Eléctrica 100%</v>
          </cell>
          <cell r="E1067">
            <v>12634579</v>
          </cell>
          <cell r="F1067" t="str">
            <v>German David Diez</v>
          </cell>
          <cell r="G1067">
            <v>44211</v>
          </cell>
          <cell r="H1067" t="str">
            <v>CICSA</v>
          </cell>
          <cell r="I1067" t="str">
            <v>RF-PE-23236,</v>
          </cell>
          <cell r="K1067" t="str">
            <v>Obligaciones de hacer</v>
          </cell>
          <cell r="L1067" t="str">
            <v>Localidades 700</v>
          </cell>
          <cell r="M1067" t="str">
            <v>Celda Portatil - Cuadrada</v>
          </cell>
          <cell r="N1067" t="str">
            <v>45.0</v>
          </cell>
          <cell r="O1067">
            <v>44194</v>
          </cell>
          <cell r="P1067" t="str">
            <v>60.0</v>
          </cell>
          <cell r="Q1067">
            <v>44299</v>
          </cell>
          <cell r="R1067" t="str">
            <v>NA</v>
          </cell>
          <cell r="S1067" t="str">
            <v>NA</v>
          </cell>
          <cell r="U1067" t="str">
            <v>CW2020 R3</v>
          </cell>
          <cell r="V1067">
            <v>44407</v>
          </cell>
          <cell r="W1067">
            <v>44407</v>
          </cell>
          <cell r="X1067">
            <v>44407</v>
          </cell>
          <cell r="Y1067">
            <v>44407</v>
          </cell>
          <cell r="Z1067">
            <v>44411</v>
          </cell>
        </row>
        <row r="1068">
          <cell r="B1068" t="str">
            <v>SurOccidente</v>
          </cell>
          <cell r="C1068" t="str">
            <v>CAL.Guadalupe</v>
          </cell>
          <cell r="D1068" t="str">
            <v>Ampliación Localidades 700 - Ampliación Obras Civiles</v>
          </cell>
          <cell r="E1068">
            <v>11012574</v>
          </cell>
          <cell r="F1068" t="str">
            <v>German David Diez</v>
          </cell>
          <cell r="G1068">
            <v>44210</v>
          </cell>
          <cell r="H1068" t="str">
            <v>CICSA</v>
          </cell>
          <cell r="I1068" t="str">
            <v>RF-OVE-45841 lte700,</v>
          </cell>
          <cell r="K1068" t="str">
            <v>NA</v>
          </cell>
          <cell r="L1068" t="str">
            <v>Ampliación Localidades 700</v>
          </cell>
          <cell r="M1068" t="str">
            <v>Otro - Otra</v>
          </cell>
          <cell r="N1068" t="str">
            <v>0.0</v>
          </cell>
          <cell r="O1068">
            <v>44210</v>
          </cell>
          <cell r="P1068" t="str">
            <v>21.0</v>
          </cell>
          <cell r="Q1068">
            <v>44276</v>
          </cell>
          <cell r="R1068" t="str">
            <v>NA</v>
          </cell>
          <cell r="S1068" t="str">
            <v>NA</v>
          </cell>
          <cell r="U1068" t="str">
            <v>CW2020 R3</v>
          </cell>
          <cell r="V1068">
            <v>44439</v>
          </cell>
          <cell r="W1068">
            <v>44439</v>
          </cell>
          <cell r="X1068">
            <v>44439</v>
          </cell>
          <cell r="Y1068">
            <v>44439</v>
          </cell>
          <cell r="Z1068">
            <v>44442</v>
          </cell>
        </row>
        <row r="1069">
          <cell r="B1069" t="str">
            <v>SurOccidente</v>
          </cell>
          <cell r="C1069" t="str">
            <v>PUT.Las Palmeras</v>
          </cell>
          <cell r="D1069" t="str">
            <v>Localidades 700 - Obra Civil 100%</v>
          </cell>
          <cell r="E1069">
            <v>127000000</v>
          </cell>
          <cell r="F1069" t="str">
            <v>Juan Carlos Gonzalez</v>
          </cell>
          <cell r="G1069">
            <v>44210</v>
          </cell>
          <cell r="H1069" t="str">
            <v>HB SADELEC</v>
          </cell>
          <cell r="I1069" t="str">
            <v>RF-PE-23894,</v>
          </cell>
          <cell r="J1069">
            <v>20211519</v>
          </cell>
          <cell r="K1069" t="str">
            <v>Obligaciones de hacer</v>
          </cell>
          <cell r="L1069" t="str">
            <v>Localidades 700</v>
          </cell>
          <cell r="M1069" t="str">
            <v>Celda Portatil - Cuadrada</v>
          </cell>
          <cell r="N1069" t="str">
            <v>45.0</v>
          </cell>
          <cell r="O1069">
            <v>44221</v>
          </cell>
          <cell r="P1069" t="str">
            <v>50.0</v>
          </cell>
          <cell r="Q1069">
            <v>44316</v>
          </cell>
          <cell r="R1069" t="str">
            <v>NA</v>
          </cell>
          <cell r="S1069" t="str">
            <v>NA</v>
          </cell>
          <cell r="T1069" t="str">
            <v>Celda Portatil torre de 45m</v>
          </cell>
          <cell r="U1069" t="str">
            <v>CW2020 R3</v>
          </cell>
        </row>
        <row r="1070">
          <cell r="B1070" t="str">
            <v>SurOccidente</v>
          </cell>
          <cell r="C1070" t="str">
            <v>CAQ.La Granja</v>
          </cell>
          <cell r="D1070" t="str">
            <v>Localidades 700 - Obra Eléctrica 100%</v>
          </cell>
          <cell r="E1070">
            <v>32630062</v>
          </cell>
          <cell r="F1070" t="str">
            <v>Luis Ediel Torres</v>
          </cell>
          <cell r="G1070">
            <v>44210</v>
          </cell>
          <cell r="H1070" t="str">
            <v>CICSA</v>
          </cell>
          <cell r="K1070" t="str">
            <v>Obligaciones de hacer</v>
          </cell>
          <cell r="L1070" t="str">
            <v>Localidades 700</v>
          </cell>
          <cell r="M1070" t="str">
            <v>Torre Riendada - Seccion Triangular</v>
          </cell>
          <cell r="N1070" t="str">
            <v>60.0</v>
          </cell>
          <cell r="O1070">
            <v>44227</v>
          </cell>
          <cell r="P1070" t="str">
            <v>65.0</v>
          </cell>
          <cell r="Q1070">
            <v>44337</v>
          </cell>
          <cell r="R1070" t="str">
            <v>NA</v>
          </cell>
          <cell r="S1070" t="str">
            <v>NA</v>
          </cell>
          <cell r="T1070" t="str">
            <v>obra civil</v>
          </cell>
          <cell r="U1070" t="str">
            <v>CW2020 R3</v>
          </cell>
          <cell r="V1070">
            <v>44498</v>
          </cell>
          <cell r="W1070">
            <v>44498</v>
          </cell>
          <cell r="X1070">
            <v>44498</v>
          </cell>
          <cell r="Y1070">
            <v>44498</v>
          </cell>
          <cell r="Z1070">
            <v>44504</v>
          </cell>
        </row>
        <row r="1071">
          <cell r="B1071" t="str">
            <v>SurOccidente</v>
          </cell>
          <cell r="C1071" t="str">
            <v>CAQ.La Granja</v>
          </cell>
          <cell r="D1071" t="str">
            <v>Localidades 700 - Obra Civil 100%</v>
          </cell>
          <cell r="E1071">
            <v>191807369</v>
          </cell>
          <cell r="F1071" t="str">
            <v>Luis Ediel Torres</v>
          </cell>
          <cell r="G1071">
            <v>44210</v>
          </cell>
          <cell r="H1071" t="str">
            <v>CICSA</v>
          </cell>
          <cell r="K1071" t="str">
            <v>Obligaciones de hacer</v>
          </cell>
          <cell r="L1071" t="str">
            <v>Localidades 700</v>
          </cell>
          <cell r="M1071" t="str">
            <v>Torre Riendada - Seccion Triangular</v>
          </cell>
          <cell r="N1071" t="str">
            <v>60.0</v>
          </cell>
          <cell r="O1071">
            <v>44227</v>
          </cell>
          <cell r="P1071" t="str">
            <v>65.0</v>
          </cell>
          <cell r="Q1071">
            <v>44337</v>
          </cell>
          <cell r="R1071" t="str">
            <v>NA</v>
          </cell>
          <cell r="S1071" t="str">
            <v>NA</v>
          </cell>
          <cell r="T1071" t="str">
            <v>obra civil</v>
          </cell>
          <cell r="U1071" t="str">
            <v>CW2020 R3</v>
          </cell>
          <cell r="V1071">
            <v>44316</v>
          </cell>
          <cell r="W1071">
            <v>44316</v>
          </cell>
          <cell r="X1071">
            <v>44316</v>
          </cell>
          <cell r="Y1071">
            <v>44316</v>
          </cell>
          <cell r="Z1071">
            <v>44321</v>
          </cell>
        </row>
        <row r="1072">
          <cell r="B1072" t="str">
            <v>SurOccidente</v>
          </cell>
          <cell r="C1072" t="str">
            <v>CAL.RB Pascual</v>
          </cell>
          <cell r="D1072" t="str">
            <v>Plan de Expansión - Obra Civil 100%</v>
          </cell>
          <cell r="E1072">
            <v>18800959</v>
          </cell>
          <cell r="F1072" t="str">
            <v>Juan Carlos Gonzalez</v>
          </cell>
          <cell r="G1072">
            <v>44209</v>
          </cell>
          <cell r="H1072" t="str">
            <v>HB SADELEC</v>
          </cell>
          <cell r="I1072" t="str">
            <v>RF-PE-24288,</v>
          </cell>
          <cell r="K1072" t="str">
            <v>Reubicaciones</v>
          </cell>
          <cell r="L1072" t="str">
            <v>Plan de Expansión</v>
          </cell>
          <cell r="M1072" t="str">
            <v>Otro - Otra</v>
          </cell>
          <cell r="N1072" t="str">
            <v>4.0</v>
          </cell>
          <cell r="O1072">
            <v>44221</v>
          </cell>
          <cell r="P1072" t="str">
            <v>21.0</v>
          </cell>
          <cell r="Q1072">
            <v>44287</v>
          </cell>
          <cell r="R1072" t="str">
            <v>CT</v>
          </cell>
          <cell r="S1072" t="str">
            <v>hasta InSrv</v>
          </cell>
          <cell r="T1072" t="str">
            <v>Reubicación de equipos en estadio Pascual Guerrero</v>
          </cell>
          <cell r="U1072" t="str">
            <v>CW2020 R3</v>
          </cell>
          <cell r="V1072">
            <v>44406</v>
          </cell>
          <cell r="W1072">
            <v>44406</v>
          </cell>
          <cell r="X1072">
            <v>44439</v>
          </cell>
          <cell r="Y1072">
            <v>44439</v>
          </cell>
          <cell r="Z1072">
            <v>44442</v>
          </cell>
        </row>
        <row r="1073">
          <cell r="B1073" t="str">
            <v>SurOccidente</v>
          </cell>
          <cell r="C1073" t="str">
            <v>PUT.Cocoya</v>
          </cell>
          <cell r="D1073" t="str">
            <v>Localidades 700 - Suministro e Instalación Torre</v>
          </cell>
          <cell r="E1073">
            <v>166407415</v>
          </cell>
          <cell r="F1073" t="str">
            <v>Luis Ediel Torres</v>
          </cell>
          <cell r="G1073">
            <v>44204</v>
          </cell>
          <cell r="H1073" t="str">
            <v>CICSA</v>
          </cell>
          <cell r="K1073" t="str">
            <v>Obligaciones de hacer</v>
          </cell>
          <cell r="L1073" t="str">
            <v>Localidades 700</v>
          </cell>
          <cell r="M1073" t="str">
            <v>Celda Portatil - Triangular</v>
          </cell>
          <cell r="N1073" t="str">
            <v>45.0</v>
          </cell>
          <cell r="O1073">
            <v>44221</v>
          </cell>
          <cell r="P1073" t="str">
            <v>45.0</v>
          </cell>
          <cell r="Q1073">
            <v>44311</v>
          </cell>
          <cell r="R1073" t="str">
            <v>NA</v>
          </cell>
          <cell r="S1073" t="str">
            <v>NA</v>
          </cell>
          <cell r="T1073" t="str">
            <v>obra civil cp 45</v>
          </cell>
          <cell r="U1073" t="str">
            <v>CW2020 R3</v>
          </cell>
          <cell r="V1073">
            <v>44279</v>
          </cell>
          <cell r="W1073">
            <v>44279</v>
          </cell>
          <cell r="X1073">
            <v>44305</v>
          </cell>
          <cell r="Y1073">
            <v>44306</v>
          </cell>
          <cell r="Z1073">
            <v>44321</v>
          </cell>
        </row>
        <row r="1074">
          <cell r="B1074" t="str">
            <v>SurOccidente</v>
          </cell>
          <cell r="C1074" t="str">
            <v>PUT.Cocoya</v>
          </cell>
          <cell r="D1074" t="str">
            <v>Localidades 700 - Obra Civil 100%</v>
          </cell>
          <cell r="E1074">
            <v>45696054</v>
          </cell>
          <cell r="F1074" t="str">
            <v>Luis Ediel Torres</v>
          </cell>
          <cell r="G1074">
            <v>44204</v>
          </cell>
          <cell r="H1074" t="str">
            <v>CICSA</v>
          </cell>
          <cell r="K1074" t="str">
            <v>Obligaciones de hacer</v>
          </cell>
          <cell r="L1074" t="str">
            <v>Localidades 700</v>
          </cell>
          <cell r="M1074" t="str">
            <v>Celda Portatil - Triangular</v>
          </cell>
          <cell r="N1074" t="str">
            <v>45.0</v>
          </cell>
          <cell r="O1074">
            <v>44221</v>
          </cell>
          <cell r="P1074" t="str">
            <v>45.0</v>
          </cell>
          <cell r="Q1074">
            <v>44311</v>
          </cell>
          <cell r="R1074" t="str">
            <v>NA</v>
          </cell>
          <cell r="S1074" t="str">
            <v>NA</v>
          </cell>
          <cell r="T1074" t="str">
            <v>obra civil cp 45</v>
          </cell>
          <cell r="U1074" t="str">
            <v>CW2020 R3</v>
          </cell>
          <cell r="V1074">
            <v>44377</v>
          </cell>
          <cell r="W1074">
            <v>44377</v>
          </cell>
          <cell r="X1074">
            <v>44377</v>
          </cell>
          <cell r="Y1074">
            <v>44377</v>
          </cell>
          <cell r="Z1074">
            <v>44378</v>
          </cell>
        </row>
        <row r="1075">
          <cell r="B1075" t="str">
            <v>SurOccidente</v>
          </cell>
          <cell r="C1075" t="str">
            <v>VAL.Cerro Azul</v>
          </cell>
          <cell r="D1075" t="str">
            <v>Localidades 700 - Obra Eléctrica 100%</v>
          </cell>
          <cell r="E1075">
            <v>40000000</v>
          </cell>
          <cell r="F1075" t="str">
            <v>Luis Ediel Torres</v>
          </cell>
          <cell r="G1075">
            <v>44204</v>
          </cell>
          <cell r="H1075" t="str">
            <v>CICSA</v>
          </cell>
          <cell r="K1075" t="str">
            <v>Obligaciones de hacer</v>
          </cell>
          <cell r="L1075" t="str">
            <v>Localidades 700</v>
          </cell>
          <cell r="M1075" t="str">
            <v>Celda Portatil - Triangular</v>
          </cell>
          <cell r="N1075" t="str">
            <v>45.0</v>
          </cell>
          <cell r="O1075">
            <v>44221</v>
          </cell>
          <cell r="P1075" t="str">
            <v>50.0</v>
          </cell>
          <cell r="Q1075">
            <v>44316</v>
          </cell>
          <cell r="R1075" t="str">
            <v>NA</v>
          </cell>
          <cell r="S1075" t="str">
            <v>NA</v>
          </cell>
          <cell r="T1075" t="str">
            <v>obra civil cp 45</v>
          </cell>
          <cell r="U1075" t="str">
            <v>CW2020 R3</v>
          </cell>
        </row>
        <row r="1076">
          <cell r="B1076" t="str">
            <v>SurOccidente</v>
          </cell>
          <cell r="C1076" t="str">
            <v>VAL.Cerro Azul</v>
          </cell>
          <cell r="D1076" t="str">
            <v>Localidades 700 - Suministro e Instalación Torre</v>
          </cell>
          <cell r="E1076">
            <v>254096760</v>
          </cell>
          <cell r="F1076" t="str">
            <v>Luis Ediel Torres</v>
          </cell>
          <cell r="G1076">
            <v>44204</v>
          </cell>
          <cell r="H1076" t="str">
            <v>CICSA</v>
          </cell>
          <cell r="K1076" t="str">
            <v>Obligaciones de hacer</v>
          </cell>
          <cell r="L1076" t="str">
            <v>Localidades 700</v>
          </cell>
          <cell r="M1076" t="str">
            <v>Celda Portatil - Triangular</v>
          </cell>
          <cell r="N1076" t="str">
            <v>45.0</v>
          </cell>
          <cell r="O1076">
            <v>44221</v>
          </cell>
          <cell r="P1076" t="str">
            <v>50.0</v>
          </cell>
          <cell r="Q1076">
            <v>44316</v>
          </cell>
          <cell r="R1076" t="str">
            <v>NA</v>
          </cell>
          <cell r="S1076" t="str">
            <v>NA</v>
          </cell>
          <cell r="T1076" t="str">
            <v>obra civil cp 45</v>
          </cell>
          <cell r="U1076" t="str">
            <v>CW2020 R3</v>
          </cell>
          <cell r="V1076">
            <v>44347</v>
          </cell>
          <cell r="W1076">
            <v>44347</v>
          </cell>
          <cell r="X1076">
            <v>44347</v>
          </cell>
          <cell r="Y1076">
            <v>44347</v>
          </cell>
          <cell r="Z1076">
            <v>44350</v>
          </cell>
        </row>
        <row r="1077">
          <cell r="B1077" t="str">
            <v>SurOccidente</v>
          </cell>
          <cell r="C1077" t="str">
            <v>VAL.Cerro Azul</v>
          </cell>
          <cell r="D1077" t="str">
            <v>Localidades 700 - Obra Civil 100%</v>
          </cell>
          <cell r="E1077">
            <v>21665847</v>
          </cell>
          <cell r="F1077" t="str">
            <v>Luis Ediel Torres</v>
          </cell>
          <cell r="G1077">
            <v>44204</v>
          </cell>
          <cell r="H1077" t="str">
            <v>CICSA</v>
          </cell>
          <cell r="K1077" t="str">
            <v>Obligaciones de hacer</v>
          </cell>
          <cell r="L1077" t="str">
            <v>Localidades 700</v>
          </cell>
          <cell r="M1077" t="str">
            <v>Celda Portatil - Triangular</v>
          </cell>
          <cell r="N1077" t="str">
            <v>45.0</v>
          </cell>
          <cell r="O1077">
            <v>44221</v>
          </cell>
          <cell r="P1077" t="str">
            <v>50.0</v>
          </cell>
          <cell r="Q1077">
            <v>44316</v>
          </cell>
          <cell r="R1077" t="str">
            <v>NA</v>
          </cell>
          <cell r="S1077" t="str">
            <v>NA</v>
          </cell>
          <cell r="T1077" t="str">
            <v>obra civil cp 45</v>
          </cell>
          <cell r="U1077" t="str">
            <v>CW2020 R3</v>
          </cell>
          <cell r="V1077">
            <v>44439</v>
          </cell>
          <cell r="W1077">
            <v>44439</v>
          </cell>
          <cell r="X1077">
            <v>44439</v>
          </cell>
          <cell r="Y1077">
            <v>44439</v>
          </cell>
          <cell r="Z1077">
            <v>44442</v>
          </cell>
        </row>
        <row r="1078">
          <cell r="B1078" t="str">
            <v>SurOccidente</v>
          </cell>
          <cell r="C1078" t="str">
            <v>TOL.San Juan de la China-2</v>
          </cell>
          <cell r="D1078" t="str">
            <v>Localidades 700 - Obra Eléctrica 100%</v>
          </cell>
          <cell r="E1078">
            <v>39586121</v>
          </cell>
          <cell r="F1078" t="str">
            <v>German David Diez</v>
          </cell>
          <cell r="G1078">
            <v>44204</v>
          </cell>
          <cell r="H1078" t="str">
            <v>CICSA</v>
          </cell>
          <cell r="I1078" t="str">
            <v>RF-PE-23997,</v>
          </cell>
          <cell r="K1078" t="str">
            <v>Obligaciones de hacer</v>
          </cell>
          <cell r="L1078" t="str">
            <v>Localidades 700</v>
          </cell>
          <cell r="M1078" t="str">
            <v>Celda Portatil - Cuadrada</v>
          </cell>
          <cell r="N1078" t="str">
            <v>45.0</v>
          </cell>
          <cell r="O1078">
            <v>44193</v>
          </cell>
          <cell r="P1078" t="str">
            <v>60.0</v>
          </cell>
          <cell r="Q1078">
            <v>44298</v>
          </cell>
          <cell r="R1078" t="str">
            <v>NA</v>
          </cell>
          <cell r="S1078" t="str">
            <v>NA</v>
          </cell>
          <cell r="U1078" t="str">
            <v>CW2020 R3</v>
          </cell>
          <cell r="V1078">
            <v>44316</v>
          </cell>
          <cell r="W1078">
            <v>44316</v>
          </cell>
          <cell r="X1078">
            <v>44316</v>
          </cell>
          <cell r="Y1078">
            <v>44316</v>
          </cell>
          <cell r="Z1078">
            <v>44321</v>
          </cell>
        </row>
        <row r="1079">
          <cell r="B1079" t="str">
            <v>SurOccidente</v>
          </cell>
          <cell r="C1079" t="str">
            <v>PUT.San Martin</v>
          </cell>
          <cell r="D1079" t="str">
            <v>Localidades 700 - Suministro e Instalación Torre</v>
          </cell>
          <cell r="E1079">
            <v>253530690</v>
          </cell>
          <cell r="F1079" t="str">
            <v>Luis Ediel Torres</v>
          </cell>
          <cell r="G1079">
            <v>44204</v>
          </cell>
          <cell r="H1079" t="str">
            <v>CICSA</v>
          </cell>
          <cell r="K1079" t="str">
            <v>Obligaciones de hacer</v>
          </cell>
          <cell r="L1079" t="str">
            <v>Localidades 700</v>
          </cell>
          <cell r="M1079" t="str">
            <v>Celda Portatil - Triangular</v>
          </cell>
          <cell r="N1079" t="str">
            <v>45.0</v>
          </cell>
          <cell r="O1079">
            <v>44221</v>
          </cell>
          <cell r="P1079" t="str">
            <v>45.0</v>
          </cell>
          <cell r="Q1079">
            <v>44311</v>
          </cell>
          <cell r="R1079" t="str">
            <v>NA</v>
          </cell>
          <cell r="S1079" t="str">
            <v>NA</v>
          </cell>
          <cell r="T1079" t="str">
            <v>obra civil torre cp 45mt</v>
          </cell>
          <cell r="U1079" t="str">
            <v>CW2020 R3</v>
          </cell>
          <cell r="V1079">
            <v>44347</v>
          </cell>
          <cell r="W1079">
            <v>44347</v>
          </cell>
          <cell r="X1079">
            <v>44347</v>
          </cell>
          <cell r="Y1079">
            <v>44347</v>
          </cell>
          <cell r="Z1079">
            <v>44350</v>
          </cell>
        </row>
        <row r="1080">
          <cell r="B1080" t="str">
            <v>SurOccidente</v>
          </cell>
          <cell r="C1080" t="str">
            <v>PUT.San Martin</v>
          </cell>
          <cell r="D1080" t="str">
            <v>Localidades 700 - Obra Civil 100%</v>
          </cell>
          <cell r="E1080">
            <v>29710498</v>
          </cell>
          <cell r="F1080" t="str">
            <v>Luis Ediel Torres</v>
          </cell>
          <cell r="G1080">
            <v>44204</v>
          </cell>
          <cell r="H1080" t="str">
            <v>CICSA</v>
          </cell>
          <cell r="K1080" t="str">
            <v>Obligaciones de hacer</v>
          </cell>
          <cell r="L1080" t="str">
            <v>Localidades 700</v>
          </cell>
          <cell r="M1080" t="str">
            <v>Celda Portatil - Triangular</v>
          </cell>
          <cell r="N1080" t="str">
            <v>45.0</v>
          </cell>
          <cell r="O1080">
            <v>44221</v>
          </cell>
          <cell r="P1080" t="str">
            <v>45.0</v>
          </cell>
          <cell r="Q1080">
            <v>44311</v>
          </cell>
          <cell r="R1080" t="str">
            <v>NA</v>
          </cell>
          <cell r="S1080" t="str">
            <v>NA</v>
          </cell>
          <cell r="T1080" t="str">
            <v>obra civil torre cp 45mt</v>
          </cell>
          <cell r="U1080" t="str">
            <v>CW2020 R3</v>
          </cell>
          <cell r="V1080">
            <v>44377</v>
          </cell>
          <cell r="W1080">
            <v>44377</v>
          </cell>
          <cell r="X1080">
            <v>44377</v>
          </cell>
          <cell r="Y1080">
            <v>44377</v>
          </cell>
          <cell r="Z1080">
            <v>44378</v>
          </cell>
        </row>
        <row r="1081">
          <cell r="B1081" t="str">
            <v>SurOccidente</v>
          </cell>
          <cell r="C1081" t="str">
            <v>PUT.San Luis</v>
          </cell>
          <cell r="D1081" t="str">
            <v>Localidades 700 - Cimentación Torre</v>
          </cell>
          <cell r="E1081">
            <v>47933174</v>
          </cell>
          <cell r="F1081" t="str">
            <v>German David Diez</v>
          </cell>
          <cell r="G1081">
            <v>44204</v>
          </cell>
          <cell r="H1081" t="str">
            <v>ING. DEL HUILA</v>
          </cell>
          <cell r="I1081" t="str">
            <v>RF-PE-23209,</v>
          </cell>
          <cell r="K1081" t="str">
            <v>Obligaciones de hacer</v>
          </cell>
          <cell r="L1081" t="str">
            <v>Localidades 700</v>
          </cell>
          <cell r="M1081" t="str">
            <v>Torre Autosoportada - Triangular Seccion Variable</v>
          </cell>
          <cell r="N1081" t="str">
            <v>60.0</v>
          </cell>
          <cell r="O1081">
            <v>44193</v>
          </cell>
          <cell r="P1081" t="str">
            <v>60.0</v>
          </cell>
          <cell r="Q1081">
            <v>44298</v>
          </cell>
          <cell r="R1081" t="str">
            <v>NA</v>
          </cell>
          <cell r="S1081" t="str">
            <v>NA</v>
          </cell>
          <cell r="U1081" t="str">
            <v>CW2020 R3</v>
          </cell>
          <cell r="V1081">
            <v>44399</v>
          </cell>
          <cell r="W1081">
            <v>44399</v>
          </cell>
          <cell r="X1081">
            <v>44399</v>
          </cell>
          <cell r="Y1081">
            <v>44407</v>
          </cell>
          <cell r="Z1081">
            <v>44411</v>
          </cell>
        </row>
        <row r="1082">
          <cell r="B1082" t="str">
            <v>SurOccidente</v>
          </cell>
          <cell r="C1082" t="str">
            <v>PUT.San Luis</v>
          </cell>
          <cell r="D1082" t="str">
            <v>Localidades 700 - Obra Eléctrica 100%</v>
          </cell>
          <cell r="E1082">
            <v>1410500</v>
          </cell>
          <cell r="F1082" t="str">
            <v>German David Diez</v>
          </cell>
          <cell r="G1082">
            <v>44204</v>
          </cell>
          <cell r="H1082" t="str">
            <v>ING. DEL HUILA</v>
          </cell>
          <cell r="I1082" t="str">
            <v>RF-PE-23209,</v>
          </cell>
          <cell r="K1082" t="str">
            <v>Obligaciones de hacer</v>
          </cell>
          <cell r="L1082" t="str">
            <v>Localidades 700</v>
          </cell>
          <cell r="M1082" t="str">
            <v>Torre Autosoportada - Triangular Seccion Variable</v>
          </cell>
          <cell r="N1082" t="str">
            <v>60.0</v>
          </cell>
          <cell r="O1082">
            <v>44193</v>
          </cell>
          <cell r="P1082" t="str">
            <v>60.0</v>
          </cell>
          <cell r="Q1082">
            <v>44298</v>
          </cell>
          <cell r="R1082" t="str">
            <v>NA</v>
          </cell>
          <cell r="S1082" t="str">
            <v>NA</v>
          </cell>
          <cell r="U1082" t="str">
            <v>CW2020 R3</v>
          </cell>
          <cell r="V1082">
            <v>44417</v>
          </cell>
          <cell r="W1082">
            <v>44417</v>
          </cell>
          <cell r="X1082">
            <v>44417</v>
          </cell>
          <cell r="Y1082">
            <v>44439</v>
          </cell>
          <cell r="Z1082">
            <v>44442</v>
          </cell>
        </row>
        <row r="1083">
          <cell r="B1083" t="str">
            <v>SurOccidente</v>
          </cell>
          <cell r="C1083" t="str">
            <v>PUT.San Luis</v>
          </cell>
          <cell r="D1083" t="str">
            <v>Localidades 700 - Obra Civil 100%</v>
          </cell>
          <cell r="E1083">
            <v>362689206</v>
          </cell>
          <cell r="F1083" t="str">
            <v>German David Diez</v>
          </cell>
          <cell r="G1083">
            <v>44204</v>
          </cell>
          <cell r="H1083" t="str">
            <v>ING. DEL HUILA</v>
          </cell>
          <cell r="I1083" t="str">
            <v>RF-PE-23209,</v>
          </cell>
          <cell r="K1083" t="str">
            <v>Obligaciones de hacer</v>
          </cell>
          <cell r="L1083" t="str">
            <v>Localidades 700</v>
          </cell>
          <cell r="M1083" t="str">
            <v>Torre Autosoportada - Triangular Seccion Variable</v>
          </cell>
          <cell r="N1083" t="str">
            <v>60.0</v>
          </cell>
          <cell r="O1083">
            <v>44193</v>
          </cell>
          <cell r="P1083" t="str">
            <v>60.0</v>
          </cell>
          <cell r="Q1083">
            <v>44298</v>
          </cell>
          <cell r="R1083" t="str">
            <v>NA</v>
          </cell>
          <cell r="S1083" t="str">
            <v>NA</v>
          </cell>
          <cell r="U1083" t="str">
            <v>CW2020 R3</v>
          </cell>
          <cell r="V1083">
            <v>44494</v>
          </cell>
          <cell r="W1083">
            <v>44494</v>
          </cell>
          <cell r="X1083">
            <v>44494</v>
          </cell>
          <cell r="Y1083">
            <v>44497</v>
          </cell>
          <cell r="Z1083">
            <v>44504</v>
          </cell>
        </row>
        <row r="1084">
          <cell r="B1084" t="str">
            <v>SurOccidente</v>
          </cell>
          <cell r="C1084" t="str">
            <v>CAQ.Riecito-2</v>
          </cell>
          <cell r="D1084" t="str">
            <v>Localidades 700 - Obra Eléctrica 100%</v>
          </cell>
          <cell r="E1084">
            <v>31209047</v>
          </cell>
          <cell r="F1084" t="str">
            <v>Luis Ediel Torres</v>
          </cell>
          <cell r="G1084">
            <v>44204</v>
          </cell>
          <cell r="H1084" t="str">
            <v>ING. DEL HUILA</v>
          </cell>
          <cell r="K1084" t="str">
            <v>Obligaciones de hacer</v>
          </cell>
          <cell r="L1084" t="str">
            <v>Localidades 700</v>
          </cell>
          <cell r="M1084" t="str">
            <v>Celda Portatil - Triangular</v>
          </cell>
          <cell r="N1084" t="str">
            <v>45.0</v>
          </cell>
          <cell r="O1084">
            <v>44221</v>
          </cell>
          <cell r="P1084" t="str">
            <v>45.0</v>
          </cell>
          <cell r="Q1084">
            <v>44311</v>
          </cell>
          <cell r="R1084" t="str">
            <v>NA</v>
          </cell>
          <cell r="S1084" t="str">
            <v>NA</v>
          </cell>
          <cell r="T1084" t="str">
            <v>obra civil</v>
          </cell>
          <cell r="U1084" t="str">
            <v>CW2020 R3</v>
          </cell>
          <cell r="V1084">
            <v>44468</v>
          </cell>
          <cell r="W1084">
            <v>44468</v>
          </cell>
          <cell r="X1084">
            <v>44468</v>
          </cell>
          <cell r="Y1084">
            <v>44469</v>
          </cell>
          <cell r="Z1084">
            <v>44473</v>
          </cell>
        </row>
        <row r="1085">
          <cell r="B1085" t="str">
            <v>SurOccidente</v>
          </cell>
          <cell r="C1085" t="str">
            <v>CAQ.Riecito-2</v>
          </cell>
          <cell r="D1085" t="str">
            <v>Localidades 700 - Suministro e Instalación Torre</v>
          </cell>
          <cell r="E1085">
            <v>167243633</v>
          </cell>
          <cell r="F1085" t="str">
            <v>Luis Ediel Torres</v>
          </cell>
          <cell r="G1085">
            <v>44204</v>
          </cell>
          <cell r="H1085" t="str">
            <v>ING. DEL HUILA</v>
          </cell>
          <cell r="K1085" t="str">
            <v>Obligaciones de hacer</v>
          </cell>
          <cell r="L1085" t="str">
            <v>Localidades 700</v>
          </cell>
          <cell r="M1085" t="str">
            <v>Celda Portatil - Triangular</v>
          </cell>
          <cell r="N1085" t="str">
            <v>45.0</v>
          </cell>
          <cell r="O1085">
            <v>44221</v>
          </cell>
          <cell r="P1085" t="str">
            <v>45.0</v>
          </cell>
          <cell r="Q1085">
            <v>44311</v>
          </cell>
          <cell r="R1085" t="str">
            <v>NA</v>
          </cell>
          <cell r="S1085" t="str">
            <v>NA</v>
          </cell>
          <cell r="T1085" t="str">
            <v>obra civil</v>
          </cell>
          <cell r="U1085" t="str">
            <v>CW2020 R3</v>
          </cell>
          <cell r="V1085">
            <v>44285</v>
          </cell>
          <cell r="W1085">
            <v>44285</v>
          </cell>
          <cell r="X1085">
            <v>44285</v>
          </cell>
          <cell r="Y1085">
            <v>44285</v>
          </cell>
          <cell r="Z1085">
            <v>44291</v>
          </cell>
        </row>
        <row r="1086">
          <cell r="B1086" t="str">
            <v>SurOccidente</v>
          </cell>
          <cell r="C1086" t="str">
            <v>CAQ.Riecito-2</v>
          </cell>
          <cell r="D1086" t="str">
            <v>Localidades 700 - Obra Civil 100%</v>
          </cell>
          <cell r="E1086">
            <v>50124389</v>
          </cell>
          <cell r="F1086" t="str">
            <v>Luis Ediel Torres</v>
          </cell>
          <cell r="G1086">
            <v>44204</v>
          </cell>
          <cell r="H1086" t="str">
            <v>ING. DEL HUILA</v>
          </cell>
          <cell r="K1086" t="str">
            <v>Obligaciones de hacer</v>
          </cell>
          <cell r="L1086" t="str">
            <v>Localidades 700</v>
          </cell>
          <cell r="M1086" t="str">
            <v>Celda Portatil - Triangular</v>
          </cell>
          <cell r="N1086" t="str">
            <v>45.0</v>
          </cell>
          <cell r="O1086">
            <v>44221</v>
          </cell>
          <cell r="P1086" t="str">
            <v>45.0</v>
          </cell>
          <cell r="Q1086">
            <v>44311</v>
          </cell>
          <cell r="R1086" t="str">
            <v>NA</v>
          </cell>
          <cell r="S1086" t="str">
            <v>NA</v>
          </cell>
          <cell r="T1086" t="str">
            <v>obra civil</v>
          </cell>
          <cell r="U1086" t="str">
            <v>CW2020 R3</v>
          </cell>
          <cell r="V1086">
            <v>44344</v>
          </cell>
          <cell r="W1086">
            <v>44344</v>
          </cell>
          <cell r="X1086">
            <v>44344</v>
          </cell>
          <cell r="Y1086">
            <v>44347</v>
          </cell>
          <cell r="Z1086">
            <v>44350</v>
          </cell>
        </row>
        <row r="1087">
          <cell r="B1087" t="str">
            <v>SurOccidente</v>
          </cell>
          <cell r="C1087" t="str">
            <v>CAQ.Ilusion</v>
          </cell>
          <cell r="D1087" t="str">
            <v>Localidades 700 - Obra Eléctrica 100%</v>
          </cell>
          <cell r="E1087">
            <v>33248481</v>
          </cell>
          <cell r="F1087" t="str">
            <v>Luis Ediel Torres</v>
          </cell>
          <cell r="G1087">
            <v>44204</v>
          </cell>
          <cell r="H1087" t="str">
            <v>CICSA</v>
          </cell>
          <cell r="K1087" t="str">
            <v>Obligaciones de hacer</v>
          </cell>
          <cell r="L1087" t="str">
            <v>Localidades 700</v>
          </cell>
          <cell r="M1087" t="str">
            <v>Celda Portatil - Triangular</v>
          </cell>
          <cell r="N1087" t="str">
            <v>45.0</v>
          </cell>
          <cell r="O1087">
            <v>44221</v>
          </cell>
          <cell r="P1087" t="str">
            <v>45.0</v>
          </cell>
          <cell r="Q1087">
            <v>44311</v>
          </cell>
          <cell r="R1087" t="str">
            <v>NA</v>
          </cell>
          <cell r="S1087" t="str">
            <v>NA</v>
          </cell>
          <cell r="T1087" t="str">
            <v>obra civil</v>
          </cell>
          <cell r="U1087" t="str">
            <v>CW2020 R3</v>
          </cell>
          <cell r="V1087">
            <v>44377</v>
          </cell>
          <cell r="W1087">
            <v>44377</v>
          </cell>
          <cell r="X1087">
            <v>44377</v>
          </cell>
          <cell r="Y1087">
            <v>44377</v>
          </cell>
          <cell r="Z1087">
            <v>44378</v>
          </cell>
        </row>
        <row r="1088">
          <cell r="B1088" t="str">
            <v>SurOccidente</v>
          </cell>
          <cell r="C1088" t="str">
            <v>CAQ.Ilusion</v>
          </cell>
          <cell r="D1088" t="str">
            <v>Localidades 700 - Obra Civil 100%</v>
          </cell>
          <cell r="E1088">
            <v>221331592</v>
          </cell>
          <cell r="F1088" t="str">
            <v>Luis Ediel Torres</v>
          </cell>
          <cell r="G1088">
            <v>44204</v>
          </cell>
          <cell r="H1088" t="str">
            <v>CICSA</v>
          </cell>
          <cell r="K1088" t="str">
            <v>Obligaciones de hacer</v>
          </cell>
          <cell r="L1088" t="str">
            <v>Localidades 700</v>
          </cell>
          <cell r="M1088" t="str">
            <v>Celda Portatil - Triangular</v>
          </cell>
          <cell r="N1088" t="str">
            <v>45.0</v>
          </cell>
          <cell r="O1088">
            <v>44221</v>
          </cell>
          <cell r="P1088" t="str">
            <v>45.0</v>
          </cell>
          <cell r="Q1088">
            <v>44311</v>
          </cell>
          <cell r="R1088" t="str">
            <v>NA</v>
          </cell>
          <cell r="S1088" t="str">
            <v>NA</v>
          </cell>
          <cell r="T1088" t="str">
            <v>obra civil</v>
          </cell>
          <cell r="U1088" t="str">
            <v>CW2020 R3</v>
          </cell>
          <cell r="V1088">
            <v>44315</v>
          </cell>
          <cell r="W1088">
            <v>44315</v>
          </cell>
          <cell r="X1088">
            <v>44315</v>
          </cell>
          <cell r="Y1088">
            <v>44316</v>
          </cell>
          <cell r="Z1088">
            <v>44321</v>
          </cell>
        </row>
        <row r="1089">
          <cell r="B1089" t="str">
            <v>SurOccidente</v>
          </cell>
          <cell r="C1089" t="str">
            <v>CAU.Mendez</v>
          </cell>
          <cell r="D1089" t="str">
            <v>Localidades 700 - Cimentación Torre</v>
          </cell>
          <cell r="E1089">
            <v>1565286</v>
          </cell>
          <cell r="F1089" t="str">
            <v>German David Diez</v>
          </cell>
          <cell r="G1089">
            <v>44203</v>
          </cell>
          <cell r="H1089" t="str">
            <v>ING. DEL HUILA</v>
          </cell>
          <cell r="I1089" t="str">
            <v>RF-PE-23148,</v>
          </cell>
          <cell r="K1089" t="str">
            <v>Obligaciones de hacer</v>
          </cell>
          <cell r="L1089" t="str">
            <v>Localidades 700</v>
          </cell>
          <cell r="M1089" t="str">
            <v>Celda Portatil - Cuadrada</v>
          </cell>
          <cell r="N1089" t="str">
            <v>45.0</v>
          </cell>
          <cell r="O1089">
            <v>44172</v>
          </cell>
          <cell r="P1089" t="str">
            <v>60.0</v>
          </cell>
          <cell r="Q1089">
            <v>44277</v>
          </cell>
          <cell r="R1089" t="str">
            <v>NA</v>
          </cell>
          <cell r="S1089" t="str">
            <v>NA</v>
          </cell>
          <cell r="U1089" t="str">
            <v>CW2020 R3</v>
          </cell>
          <cell r="V1089">
            <v>44417</v>
          </cell>
          <cell r="W1089">
            <v>44417</v>
          </cell>
          <cell r="X1089">
            <v>44417</v>
          </cell>
          <cell r="Y1089">
            <v>44439</v>
          </cell>
          <cell r="Z1089">
            <v>44442</v>
          </cell>
        </row>
        <row r="1090">
          <cell r="B1090" t="str">
            <v>SurOccidente</v>
          </cell>
          <cell r="C1090" t="str">
            <v>CAU.IND Mexichem-Opción 1</v>
          </cell>
          <cell r="D1090" t="str">
            <v>Plan de Expansión - Obra Eléctrica 100%</v>
          </cell>
          <cell r="E1090">
            <v>119254250</v>
          </cell>
          <cell r="F1090" t="str">
            <v>Luis Ediel Torres</v>
          </cell>
          <cell r="G1090">
            <v>44201</v>
          </cell>
          <cell r="H1090" t="str">
            <v>CICSA</v>
          </cell>
          <cell r="I1090" t="str">
            <v>PRJ-03527</v>
          </cell>
          <cell r="J1090">
            <v>20211464</v>
          </cell>
          <cell r="K1090" t="str">
            <v>Empresas y negocios</v>
          </cell>
          <cell r="L1090" t="str">
            <v>Plan de Expansión</v>
          </cell>
          <cell r="M1090" t="str">
            <v>Monopolo - Convencional</v>
          </cell>
          <cell r="N1090" t="str">
            <v>18.0</v>
          </cell>
          <cell r="O1090">
            <v>44214</v>
          </cell>
          <cell r="P1090" t="str">
            <v>30.0</v>
          </cell>
          <cell r="Q1090">
            <v>44289</v>
          </cell>
          <cell r="R1090" t="str">
            <v>ND</v>
          </cell>
          <cell r="S1090" t="str">
            <v>ND</v>
          </cell>
          <cell r="T1090" t="str">
            <v>poste 18mt hacer estudio de suelos</v>
          </cell>
          <cell r="U1090" t="str">
            <v>CW2020 R3</v>
          </cell>
        </row>
        <row r="1091">
          <cell r="B1091" t="str">
            <v>SurOccidente</v>
          </cell>
          <cell r="C1091" t="str">
            <v>CAU.Mendez</v>
          </cell>
          <cell r="D1091" t="str">
            <v>Localidades 700 - Obra Eléctrica 100%</v>
          </cell>
          <cell r="E1091">
            <v>1410500</v>
          </cell>
          <cell r="F1091" t="str">
            <v>German David Diez</v>
          </cell>
          <cell r="G1091">
            <v>44200</v>
          </cell>
          <cell r="H1091" t="str">
            <v>ING. DEL HUILA</v>
          </cell>
          <cell r="I1091" t="str">
            <v>RF-PE-23148,</v>
          </cell>
          <cell r="K1091" t="str">
            <v>Obligaciones de hacer</v>
          </cell>
          <cell r="L1091" t="str">
            <v>Localidades 700</v>
          </cell>
          <cell r="M1091" t="str">
            <v>Celda Portatil - Cuadrada</v>
          </cell>
          <cell r="N1091" t="str">
            <v>45.0</v>
          </cell>
          <cell r="O1091">
            <v>44172</v>
          </cell>
          <cell r="P1091" t="str">
            <v>60.0</v>
          </cell>
          <cell r="Q1091">
            <v>44277</v>
          </cell>
          <cell r="R1091" t="str">
            <v>NA</v>
          </cell>
          <cell r="S1091" t="str">
            <v>NA</v>
          </cell>
          <cell r="U1091" t="str">
            <v>CW2020 R3</v>
          </cell>
          <cell r="V1091">
            <v>44417</v>
          </cell>
          <cell r="W1091">
            <v>44417</v>
          </cell>
          <cell r="X1091">
            <v>44417</v>
          </cell>
          <cell r="Y1091">
            <v>44439</v>
          </cell>
          <cell r="Z1091">
            <v>44442</v>
          </cell>
        </row>
        <row r="1092">
          <cell r="B1092" t="str">
            <v>SurOccidente</v>
          </cell>
          <cell r="C1092" t="str">
            <v>CAU.Mendez</v>
          </cell>
          <cell r="D1092" t="str">
            <v>Localidades 700 - Obra Civil 100%</v>
          </cell>
          <cell r="E1092">
            <v>750000</v>
          </cell>
          <cell r="F1092" t="str">
            <v>German David Diez</v>
          </cell>
          <cell r="G1092">
            <v>44200</v>
          </cell>
          <cell r="H1092" t="str">
            <v>ING. DEL HUILA</v>
          </cell>
          <cell r="I1092" t="str">
            <v>RF-PE-23148,</v>
          </cell>
          <cell r="K1092" t="str">
            <v>Obligaciones de hacer</v>
          </cell>
          <cell r="L1092" t="str">
            <v>Localidades 700</v>
          </cell>
          <cell r="M1092" t="str">
            <v>Celda Portatil - Cuadrada</v>
          </cell>
          <cell r="N1092" t="str">
            <v>45.0</v>
          </cell>
          <cell r="O1092">
            <v>44172</v>
          </cell>
          <cell r="P1092" t="str">
            <v>60.0</v>
          </cell>
          <cell r="Q1092">
            <v>44277</v>
          </cell>
          <cell r="R1092" t="str">
            <v>NA</v>
          </cell>
          <cell r="S1092" t="str">
            <v>NA</v>
          </cell>
          <cell r="U1092" t="str">
            <v>CW2020 R3</v>
          </cell>
          <cell r="V1092">
            <v>44417</v>
          </cell>
          <cell r="W1092">
            <v>44417</v>
          </cell>
          <cell r="X1092">
            <v>44417</v>
          </cell>
          <cell r="Y1092">
            <v>44439</v>
          </cell>
          <cell r="Z1092">
            <v>44442</v>
          </cell>
        </row>
        <row r="1093">
          <cell r="B1093" t="str">
            <v>SurOccidente</v>
          </cell>
          <cell r="C1093" t="str">
            <v>PUT.San Luis</v>
          </cell>
          <cell r="D1093" t="str">
            <v>Localidades 700 - Suministro e Instalación Torre</v>
          </cell>
          <cell r="E1093">
            <v>86490009</v>
          </cell>
          <cell r="F1093" t="str">
            <v>German David Diez</v>
          </cell>
          <cell r="G1093">
            <v>44200</v>
          </cell>
          <cell r="H1093" t="str">
            <v>ING. DEL HUILA</v>
          </cell>
          <cell r="I1093" t="str">
            <v>RF-PE-23209,</v>
          </cell>
          <cell r="K1093" t="str">
            <v>Obligaciones de hacer</v>
          </cell>
          <cell r="L1093" t="str">
            <v>Localidades 700</v>
          </cell>
          <cell r="M1093" t="str">
            <v>Torre Autosoportada - Triangular Seccion Variable</v>
          </cell>
          <cell r="N1093" t="str">
            <v>60.0</v>
          </cell>
          <cell r="O1093">
            <v>44193</v>
          </cell>
          <cell r="P1093" t="str">
            <v>60.0</v>
          </cell>
          <cell r="Q1093">
            <v>44298</v>
          </cell>
          <cell r="R1093" t="str">
            <v>NA</v>
          </cell>
          <cell r="S1093" t="str">
            <v>NA</v>
          </cell>
          <cell r="U1093" t="str">
            <v>CW2020 R3</v>
          </cell>
          <cell r="V1093">
            <v>44376</v>
          </cell>
          <cell r="W1093">
            <v>44376</v>
          </cell>
          <cell r="X1093">
            <v>44376</v>
          </cell>
          <cell r="Y1093">
            <v>44377</v>
          </cell>
          <cell r="Z1093">
            <v>44378</v>
          </cell>
        </row>
        <row r="1094">
          <cell r="B1094" t="str">
            <v>SurOccidente</v>
          </cell>
          <cell r="C1094" t="str">
            <v>CAQ.Loma Larga</v>
          </cell>
          <cell r="D1094" t="str">
            <v>Localidades 700 - Suministro e Instalación Torre</v>
          </cell>
          <cell r="E1094">
            <v>85625109</v>
          </cell>
          <cell r="F1094" t="str">
            <v>Juan Carlos Gonzalez</v>
          </cell>
          <cell r="G1094">
            <v>44200</v>
          </cell>
          <cell r="H1094" t="str">
            <v>CICSA</v>
          </cell>
          <cell r="I1094" t="str">
            <v>RF-PE-24228,RF-PE-24228</v>
          </cell>
          <cell r="K1094" t="str">
            <v>Obligaciones de hacer</v>
          </cell>
          <cell r="L1094" t="str">
            <v>Localidades 700</v>
          </cell>
          <cell r="M1094" t="str">
            <v>Torre Autosoportada - Triangular Seccion Variable</v>
          </cell>
          <cell r="N1094" t="str">
            <v>60.0</v>
          </cell>
          <cell r="O1094">
            <v>44203</v>
          </cell>
          <cell r="P1094" t="str">
            <v>60.0</v>
          </cell>
          <cell r="Q1094">
            <v>44308</v>
          </cell>
          <cell r="R1094" t="str">
            <v>NA</v>
          </cell>
          <cell r="S1094" t="str">
            <v>NA</v>
          </cell>
          <cell r="T1094" t="str">
            <v>Orden para inicio de fabricación de torre triangular de 60m</v>
          </cell>
          <cell r="U1094" t="str">
            <v>CW2020 R3</v>
          </cell>
          <cell r="V1094">
            <v>44284</v>
          </cell>
          <cell r="W1094">
            <v>44284</v>
          </cell>
          <cell r="X1094">
            <v>44284</v>
          </cell>
          <cell r="Y1094">
            <v>44284</v>
          </cell>
          <cell r="Z1094">
            <v>44291</v>
          </cell>
        </row>
        <row r="1095">
          <cell r="B1095" t="str">
            <v>SurOccidente</v>
          </cell>
          <cell r="C1095" t="str">
            <v>HUI.Zaragoza</v>
          </cell>
          <cell r="D1095" t="str">
            <v>Localidades 700 - Obra Eléctrica 100%</v>
          </cell>
          <cell r="E1095">
            <v>40000000</v>
          </cell>
          <cell r="F1095" t="str">
            <v>Luis Ediel Torres</v>
          </cell>
          <cell r="G1095">
            <v>44200</v>
          </cell>
          <cell r="H1095" t="str">
            <v>ING. DEL HUILA</v>
          </cell>
          <cell r="J1095">
            <v>20211455</v>
          </cell>
          <cell r="K1095" t="str">
            <v>Obligaciones de hacer</v>
          </cell>
          <cell r="L1095" t="str">
            <v>Localidades 700</v>
          </cell>
          <cell r="M1095" t="str">
            <v>Celda Portatil - Triangular</v>
          </cell>
          <cell r="N1095" t="str">
            <v>45.0</v>
          </cell>
          <cell r="O1095">
            <v>44214</v>
          </cell>
          <cell r="P1095" t="str">
            <v>50.0</v>
          </cell>
          <cell r="Q1095">
            <v>44309</v>
          </cell>
          <cell r="R1095" t="str">
            <v>NA</v>
          </cell>
          <cell r="S1095" t="str">
            <v>NA</v>
          </cell>
          <cell r="T1095" t="str">
            <v>obra civil</v>
          </cell>
          <cell r="U1095" t="str">
            <v>CW2020 R3</v>
          </cell>
        </row>
        <row r="1096">
          <cell r="B1096" t="str">
            <v>SurOccidente</v>
          </cell>
          <cell r="C1096" t="str">
            <v>HUI.Zaragoza</v>
          </cell>
          <cell r="D1096" t="str">
            <v>Localidades 700 - Suministro e Instalación Torre</v>
          </cell>
          <cell r="E1096">
            <v>167243633</v>
          </cell>
          <cell r="F1096" t="str">
            <v>Luis Ediel Torres</v>
          </cell>
          <cell r="G1096">
            <v>44200</v>
          </cell>
          <cell r="H1096" t="str">
            <v>ING. DEL HUILA</v>
          </cell>
          <cell r="K1096" t="str">
            <v>Obligaciones de hacer</v>
          </cell>
          <cell r="L1096" t="str">
            <v>Localidades 700</v>
          </cell>
          <cell r="M1096" t="str">
            <v>Celda Portatil - Triangular</v>
          </cell>
          <cell r="N1096" t="str">
            <v>45.0</v>
          </cell>
          <cell r="O1096">
            <v>44214</v>
          </cell>
          <cell r="P1096" t="str">
            <v>50.0</v>
          </cell>
          <cell r="Q1096">
            <v>44309</v>
          </cell>
          <cell r="R1096" t="str">
            <v>NA</v>
          </cell>
          <cell r="S1096" t="str">
            <v>NA</v>
          </cell>
          <cell r="T1096" t="str">
            <v>obra civil</v>
          </cell>
          <cell r="U1096" t="str">
            <v>CW2020 R3</v>
          </cell>
          <cell r="V1096">
            <v>44286</v>
          </cell>
          <cell r="W1096">
            <v>44286</v>
          </cell>
          <cell r="X1096">
            <v>44286</v>
          </cell>
          <cell r="Y1096">
            <v>44286</v>
          </cell>
          <cell r="Z1096">
            <v>44291</v>
          </cell>
        </row>
        <row r="1097">
          <cell r="B1097" t="str">
            <v>SurOccidente</v>
          </cell>
          <cell r="C1097" t="str">
            <v>HUI.Zaragoza</v>
          </cell>
          <cell r="D1097" t="str">
            <v>Localidades 700 - Obra Civil 100%</v>
          </cell>
          <cell r="E1097">
            <v>133125544</v>
          </cell>
          <cell r="F1097" t="str">
            <v>Luis Ediel Torres</v>
          </cell>
          <cell r="G1097">
            <v>44200</v>
          </cell>
          <cell r="H1097" t="str">
            <v>ING. DEL HUILA</v>
          </cell>
          <cell r="K1097" t="str">
            <v>Obligaciones de hacer</v>
          </cell>
          <cell r="L1097" t="str">
            <v>Localidades 700</v>
          </cell>
          <cell r="M1097" t="str">
            <v>Celda Portatil - Triangular</v>
          </cell>
          <cell r="N1097" t="str">
            <v>45.0</v>
          </cell>
          <cell r="O1097">
            <v>44214</v>
          </cell>
          <cell r="P1097" t="str">
            <v>50.0</v>
          </cell>
          <cell r="Q1097">
            <v>44309</v>
          </cell>
          <cell r="R1097" t="str">
            <v>NA</v>
          </cell>
          <cell r="S1097" t="str">
            <v>NA</v>
          </cell>
          <cell r="T1097" t="str">
            <v>obra civil</v>
          </cell>
          <cell r="U1097" t="str">
            <v>CW2020 R3</v>
          </cell>
          <cell r="V1097">
            <v>44407</v>
          </cell>
          <cell r="W1097">
            <v>44407</v>
          </cell>
          <cell r="X1097">
            <v>44407</v>
          </cell>
          <cell r="Y1097">
            <v>44407</v>
          </cell>
          <cell r="Z1097">
            <v>44411</v>
          </cell>
        </row>
        <row r="1098">
          <cell r="B1098" t="str">
            <v>SurOccidente</v>
          </cell>
          <cell r="C1098" t="str">
            <v>CAU.El Carmelo</v>
          </cell>
          <cell r="D1098" t="str">
            <v>Localidades 700 - Suministro e Instalación Torre</v>
          </cell>
          <cell r="E1098">
            <v>166407415</v>
          </cell>
          <cell r="F1098" t="str">
            <v>Luis Ediel Torres</v>
          </cell>
          <cell r="G1098">
            <v>44195</v>
          </cell>
          <cell r="H1098" t="str">
            <v>CICSA</v>
          </cell>
          <cell r="I1098" t="str">
            <v>RF-PE-23133,</v>
          </cell>
          <cell r="K1098" t="str">
            <v>Obligaciones de hacer</v>
          </cell>
          <cell r="L1098" t="str">
            <v>Localidades 700</v>
          </cell>
          <cell r="M1098" t="str">
            <v>Celda Portatil - Cuadrada</v>
          </cell>
          <cell r="N1098" t="str">
            <v>45.0</v>
          </cell>
          <cell r="O1098">
            <v>44123</v>
          </cell>
          <cell r="P1098" t="str">
            <v>60.0</v>
          </cell>
          <cell r="Q1098">
            <v>44228</v>
          </cell>
          <cell r="R1098" t="str">
            <v>NA</v>
          </cell>
          <cell r="S1098" t="str">
            <v>NA</v>
          </cell>
          <cell r="U1098" t="str">
            <v>CW2020 R3</v>
          </cell>
          <cell r="V1098">
            <v>44195</v>
          </cell>
          <cell r="W1098">
            <v>44195</v>
          </cell>
          <cell r="X1098">
            <v>44195</v>
          </cell>
          <cell r="Y1098">
            <v>44196</v>
          </cell>
          <cell r="Z1098">
            <v>44202</v>
          </cell>
        </row>
        <row r="1099">
          <cell r="B1099" t="str">
            <v>SurOccidente</v>
          </cell>
          <cell r="C1099" t="str">
            <v>HUI.Patia</v>
          </cell>
          <cell r="D1099" t="str">
            <v>Localidades 700 - Suministro e Instalación Torre</v>
          </cell>
          <cell r="E1099">
            <v>166407415</v>
          </cell>
          <cell r="F1099" t="str">
            <v>Luis Ediel Torres</v>
          </cell>
          <cell r="G1099">
            <v>44195</v>
          </cell>
          <cell r="H1099" t="str">
            <v>CICSA</v>
          </cell>
          <cell r="I1099" t="str">
            <v>RF-PE-23181,</v>
          </cell>
          <cell r="K1099" t="str">
            <v>NA</v>
          </cell>
          <cell r="L1099" t="str">
            <v>Localidades 700</v>
          </cell>
          <cell r="M1099" t="str">
            <v>Celda Portatil - Cuadrada</v>
          </cell>
          <cell r="N1099" t="str">
            <v>45.0</v>
          </cell>
          <cell r="O1099">
            <v>44095</v>
          </cell>
          <cell r="P1099" t="str">
            <v>45.0</v>
          </cell>
          <cell r="Q1099">
            <v>44185</v>
          </cell>
          <cell r="R1099" t="str">
            <v>NA</v>
          </cell>
          <cell r="S1099" t="str">
            <v>NA</v>
          </cell>
          <cell r="U1099" t="str">
            <v>CW2020 R3</v>
          </cell>
          <cell r="V1099">
            <v>44195</v>
          </cell>
          <cell r="W1099">
            <v>44195</v>
          </cell>
          <cell r="X1099">
            <v>44195</v>
          </cell>
          <cell r="Y1099">
            <v>44196</v>
          </cell>
          <cell r="Z1099">
            <v>44202</v>
          </cell>
        </row>
        <row r="1100">
          <cell r="B1100" t="str">
            <v>SurOccidente</v>
          </cell>
          <cell r="C1100" t="str">
            <v>CAU.EL Rosario-2</v>
          </cell>
          <cell r="D1100" t="str">
            <v>Localidades 700 - Obra Eléctrica 100%</v>
          </cell>
          <cell r="E1100">
            <v>30000000</v>
          </cell>
          <cell r="F1100" t="str">
            <v>Luis Ediel Torres</v>
          </cell>
          <cell r="G1100">
            <v>44195</v>
          </cell>
          <cell r="H1100" t="str">
            <v>CICSA</v>
          </cell>
          <cell r="K1100" t="str">
            <v>Obligaciones de hacer</v>
          </cell>
          <cell r="L1100" t="str">
            <v>Localidades 700</v>
          </cell>
          <cell r="M1100" t="str">
            <v>Celda Portatil - Cuadrada</v>
          </cell>
          <cell r="N1100" t="str">
            <v>45.0</v>
          </cell>
          <cell r="O1100">
            <v>44102</v>
          </cell>
          <cell r="P1100" t="str">
            <v>55.0</v>
          </cell>
          <cell r="Q1100">
            <v>44202</v>
          </cell>
          <cell r="R1100" t="str">
            <v>NA</v>
          </cell>
          <cell r="S1100" t="str">
            <v>NA</v>
          </cell>
          <cell r="T1100" t="str">
            <v>dificil acceso</v>
          </cell>
          <cell r="U1100" t="str">
            <v>CW2020 R3</v>
          </cell>
        </row>
        <row r="1101">
          <cell r="B1101" t="str">
            <v>SurOccidente</v>
          </cell>
          <cell r="C1101" t="str">
            <v>CAU.EL Rosario-2</v>
          </cell>
          <cell r="D1101" t="str">
            <v>Localidades 700 - Obra Civil 100%</v>
          </cell>
          <cell r="E1101">
            <v>78541620</v>
          </cell>
          <cell r="F1101" t="str">
            <v>Luis Ediel Torres</v>
          </cell>
          <cell r="G1101">
            <v>44195</v>
          </cell>
          <cell r="H1101" t="str">
            <v>CICSA</v>
          </cell>
          <cell r="K1101" t="str">
            <v>Obligaciones de hacer</v>
          </cell>
          <cell r="L1101" t="str">
            <v>Localidades 700</v>
          </cell>
          <cell r="M1101" t="str">
            <v>Celda Portatil - Cuadrada</v>
          </cell>
          <cell r="N1101" t="str">
            <v>45.0</v>
          </cell>
          <cell r="O1101">
            <v>44102</v>
          </cell>
          <cell r="P1101" t="str">
            <v>55.0</v>
          </cell>
          <cell r="Q1101">
            <v>44202</v>
          </cell>
          <cell r="R1101" t="str">
            <v>NA</v>
          </cell>
          <cell r="S1101" t="str">
            <v>NA</v>
          </cell>
          <cell r="T1101" t="str">
            <v>dificil acceso</v>
          </cell>
          <cell r="U1101" t="str">
            <v>CW2020 R3</v>
          </cell>
          <cell r="V1101">
            <v>44225</v>
          </cell>
          <cell r="W1101">
            <v>44239</v>
          </cell>
          <cell r="X1101">
            <v>44239</v>
          </cell>
          <cell r="Y1101">
            <v>44243</v>
          </cell>
          <cell r="Z1101">
            <v>44258</v>
          </cell>
        </row>
        <row r="1102">
          <cell r="B1102" t="str">
            <v>SurOccidente</v>
          </cell>
          <cell r="C1102" t="str">
            <v>CAU.El Cerro Damian</v>
          </cell>
          <cell r="D1102" t="str">
            <v>Localidades 700 - Suministro e Instalación Torre</v>
          </cell>
          <cell r="E1102">
            <v>167243633</v>
          </cell>
          <cell r="F1102" t="str">
            <v>Luis Ediel Torres</v>
          </cell>
          <cell r="G1102">
            <v>44195</v>
          </cell>
          <cell r="H1102" t="str">
            <v>HB SADELEC</v>
          </cell>
          <cell r="I1102" t="str">
            <v>RF-PE-23134,</v>
          </cell>
          <cell r="K1102" t="str">
            <v>Obligaciones de hacer</v>
          </cell>
          <cell r="L1102" t="str">
            <v>Localidades 700</v>
          </cell>
          <cell r="M1102" t="str">
            <v>Celda Portatil - Cuadrada</v>
          </cell>
          <cell r="N1102" t="str">
            <v>45.0</v>
          </cell>
          <cell r="O1102">
            <v>44109</v>
          </cell>
          <cell r="P1102" t="str">
            <v>60.0</v>
          </cell>
          <cell r="Q1102">
            <v>44214</v>
          </cell>
          <cell r="R1102" t="str">
            <v>NA</v>
          </cell>
          <cell r="S1102" t="str">
            <v>NA</v>
          </cell>
          <cell r="U1102" t="str">
            <v>CW2020 R3</v>
          </cell>
          <cell r="V1102">
            <v>44195</v>
          </cell>
          <cell r="W1102">
            <v>44195</v>
          </cell>
          <cell r="X1102">
            <v>44195</v>
          </cell>
          <cell r="Y1102">
            <v>44196</v>
          </cell>
          <cell r="Z1102">
            <v>44202</v>
          </cell>
        </row>
        <row r="1103">
          <cell r="B1103" t="str">
            <v>SurOccidente</v>
          </cell>
          <cell r="C1103" t="str">
            <v>CAU.Las Vegas</v>
          </cell>
          <cell r="D1103" t="str">
            <v>Localidades 700 - Suministro e Instalación Torre</v>
          </cell>
          <cell r="E1103">
            <v>86490009</v>
          </cell>
          <cell r="F1103" t="str">
            <v>German David Diez</v>
          </cell>
          <cell r="G1103">
            <v>44194</v>
          </cell>
          <cell r="H1103" t="str">
            <v>BASA</v>
          </cell>
          <cell r="I1103" t="str">
            <v>RF-PE-23145,</v>
          </cell>
          <cell r="K1103" t="str">
            <v>Obligaciones de hacer</v>
          </cell>
          <cell r="L1103" t="str">
            <v>Localidades 700</v>
          </cell>
          <cell r="M1103" t="str">
            <v>Torre Autosoportada - Triangular Seccion Variable</v>
          </cell>
          <cell r="N1103" t="str">
            <v>60.0</v>
          </cell>
          <cell r="O1103">
            <v>44193</v>
          </cell>
          <cell r="P1103" t="str">
            <v>60.0</v>
          </cell>
          <cell r="Q1103">
            <v>44298</v>
          </cell>
          <cell r="R1103" t="str">
            <v>NA</v>
          </cell>
          <cell r="S1103" t="str">
            <v>NA</v>
          </cell>
          <cell r="U1103" t="str">
            <v>CW2020 R5</v>
          </cell>
          <cell r="V1103">
            <v>44278</v>
          </cell>
          <cell r="W1103">
            <v>44278</v>
          </cell>
          <cell r="X1103">
            <v>44278</v>
          </cell>
          <cell r="Y1103">
            <v>44279</v>
          </cell>
          <cell r="Z1103">
            <v>44291</v>
          </cell>
        </row>
        <row r="1104">
          <cell r="B1104" t="str">
            <v>SurOccidente</v>
          </cell>
          <cell r="C1104" t="str">
            <v>CAU.Lomitas Arriba</v>
          </cell>
          <cell r="D1104" t="str">
            <v>Localidades 700 - Suministro e Instalación Torre</v>
          </cell>
          <cell r="E1104">
            <v>86490009</v>
          </cell>
          <cell r="F1104" t="str">
            <v>German David Diez</v>
          </cell>
          <cell r="G1104">
            <v>44194</v>
          </cell>
          <cell r="H1104" t="str">
            <v>ING. DEL HUILA</v>
          </cell>
          <cell r="I1104" t="str">
            <v>RF-PE-23147,</v>
          </cell>
          <cell r="K1104" t="str">
            <v>Obligaciones de hacer</v>
          </cell>
          <cell r="L1104" t="str">
            <v>Localidades 700</v>
          </cell>
          <cell r="M1104" t="str">
            <v>Torre Autosoportada - Triangular Seccion Variable</v>
          </cell>
          <cell r="N1104" t="str">
            <v>60.0</v>
          </cell>
          <cell r="O1104">
            <v>44193</v>
          </cell>
          <cell r="P1104" t="str">
            <v>60.0</v>
          </cell>
          <cell r="Q1104">
            <v>44298</v>
          </cell>
          <cell r="R1104" t="str">
            <v>NA</v>
          </cell>
          <cell r="S1104" t="str">
            <v>NA</v>
          </cell>
          <cell r="U1104" t="str">
            <v>CW2020 R3</v>
          </cell>
          <cell r="V1104">
            <v>44246</v>
          </cell>
          <cell r="W1104">
            <v>44246</v>
          </cell>
          <cell r="X1104">
            <v>44246</v>
          </cell>
          <cell r="Y1104">
            <v>44251</v>
          </cell>
          <cell r="Z1104">
            <v>44258</v>
          </cell>
        </row>
        <row r="1105">
          <cell r="B1105" t="str">
            <v>SurOccidente</v>
          </cell>
          <cell r="C1105" t="str">
            <v>CAU.Tetillo</v>
          </cell>
          <cell r="D1105" t="str">
            <v>Localidades 700 - Suministro e Instalación Torre</v>
          </cell>
          <cell r="E1105">
            <v>106199920</v>
          </cell>
          <cell r="F1105" t="str">
            <v>German David Diez</v>
          </cell>
          <cell r="G1105">
            <v>44194</v>
          </cell>
          <cell r="H1105" t="str">
            <v>IDJ</v>
          </cell>
          <cell r="I1105" t="str">
            <v>RF-PE-23156,</v>
          </cell>
          <cell r="K1105" t="str">
            <v>Obligaciones de hacer</v>
          </cell>
          <cell r="L1105" t="str">
            <v>Localidades 700</v>
          </cell>
          <cell r="M1105" t="str">
            <v>Torre Autosoportada - Triangular Seccion Variable</v>
          </cell>
          <cell r="N1105" t="str">
            <v>60.0</v>
          </cell>
          <cell r="O1105">
            <v>44194</v>
          </cell>
          <cell r="P1105" t="str">
            <v>60.0</v>
          </cell>
          <cell r="Q1105">
            <v>44299</v>
          </cell>
          <cell r="R1105" t="str">
            <v>NA</v>
          </cell>
          <cell r="S1105" t="str">
            <v>NA</v>
          </cell>
          <cell r="U1105" t="str">
            <v>CW2020 R2</v>
          </cell>
          <cell r="V1105">
            <v>44251</v>
          </cell>
          <cell r="W1105">
            <v>44251</v>
          </cell>
          <cell r="X1105">
            <v>44251</v>
          </cell>
          <cell r="Y1105">
            <v>44251</v>
          </cell>
          <cell r="Z1105">
            <v>44258</v>
          </cell>
        </row>
        <row r="1106">
          <cell r="B1106" t="str">
            <v>SurOccidente</v>
          </cell>
          <cell r="C1106" t="str">
            <v>VAL.Alto Guacas</v>
          </cell>
          <cell r="D1106" t="str">
            <v>Localidades 700 - Obra Civil 100%</v>
          </cell>
          <cell r="E1106">
            <v>219520591</v>
          </cell>
          <cell r="F1106" t="str">
            <v>German David Diez</v>
          </cell>
          <cell r="G1106">
            <v>44188</v>
          </cell>
          <cell r="H1106" t="str">
            <v>CICSA</v>
          </cell>
          <cell r="I1106" t="str">
            <v>RF-PE-23236,</v>
          </cell>
          <cell r="K1106" t="str">
            <v>Obligaciones de hacer</v>
          </cell>
          <cell r="L1106" t="str">
            <v>Localidades 700</v>
          </cell>
          <cell r="M1106" t="str">
            <v>Celda Portatil - Cuadrada</v>
          </cell>
          <cell r="N1106" t="str">
            <v>45.0</v>
          </cell>
          <cell r="O1106">
            <v>44194</v>
          </cell>
          <cell r="P1106" t="str">
            <v>60.0</v>
          </cell>
          <cell r="Q1106">
            <v>44299</v>
          </cell>
          <cell r="R1106" t="str">
            <v>NA</v>
          </cell>
          <cell r="S1106" t="str">
            <v>NA</v>
          </cell>
          <cell r="U1106" t="str">
            <v>CW2020 R3</v>
          </cell>
          <cell r="V1106">
            <v>44316</v>
          </cell>
          <cell r="W1106">
            <v>44316</v>
          </cell>
          <cell r="X1106">
            <v>44316</v>
          </cell>
          <cell r="Y1106">
            <v>44316</v>
          </cell>
          <cell r="Z1106">
            <v>44321</v>
          </cell>
        </row>
        <row r="1107">
          <cell r="B1107" t="str">
            <v>SurOccidente</v>
          </cell>
          <cell r="C1107" t="str">
            <v>PUT.Buenavista</v>
          </cell>
          <cell r="D1107" t="str">
            <v>Localidades 700 - Cimentación Torre</v>
          </cell>
          <cell r="E1107">
            <v>31357262</v>
          </cell>
          <cell r="F1107" t="str">
            <v>Luis Ediel Torres</v>
          </cell>
          <cell r="G1107">
            <v>44188</v>
          </cell>
          <cell r="H1107" t="str">
            <v>CICSA</v>
          </cell>
          <cell r="K1107" t="str">
            <v>Obligaciones de hacer</v>
          </cell>
          <cell r="L1107" t="str">
            <v>Localidades 700</v>
          </cell>
          <cell r="M1107" t="str">
            <v>Torre Autosoportada - Triangular Seccion Variable</v>
          </cell>
          <cell r="N1107" t="str">
            <v>60.0</v>
          </cell>
          <cell r="O1107">
            <v>44207</v>
          </cell>
          <cell r="P1107" t="str">
            <v>70.0</v>
          </cell>
          <cell r="Q1107">
            <v>44322</v>
          </cell>
          <cell r="R1107" t="str">
            <v>NA</v>
          </cell>
          <cell r="S1107" t="str">
            <v>NA</v>
          </cell>
          <cell r="T1107" t="str">
            <v>OBRA CIVIL</v>
          </cell>
          <cell r="U1107" t="str">
            <v>CW2020 R3</v>
          </cell>
          <cell r="V1107">
            <v>44407</v>
          </cell>
          <cell r="W1107">
            <v>44407</v>
          </cell>
          <cell r="X1107">
            <v>44407</v>
          </cell>
          <cell r="Y1107">
            <v>44407</v>
          </cell>
          <cell r="Z1107">
            <v>44411</v>
          </cell>
        </row>
        <row r="1108">
          <cell r="B1108" t="str">
            <v>SurOccidente</v>
          </cell>
          <cell r="C1108" t="str">
            <v>PUT.Buenavista</v>
          </cell>
          <cell r="D1108" t="str">
            <v>Localidades 700 - Suministro e Instalación Torre</v>
          </cell>
          <cell r="E1108">
            <v>132370658</v>
          </cell>
          <cell r="F1108" t="str">
            <v>Luis Ediel Torres</v>
          </cell>
          <cell r="G1108">
            <v>44188</v>
          </cell>
          <cell r="H1108" t="str">
            <v>CICSA</v>
          </cell>
          <cell r="K1108" t="str">
            <v>Obligaciones de hacer</v>
          </cell>
          <cell r="L1108" t="str">
            <v>Localidades 700</v>
          </cell>
          <cell r="M1108" t="str">
            <v>Torre Autosoportada - Triangular Seccion Variable</v>
          </cell>
          <cell r="N1108" t="str">
            <v>60.0</v>
          </cell>
          <cell r="O1108">
            <v>44207</v>
          </cell>
          <cell r="P1108" t="str">
            <v>70.0</v>
          </cell>
          <cell r="Q1108">
            <v>44322</v>
          </cell>
          <cell r="R1108" t="str">
            <v>NA</v>
          </cell>
          <cell r="S1108" t="str">
            <v>NA</v>
          </cell>
          <cell r="T1108" t="str">
            <v>OBRA CIVIL</v>
          </cell>
          <cell r="U1108" t="str">
            <v>CW2020 R3</v>
          </cell>
          <cell r="V1108">
            <v>44407</v>
          </cell>
          <cell r="W1108">
            <v>44407</v>
          </cell>
          <cell r="X1108">
            <v>44407</v>
          </cell>
          <cell r="Y1108">
            <v>44407</v>
          </cell>
          <cell r="Z1108">
            <v>44411</v>
          </cell>
        </row>
        <row r="1109">
          <cell r="B1109" t="str">
            <v>SurOccidente</v>
          </cell>
          <cell r="C1109" t="str">
            <v>PUT.Buenavista</v>
          </cell>
          <cell r="D1109" t="str">
            <v>Localidades 700 - Obra Civil 100%</v>
          </cell>
          <cell r="E1109">
            <v>385408735</v>
          </cell>
          <cell r="F1109" t="str">
            <v>Luis Ediel Torres</v>
          </cell>
          <cell r="G1109">
            <v>44188</v>
          </cell>
          <cell r="H1109" t="str">
            <v>CICSA</v>
          </cell>
          <cell r="K1109" t="str">
            <v>Obligaciones de hacer</v>
          </cell>
          <cell r="L1109" t="str">
            <v>Localidades 700</v>
          </cell>
          <cell r="M1109" t="str">
            <v>Torre Autosoportada - Triangular Seccion Variable</v>
          </cell>
          <cell r="N1109" t="str">
            <v>60.0</v>
          </cell>
          <cell r="O1109">
            <v>44207</v>
          </cell>
          <cell r="P1109" t="str">
            <v>70.0</v>
          </cell>
          <cell r="Q1109">
            <v>44322</v>
          </cell>
          <cell r="R1109" t="str">
            <v>NA</v>
          </cell>
          <cell r="S1109" t="str">
            <v>NA</v>
          </cell>
          <cell r="T1109" t="str">
            <v>OBRA CIVIL</v>
          </cell>
          <cell r="U1109" t="str">
            <v>CW2020 R3</v>
          </cell>
          <cell r="V1109">
            <v>44467</v>
          </cell>
          <cell r="W1109">
            <v>44467</v>
          </cell>
          <cell r="X1109">
            <v>44467</v>
          </cell>
          <cell r="Y1109">
            <v>44469</v>
          </cell>
          <cell r="Z1109">
            <v>44473</v>
          </cell>
        </row>
        <row r="1110">
          <cell r="B1110" t="str">
            <v>SurOccidente</v>
          </cell>
          <cell r="C1110" t="str">
            <v>CAQ.Chipa</v>
          </cell>
          <cell r="D1110" t="str">
            <v>Localidades 700 - Obra Eléctrica 100%</v>
          </cell>
          <cell r="E1110">
            <v>50000000</v>
          </cell>
          <cell r="F1110" t="str">
            <v>Luis Ediel Torres</v>
          </cell>
          <cell r="G1110">
            <v>44188</v>
          </cell>
          <cell r="H1110" t="str">
            <v>CICSA</v>
          </cell>
          <cell r="K1110" t="str">
            <v>Obligaciones de hacer</v>
          </cell>
          <cell r="L1110" t="str">
            <v>Localidades 700</v>
          </cell>
          <cell r="M1110" t="str">
            <v>Torre Autosoportada - Triangular Seccion Variable</v>
          </cell>
          <cell r="N1110" t="str">
            <v>60.0</v>
          </cell>
          <cell r="O1110">
            <v>44207</v>
          </cell>
          <cell r="P1110" t="str">
            <v>70.0</v>
          </cell>
          <cell r="Q1110">
            <v>44322</v>
          </cell>
          <cell r="R1110" t="str">
            <v>NA</v>
          </cell>
          <cell r="S1110" t="str">
            <v>NA</v>
          </cell>
          <cell r="T1110" t="str">
            <v>OBRA CIVIL</v>
          </cell>
          <cell r="U1110" t="str">
            <v>CW2020 R3</v>
          </cell>
        </row>
        <row r="1111">
          <cell r="B1111" t="str">
            <v>SurOccidente</v>
          </cell>
          <cell r="C1111" t="str">
            <v>CAQ.Chipa</v>
          </cell>
          <cell r="D1111" t="str">
            <v>Localidades 700 - Cimentación Torre</v>
          </cell>
          <cell r="E1111">
            <v>80385191</v>
          </cell>
          <cell r="F1111" t="str">
            <v>Luis Ediel Torres</v>
          </cell>
          <cell r="G1111">
            <v>44188</v>
          </cell>
          <cell r="H1111" t="str">
            <v>CICSA</v>
          </cell>
          <cell r="K1111" t="str">
            <v>Obligaciones de hacer</v>
          </cell>
          <cell r="L1111" t="str">
            <v>Localidades 700</v>
          </cell>
          <cell r="M1111" t="str">
            <v>Torre Autosoportada - Triangular Seccion Variable</v>
          </cell>
          <cell r="N1111" t="str">
            <v>60.0</v>
          </cell>
          <cell r="O1111">
            <v>44207</v>
          </cell>
          <cell r="P1111" t="str">
            <v>70.0</v>
          </cell>
          <cell r="Q1111">
            <v>44322</v>
          </cell>
          <cell r="R1111" t="str">
            <v>NA</v>
          </cell>
          <cell r="S1111" t="str">
            <v>NA</v>
          </cell>
          <cell r="T1111" t="str">
            <v>OBRA CIVIL</v>
          </cell>
          <cell r="U1111" t="str">
            <v>CW2020 R3</v>
          </cell>
          <cell r="V1111">
            <v>44347</v>
          </cell>
          <cell r="W1111">
            <v>44347</v>
          </cell>
          <cell r="X1111">
            <v>44347</v>
          </cell>
          <cell r="Y1111">
            <v>44347</v>
          </cell>
          <cell r="Z1111">
            <v>44350</v>
          </cell>
        </row>
        <row r="1112">
          <cell r="B1112" t="str">
            <v>SurOccidente</v>
          </cell>
          <cell r="C1112" t="str">
            <v>CAQ.Chipa</v>
          </cell>
          <cell r="D1112" t="str">
            <v>Localidades 700 - Suministro e Instalación Torre</v>
          </cell>
          <cell r="E1112">
            <v>85625109</v>
          </cell>
          <cell r="F1112" t="str">
            <v>Luis Ediel Torres</v>
          </cell>
          <cell r="G1112">
            <v>44188</v>
          </cell>
          <cell r="H1112" t="str">
            <v>CICSA</v>
          </cell>
          <cell r="K1112" t="str">
            <v>Obligaciones de hacer</v>
          </cell>
          <cell r="L1112" t="str">
            <v>Localidades 700</v>
          </cell>
          <cell r="M1112" t="str">
            <v>Torre Autosoportada - Triangular Seccion Variable</v>
          </cell>
          <cell r="N1112" t="str">
            <v>60.0</v>
          </cell>
          <cell r="O1112">
            <v>44207</v>
          </cell>
          <cell r="P1112" t="str">
            <v>70.0</v>
          </cell>
          <cell r="Q1112">
            <v>44322</v>
          </cell>
          <cell r="R1112" t="str">
            <v>NA</v>
          </cell>
          <cell r="S1112" t="str">
            <v>NA</v>
          </cell>
          <cell r="T1112" t="str">
            <v>OBRA CIVIL</v>
          </cell>
          <cell r="U1112" t="str">
            <v>CW2020 R3</v>
          </cell>
          <cell r="V1112">
            <v>44284</v>
          </cell>
          <cell r="W1112">
            <v>44284</v>
          </cell>
          <cell r="X1112">
            <v>44284</v>
          </cell>
          <cell r="Y1112">
            <v>44284</v>
          </cell>
          <cell r="Z1112">
            <v>44291</v>
          </cell>
        </row>
        <row r="1113">
          <cell r="B1113" t="str">
            <v>SurOccidente</v>
          </cell>
          <cell r="C1113" t="str">
            <v>CAQ.Chipa</v>
          </cell>
          <cell r="D1113" t="str">
            <v>Localidades 700 - Obra Civil 100%</v>
          </cell>
          <cell r="E1113">
            <v>124239556</v>
          </cell>
          <cell r="F1113" t="str">
            <v>Luis Ediel Torres</v>
          </cell>
          <cell r="G1113">
            <v>44188</v>
          </cell>
          <cell r="H1113" t="str">
            <v>CICSA</v>
          </cell>
          <cell r="K1113" t="str">
            <v>Obligaciones de hacer</v>
          </cell>
          <cell r="L1113" t="str">
            <v>Localidades 700</v>
          </cell>
          <cell r="M1113" t="str">
            <v>Torre Autosoportada - Triangular Seccion Variable</v>
          </cell>
          <cell r="N1113" t="str">
            <v>60.0</v>
          </cell>
          <cell r="O1113">
            <v>44207</v>
          </cell>
          <cell r="P1113" t="str">
            <v>70.0</v>
          </cell>
          <cell r="Q1113">
            <v>44322</v>
          </cell>
          <cell r="R1113" t="str">
            <v>NA</v>
          </cell>
          <cell r="S1113" t="str">
            <v>NA</v>
          </cell>
          <cell r="T1113" t="str">
            <v>OBRA CIVIL</v>
          </cell>
          <cell r="U1113" t="str">
            <v>CW2020 R3</v>
          </cell>
          <cell r="V1113">
            <v>44347</v>
          </cell>
          <cell r="W1113">
            <v>44377</v>
          </cell>
          <cell r="X1113">
            <v>44377</v>
          </cell>
          <cell r="Y1113">
            <v>44377</v>
          </cell>
          <cell r="Z1113">
            <v>44378</v>
          </cell>
        </row>
        <row r="1114">
          <cell r="B1114" t="str">
            <v>SurOccidente</v>
          </cell>
          <cell r="C1114" t="str">
            <v>HUI.Begonia</v>
          </cell>
          <cell r="D1114" t="str">
            <v>Localidades 700 - Obra Eléctrica 100%</v>
          </cell>
          <cell r="E1114">
            <v>48427418</v>
          </cell>
          <cell r="F1114" t="str">
            <v>Luis Ediel Torres</v>
          </cell>
          <cell r="G1114">
            <v>44188</v>
          </cell>
          <cell r="H1114" t="str">
            <v>CICSA</v>
          </cell>
          <cell r="K1114" t="str">
            <v>Obligaciones de hacer</v>
          </cell>
          <cell r="L1114" t="str">
            <v>Localidades 700</v>
          </cell>
          <cell r="M1114" t="str">
            <v>Celda Portatil - Triangular</v>
          </cell>
          <cell r="N1114" t="str">
            <v>45.0</v>
          </cell>
          <cell r="O1114">
            <v>44200</v>
          </cell>
          <cell r="P1114" t="str">
            <v>50.0</v>
          </cell>
          <cell r="Q1114">
            <v>44295</v>
          </cell>
          <cell r="R1114" t="str">
            <v>NA</v>
          </cell>
          <cell r="S1114" t="str">
            <v>NA</v>
          </cell>
          <cell r="T1114" t="str">
            <v>dificil acceso</v>
          </cell>
          <cell r="U1114" t="str">
            <v>CW2020 R3</v>
          </cell>
          <cell r="V1114">
            <v>44469</v>
          </cell>
          <cell r="W1114">
            <v>44469</v>
          </cell>
          <cell r="X1114">
            <v>44469</v>
          </cell>
          <cell r="Y1114">
            <v>44469</v>
          </cell>
          <cell r="Z1114">
            <v>44473</v>
          </cell>
        </row>
        <row r="1115">
          <cell r="B1115" t="str">
            <v>SurOccidente</v>
          </cell>
          <cell r="C1115" t="str">
            <v>HUI.Begonia</v>
          </cell>
          <cell r="D1115" t="str">
            <v>Localidades 700 - Obra Civil 100%</v>
          </cell>
          <cell r="E1115">
            <v>240425193</v>
          </cell>
          <cell r="F1115" t="str">
            <v>Luis Ediel Torres</v>
          </cell>
          <cell r="G1115">
            <v>44188</v>
          </cell>
          <cell r="H1115" t="str">
            <v>CICSA</v>
          </cell>
          <cell r="K1115" t="str">
            <v>Obligaciones de hacer</v>
          </cell>
          <cell r="L1115" t="str">
            <v>Localidades 700</v>
          </cell>
          <cell r="M1115" t="str">
            <v>Celda Portatil - Triangular</v>
          </cell>
          <cell r="N1115" t="str">
            <v>45.0</v>
          </cell>
          <cell r="O1115">
            <v>44200</v>
          </cell>
          <cell r="P1115" t="str">
            <v>50.0</v>
          </cell>
          <cell r="Q1115">
            <v>44295</v>
          </cell>
          <cell r="R1115" t="str">
            <v>NA</v>
          </cell>
          <cell r="S1115" t="str">
            <v>NA</v>
          </cell>
          <cell r="T1115" t="str">
            <v>dificil acceso</v>
          </cell>
          <cell r="U1115" t="str">
            <v>CW2020 R3</v>
          </cell>
          <cell r="V1115">
            <v>44315</v>
          </cell>
          <cell r="W1115">
            <v>44316</v>
          </cell>
          <cell r="X1115">
            <v>44315</v>
          </cell>
          <cell r="Y1115">
            <v>44316</v>
          </cell>
          <cell r="Z1115">
            <v>44321</v>
          </cell>
        </row>
        <row r="1116">
          <cell r="B1116" t="str">
            <v>SurOccidente</v>
          </cell>
          <cell r="C1116" t="str">
            <v>CAU.Sabana</v>
          </cell>
          <cell r="D1116" t="str">
            <v>Localidades 700 - Obra Civil 100%</v>
          </cell>
          <cell r="E1116">
            <v>2761683</v>
          </cell>
          <cell r="F1116" t="str">
            <v>German David Diez</v>
          </cell>
          <cell r="G1116">
            <v>44186</v>
          </cell>
          <cell r="H1116" t="str">
            <v>CICSA</v>
          </cell>
          <cell r="I1116" t="str">
            <v>RF-PE-23155,</v>
          </cell>
          <cell r="K1116" t="str">
            <v>Obligaciones de hacer</v>
          </cell>
          <cell r="L1116" t="str">
            <v>Localidades 700</v>
          </cell>
          <cell r="M1116" t="str">
            <v>Celda Portatil - Cuadrada</v>
          </cell>
          <cell r="N1116" t="str">
            <v>45.0</v>
          </cell>
          <cell r="O1116">
            <v>44193</v>
          </cell>
          <cell r="P1116" t="str">
            <v>60.0</v>
          </cell>
          <cell r="Q1116">
            <v>44298</v>
          </cell>
          <cell r="R1116" t="str">
            <v>NA</v>
          </cell>
          <cell r="S1116" t="str">
            <v>NA</v>
          </cell>
          <cell r="U1116" t="str">
            <v>CW2020 R3</v>
          </cell>
          <cell r="V1116">
            <v>44414</v>
          </cell>
          <cell r="W1116">
            <v>44414</v>
          </cell>
          <cell r="X1116">
            <v>44414</v>
          </cell>
          <cell r="Y1116">
            <v>44439</v>
          </cell>
          <cell r="Z1116">
            <v>44442</v>
          </cell>
        </row>
        <row r="1117">
          <cell r="B1117" t="str">
            <v>SurOccidente</v>
          </cell>
          <cell r="C1117" t="str">
            <v>TOL.San Juan de la China-2</v>
          </cell>
          <cell r="D1117" t="str">
            <v>Localidades 700 - Obra Civil 100%</v>
          </cell>
          <cell r="E1117">
            <v>245500721</v>
          </cell>
          <cell r="F1117" t="str">
            <v>German David Diez</v>
          </cell>
          <cell r="G1117">
            <v>44186</v>
          </cell>
          <cell r="H1117" t="str">
            <v>CICSA</v>
          </cell>
          <cell r="I1117" t="str">
            <v>RF-PE-23997,</v>
          </cell>
          <cell r="K1117" t="str">
            <v>Obligaciones de hacer</v>
          </cell>
          <cell r="L1117" t="str">
            <v>Localidades 700</v>
          </cell>
          <cell r="M1117" t="str">
            <v>Celda Portatil - Cuadrada</v>
          </cell>
          <cell r="N1117" t="str">
            <v>45.0</v>
          </cell>
          <cell r="O1117">
            <v>44193</v>
          </cell>
          <cell r="P1117" t="str">
            <v>60.0</v>
          </cell>
          <cell r="Q1117">
            <v>44298</v>
          </cell>
          <cell r="R1117" t="str">
            <v>NA</v>
          </cell>
          <cell r="S1117" t="str">
            <v>NA</v>
          </cell>
          <cell r="U1117" t="str">
            <v>CW2020 R3</v>
          </cell>
          <cell r="V1117">
            <v>44253</v>
          </cell>
          <cell r="W1117">
            <v>44255</v>
          </cell>
          <cell r="X1117">
            <v>44255</v>
          </cell>
          <cell r="Y1117">
            <v>44255</v>
          </cell>
          <cell r="Z1117">
            <v>44258</v>
          </cell>
        </row>
        <row r="1118">
          <cell r="B1118" t="str">
            <v>SurOccidente</v>
          </cell>
          <cell r="C1118" t="str">
            <v>CAQ.EL Sabalo</v>
          </cell>
          <cell r="D1118" t="str">
            <v>Localidades 700 - Obra Eléctrica 100%</v>
          </cell>
          <cell r="E1118">
            <v>39341369</v>
          </cell>
          <cell r="F1118" t="str">
            <v>Luis Ediel Torres</v>
          </cell>
          <cell r="G1118">
            <v>44186</v>
          </cell>
          <cell r="H1118" t="str">
            <v>CICSA</v>
          </cell>
          <cell r="K1118" t="str">
            <v>Obligaciones de hacer</v>
          </cell>
          <cell r="L1118" t="str">
            <v>Localidades 700</v>
          </cell>
          <cell r="M1118" t="str">
            <v>Celda Portatil - Triangular</v>
          </cell>
          <cell r="N1118" t="str">
            <v>45.0</v>
          </cell>
          <cell r="O1118">
            <v>44200</v>
          </cell>
          <cell r="P1118" t="str">
            <v>50.0</v>
          </cell>
          <cell r="Q1118">
            <v>44295</v>
          </cell>
          <cell r="R1118" t="str">
            <v>NA</v>
          </cell>
          <cell r="S1118" t="str">
            <v>NA</v>
          </cell>
          <cell r="T1118" t="str">
            <v>dificil acceso</v>
          </cell>
          <cell r="U1118" t="str">
            <v>CW2020 R3</v>
          </cell>
          <cell r="V1118">
            <v>44530</v>
          </cell>
          <cell r="W1118">
            <v>44530</v>
          </cell>
          <cell r="X1118">
            <v>44530</v>
          </cell>
          <cell r="Y1118">
            <v>44530</v>
          </cell>
          <cell r="Z1118">
            <v>44533</v>
          </cell>
        </row>
        <row r="1119">
          <cell r="B1119" t="str">
            <v>SurOccidente</v>
          </cell>
          <cell r="C1119" t="str">
            <v>CAQ.EL Sabalo</v>
          </cell>
          <cell r="D1119" t="str">
            <v>Localidades 700 - Obra Civil 100%</v>
          </cell>
          <cell r="E1119">
            <v>295422139</v>
          </cell>
          <cell r="F1119" t="str">
            <v>Luis Ediel Torres</v>
          </cell>
          <cell r="G1119">
            <v>44186</v>
          </cell>
          <cell r="H1119" t="str">
            <v>CICSA</v>
          </cell>
          <cell r="K1119" t="str">
            <v>Obligaciones de hacer</v>
          </cell>
          <cell r="L1119" t="str">
            <v>Localidades 700</v>
          </cell>
          <cell r="M1119" t="str">
            <v>Celda Portatil - Triangular</v>
          </cell>
          <cell r="N1119" t="str">
            <v>45.0</v>
          </cell>
          <cell r="O1119">
            <v>44200</v>
          </cell>
          <cell r="P1119" t="str">
            <v>50.0</v>
          </cell>
          <cell r="Q1119">
            <v>44295</v>
          </cell>
          <cell r="R1119" t="str">
            <v>NA</v>
          </cell>
          <cell r="S1119" t="str">
            <v>NA</v>
          </cell>
          <cell r="T1119" t="str">
            <v>dificil acceso</v>
          </cell>
          <cell r="U1119" t="str">
            <v>CW2020 R3</v>
          </cell>
          <cell r="V1119">
            <v>44315</v>
          </cell>
          <cell r="W1119">
            <v>44315</v>
          </cell>
          <cell r="X1119">
            <v>44315</v>
          </cell>
          <cell r="Y1119">
            <v>44316</v>
          </cell>
          <cell r="Z1119">
            <v>44321</v>
          </cell>
        </row>
        <row r="1120">
          <cell r="B1120" t="str">
            <v>SurOccidente</v>
          </cell>
          <cell r="C1120" t="str">
            <v>NAR.La Plata</v>
          </cell>
          <cell r="D1120" t="str">
            <v>Localidades 700 - Cimentación Torre</v>
          </cell>
          <cell r="E1120">
            <v>102543723</v>
          </cell>
          <cell r="F1120" t="str">
            <v>German David Diez</v>
          </cell>
          <cell r="G1120">
            <v>44186</v>
          </cell>
          <cell r="H1120" t="str">
            <v>ING. DEL HUILA</v>
          </cell>
          <cell r="I1120" t="str">
            <v>RF-PE-23187,</v>
          </cell>
          <cell r="K1120" t="str">
            <v>Obligaciones de hacer</v>
          </cell>
          <cell r="L1120" t="str">
            <v>Localidades 700</v>
          </cell>
          <cell r="M1120" t="str">
            <v>Torre Autosoportada - Cuadrada Seccion Variable Tipo Repetidor</v>
          </cell>
          <cell r="N1120" t="str">
            <v>60.0</v>
          </cell>
          <cell r="O1120">
            <v>44200</v>
          </cell>
          <cell r="P1120" t="str">
            <v>80.0</v>
          </cell>
          <cell r="Q1120">
            <v>44325</v>
          </cell>
          <cell r="R1120" t="str">
            <v>NA</v>
          </cell>
          <cell r="S1120" t="str">
            <v>NA</v>
          </cell>
          <cell r="U1120" t="str">
            <v>CW2020 R3</v>
          </cell>
          <cell r="V1120">
            <v>44459</v>
          </cell>
          <cell r="W1120">
            <v>44459</v>
          </cell>
          <cell r="X1120">
            <v>44459</v>
          </cell>
          <cell r="Y1120">
            <v>44467</v>
          </cell>
          <cell r="Z1120">
            <v>44473</v>
          </cell>
        </row>
        <row r="1121">
          <cell r="B1121" t="str">
            <v>SurOccidente</v>
          </cell>
          <cell r="C1121" t="str">
            <v>NAR.La Plata</v>
          </cell>
          <cell r="D1121" t="str">
            <v>Localidades 700 - Suministro e Instalación Torre</v>
          </cell>
          <cell r="E1121">
            <v>86490009</v>
          </cell>
          <cell r="F1121" t="str">
            <v>German David Diez</v>
          </cell>
          <cell r="G1121">
            <v>44186</v>
          </cell>
          <cell r="H1121" t="str">
            <v>ING. DEL HUILA</v>
          </cell>
          <cell r="I1121" t="str">
            <v>RF-PE-23187,</v>
          </cell>
          <cell r="K1121" t="str">
            <v>Obligaciones de hacer</v>
          </cell>
          <cell r="L1121" t="str">
            <v>Localidades 700</v>
          </cell>
          <cell r="M1121" t="str">
            <v>Torre Autosoportada - Cuadrada Seccion Variable Tipo Repetidor</v>
          </cell>
          <cell r="N1121" t="str">
            <v>60.0</v>
          </cell>
          <cell r="O1121">
            <v>44200</v>
          </cell>
          <cell r="P1121" t="str">
            <v>80.0</v>
          </cell>
          <cell r="Q1121">
            <v>44325</v>
          </cell>
          <cell r="R1121" t="str">
            <v>NA</v>
          </cell>
          <cell r="S1121" t="str">
            <v>NA</v>
          </cell>
          <cell r="U1121" t="str">
            <v>CW2020 R3</v>
          </cell>
          <cell r="V1121">
            <v>44286</v>
          </cell>
          <cell r="W1121">
            <v>44286</v>
          </cell>
          <cell r="X1121">
            <v>44286</v>
          </cell>
          <cell r="Y1121">
            <v>44286</v>
          </cell>
          <cell r="Z1121">
            <v>44291</v>
          </cell>
        </row>
        <row r="1122">
          <cell r="B1122" t="str">
            <v>SurOccidente</v>
          </cell>
          <cell r="C1122" t="str">
            <v>NAR.La Plata</v>
          </cell>
          <cell r="D1122" t="str">
            <v>Localidades 700 - Obra Eléctrica 100%</v>
          </cell>
          <cell r="E1122">
            <v>60173998</v>
          </cell>
          <cell r="F1122" t="str">
            <v>German David Diez</v>
          </cell>
          <cell r="G1122">
            <v>44186</v>
          </cell>
          <cell r="H1122" t="str">
            <v>ING. DEL HUILA</v>
          </cell>
          <cell r="I1122" t="str">
            <v>RF-PE-23187,</v>
          </cell>
          <cell r="J1122">
            <v>20211370</v>
          </cell>
          <cell r="K1122" t="str">
            <v>Obligaciones de hacer</v>
          </cell>
          <cell r="L1122" t="str">
            <v>Localidades 700</v>
          </cell>
          <cell r="M1122" t="str">
            <v>Torre Autosoportada - Cuadrada Seccion Variable Tipo Repetidor</v>
          </cell>
          <cell r="N1122" t="str">
            <v>60.0</v>
          </cell>
          <cell r="O1122">
            <v>44200</v>
          </cell>
          <cell r="P1122" t="str">
            <v>80.0</v>
          </cell>
          <cell r="Q1122">
            <v>44325</v>
          </cell>
          <cell r="R1122" t="str">
            <v>NA</v>
          </cell>
          <cell r="S1122" t="str">
            <v>NA</v>
          </cell>
          <cell r="U1122" t="str">
            <v>CW2020 R3</v>
          </cell>
          <cell r="V1122">
            <v>44592</v>
          </cell>
          <cell r="W1122">
            <v>44592</v>
          </cell>
          <cell r="X1122">
            <v>44592</v>
          </cell>
          <cell r="Y1122">
            <v>44592</v>
          </cell>
          <cell r="Z1122">
            <v>44596</v>
          </cell>
        </row>
        <row r="1123">
          <cell r="B1123" t="str">
            <v>SurOccidente</v>
          </cell>
          <cell r="C1123" t="str">
            <v>PUT.Coembi</v>
          </cell>
          <cell r="D1123" t="str">
            <v>Ampliación 3G/LTE - Ampliación Obras Civiles</v>
          </cell>
          <cell r="E1123">
            <v>3782751</v>
          </cell>
          <cell r="F1123" t="str">
            <v>German David Diez</v>
          </cell>
          <cell r="G1123">
            <v>44183</v>
          </cell>
          <cell r="H1123" t="str">
            <v>CICSA</v>
          </cell>
          <cell r="I1123" t="str">
            <v>RF-AMP-27906 umts850,</v>
          </cell>
          <cell r="K1123" t="str">
            <v>NA</v>
          </cell>
          <cell r="L1123" t="str">
            <v>Ampliación 3G/LTE</v>
          </cell>
          <cell r="M1123" t="str">
            <v>Otro - Otra</v>
          </cell>
          <cell r="N1123" t="str">
            <v>0.0</v>
          </cell>
          <cell r="O1123">
            <v>44183</v>
          </cell>
          <cell r="P1123" t="str">
            <v>21.0</v>
          </cell>
          <cell r="Q1123">
            <v>44249</v>
          </cell>
          <cell r="R1123" t="str">
            <v>NA</v>
          </cell>
          <cell r="S1123" t="str">
            <v>NA</v>
          </cell>
          <cell r="U1123" t="str">
            <v>CW2020 R3</v>
          </cell>
          <cell r="V1123">
            <v>44271</v>
          </cell>
          <cell r="W1123">
            <v>44271</v>
          </cell>
          <cell r="X1123">
            <v>44271</v>
          </cell>
          <cell r="Y1123">
            <v>44279</v>
          </cell>
          <cell r="Z1123">
            <v>44291</v>
          </cell>
        </row>
        <row r="1124">
          <cell r="B1124" t="str">
            <v>SurOccidente</v>
          </cell>
          <cell r="C1124" t="str">
            <v>CAU.Media Naranja</v>
          </cell>
          <cell r="D1124" t="str">
            <v>Localidades 700 - Suministro e Instalación Torre</v>
          </cell>
          <cell r="E1124">
            <v>148500311</v>
          </cell>
          <cell r="F1124" t="str">
            <v>German David Diez</v>
          </cell>
          <cell r="G1124">
            <v>44183</v>
          </cell>
          <cell r="H1124" t="str">
            <v>INGEREDES</v>
          </cell>
          <cell r="I1124" t="str">
            <v>RF-PE-23149,</v>
          </cell>
          <cell r="K1124" t="str">
            <v>Obligaciones de hacer</v>
          </cell>
          <cell r="L1124" t="str">
            <v>Localidades 700</v>
          </cell>
          <cell r="M1124" t="str">
            <v>Torre Autosoportada - Triangular Seccion Variable</v>
          </cell>
          <cell r="N1124" t="str">
            <v>60.0</v>
          </cell>
          <cell r="O1124">
            <v>44180</v>
          </cell>
          <cell r="P1124" t="str">
            <v>80.0</v>
          </cell>
          <cell r="Q1124">
            <v>44305</v>
          </cell>
          <cell r="R1124" t="str">
            <v>NA</v>
          </cell>
          <cell r="S1124" t="str">
            <v>NA</v>
          </cell>
          <cell r="U1124" t="str">
            <v>CW2020 R1</v>
          </cell>
          <cell r="V1124">
            <v>44342</v>
          </cell>
          <cell r="W1124">
            <v>44343</v>
          </cell>
          <cell r="X1124">
            <v>44343</v>
          </cell>
          <cell r="Y1124">
            <v>44344</v>
          </cell>
          <cell r="Z1124">
            <v>44350</v>
          </cell>
        </row>
        <row r="1125">
          <cell r="B1125" t="str">
            <v>SurOccidente</v>
          </cell>
          <cell r="C1125" t="str">
            <v>CAU.Media Naranja</v>
          </cell>
          <cell r="D1125" t="str">
            <v>Localidades 700 - Cimentación Torre</v>
          </cell>
          <cell r="E1125">
            <v>50053150</v>
          </cell>
          <cell r="F1125" t="str">
            <v>German David Diez</v>
          </cell>
          <cell r="G1125">
            <v>44183</v>
          </cell>
          <cell r="H1125" t="str">
            <v>INGEREDES</v>
          </cell>
          <cell r="I1125" t="str">
            <v>RF-PE-23149,</v>
          </cell>
          <cell r="K1125" t="str">
            <v>Obligaciones de hacer</v>
          </cell>
          <cell r="L1125" t="str">
            <v>Localidades 700</v>
          </cell>
          <cell r="M1125" t="str">
            <v>Torre Autosoportada - Triangular Seccion Variable</v>
          </cell>
          <cell r="N1125" t="str">
            <v>60.0</v>
          </cell>
          <cell r="O1125">
            <v>44180</v>
          </cell>
          <cell r="P1125" t="str">
            <v>80.0</v>
          </cell>
          <cell r="Q1125">
            <v>44305</v>
          </cell>
          <cell r="R1125" t="str">
            <v>NA</v>
          </cell>
          <cell r="S1125" t="str">
            <v>NA</v>
          </cell>
          <cell r="U1125" t="str">
            <v>CW2020 R1</v>
          </cell>
          <cell r="V1125">
            <v>44343</v>
          </cell>
          <cell r="W1125">
            <v>44344</v>
          </cell>
          <cell r="X1125">
            <v>44343</v>
          </cell>
          <cell r="Y1125">
            <v>44344</v>
          </cell>
          <cell r="Z1125">
            <v>44350</v>
          </cell>
        </row>
        <row r="1126">
          <cell r="B1126" t="str">
            <v>SurOccidente</v>
          </cell>
          <cell r="C1126" t="str">
            <v>CAU.Media Naranja</v>
          </cell>
          <cell r="D1126" t="str">
            <v>Localidades 700 - Obra Eléctrica 100%</v>
          </cell>
          <cell r="E1126">
            <v>42803691</v>
          </cell>
          <cell r="F1126" t="str">
            <v>German David Diez</v>
          </cell>
          <cell r="G1126">
            <v>44183</v>
          </cell>
          <cell r="H1126" t="str">
            <v>INGEREDES</v>
          </cell>
          <cell r="I1126" t="str">
            <v>RF-PE-23149,</v>
          </cell>
          <cell r="K1126" t="str">
            <v>Obligaciones de hacer</v>
          </cell>
          <cell r="L1126" t="str">
            <v>Localidades 700</v>
          </cell>
          <cell r="M1126" t="str">
            <v>Torre Autosoportada - Triangular Seccion Variable</v>
          </cell>
          <cell r="N1126" t="str">
            <v>60.0</v>
          </cell>
          <cell r="O1126">
            <v>44180</v>
          </cell>
          <cell r="P1126" t="str">
            <v>80.0</v>
          </cell>
          <cell r="Q1126">
            <v>44305</v>
          </cell>
          <cell r="R1126" t="str">
            <v>NA</v>
          </cell>
          <cell r="S1126" t="str">
            <v>NA</v>
          </cell>
          <cell r="U1126" t="str">
            <v>CW2020 R1</v>
          </cell>
          <cell r="V1126">
            <v>44369</v>
          </cell>
          <cell r="W1126">
            <v>44530</v>
          </cell>
          <cell r="X1126">
            <v>44530</v>
          </cell>
          <cell r="Y1126">
            <v>44530</v>
          </cell>
          <cell r="Z1126">
            <v>44533</v>
          </cell>
        </row>
        <row r="1127">
          <cell r="B1127" t="str">
            <v>SurOccidente</v>
          </cell>
          <cell r="C1127" t="str">
            <v>CAU.Media Naranja</v>
          </cell>
          <cell r="D1127" t="str">
            <v>Localidades 700 - Obra Civil 100%</v>
          </cell>
          <cell r="E1127">
            <v>268682534</v>
          </cell>
          <cell r="F1127" t="str">
            <v>German David Diez</v>
          </cell>
          <cell r="G1127">
            <v>44183</v>
          </cell>
          <cell r="H1127" t="str">
            <v>INGEREDES</v>
          </cell>
          <cell r="I1127" t="str">
            <v>RF-PE-23149,</v>
          </cell>
          <cell r="K1127" t="str">
            <v>Obligaciones de hacer</v>
          </cell>
          <cell r="L1127" t="str">
            <v>Localidades 700</v>
          </cell>
          <cell r="M1127" t="str">
            <v>Torre Autosoportada - Triangular Seccion Variable</v>
          </cell>
          <cell r="N1127" t="str">
            <v>60.0</v>
          </cell>
          <cell r="O1127">
            <v>44180</v>
          </cell>
          <cell r="P1127" t="str">
            <v>80.0</v>
          </cell>
          <cell r="Q1127">
            <v>44305</v>
          </cell>
          <cell r="R1127" t="str">
            <v>NA</v>
          </cell>
          <cell r="S1127" t="str">
            <v>NA</v>
          </cell>
          <cell r="U1127" t="str">
            <v>CW2020 R1</v>
          </cell>
          <cell r="V1127">
            <v>44369</v>
          </cell>
          <cell r="W1127">
            <v>44369</v>
          </cell>
          <cell r="X1127">
            <v>44369</v>
          </cell>
          <cell r="Y1127">
            <v>44372</v>
          </cell>
          <cell r="Z1127">
            <v>44378</v>
          </cell>
        </row>
        <row r="1128">
          <cell r="B1128" t="str">
            <v>SurOccidente</v>
          </cell>
          <cell r="C1128" t="str">
            <v>CAL.Juanchito</v>
          </cell>
          <cell r="D1128" t="str">
            <v>Ampliación Ciudades Capitales - Ampliación Obras Civiles</v>
          </cell>
          <cell r="E1128">
            <v>15045566</v>
          </cell>
          <cell r="F1128" t="str">
            <v>German David Diez</v>
          </cell>
          <cell r="G1128">
            <v>44183</v>
          </cell>
          <cell r="H1128" t="str">
            <v>CICSA</v>
          </cell>
          <cell r="I1128" t="str">
            <v>RF-OVE-45591 lte700,</v>
          </cell>
          <cell r="K1128" t="str">
            <v>NA</v>
          </cell>
          <cell r="L1128" t="str">
            <v>Ampliación Ciudades Capitales</v>
          </cell>
          <cell r="M1128" t="str">
            <v>Otro - Otra</v>
          </cell>
          <cell r="N1128" t="str">
            <v>0.0</v>
          </cell>
          <cell r="O1128">
            <v>44183</v>
          </cell>
          <cell r="P1128" t="str">
            <v>21.0</v>
          </cell>
          <cell r="Q1128">
            <v>44249</v>
          </cell>
          <cell r="R1128" t="str">
            <v>NA</v>
          </cell>
          <cell r="S1128" t="str">
            <v>NA</v>
          </cell>
          <cell r="U1128" t="str">
            <v>CW2020 R3</v>
          </cell>
          <cell r="V1128">
            <v>44230</v>
          </cell>
          <cell r="W1128">
            <v>44230</v>
          </cell>
          <cell r="X1128">
            <v>44230</v>
          </cell>
          <cell r="Y1128">
            <v>44230</v>
          </cell>
          <cell r="Z1128">
            <v>44258</v>
          </cell>
        </row>
        <row r="1129">
          <cell r="B1129" t="str">
            <v>SurOccidente</v>
          </cell>
          <cell r="C1129" t="str">
            <v>CAQ.Pto Napoles</v>
          </cell>
          <cell r="D1129" t="str">
            <v>Localidades 700 - Cimentación Torre</v>
          </cell>
          <cell r="E1129">
            <v>30107552</v>
          </cell>
          <cell r="F1129" t="str">
            <v>Luis Ediel Torres</v>
          </cell>
          <cell r="G1129">
            <v>44182</v>
          </cell>
          <cell r="H1129" t="str">
            <v>BASA</v>
          </cell>
          <cell r="K1129" t="str">
            <v>Obligaciones de hacer</v>
          </cell>
          <cell r="L1129" t="str">
            <v>Localidades 700</v>
          </cell>
          <cell r="M1129" t="str">
            <v>Torre Autosoportada - Triangular Seccion Variable</v>
          </cell>
          <cell r="N1129" t="str">
            <v>80.0</v>
          </cell>
          <cell r="O1129">
            <v>44196</v>
          </cell>
          <cell r="P1129" t="str">
            <v>90.0</v>
          </cell>
          <cell r="Q1129">
            <v>44331</v>
          </cell>
          <cell r="R1129" t="str">
            <v>NA</v>
          </cell>
          <cell r="S1129" t="str">
            <v>NA</v>
          </cell>
          <cell r="T1129" t="str">
            <v>Dificil Acceso</v>
          </cell>
          <cell r="U1129" t="str">
            <v>CW2020 R5</v>
          </cell>
          <cell r="V1129">
            <v>44253</v>
          </cell>
          <cell r="W1129">
            <v>44253</v>
          </cell>
          <cell r="X1129">
            <v>44253</v>
          </cell>
          <cell r="Y1129">
            <v>44253</v>
          </cell>
          <cell r="Z1129">
            <v>44258</v>
          </cell>
        </row>
        <row r="1130">
          <cell r="B1130" t="str">
            <v>SurOccidente</v>
          </cell>
          <cell r="C1130" t="str">
            <v>CAQ.Pto Napoles</v>
          </cell>
          <cell r="D1130" t="str">
            <v>Localidades 700 - Suministro e Instalación Torre</v>
          </cell>
          <cell r="E1130">
            <v>140000000</v>
          </cell>
          <cell r="F1130" t="str">
            <v>Luis Ediel Torres</v>
          </cell>
          <cell r="G1130">
            <v>44182</v>
          </cell>
          <cell r="H1130" t="str">
            <v>BASA</v>
          </cell>
          <cell r="K1130" t="str">
            <v>Obligaciones de hacer</v>
          </cell>
          <cell r="L1130" t="str">
            <v>Localidades 700</v>
          </cell>
          <cell r="M1130" t="str">
            <v>Torre Autosoportada - Triangular Seccion Variable</v>
          </cell>
          <cell r="N1130" t="str">
            <v>80.0</v>
          </cell>
          <cell r="O1130">
            <v>44196</v>
          </cell>
          <cell r="P1130" t="str">
            <v>90.0</v>
          </cell>
          <cell r="Q1130">
            <v>44331</v>
          </cell>
          <cell r="R1130" t="str">
            <v>NA</v>
          </cell>
          <cell r="S1130" t="str">
            <v>NA</v>
          </cell>
          <cell r="T1130" t="str">
            <v>Dificil Acceso</v>
          </cell>
          <cell r="U1130" t="str">
            <v>CW2020 R5</v>
          </cell>
        </row>
        <row r="1131">
          <cell r="B1131" t="str">
            <v>SurOccidente</v>
          </cell>
          <cell r="C1131" t="str">
            <v>CAQ.Pto Napoles</v>
          </cell>
          <cell r="D1131" t="str">
            <v>Localidades 700 - Obra Civil 100%</v>
          </cell>
          <cell r="E1131">
            <v>153024401</v>
          </cell>
          <cell r="F1131" t="str">
            <v>Luis Ediel Torres</v>
          </cell>
          <cell r="G1131">
            <v>44182</v>
          </cell>
          <cell r="H1131" t="str">
            <v>BASA</v>
          </cell>
          <cell r="K1131" t="str">
            <v>Obligaciones de hacer</v>
          </cell>
          <cell r="L1131" t="str">
            <v>Localidades 700</v>
          </cell>
          <cell r="M1131" t="str">
            <v>Torre Autosoportada - Triangular Seccion Variable</v>
          </cell>
          <cell r="N1131" t="str">
            <v>80.0</v>
          </cell>
          <cell r="O1131">
            <v>44196</v>
          </cell>
          <cell r="P1131" t="str">
            <v>90.0</v>
          </cell>
          <cell r="Q1131">
            <v>44331</v>
          </cell>
          <cell r="R1131" t="str">
            <v>NA</v>
          </cell>
          <cell r="S1131" t="str">
            <v>NA</v>
          </cell>
          <cell r="T1131" t="str">
            <v>Dificil Acceso</v>
          </cell>
          <cell r="U1131" t="str">
            <v>CW2020 R5</v>
          </cell>
          <cell r="V1131">
            <v>44347</v>
          </cell>
          <cell r="W1131">
            <v>44357</v>
          </cell>
          <cell r="X1131">
            <v>44357</v>
          </cell>
          <cell r="Y1131">
            <v>44357</v>
          </cell>
          <cell r="Z1131">
            <v>44357</v>
          </cell>
        </row>
        <row r="1132">
          <cell r="B1132" t="str">
            <v>SurOccidente</v>
          </cell>
          <cell r="C1132" t="str">
            <v>NAR.Tumaco-7</v>
          </cell>
          <cell r="D1132" t="str">
            <v>Adecuaciones - Obras Eléctricas Menores</v>
          </cell>
          <cell r="E1132">
            <v>43990761</v>
          </cell>
          <cell r="F1132" t="str">
            <v>Luis Ediel Torres</v>
          </cell>
          <cell r="G1132">
            <v>44181</v>
          </cell>
          <cell r="H1132" t="str">
            <v>CICSA</v>
          </cell>
          <cell r="K1132" t="str">
            <v>Obligaciones de hacer</v>
          </cell>
          <cell r="L1132" t="str">
            <v>Adecuaciones</v>
          </cell>
          <cell r="M1132" t="str">
            <v>Torre Autosoportada - Triangular Seccion Variable</v>
          </cell>
          <cell r="N1132" t="str">
            <v>40.0</v>
          </cell>
          <cell r="O1132">
            <v>44186</v>
          </cell>
          <cell r="P1132" t="str">
            <v>35.0</v>
          </cell>
          <cell r="Q1132">
            <v>44266</v>
          </cell>
          <cell r="R1132" t="str">
            <v>NA</v>
          </cell>
          <cell r="S1132" t="str">
            <v>NA</v>
          </cell>
          <cell r="T1132" t="str">
            <v>adecuaciones obra electricas responsable Ruben Dario Badillo ejecuta O&amp;M</v>
          </cell>
          <cell r="U1132" t="str">
            <v>CW2020 R3</v>
          </cell>
          <cell r="V1132">
            <v>44315</v>
          </cell>
          <cell r="W1132">
            <v>44347</v>
          </cell>
          <cell r="X1132">
            <v>44344</v>
          </cell>
          <cell r="Y1132">
            <v>44347</v>
          </cell>
          <cell r="Z1132">
            <v>44350</v>
          </cell>
        </row>
        <row r="1133">
          <cell r="B1133" t="str">
            <v>SurOccidente</v>
          </cell>
          <cell r="C1133" t="str">
            <v>NAR.La Plata</v>
          </cell>
          <cell r="D1133" t="str">
            <v>Localidades 700 - Obra Civil 100%</v>
          </cell>
          <cell r="E1133">
            <v>240708109</v>
          </cell>
          <cell r="F1133" t="str">
            <v>German David Diez</v>
          </cell>
          <cell r="G1133">
            <v>44181</v>
          </cell>
          <cell r="H1133" t="str">
            <v>ING. DEL HUILA</v>
          </cell>
          <cell r="I1133" t="str">
            <v>RF-PE-23187,</v>
          </cell>
          <cell r="K1133" t="str">
            <v>Obligaciones de hacer</v>
          </cell>
          <cell r="L1133" t="str">
            <v>Localidades 700</v>
          </cell>
          <cell r="M1133" t="str">
            <v>Torre Autosoportada - Cuadrada Seccion Variable Tipo Repetidor</v>
          </cell>
          <cell r="N1133" t="str">
            <v>60.0</v>
          </cell>
          <cell r="O1133">
            <v>44200</v>
          </cell>
          <cell r="P1133" t="str">
            <v>80.0</v>
          </cell>
          <cell r="Q1133">
            <v>44325</v>
          </cell>
          <cell r="R1133" t="str">
            <v>NA</v>
          </cell>
          <cell r="S1133" t="str">
            <v>NA</v>
          </cell>
          <cell r="U1133" t="str">
            <v>CW2020 R3</v>
          </cell>
          <cell r="V1133">
            <v>44459</v>
          </cell>
          <cell r="W1133">
            <v>44459</v>
          </cell>
          <cell r="X1133">
            <v>44459</v>
          </cell>
          <cell r="Y1133">
            <v>44467</v>
          </cell>
          <cell r="Z1133">
            <v>44473</v>
          </cell>
        </row>
        <row r="1134">
          <cell r="B1134" t="str">
            <v>SurOccidente</v>
          </cell>
          <cell r="C1134" t="str">
            <v>TUL.San Fernando</v>
          </cell>
          <cell r="D1134" t="str">
            <v>Ampliación 3G/LTE - Ampliación Obras Civiles</v>
          </cell>
          <cell r="E1134">
            <v>2104070</v>
          </cell>
          <cell r="F1134" t="str">
            <v>German David Diez</v>
          </cell>
          <cell r="G1134">
            <v>44175</v>
          </cell>
          <cell r="H1134" t="str">
            <v>CICSA</v>
          </cell>
          <cell r="K1134" t="str">
            <v>NA</v>
          </cell>
          <cell r="L1134" t="str">
            <v>Ampliación 3G/LTE</v>
          </cell>
          <cell r="M1134" t="str">
            <v>Otro - Otra</v>
          </cell>
          <cell r="N1134" t="str">
            <v>0.0</v>
          </cell>
          <cell r="O1134">
            <v>44175</v>
          </cell>
          <cell r="P1134" t="str">
            <v>21.0</v>
          </cell>
          <cell r="Q1134">
            <v>44241</v>
          </cell>
          <cell r="R1134" t="str">
            <v>NA</v>
          </cell>
          <cell r="S1134" t="str">
            <v>NA</v>
          </cell>
          <cell r="U1134" t="str">
            <v>CW2020 R3</v>
          </cell>
          <cell r="V1134">
            <v>44195</v>
          </cell>
          <cell r="W1134">
            <v>44195</v>
          </cell>
          <cell r="X1134">
            <v>44195</v>
          </cell>
          <cell r="Y1134">
            <v>44196</v>
          </cell>
          <cell r="Z1134">
            <v>44202</v>
          </cell>
        </row>
        <row r="1135">
          <cell r="B1135" t="str">
            <v>SurOccidente</v>
          </cell>
          <cell r="C1135" t="str">
            <v>CAQ.Pto Manrique-2</v>
          </cell>
          <cell r="D1135" t="str">
            <v>Localidades 700 - Obra Eléctrica 100%</v>
          </cell>
          <cell r="E1135">
            <v>28063635</v>
          </cell>
          <cell r="F1135" t="str">
            <v>Luis Ediel Torres</v>
          </cell>
          <cell r="G1135">
            <v>44175</v>
          </cell>
          <cell r="H1135" t="str">
            <v>ING. DEL HUILA</v>
          </cell>
          <cell r="K1135" t="str">
            <v>Obligaciones de hacer</v>
          </cell>
          <cell r="L1135" t="str">
            <v>Localidades 700</v>
          </cell>
          <cell r="M1135" t="str">
            <v>Celda Portatil - Triangular</v>
          </cell>
          <cell r="N1135" t="str">
            <v>45.0</v>
          </cell>
          <cell r="O1135">
            <v>44196</v>
          </cell>
          <cell r="P1135" t="str">
            <v>50.0</v>
          </cell>
          <cell r="Q1135">
            <v>44291</v>
          </cell>
          <cell r="R1135" t="str">
            <v>NA</v>
          </cell>
          <cell r="S1135" t="str">
            <v>NA</v>
          </cell>
          <cell r="T1135" t="str">
            <v>CELDA PORTATIL DE 45MT</v>
          </cell>
          <cell r="U1135" t="str">
            <v>CW2020 R3</v>
          </cell>
          <cell r="V1135">
            <v>44469</v>
          </cell>
          <cell r="W1135">
            <v>44469</v>
          </cell>
          <cell r="X1135">
            <v>44469</v>
          </cell>
          <cell r="Y1135">
            <v>44469</v>
          </cell>
          <cell r="Z1135">
            <v>44473</v>
          </cell>
        </row>
        <row r="1136">
          <cell r="B1136" t="str">
            <v>SurOccidente</v>
          </cell>
          <cell r="C1136" t="str">
            <v>CAQ.Pto Manrique-2</v>
          </cell>
          <cell r="D1136" t="str">
            <v>Localidades 700 - Obra Civil 100%</v>
          </cell>
          <cell r="E1136">
            <v>189059657</v>
          </cell>
          <cell r="F1136" t="str">
            <v>Luis Ediel Torres</v>
          </cell>
          <cell r="G1136">
            <v>44175</v>
          </cell>
          <cell r="H1136" t="str">
            <v>ING. DEL HUILA</v>
          </cell>
          <cell r="K1136" t="str">
            <v>Obligaciones de hacer</v>
          </cell>
          <cell r="L1136" t="str">
            <v>Localidades 700</v>
          </cell>
          <cell r="M1136" t="str">
            <v>Celda Portatil - Triangular</v>
          </cell>
          <cell r="N1136" t="str">
            <v>45.0</v>
          </cell>
          <cell r="O1136">
            <v>44196</v>
          </cell>
          <cell r="P1136" t="str">
            <v>50.0</v>
          </cell>
          <cell r="Q1136">
            <v>44291</v>
          </cell>
          <cell r="R1136" t="str">
            <v>NA</v>
          </cell>
          <cell r="S1136" t="str">
            <v>NA</v>
          </cell>
          <cell r="T1136" t="str">
            <v>CELDA PORTATIL DE 45MT</v>
          </cell>
          <cell r="U1136" t="str">
            <v>CW2020 R3</v>
          </cell>
          <cell r="V1136">
            <v>44286</v>
          </cell>
          <cell r="W1136">
            <v>44286</v>
          </cell>
          <cell r="X1136">
            <v>44286</v>
          </cell>
          <cell r="Y1136">
            <v>44286</v>
          </cell>
          <cell r="Z1136">
            <v>44291</v>
          </cell>
        </row>
        <row r="1137">
          <cell r="B1137" t="str">
            <v>SurOccidente</v>
          </cell>
          <cell r="C1137" t="str">
            <v>CAQ.El Carbon</v>
          </cell>
          <cell r="D1137" t="str">
            <v>Localidades 700 - Obra Eléctrica 100%</v>
          </cell>
          <cell r="E1137">
            <v>38069722</v>
          </cell>
          <cell r="F1137" t="str">
            <v>Luis Ediel Torres</v>
          </cell>
          <cell r="G1137">
            <v>44174</v>
          </cell>
          <cell r="H1137" t="str">
            <v>ING. DEL HUILA</v>
          </cell>
          <cell r="K1137" t="str">
            <v>Obligaciones de hacer</v>
          </cell>
          <cell r="L1137" t="str">
            <v>Localidades 700</v>
          </cell>
          <cell r="M1137" t="str">
            <v>Torre Autosoportada - Triangular Seccion Variable</v>
          </cell>
          <cell r="N1137" t="str">
            <v>80.0</v>
          </cell>
          <cell r="O1137">
            <v>44196</v>
          </cell>
          <cell r="P1137" t="str">
            <v>90.0</v>
          </cell>
          <cell r="Q1137">
            <v>44331</v>
          </cell>
          <cell r="R1137" t="str">
            <v>NA</v>
          </cell>
          <cell r="S1137" t="str">
            <v>NA</v>
          </cell>
          <cell r="T1137" t="str">
            <v>dificil acceso</v>
          </cell>
          <cell r="U1137" t="str">
            <v>CW2020 R3</v>
          </cell>
          <cell r="V1137">
            <v>44469</v>
          </cell>
          <cell r="W1137">
            <v>44469</v>
          </cell>
          <cell r="X1137">
            <v>44469</v>
          </cell>
          <cell r="Y1137">
            <v>44469</v>
          </cell>
          <cell r="Z1137">
            <v>44473</v>
          </cell>
        </row>
        <row r="1138">
          <cell r="B1138" t="str">
            <v>SurOccidente</v>
          </cell>
          <cell r="C1138" t="str">
            <v>CAQ.El Carbon</v>
          </cell>
          <cell r="D1138" t="str">
            <v>Localidades 700 - Cimentación Torre</v>
          </cell>
          <cell r="E1138">
            <v>36342345</v>
          </cell>
          <cell r="F1138" t="str">
            <v>Luis Ediel Torres</v>
          </cell>
          <cell r="G1138">
            <v>44174</v>
          </cell>
          <cell r="H1138" t="str">
            <v>ING. DEL HUILA</v>
          </cell>
          <cell r="K1138" t="str">
            <v>Obligaciones de hacer</v>
          </cell>
          <cell r="L1138" t="str">
            <v>Localidades 700</v>
          </cell>
          <cell r="M1138" t="str">
            <v>Torre Autosoportada - Triangular Seccion Variable</v>
          </cell>
          <cell r="N1138" t="str">
            <v>80.0</v>
          </cell>
          <cell r="O1138">
            <v>44196</v>
          </cell>
          <cell r="P1138" t="str">
            <v>90.0</v>
          </cell>
          <cell r="Q1138">
            <v>44331</v>
          </cell>
          <cell r="R1138" t="str">
            <v>NA</v>
          </cell>
          <cell r="S1138" t="str">
            <v>NA</v>
          </cell>
          <cell r="T1138" t="str">
            <v>dificil acceso</v>
          </cell>
          <cell r="U1138" t="str">
            <v>CW2020 R3</v>
          </cell>
          <cell r="V1138">
            <v>44286</v>
          </cell>
          <cell r="W1138">
            <v>44286</v>
          </cell>
          <cell r="X1138">
            <v>44286</v>
          </cell>
          <cell r="Y1138">
            <v>44286</v>
          </cell>
          <cell r="Z1138">
            <v>44291</v>
          </cell>
        </row>
        <row r="1139">
          <cell r="B1139" t="str">
            <v>SurOccidente</v>
          </cell>
          <cell r="C1139" t="str">
            <v>CAQ.El Carbon</v>
          </cell>
          <cell r="D1139" t="str">
            <v>Localidades 700 - Suministro e Instalación Torre</v>
          </cell>
          <cell r="E1139">
            <v>136135932</v>
          </cell>
          <cell r="F1139" t="str">
            <v>Luis Ediel Torres</v>
          </cell>
          <cell r="G1139">
            <v>44174</v>
          </cell>
          <cell r="H1139" t="str">
            <v>ING. DEL HUILA</v>
          </cell>
          <cell r="K1139" t="str">
            <v>Obligaciones de hacer</v>
          </cell>
          <cell r="L1139" t="str">
            <v>Localidades 700</v>
          </cell>
          <cell r="M1139" t="str">
            <v>Torre Autosoportada - Triangular Seccion Variable</v>
          </cell>
          <cell r="N1139" t="str">
            <v>80.0</v>
          </cell>
          <cell r="O1139">
            <v>44196</v>
          </cell>
          <cell r="P1139" t="str">
            <v>90.0</v>
          </cell>
          <cell r="Q1139">
            <v>44331</v>
          </cell>
          <cell r="R1139" t="str">
            <v>NA</v>
          </cell>
          <cell r="S1139" t="str">
            <v>NA</v>
          </cell>
          <cell r="T1139" t="str">
            <v>dificil acceso</v>
          </cell>
          <cell r="U1139" t="str">
            <v>CW2020 R3</v>
          </cell>
          <cell r="V1139">
            <v>44286</v>
          </cell>
          <cell r="W1139">
            <v>44286</v>
          </cell>
          <cell r="X1139">
            <v>44286</v>
          </cell>
          <cell r="Y1139">
            <v>44286</v>
          </cell>
          <cell r="Z1139">
            <v>44291</v>
          </cell>
        </row>
        <row r="1140">
          <cell r="B1140" t="str">
            <v>SurOccidente</v>
          </cell>
          <cell r="C1140" t="str">
            <v>CAQ.El Carbon</v>
          </cell>
          <cell r="D1140" t="str">
            <v>Localidades 700 - Obra Civil 100%</v>
          </cell>
          <cell r="E1140">
            <v>205621665</v>
          </cell>
          <cell r="F1140" t="str">
            <v>Luis Ediel Torres</v>
          </cell>
          <cell r="G1140">
            <v>44174</v>
          </cell>
          <cell r="H1140" t="str">
            <v>ING. DEL HUILA</v>
          </cell>
          <cell r="K1140" t="str">
            <v>Obligaciones de hacer</v>
          </cell>
          <cell r="L1140" t="str">
            <v>Localidades 700</v>
          </cell>
          <cell r="M1140" t="str">
            <v>Torre Autosoportada - Triangular Seccion Variable</v>
          </cell>
          <cell r="N1140" t="str">
            <v>80.0</v>
          </cell>
          <cell r="O1140">
            <v>44196</v>
          </cell>
          <cell r="P1140" t="str">
            <v>90.0</v>
          </cell>
          <cell r="Q1140">
            <v>44331</v>
          </cell>
          <cell r="R1140" t="str">
            <v>NA</v>
          </cell>
          <cell r="S1140" t="str">
            <v>NA</v>
          </cell>
          <cell r="T1140" t="str">
            <v>dificil acceso</v>
          </cell>
          <cell r="U1140" t="str">
            <v>CW2020 R3</v>
          </cell>
          <cell r="V1140">
            <v>44498</v>
          </cell>
          <cell r="W1140">
            <v>44498</v>
          </cell>
          <cell r="X1140">
            <v>44498</v>
          </cell>
          <cell r="Y1140">
            <v>44498</v>
          </cell>
          <cell r="Z1140">
            <v>44504</v>
          </cell>
        </row>
        <row r="1141">
          <cell r="B1141" t="str">
            <v>SurOccidente</v>
          </cell>
          <cell r="C1141" t="str">
            <v>CAQ.Solano P Blancas</v>
          </cell>
          <cell r="D1141" t="str">
            <v>Localidades 700 - Cimentación Torre</v>
          </cell>
          <cell r="E1141">
            <v>81940128</v>
          </cell>
          <cell r="F1141" t="str">
            <v>Luis Ediel Torres</v>
          </cell>
          <cell r="G1141">
            <v>44168</v>
          </cell>
          <cell r="H1141" t="str">
            <v>CICSA</v>
          </cell>
          <cell r="K1141" t="str">
            <v>Obligaciones de hacer</v>
          </cell>
          <cell r="L1141" t="str">
            <v>Localidades 700</v>
          </cell>
          <cell r="M1141" t="str">
            <v>Torre Autosoportada - Triangular Seccion Variable</v>
          </cell>
          <cell r="N1141" t="str">
            <v>60.0</v>
          </cell>
          <cell r="O1141">
            <v>44186</v>
          </cell>
          <cell r="P1141" t="str">
            <v>70.0</v>
          </cell>
          <cell r="Q1141">
            <v>44301</v>
          </cell>
          <cell r="R1141" t="str">
            <v>NA</v>
          </cell>
          <cell r="S1141" t="str">
            <v>NA</v>
          </cell>
          <cell r="T1141" t="str">
            <v>OBRA CIVIL</v>
          </cell>
          <cell r="U1141" t="str">
            <v>CW2020 R3</v>
          </cell>
          <cell r="V1141">
            <v>44377</v>
          </cell>
          <cell r="W1141">
            <v>44377</v>
          </cell>
          <cell r="X1141">
            <v>44377</v>
          </cell>
          <cell r="Y1141">
            <v>44377</v>
          </cell>
          <cell r="Z1141">
            <v>44378</v>
          </cell>
        </row>
        <row r="1142">
          <cell r="B1142" t="str">
            <v>SurOccidente</v>
          </cell>
          <cell r="C1142" t="str">
            <v>CAQ.Solano P Blancas</v>
          </cell>
          <cell r="D1142" t="str">
            <v>Localidades 700 - Suministro e Instalación Torre</v>
          </cell>
          <cell r="E1142">
            <v>85625109</v>
          </cell>
          <cell r="F1142" t="str">
            <v>Luis Ediel Torres</v>
          </cell>
          <cell r="G1142">
            <v>44168</v>
          </cell>
          <cell r="H1142" t="str">
            <v>CICSA</v>
          </cell>
          <cell r="K1142" t="str">
            <v>Obligaciones de hacer</v>
          </cell>
          <cell r="L1142" t="str">
            <v>Localidades 700</v>
          </cell>
          <cell r="M1142" t="str">
            <v>Torre Autosoportada - Triangular Seccion Variable</v>
          </cell>
          <cell r="N1142" t="str">
            <v>60.0</v>
          </cell>
          <cell r="O1142">
            <v>44186</v>
          </cell>
          <cell r="P1142" t="str">
            <v>70.0</v>
          </cell>
          <cell r="Q1142">
            <v>44301</v>
          </cell>
          <cell r="R1142" t="str">
            <v>NA</v>
          </cell>
          <cell r="S1142" t="str">
            <v>NA</v>
          </cell>
          <cell r="T1142" t="str">
            <v>OBRA CIVIL</v>
          </cell>
          <cell r="U1142" t="str">
            <v>CW2020 R3</v>
          </cell>
          <cell r="V1142">
            <v>44284</v>
          </cell>
          <cell r="W1142">
            <v>44284</v>
          </cell>
          <cell r="X1142">
            <v>44284</v>
          </cell>
          <cell r="Y1142">
            <v>44284</v>
          </cell>
          <cell r="Z1142">
            <v>44291</v>
          </cell>
        </row>
        <row r="1143">
          <cell r="B1143" t="str">
            <v>SurOccidente</v>
          </cell>
          <cell r="C1143" t="str">
            <v>CAQ.Solano P Blancas</v>
          </cell>
          <cell r="D1143" t="str">
            <v>Localidades 700 - Obra Civil 100%</v>
          </cell>
          <cell r="E1143">
            <v>391131167</v>
          </cell>
          <cell r="F1143" t="str">
            <v>Luis Ediel Torres</v>
          </cell>
          <cell r="G1143">
            <v>44168</v>
          </cell>
          <cell r="H1143" t="str">
            <v>CICSA</v>
          </cell>
          <cell r="K1143" t="str">
            <v>Obligaciones de hacer</v>
          </cell>
          <cell r="L1143" t="str">
            <v>Localidades 700</v>
          </cell>
          <cell r="M1143" t="str">
            <v>Torre Autosoportada - Triangular Seccion Variable</v>
          </cell>
          <cell r="N1143" t="str">
            <v>60.0</v>
          </cell>
          <cell r="O1143">
            <v>44186</v>
          </cell>
          <cell r="P1143" t="str">
            <v>70.0</v>
          </cell>
          <cell r="Q1143">
            <v>44301</v>
          </cell>
          <cell r="R1143" t="str">
            <v>NA</v>
          </cell>
          <cell r="S1143" t="str">
            <v>NA</v>
          </cell>
          <cell r="T1143" t="str">
            <v>OBRA CIVIL</v>
          </cell>
          <cell r="U1143" t="str">
            <v>CW2020 R3</v>
          </cell>
          <cell r="V1143">
            <v>44377</v>
          </cell>
          <cell r="W1143">
            <v>44377</v>
          </cell>
          <cell r="X1143">
            <v>44377</v>
          </cell>
          <cell r="Y1143">
            <v>44377</v>
          </cell>
          <cell r="Z1143">
            <v>44378</v>
          </cell>
        </row>
        <row r="1144">
          <cell r="B1144" t="str">
            <v>SurOccidente</v>
          </cell>
          <cell r="C1144" t="str">
            <v>CAQ.Maguare</v>
          </cell>
          <cell r="D1144" t="str">
            <v>Localidades 700 - Obra Eléctrica 100%</v>
          </cell>
          <cell r="E1144">
            <v>34561840</v>
          </cell>
          <cell r="F1144" t="str">
            <v>Luis Ediel Torres</v>
          </cell>
          <cell r="G1144">
            <v>44168</v>
          </cell>
          <cell r="H1144" t="str">
            <v>CICSA</v>
          </cell>
          <cell r="K1144" t="str">
            <v>Obligaciones de hacer</v>
          </cell>
          <cell r="L1144" t="str">
            <v>Localidades 700</v>
          </cell>
          <cell r="M1144" t="str">
            <v>Celda Portatil - Triangular</v>
          </cell>
          <cell r="N1144" t="str">
            <v>45.0</v>
          </cell>
          <cell r="O1144">
            <v>44186</v>
          </cell>
          <cell r="P1144" t="str">
            <v>50.0</v>
          </cell>
          <cell r="Q1144">
            <v>44281</v>
          </cell>
          <cell r="R1144" t="str">
            <v>NA</v>
          </cell>
          <cell r="S1144" t="str">
            <v>NA</v>
          </cell>
          <cell r="T1144" t="str">
            <v>obra civil</v>
          </cell>
          <cell r="U1144" t="str">
            <v>CW2020 R3</v>
          </cell>
          <cell r="V1144">
            <v>44404</v>
          </cell>
          <cell r="W1144">
            <v>44404</v>
          </cell>
          <cell r="X1144">
            <v>44404</v>
          </cell>
          <cell r="Y1144">
            <v>44407</v>
          </cell>
          <cell r="Z1144">
            <v>44411</v>
          </cell>
        </row>
        <row r="1145">
          <cell r="B1145" t="str">
            <v>SurOccidente</v>
          </cell>
          <cell r="C1145" t="str">
            <v>CAQ.Maguare</v>
          </cell>
          <cell r="D1145" t="str">
            <v>Localidades 700 - Suministro e Instalación Torre</v>
          </cell>
          <cell r="E1145">
            <v>165571197</v>
          </cell>
          <cell r="F1145" t="str">
            <v>Luis Ediel Torres</v>
          </cell>
          <cell r="G1145">
            <v>44168</v>
          </cell>
          <cell r="H1145" t="str">
            <v>CICSA</v>
          </cell>
          <cell r="K1145" t="str">
            <v>Obligaciones de hacer</v>
          </cell>
          <cell r="L1145" t="str">
            <v>Localidades 700</v>
          </cell>
          <cell r="M1145" t="str">
            <v>Celda Portatil - Triangular</v>
          </cell>
          <cell r="N1145" t="str">
            <v>45.0</v>
          </cell>
          <cell r="O1145">
            <v>44186</v>
          </cell>
          <cell r="P1145" t="str">
            <v>50.0</v>
          </cell>
          <cell r="Q1145">
            <v>44281</v>
          </cell>
          <cell r="R1145" t="str">
            <v>NA</v>
          </cell>
          <cell r="S1145" t="str">
            <v>NA</v>
          </cell>
          <cell r="T1145" t="str">
            <v>obra civil</v>
          </cell>
          <cell r="U1145" t="str">
            <v>CW2020 R3</v>
          </cell>
          <cell r="V1145">
            <v>44347</v>
          </cell>
          <cell r="W1145">
            <v>44347</v>
          </cell>
          <cell r="X1145">
            <v>44347</v>
          </cell>
          <cell r="Y1145">
            <v>44347</v>
          </cell>
          <cell r="Z1145">
            <v>44350</v>
          </cell>
        </row>
        <row r="1146">
          <cell r="B1146" t="str">
            <v>SurOccidente</v>
          </cell>
          <cell r="C1146" t="str">
            <v>CAQ.Maguare</v>
          </cell>
          <cell r="D1146" t="str">
            <v>Localidades 700 - Obra Civil 100%</v>
          </cell>
          <cell r="E1146">
            <v>20201153</v>
          </cell>
          <cell r="F1146" t="str">
            <v>Luis Ediel Torres</v>
          </cell>
          <cell r="G1146">
            <v>44168</v>
          </cell>
          <cell r="H1146" t="str">
            <v>CICSA</v>
          </cell>
          <cell r="K1146" t="str">
            <v>Obligaciones de hacer</v>
          </cell>
          <cell r="L1146" t="str">
            <v>Localidades 700</v>
          </cell>
          <cell r="M1146" t="str">
            <v>Celda Portatil - Triangular</v>
          </cell>
          <cell r="N1146" t="str">
            <v>45.0</v>
          </cell>
          <cell r="O1146">
            <v>44186</v>
          </cell>
          <cell r="P1146" t="str">
            <v>50.0</v>
          </cell>
          <cell r="Q1146">
            <v>44281</v>
          </cell>
          <cell r="R1146" t="str">
            <v>NA</v>
          </cell>
          <cell r="S1146" t="str">
            <v>NA</v>
          </cell>
          <cell r="T1146" t="str">
            <v>obra civil</v>
          </cell>
          <cell r="U1146" t="str">
            <v>CW2020 R3</v>
          </cell>
          <cell r="V1146">
            <v>44347</v>
          </cell>
          <cell r="W1146">
            <v>44347</v>
          </cell>
          <cell r="X1146">
            <v>44347</v>
          </cell>
          <cell r="Y1146">
            <v>44347</v>
          </cell>
          <cell r="Z1146">
            <v>44350</v>
          </cell>
        </row>
        <row r="1147">
          <cell r="B1147" t="str">
            <v>SurOccidente</v>
          </cell>
          <cell r="C1147" t="str">
            <v>PUT.Puerto Limon-2</v>
          </cell>
          <cell r="D1147" t="str">
            <v>Localidades 700 - Obra Eléctrica 100%</v>
          </cell>
          <cell r="E1147">
            <v>45363374</v>
          </cell>
          <cell r="F1147" t="str">
            <v>Luis Ediel Torres</v>
          </cell>
          <cell r="G1147">
            <v>44167</v>
          </cell>
          <cell r="H1147" t="str">
            <v>CICSA</v>
          </cell>
          <cell r="K1147" t="str">
            <v>Obligaciones de hacer</v>
          </cell>
          <cell r="L1147" t="str">
            <v>Localidades 700</v>
          </cell>
          <cell r="M1147" t="str">
            <v>Celda Portatil - Triangular</v>
          </cell>
          <cell r="N1147" t="str">
            <v>45.0</v>
          </cell>
          <cell r="O1147">
            <v>44081</v>
          </cell>
          <cell r="P1147" t="str">
            <v>50.0</v>
          </cell>
          <cell r="Q1147">
            <v>44176</v>
          </cell>
          <cell r="R1147" t="str">
            <v>NA</v>
          </cell>
          <cell r="S1147" t="str">
            <v>NA</v>
          </cell>
          <cell r="T1147" t="str">
            <v>sitio dificiel ingreso</v>
          </cell>
          <cell r="U1147" t="str">
            <v>CW2020 R3</v>
          </cell>
          <cell r="V1147">
            <v>44406</v>
          </cell>
          <cell r="W1147">
            <v>44406</v>
          </cell>
          <cell r="X1147">
            <v>44406</v>
          </cell>
          <cell r="Y1147">
            <v>44407</v>
          </cell>
          <cell r="Z1147">
            <v>44411</v>
          </cell>
        </row>
        <row r="1148">
          <cell r="B1148" t="str">
            <v>SurOccidente</v>
          </cell>
          <cell r="C1148" t="str">
            <v>PUT.Tesalia-2</v>
          </cell>
          <cell r="D1148" t="str">
            <v>Localidades 700 - Suministro e Instalación Torre</v>
          </cell>
          <cell r="E1148">
            <v>167243633</v>
          </cell>
          <cell r="F1148" t="str">
            <v>Juan Carlos Gonzalez</v>
          </cell>
          <cell r="G1148">
            <v>44165</v>
          </cell>
          <cell r="H1148" t="str">
            <v>HB SADELEC</v>
          </cell>
          <cell r="I1148" t="str">
            <v>RF-PE-23212,</v>
          </cell>
          <cell r="K1148" t="str">
            <v>Obligaciones de hacer</v>
          </cell>
          <cell r="L1148" t="str">
            <v>Localidades 700</v>
          </cell>
          <cell r="M1148" t="str">
            <v>Celda Portatil - Cuadrada</v>
          </cell>
          <cell r="N1148" t="str">
            <v>45.0</v>
          </cell>
          <cell r="O1148">
            <v>44081</v>
          </cell>
          <cell r="P1148" t="str">
            <v>30.0</v>
          </cell>
          <cell r="Q1148">
            <v>44156</v>
          </cell>
          <cell r="R1148" t="str">
            <v>NA</v>
          </cell>
          <cell r="S1148" t="str">
            <v>NA</v>
          </cell>
          <cell r="T1148" t="str">
            <v>Celda portatil torre 45m</v>
          </cell>
          <cell r="U1148" t="str">
            <v>CW2020 R3</v>
          </cell>
          <cell r="V1148">
            <v>44165</v>
          </cell>
          <cell r="W1148">
            <v>44165</v>
          </cell>
          <cell r="X1148">
            <v>44165</v>
          </cell>
          <cell r="Y1148">
            <v>44165</v>
          </cell>
          <cell r="Z1148">
            <v>44168</v>
          </cell>
        </row>
        <row r="1149">
          <cell r="B1149" t="str">
            <v>SurOccidente</v>
          </cell>
          <cell r="C1149" t="str">
            <v>CAQ.La Mana</v>
          </cell>
          <cell r="D1149" t="str">
            <v>Localidades 700 - Cimentación Torre</v>
          </cell>
          <cell r="E1149">
            <v>28205760</v>
          </cell>
          <cell r="F1149" t="str">
            <v>Luis Ediel Torres</v>
          </cell>
          <cell r="G1149">
            <v>44165</v>
          </cell>
          <cell r="H1149" t="str">
            <v>ING. DEL HUILA</v>
          </cell>
          <cell r="K1149" t="str">
            <v>Obligaciones de hacer</v>
          </cell>
          <cell r="L1149" t="str">
            <v>Localidades 700</v>
          </cell>
          <cell r="M1149" t="str">
            <v>Torre Autosoportada - Triangular Seccion Variable</v>
          </cell>
          <cell r="N1149" t="str">
            <v>60.0</v>
          </cell>
          <cell r="O1149">
            <v>44184</v>
          </cell>
          <cell r="P1149" t="str">
            <v>65.0</v>
          </cell>
          <cell r="Q1149">
            <v>44294</v>
          </cell>
          <cell r="R1149" t="str">
            <v>NA</v>
          </cell>
          <cell r="S1149" t="str">
            <v>NA</v>
          </cell>
          <cell r="T1149" t="str">
            <v>OBRA CIVIL</v>
          </cell>
          <cell r="U1149" t="str">
            <v>CW2020 R3</v>
          </cell>
          <cell r="V1149">
            <v>44285</v>
          </cell>
          <cell r="W1149">
            <v>44285</v>
          </cell>
          <cell r="X1149">
            <v>44285</v>
          </cell>
          <cell r="Y1149">
            <v>44285</v>
          </cell>
          <cell r="Z1149">
            <v>44291</v>
          </cell>
        </row>
        <row r="1150">
          <cell r="B1150" t="str">
            <v>SurOccidente</v>
          </cell>
          <cell r="C1150" t="str">
            <v>CAQ.La Mana</v>
          </cell>
          <cell r="D1150" t="str">
            <v>Localidades 700 - Suministro e Instalación Torre</v>
          </cell>
          <cell r="E1150">
            <v>86490009</v>
          </cell>
          <cell r="F1150" t="str">
            <v>Luis Ediel Torres</v>
          </cell>
          <cell r="G1150">
            <v>44165</v>
          </cell>
          <cell r="H1150" t="str">
            <v>ING. DEL HUILA</v>
          </cell>
          <cell r="K1150" t="str">
            <v>Obligaciones de hacer</v>
          </cell>
          <cell r="L1150" t="str">
            <v>Localidades 700</v>
          </cell>
          <cell r="M1150" t="str">
            <v>Torre Autosoportada - Triangular Seccion Variable</v>
          </cell>
          <cell r="N1150" t="str">
            <v>60.0</v>
          </cell>
          <cell r="O1150">
            <v>44184</v>
          </cell>
          <cell r="P1150" t="str">
            <v>65.0</v>
          </cell>
          <cell r="Q1150">
            <v>44294</v>
          </cell>
          <cell r="R1150" t="str">
            <v>NA</v>
          </cell>
          <cell r="S1150" t="str">
            <v>NA</v>
          </cell>
          <cell r="T1150" t="str">
            <v>OBRA CIVIL</v>
          </cell>
          <cell r="U1150" t="str">
            <v>CW2020 R3</v>
          </cell>
          <cell r="V1150">
            <v>44286</v>
          </cell>
          <cell r="W1150">
            <v>44286</v>
          </cell>
          <cell r="X1150">
            <v>44286</v>
          </cell>
          <cell r="Y1150">
            <v>44286</v>
          </cell>
          <cell r="Z1150">
            <v>44291</v>
          </cell>
        </row>
        <row r="1151">
          <cell r="B1151" t="str">
            <v>SurOccidente</v>
          </cell>
          <cell r="C1151" t="str">
            <v>CAQ.La Mana</v>
          </cell>
          <cell r="D1151" t="str">
            <v>Localidades 700 - Obra Civil 100%</v>
          </cell>
          <cell r="E1151">
            <v>413152476</v>
          </cell>
          <cell r="F1151" t="str">
            <v>Luis Ediel Torres</v>
          </cell>
          <cell r="G1151">
            <v>44165</v>
          </cell>
          <cell r="H1151" t="str">
            <v>ING. DEL HUILA</v>
          </cell>
          <cell r="K1151" t="str">
            <v>Obligaciones de hacer</v>
          </cell>
          <cell r="L1151" t="str">
            <v>Localidades 700</v>
          </cell>
          <cell r="M1151" t="str">
            <v>Torre Autosoportada - Triangular Seccion Variable</v>
          </cell>
          <cell r="N1151" t="str">
            <v>60.0</v>
          </cell>
          <cell r="O1151">
            <v>44184</v>
          </cell>
          <cell r="P1151" t="str">
            <v>65.0</v>
          </cell>
          <cell r="Q1151">
            <v>44294</v>
          </cell>
          <cell r="R1151" t="str">
            <v>NA</v>
          </cell>
          <cell r="S1151" t="str">
            <v>NA</v>
          </cell>
          <cell r="T1151" t="str">
            <v>OBRA CIVIL</v>
          </cell>
          <cell r="U1151" t="str">
            <v>CW2020 R3</v>
          </cell>
          <cell r="V1151">
            <v>44407</v>
          </cell>
          <cell r="W1151">
            <v>44407</v>
          </cell>
          <cell r="X1151">
            <v>44407</v>
          </cell>
          <cell r="Y1151">
            <v>44407</v>
          </cell>
          <cell r="Z1151">
            <v>44411</v>
          </cell>
        </row>
        <row r="1152">
          <cell r="B1152" t="str">
            <v>SurOccidente</v>
          </cell>
          <cell r="C1152" t="str">
            <v>CAQ.El Guamo</v>
          </cell>
          <cell r="D1152" t="str">
            <v>Localidades 700 - Cimentación Torre</v>
          </cell>
          <cell r="E1152">
            <v>77922060</v>
          </cell>
          <cell r="F1152" t="str">
            <v>Luis Ediel Torres</v>
          </cell>
          <cell r="G1152">
            <v>44165</v>
          </cell>
          <cell r="H1152" t="str">
            <v>CICSA</v>
          </cell>
          <cell r="K1152" t="str">
            <v>Obligaciones de hacer</v>
          </cell>
          <cell r="L1152" t="str">
            <v>Localidades 700</v>
          </cell>
          <cell r="M1152" t="str">
            <v>Torre Autosoportada - Triangular Seccion Variable</v>
          </cell>
          <cell r="N1152" t="str">
            <v>60.0</v>
          </cell>
          <cell r="O1152">
            <v>44184</v>
          </cell>
          <cell r="P1152" t="str">
            <v>65.0</v>
          </cell>
          <cell r="Q1152">
            <v>44294</v>
          </cell>
          <cell r="R1152" t="str">
            <v>NA</v>
          </cell>
          <cell r="S1152" t="str">
            <v>NA</v>
          </cell>
          <cell r="T1152" t="str">
            <v>obra civil</v>
          </cell>
          <cell r="U1152" t="str">
            <v>CW2020 R3</v>
          </cell>
          <cell r="V1152">
            <v>44315</v>
          </cell>
          <cell r="W1152">
            <v>44315</v>
          </cell>
          <cell r="X1152">
            <v>44315</v>
          </cell>
          <cell r="Y1152">
            <v>44316</v>
          </cell>
          <cell r="Z1152">
            <v>44321</v>
          </cell>
        </row>
        <row r="1153">
          <cell r="B1153" t="str">
            <v>SurOccidente</v>
          </cell>
          <cell r="C1153" t="str">
            <v>CAQ.El Guamo</v>
          </cell>
          <cell r="D1153" t="str">
            <v>Localidades 700 - Suministro e Instalación Torre</v>
          </cell>
          <cell r="E1153">
            <v>85625109</v>
          </cell>
          <cell r="F1153" t="str">
            <v>Luis Ediel Torres</v>
          </cell>
          <cell r="G1153">
            <v>44165</v>
          </cell>
          <cell r="H1153" t="str">
            <v>CICSA</v>
          </cell>
          <cell r="K1153" t="str">
            <v>Obligaciones de hacer</v>
          </cell>
          <cell r="L1153" t="str">
            <v>Localidades 700</v>
          </cell>
          <cell r="M1153" t="str">
            <v>Torre Autosoportada - Triangular Seccion Variable</v>
          </cell>
          <cell r="N1153" t="str">
            <v>60.0</v>
          </cell>
          <cell r="O1153">
            <v>44184</v>
          </cell>
          <cell r="P1153" t="str">
            <v>65.0</v>
          </cell>
          <cell r="Q1153">
            <v>44294</v>
          </cell>
          <cell r="R1153" t="str">
            <v>NA</v>
          </cell>
          <cell r="S1153" t="str">
            <v>NA</v>
          </cell>
          <cell r="T1153" t="str">
            <v>obra civil</v>
          </cell>
          <cell r="U1153" t="str">
            <v>CW2020 R3</v>
          </cell>
          <cell r="V1153">
            <v>44284</v>
          </cell>
          <cell r="W1153">
            <v>44284</v>
          </cell>
          <cell r="X1153">
            <v>44284</v>
          </cell>
          <cell r="Y1153">
            <v>44284</v>
          </cell>
          <cell r="Z1153">
            <v>44291</v>
          </cell>
        </row>
        <row r="1154">
          <cell r="B1154" t="str">
            <v>SurOccidente</v>
          </cell>
          <cell r="C1154" t="str">
            <v>VAD.SDS San Juan de Villalobos</v>
          </cell>
          <cell r="D1154" t="str">
            <v>Adecuaciones - SDS BCC y CCM</v>
          </cell>
          <cell r="E1154">
            <v>32042999</v>
          </cell>
          <cell r="F1154" t="str">
            <v>Luis Armando Murcia Martinez</v>
          </cell>
          <cell r="G1154">
            <v>44165</v>
          </cell>
          <cell r="H1154" t="str">
            <v>ACJ</v>
          </cell>
          <cell r="I1154" t="str">
            <v>NA</v>
          </cell>
          <cell r="K1154" t="str">
            <v>NA</v>
          </cell>
          <cell r="L1154" t="str">
            <v>Adecuaciones</v>
          </cell>
          <cell r="M1154" t="str">
            <v>Otro - Otra</v>
          </cell>
          <cell r="N1154" t="str">
            <v>1.0</v>
          </cell>
          <cell r="O1154">
            <v>44165</v>
          </cell>
          <cell r="P1154" t="str">
            <v>1.0</v>
          </cell>
          <cell r="Q1154">
            <v>44211</v>
          </cell>
          <cell r="R1154" t="str">
            <v>NA</v>
          </cell>
          <cell r="S1154" t="str">
            <v>NA</v>
          </cell>
          <cell r="T1154" t="str">
            <v>SE REEMPLAZA LA CW-ORD-656</v>
          </cell>
          <cell r="U1154" t="str">
            <v>CW2020 R2</v>
          </cell>
          <cell r="V1154">
            <v>44165</v>
          </cell>
          <cell r="W1154">
            <v>44165</v>
          </cell>
          <cell r="X1154">
            <v>44165</v>
          </cell>
          <cell r="Y1154">
            <v>44165</v>
          </cell>
          <cell r="Z1154">
            <v>44168</v>
          </cell>
        </row>
        <row r="1155">
          <cell r="B1155" t="str">
            <v>SurOccidente</v>
          </cell>
          <cell r="C1155" t="str">
            <v>CAQ.El Guamo</v>
          </cell>
          <cell r="D1155" t="str">
            <v>Localidades 700 - Obra Civil 100%</v>
          </cell>
          <cell r="E1155">
            <v>431144079</v>
          </cell>
          <cell r="F1155" t="str">
            <v>Luis Ediel Torres</v>
          </cell>
          <cell r="G1155">
            <v>44165</v>
          </cell>
          <cell r="H1155" t="str">
            <v>CICSA</v>
          </cell>
          <cell r="K1155" t="str">
            <v>Obligaciones de hacer</v>
          </cell>
          <cell r="L1155" t="str">
            <v>Localidades 700</v>
          </cell>
          <cell r="M1155" t="str">
            <v>Torre Autosoportada - Triangular Seccion Variable</v>
          </cell>
          <cell r="N1155" t="str">
            <v>60.0</v>
          </cell>
          <cell r="O1155">
            <v>44184</v>
          </cell>
          <cell r="P1155" t="str">
            <v>65.0</v>
          </cell>
          <cell r="Q1155">
            <v>44294</v>
          </cell>
          <cell r="R1155" t="str">
            <v>NA</v>
          </cell>
          <cell r="S1155" t="str">
            <v>NA</v>
          </cell>
          <cell r="T1155" t="str">
            <v>obra civil</v>
          </cell>
          <cell r="U1155" t="str">
            <v>CW2020 R3</v>
          </cell>
          <cell r="V1155">
            <v>44315</v>
          </cell>
          <cell r="W1155">
            <v>44315</v>
          </cell>
          <cell r="X1155">
            <v>44315</v>
          </cell>
          <cell r="Y1155">
            <v>44316</v>
          </cell>
          <cell r="Z1155">
            <v>44321</v>
          </cell>
        </row>
        <row r="1156">
          <cell r="B1156" t="str">
            <v>SurOccidente</v>
          </cell>
          <cell r="C1156" t="str">
            <v>HUI.Mongui</v>
          </cell>
          <cell r="D1156" t="str">
            <v>Localidades 700 - Suministro e Instalación Torre</v>
          </cell>
          <cell r="E1156">
            <v>165571196</v>
          </cell>
          <cell r="F1156" t="str">
            <v>Luis Ediel Torres</v>
          </cell>
          <cell r="G1156">
            <v>44165</v>
          </cell>
          <cell r="H1156" t="str">
            <v>CICSA</v>
          </cell>
          <cell r="K1156" t="str">
            <v>Obligaciones de hacer</v>
          </cell>
          <cell r="L1156" t="str">
            <v>Localidades 700</v>
          </cell>
          <cell r="M1156" t="str">
            <v>Celda Portatil - Triangular</v>
          </cell>
          <cell r="N1156" t="str">
            <v>45.0</v>
          </cell>
          <cell r="O1156">
            <v>44067</v>
          </cell>
          <cell r="P1156" t="str">
            <v>45.0</v>
          </cell>
          <cell r="Q1156">
            <v>44157</v>
          </cell>
          <cell r="R1156" t="str">
            <v>NA</v>
          </cell>
          <cell r="S1156" t="str">
            <v>NA</v>
          </cell>
          <cell r="T1156" t="str">
            <v>OBRA CIVIL CP 45MT</v>
          </cell>
          <cell r="U1156" t="str">
            <v>CW2020 R3</v>
          </cell>
          <cell r="V1156">
            <v>44165</v>
          </cell>
          <cell r="W1156">
            <v>44165</v>
          </cell>
          <cell r="X1156">
            <v>44165</v>
          </cell>
          <cell r="Y1156">
            <v>44165</v>
          </cell>
          <cell r="Z1156">
            <v>44168</v>
          </cell>
        </row>
        <row r="1157">
          <cell r="B1157" t="str">
            <v>SurOccidente</v>
          </cell>
          <cell r="C1157" t="str">
            <v>CAL.Villa del Lago</v>
          </cell>
          <cell r="D1157" t="str">
            <v>Ampliación 3G/LTE - Ampliación Obras Civiles</v>
          </cell>
          <cell r="E1157">
            <v>10845987</v>
          </cell>
          <cell r="F1157" t="str">
            <v>Luis Ediel Torres</v>
          </cell>
          <cell r="G1157">
            <v>44165</v>
          </cell>
          <cell r="H1157" t="str">
            <v>CICSA</v>
          </cell>
          <cell r="I1157" t="str">
            <v>RF-OVE-46253 lte700,RF-AMP-27763 rfmodule850,RF-MOD-39205 modernizacion sran,RF-MOD-39206 ampliacion lte mimo,</v>
          </cell>
          <cell r="K1157" t="str">
            <v>Obligaciones de hacer</v>
          </cell>
          <cell r="L1157" t="str">
            <v>Ampliación 3G/LTE</v>
          </cell>
          <cell r="M1157" t="str">
            <v>Torre Autosoportada - Triangular Seccion Variable</v>
          </cell>
          <cell r="N1157" t="str">
            <v>37.0</v>
          </cell>
          <cell r="O1157">
            <v>44167</v>
          </cell>
          <cell r="P1157" t="str">
            <v>10.0</v>
          </cell>
          <cell r="Q1157">
            <v>44222</v>
          </cell>
          <cell r="R1157" t="str">
            <v>NA</v>
          </cell>
          <cell r="S1157" t="str">
            <v>NA</v>
          </cell>
          <cell r="T1157" t="str">
            <v>ampliaciones</v>
          </cell>
          <cell r="U1157" t="str">
            <v>CW2020 R3</v>
          </cell>
          <cell r="V1157">
            <v>44187</v>
          </cell>
          <cell r="W1157">
            <v>44187</v>
          </cell>
          <cell r="X1157">
            <v>44187</v>
          </cell>
          <cell r="Y1157">
            <v>44187</v>
          </cell>
          <cell r="Z1157">
            <v>44202</v>
          </cell>
        </row>
        <row r="1158">
          <cell r="B1158" t="str">
            <v>SurOccidente</v>
          </cell>
          <cell r="C1158" t="str">
            <v>CAL.Marroquin</v>
          </cell>
          <cell r="D1158" t="str">
            <v>Ampliación 3G/LTE - Ampliación Obras Civiles</v>
          </cell>
          <cell r="E1158">
            <v>14549660</v>
          </cell>
          <cell r="F1158" t="str">
            <v>Luis Ediel Torres</v>
          </cell>
          <cell r="G1158">
            <v>44165</v>
          </cell>
          <cell r="H1158" t="str">
            <v>CICSA</v>
          </cell>
          <cell r="I1158" t="str">
            <v>RF-OVE-45601 lte700,RF-AMP-27667 rfmodule850,RF-MOD-39040 ampliacion lte mimo,RF-MOD-39041 modernizacion sran,</v>
          </cell>
          <cell r="K1158" t="str">
            <v>Obligaciones de hacer</v>
          </cell>
          <cell r="L1158" t="str">
            <v>Ampliación 3G/LTE</v>
          </cell>
          <cell r="M1158" t="str">
            <v>Torre Autosoportada - Triangular Seccion Variable</v>
          </cell>
          <cell r="N1158" t="str">
            <v>50.0</v>
          </cell>
          <cell r="O1158">
            <v>44167</v>
          </cell>
          <cell r="P1158" t="str">
            <v>10.0</v>
          </cell>
          <cell r="Q1158">
            <v>44222</v>
          </cell>
          <cell r="R1158" t="str">
            <v>NA</v>
          </cell>
          <cell r="S1158" t="str">
            <v>NA</v>
          </cell>
          <cell r="T1158" t="str">
            <v>ampliaciones</v>
          </cell>
          <cell r="U1158" t="str">
            <v>CW2020 R3</v>
          </cell>
          <cell r="V1158">
            <v>44187</v>
          </cell>
          <cell r="W1158">
            <v>44187</v>
          </cell>
          <cell r="X1158">
            <v>44187</v>
          </cell>
          <cell r="Y1158">
            <v>44187</v>
          </cell>
          <cell r="Z1158">
            <v>44202</v>
          </cell>
        </row>
        <row r="1159">
          <cell r="B1159" t="str">
            <v>SurOccidente</v>
          </cell>
          <cell r="C1159" t="str">
            <v>CAL.RB Javeriana:H1</v>
          </cell>
          <cell r="D1159" t="str">
            <v>Ampliación Ciudades Capitales - Ampliación Obras Civiles</v>
          </cell>
          <cell r="E1159">
            <v>3114335</v>
          </cell>
          <cell r="F1159" t="str">
            <v>German David Diez</v>
          </cell>
          <cell r="G1159">
            <v>44165</v>
          </cell>
          <cell r="H1159" t="str">
            <v>CICSA</v>
          </cell>
          <cell r="I1159" t="str">
            <v>RF-OVE-46307 lte700,</v>
          </cell>
          <cell r="K1159" t="str">
            <v>NA</v>
          </cell>
          <cell r="L1159" t="str">
            <v>Ampliación Ciudades Capitales</v>
          </cell>
          <cell r="M1159" t="str">
            <v>Otro - Otra</v>
          </cell>
          <cell r="N1159" t="str">
            <v>0.0</v>
          </cell>
          <cell r="O1159">
            <v>44165</v>
          </cell>
          <cell r="P1159" t="str">
            <v>7.0</v>
          </cell>
          <cell r="Q1159">
            <v>44217</v>
          </cell>
          <cell r="R1159" t="str">
            <v>NA</v>
          </cell>
          <cell r="S1159" t="str">
            <v>NA</v>
          </cell>
          <cell r="U1159" t="str">
            <v>CW2020 R3</v>
          </cell>
          <cell r="V1159">
            <v>44186</v>
          </cell>
          <cell r="W1159">
            <v>44186</v>
          </cell>
          <cell r="X1159">
            <v>44186</v>
          </cell>
          <cell r="Y1159">
            <v>44187</v>
          </cell>
          <cell r="Z1159">
            <v>44202</v>
          </cell>
        </row>
        <row r="1160">
          <cell r="B1160" t="str">
            <v>SurOccidente</v>
          </cell>
          <cell r="C1160" t="str">
            <v>PUT.Puerto Umbria-2</v>
          </cell>
          <cell r="D1160" t="str">
            <v>Localidades 700 - Suministro e Instalación Torre</v>
          </cell>
          <cell r="E1160">
            <v>167243633</v>
          </cell>
          <cell r="F1160" t="str">
            <v>Luis Ediel Torres</v>
          </cell>
          <cell r="G1160">
            <v>44162</v>
          </cell>
          <cell r="H1160" t="str">
            <v>HB SADELEC</v>
          </cell>
          <cell r="K1160" t="str">
            <v>Obligaciones de hacer</v>
          </cell>
          <cell r="L1160" t="str">
            <v>Localidades 700</v>
          </cell>
          <cell r="M1160" t="str">
            <v>Celda Portatil - Triangular</v>
          </cell>
          <cell r="N1160" t="str">
            <v>45.0</v>
          </cell>
          <cell r="O1160">
            <v>44067</v>
          </cell>
          <cell r="P1160" t="str">
            <v>45.0</v>
          </cell>
          <cell r="Q1160">
            <v>44157</v>
          </cell>
          <cell r="R1160" t="str">
            <v>NA</v>
          </cell>
          <cell r="S1160" t="str">
            <v>NA</v>
          </cell>
          <cell r="T1160" t="str">
            <v>Obra celda portatil de 45mt</v>
          </cell>
          <cell r="U1160" t="str">
            <v>CW2020 R3</v>
          </cell>
          <cell r="V1160">
            <v>44162</v>
          </cell>
          <cell r="W1160">
            <v>44162</v>
          </cell>
          <cell r="X1160">
            <v>44162</v>
          </cell>
          <cell r="Y1160">
            <v>44165</v>
          </cell>
          <cell r="Z1160">
            <v>44168</v>
          </cell>
        </row>
        <row r="1161">
          <cell r="B1161" t="str">
            <v>SurOccidente</v>
          </cell>
          <cell r="C1161" t="str">
            <v>CAU.Huellas</v>
          </cell>
          <cell r="D1161" t="str">
            <v>Localidades 700 - Suministro e Instalación Torre</v>
          </cell>
          <cell r="E1161">
            <v>166407415</v>
          </cell>
          <cell r="F1161" t="str">
            <v>German David Diez</v>
          </cell>
          <cell r="G1161">
            <v>44162</v>
          </cell>
          <cell r="H1161" t="str">
            <v>CICSA</v>
          </cell>
          <cell r="I1161" t="str">
            <v>RF-PE-23138,</v>
          </cell>
          <cell r="K1161" t="str">
            <v>Obligaciones de hacer</v>
          </cell>
          <cell r="L1161" t="str">
            <v>Localidades 700</v>
          </cell>
          <cell r="M1161" t="str">
            <v>Celda Portatil - Cuadrada</v>
          </cell>
          <cell r="N1161" t="str">
            <v>45.0</v>
          </cell>
          <cell r="O1161">
            <v>44109</v>
          </cell>
          <cell r="P1161" t="str">
            <v>60.0</v>
          </cell>
          <cell r="Q1161">
            <v>44214</v>
          </cell>
          <cell r="R1161" t="str">
            <v>NA</v>
          </cell>
          <cell r="S1161" t="str">
            <v>NA</v>
          </cell>
          <cell r="U1161" t="str">
            <v>CW2020 R3</v>
          </cell>
          <cell r="V1161">
            <v>44162</v>
          </cell>
          <cell r="W1161">
            <v>44162</v>
          </cell>
          <cell r="X1161">
            <v>44162</v>
          </cell>
          <cell r="Y1161">
            <v>44165</v>
          </cell>
          <cell r="Z1161">
            <v>44168</v>
          </cell>
        </row>
        <row r="1162">
          <cell r="B1162" t="str">
            <v>SurOccidente</v>
          </cell>
          <cell r="C1162" t="str">
            <v>CAQ.Reina Baja</v>
          </cell>
          <cell r="D1162" t="str">
            <v>Localidades 700 - Obra Eléctrica 100%</v>
          </cell>
          <cell r="E1162">
            <v>24353758</v>
          </cell>
          <cell r="F1162" t="str">
            <v>Luis Ediel Torres</v>
          </cell>
          <cell r="G1162">
            <v>44162</v>
          </cell>
          <cell r="H1162" t="str">
            <v>ING. DEL HUILA</v>
          </cell>
          <cell r="J1162">
            <v>20211219</v>
          </cell>
          <cell r="K1162" t="str">
            <v>Obligaciones de hacer</v>
          </cell>
          <cell r="L1162" t="str">
            <v>Localidades 700</v>
          </cell>
          <cell r="M1162" t="str">
            <v>Celda Portatil - Cuadrada</v>
          </cell>
          <cell r="N1162" t="str">
            <v>45.0</v>
          </cell>
          <cell r="O1162">
            <v>44102</v>
          </cell>
          <cell r="P1162" t="str">
            <v>50.0</v>
          </cell>
          <cell r="Q1162">
            <v>44197</v>
          </cell>
          <cell r="R1162" t="str">
            <v>NA</v>
          </cell>
          <cell r="S1162" t="str">
            <v>NA</v>
          </cell>
          <cell r="T1162" t="str">
            <v>dificil acceso</v>
          </cell>
          <cell r="U1162" t="str">
            <v>CW2020 R3</v>
          </cell>
          <cell r="V1162">
            <v>44589</v>
          </cell>
          <cell r="W1162">
            <v>44589</v>
          </cell>
          <cell r="X1162">
            <v>44589</v>
          </cell>
          <cell r="Y1162">
            <v>44592</v>
          </cell>
          <cell r="Z1162">
            <v>44596</v>
          </cell>
        </row>
        <row r="1163">
          <cell r="B1163" t="str">
            <v>SurOccidente</v>
          </cell>
          <cell r="C1163" t="str">
            <v>CAQ.Reina Baja</v>
          </cell>
          <cell r="D1163" t="str">
            <v>Localidades 700 - Obra Civil 100%</v>
          </cell>
          <cell r="E1163">
            <v>44976743</v>
          </cell>
          <cell r="F1163" t="str">
            <v>Luis Ediel Torres</v>
          </cell>
          <cell r="G1163">
            <v>44162</v>
          </cell>
          <cell r="H1163" t="str">
            <v>ING. DEL HUILA</v>
          </cell>
          <cell r="K1163" t="str">
            <v>Obligaciones de hacer</v>
          </cell>
          <cell r="L1163" t="str">
            <v>Localidades 700</v>
          </cell>
          <cell r="M1163" t="str">
            <v>Celda Portatil - Cuadrada</v>
          </cell>
          <cell r="N1163" t="str">
            <v>45.0</v>
          </cell>
          <cell r="O1163">
            <v>44102</v>
          </cell>
          <cell r="P1163" t="str">
            <v>50.0</v>
          </cell>
          <cell r="Q1163">
            <v>44197</v>
          </cell>
          <cell r="R1163" t="str">
            <v>NA</v>
          </cell>
          <cell r="S1163" t="str">
            <v>NA</v>
          </cell>
          <cell r="T1163" t="str">
            <v>dificil acceso</v>
          </cell>
          <cell r="U1163" t="str">
            <v>CW2020 R3</v>
          </cell>
          <cell r="V1163">
            <v>44239</v>
          </cell>
          <cell r="W1163">
            <v>44239</v>
          </cell>
          <cell r="X1163">
            <v>44239</v>
          </cell>
          <cell r="Y1163">
            <v>44243</v>
          </cell>
          <cell r="Z1163">
            <v>44249</v>
          </cell>
        </row>
        <row r="1164">
          <cell r="B1164" t="str">
            <v>SurOccidente</v>
          </cell>
          <cell r="C1164" t="str">
            <v>CAQ.Fragua</v>
          </cell>
          <cell r="D1164" t="str">
            <v>Localidades 700 - Obra Eléctrica 100%</v>
          </cell>
          <cell r="E1164">
            <v>29054637</v>
          </cell>
          <cell r="F1164" t="str">
            <v>Luis Ediel Torres</v>
          </cell>
          <cell r="G1164">
            <v>44162</v>
          </cell>
          <cell r="H1164" t="str">
            <v>CICSA</v>
          </cell>
          <cell r="K1164" t="str">
            <v>Obligaciones de hacer</v>
          </cell>
          <cell r="L1164" t="str">
            <v>Localidades 700</v>
          </cell>
          <cell r="M1164" t="str">
            <v>Celda Portatil - Cuadrada</v>
          </cell>
          <cell r="N1164" t="str">
            <v>45.0</v>
          </cell>
          <cell r="O1164">
            <v>44102</v>
          </cell>
          <cell r="P1164" t="str">
            <v>50.0</v>
          </cell>
          <cell r="Q1164">
            <v>44197</v>
          </cell>
          <cell r="R1164" t="str">
            <v>NA</v>
          </cell>
          <cell r="S1164" t="str">
            <v>NA</v>
          </cell>
          <cell r="T1164" t="str">
            <v>dificil acceso</v>
          </cell>
          <cell r="U1164" t="str">
            <v>CW2020 R3</v>
          </cell>
          <cell r="V1164">
            <v>44372</v>
          </cell>
          <cell r="W1164">
            <v>44372</v>
          </cell>
          <cell r="X1164">
            <v>44372</v>
          </cell>
          <cell r="Y1164">
            <v>44376</v>
          </cell>
          <cell r="Z1164">
            <v>44378</v>
          </cell>
        </row>
        <row r="1165">
          <cell r="B1165" t="str">
            <v>SurOccidente</v>
          </cell>
          <cell r="C1165" t="str">
            <v>CAQ.Fragua</v>
          </cell>
          <cell r="D1165" t="str">
            <v>Localidades 700 - Obra Civil 100%</v>
          </cell>
          <cell r="E1165">
            <v>64690207</v>
          </cell>
          <cell r="F1165" t="str">
            <v>Luis Ediel Torres</v>
          </cell>
          <cell r="G1165">
            <v>44162</v>
          </cell>
          <cell r="H1165" t="str">
            <v>CICSA</v>
          </cell>
          <cell r="K1165" t="str">
            <v>Obligaciones de hacer</v>
          </cell>
          <cell r="L1165" t="str">
            <v>Localidades 700</v>
          </cell>
          <cell r="M1165" t="str">
            <v>Celda Portatil - Cuadrada</v>
          </cell>
          <cell r="N1165" t="str">
            <v>45.0</v>
          </cell>
          <cell r="O1165">
            <v>44102</v>
          </cell>
          <cell r="P1165" t="str">
            <v>50.0</v>
          </cell>
          <cell r="Q1165">
            <v>44197</v>
          </cell>
          <cell r="R1165" t="str">
            <v>NA</v>
          </cell>
          <cell r="S1165" t="str">
            <v>NA</v>
          </cell>
          <cell r="T1165" t="str">
            <v>dificil acceso</v>
          </cell>
          <cell r="U1165" t="str">
            <v>CW2020 R3</v>
          </cell>
          <cell r="V1165">
            <v>44195</v>
          </cell>
          <cell r="W1165">
            <v>44195</v>
          </cell>
          <cell r="X1165">
            <v>44195</v>
          </cell>
          <cell r="Y1165">
            <v>44196</v>
          </cell>
          <cell r="Z1165">
            <v>44202</v>
          </cell>
        </row>
        <row r="1166">
          <cell r="B1166" t="str">
            <v>SurOccidente</v>
          </cell>
          <cell r="C1166" t="str">
            <v>CAQ.Versalles</v>
          </cell>
          <cell r="D1166" t="str">
            <v>Localidades 700 - Obra Eléctrica 100%</v>
          </cell>
          <cell r="E1166">
            <v>28664758</v>
          </cell>
          <cell r="F1166" t="str">
            <v>Luis Ediel Torres</v>
          </cell>
          <cell r="G1166">
            <v>44162</v>
          </cell>
          <cell r="H1166" t="str">
            <v>CICSA</v>
          </cell>
          <cell r="K1166" t="str">
            <v>Obligaciones de hacer</v>
          </cell>
          <cell r="L1166" t="str">
            <v>Localidades 700</v>
          </cell>
          <cell r="M1166" t="str">
            <v>Celda Portatil - Cuadrada</v>
          </cell>
          <cell r="N1166" t="str">
            <v>45.0</v>
          </cell>
          <cell r="O1166">
            <v>44102</v>
          </cell>
          <cell r="P1166" t="str">
            <v>50.0</v>
          </cell>
          <cell r="Q1166">
            <v>44197</v>
          </cell>
          <cell r="R1166" t="str">
            <v>NA</v>
          </cell>
          <cell r="S1166" t="str">
            <v>NA</v>
          </cell>
          <cell r="T1166" t="str">
            <v>dificil acceso</v>
          </cell>
          <cell r="U1166" t="str">
            <v>CW2020 R3</v>
          </cell>
          <cell r="V1166">
            <v>44316</v>
          </cell>
          <cell r="W1166">
            <v>44316</v>
          </cell>
          <cell r="X1166">
            <v>44316</v>
          </cell>
          <cell r="Y1166">
            <v>44316</v>
          </cell>
          <cell r="Z1166">
            <v>44321</v>
          </cell>
        </row>
        <row r="1167">
          <cell r="B1167" t="str">
            <v>SurOccidente</v>
          </cell>
          <cell r="C1167" t="str">
            <v>CAQ.Versalles</v>
          </cell>
          <cell r="D1167" t="str">
            <v>Localidades 700 - Obra Civil 100%</v>
          </cell>
          <cell r="E1167">
            <v>65507374</v>
          </cell>
          <cell r="F1167" t="str">
            <v>Luis Ediel Torres</v>
          </cell>
          <cell r="G1167">
            <v>44162</v>
          </cell>
          <cell r="H1167" t="str">
            <v>CICSA</v>
          </cell>
          <cell r="K1167" t="str">
            <v>Obligaciones de hacer</v>
          </cell>
          <cell r="L1167" t="str">
            <v>Localidades 700</v>
          </cell>
          <cell r="M1167" t="str">
            <v>Celda Portatil - Cuadrada</v>
          </cell>
          <cell r="N1167" t="str">
            <v>45.0</v>
          </cell>
          <cell r="O1167">
            <v>44102</v>
          </cell>
          <cell r="P1167" t="str">
            <v>50.0</v>
          </cell>
          <cell r="Q1167">
            <v>44197</v>
          </cell>
          <cell r="R1167" t="str">
            <v>NA</v>
          </cell>
          <cell r="S1167" t="str">
            <v>NA</v>
          </cell>
          <cell r="T1167" t="str">
            <v>dificil acceso</v>
          </cell>
          <cell r="U1167" t="str">
            <v>CW2020 R3</v>
          </cell>
          <cell r="V1167">
            <v>44195</v>
          </cell>
          <cell r="W1167">
            <v>44195</v>
          </cell>
          <cell r="X1167">
            <v>44195</v>
          </cell>
          <cell r="Y1167">
            <v>44196</v>
          </cell>
          <cell r="Z1167">
            <v>44202</v>
          </cell>
        </row>
        <row r="1168">
          <cell r="B1168" t="str">
            <v>SurOccidente</v>
          </cell>
          <cell r="C1168" t="str">
            <v>CAU.Pancitara</v>
          </cell>
          <cell r="D1168" t="str">
            <v>Localidades 700 - Obra Eléctrica 100%</v>
          </cell>
          <cell r="E1168">
            <v>100000000</v>
          </cell>
          <cell r="F1168" t="str">
            <v>German David Diez</v>
          </cell>
          <cell r="G1168">
            <v>44160</v>
          </cell>
          <cell r="H1168" t="str">
            <v>HB SADELEC</v>
          </cell>
          <cell r="I1168" t="str">
            <v>RF-PE-23151,</v>
          </cell>
          <cell r="K1168" t="str">
            <v>Obligaciones de hacer</v>
          </cell>
          <cell r="L1168" t="str">
            <v>Localidades 700</v>
          </cell>
          <cell r="M1168" t="str">
            <v>Celda Portatil - Cuadrada</v>
          </cell>
          <cell r="N1168" t="str">
            <v>45.0</v>
          </cell>
          <cell r="O1168">
            <v>44166</v>
          </cell>
          <cell r="P1168" t="str">
            <v>60.0</v>
          </cell>
          <cell r="Q1168">
            <v>44271</v>
          </cell>
          <cell r="R1168" t="str">
            <v>NA</v>
          </cell>
          <cell r="S1168" t="str">
            <v>NA</v>
          </cell>
          <cell r="U1168" t="str">
            <v>CW2020 R3</v>
          </cell>
        </row>
        <row r="1169">
          <cell r="B1169" t="str">
            <v>SurOccidente</v>
          </cell>
          <cell r="C1169" t="str">
            <v>CAU.Pancitara</v>
          </cell>
          <cell r="D1169" t="str">
            <v>Localidades 700 - Obra Civil 100%</v>
          </cell>
          <cell r="E1169">
            <v>357014151</v>
          </cell>
          <cell r="F1169" t="str">
            <v>German David Diez</v>
          </cell>
          <cell r="G1169">
            <v>44160</v>
          </cell>
          <cell r="H1169" t="str">
            <v>HB SADELEC</v>
          </cell>
          <cell r="I1169" t="str">
            <v>RF-PE-23151,</v>
          </cell>
          <cell r="J1169">
            <v>20211207</v>
          </cell>
          <cell r="K1169" t="str">
            <v>Obligaciones de hacer</v>
          </cell>
          <cell r="L1169" t="str">
            <v>Localidades 700</v>
          </cell>
          <cell r="M1169" t="str">
            <v>Celda Portatil - Cuadrada</v>
          </cell>
          <cell r="N1169" t="str">
            <v>45.0</v>
          </cell>
          <cell r="O1169">
            <v>44166</v>
          </cell>
          <cell r="P1169" t="str">
            <v>60.0</v>
          </cell>
          <cell r="Q1169">
            <v>44271</v>
          </cell>
          <cell r="R1169" t="str">
            <v>NA</v>
          </cell>
          <cell r="S1169" t="str">
            <v>NA</v>
          </cell>
          <cell r="U1169" t="str">
            <v>CW2020 R3</v>
          </cell>
          <cell r="V1169">
            <v>44561</v>
          </cell>
          <cell r="W1169">
            <v>44561</v>
          </cell>
          <cell r="X1169">
            <v>44561</v>
          </cell>
          <cell r="Y1169">
            <v>44561</v>
          </cell>
          <cell r="Z1169">
            <v>44567</v>
          </cell>
        </row>
        <row r="1170">
          <cell r="B1170" t="str">
            <v>SurOccidente</v>
          </cell>
          <cell r="C1170" t="str">
            <v>CAQ.La Primavera</v>
          </cell>
          <cell r="D1170" t="str">
            <v>Localidades 700 - Obra Eléctrica 100%</v>
          </cell>
          <cell r="E1170">
            <v>41507885</v>
          </cell>
          <cell r="F1170" t="str">
            <v>Luis Ediel Torres</v>
          </cell>
          <cell r="G1170">
            <v>44155</v>
          </cell>
          <cell r="H1170" t="str">
            <v>ING. DEL HUILA</v>
          </cell>
          <cell r="K1170" t="str">
            <v>Obligaciones de hacer</v>
          </cell>
          <cell r="L1170" t="str">
            <v>Localidades 700</v>
          </cell>
          <cell r="M1170" t="str">
            <v>Torre Autosoportada - Triangular Seccion Variable</v>
          </cell>
          <cell r="N1170" t="str">
            <v>100.0</v>
          </cell>
          <cell r="O1170">
            <v>44172</v>
          </cell>
          <cell r="P1170" t="str">
            <v>85.0</v>
          </cell>
          <cell r="Q1170">
            <v>44302</v>
          </cell>
          <cell r="R1170" t="str">
            <v>NA</v>
          </cell>
          <cell r="S1170" t="str">
            <v>NA</v>
          </cell>
          <cell r="T1170" t="str">
            <v>torre de 100mt dificil acceso</v>
          </cell>
          <cell r="U1170" t="str">
            <v>CW2020 R3</v>
          </cell>
          <cell r="V1170">
            <v>44469</v>
          </cell>
          <cell r="W1170">
            <v>44498</v>
          </cell>
          <cell r="X1170">
            <v>44498</v>
          </cell>
          <cell r="Y1170">
            <v>44498</v>
          </cell>
          <cell r="Z1170">
            <v>44504</v>
          </cell>
        </row>
        <row r="1171">
          <cell r="B1171" t="str">
            <v>SurOccidente</v>
          </cell>
          <cell r="C1171" t="str">
            <v>CAQ.La Primavera</v>
          </cell>
          <cell r="D1171" t="str">
            <v>Localidades 700 - Obra Civil 100%</v>
          </cell>
          <cell r="E1171">
            <v>256994203</v>
          </cell>
          <cell r="F1171" t="str">
            <v>Luis Ediel Torres</v>
          </cell>
          <cell r="G1171">
            <v>44155</v>
          </cell>
          <cell r="H1171" t="str">
            <v>ING. DEL HUILA</v>
          </cell>
          <cell r="K1171" t="str">
            <v>Obligaciones de hacer</v>
          </cell>
          <cell r="L1171" t="str">
            <v>Localidades 700</v>
          </cell>
          <cell r="M1171" t="str">
            <v>Torre Autosoportada - Triangular Seccion Variable</v>
          </cell>
          <cell r="N1171" t="str">
            <v>100.0</v>
          </cell>
          <cell r="O1171">
            <v>44172</v>
          </cell>
          <cell r="P1171" t="str">
            <v>85.0</v>
          </cell>
          <cell r="Q1171">
            <v>44302</v>
          </cell>
          <cell r="R1171" t="str">
            <v>NA</v>
          </cell>
          <cell r="S1171" t="str">
            <v>NA</v>
          </cell>
          <cell r="T1171" t="str">
            <v>torre de 100mt dificil acceso</v>
          </cell>
          <cell r="U1171" t="str">
            <v>CW2020 R3</v>
          </cell>
          <cell r="V1171">
            <v>44498</v>
          </cell>
          <cell r="W1171">
            <v>44498</v>
          </cell>
          <cell r="X1171">
            <v>44498</v>
          </cell>
          <cell r="Y1171">
            <v>44498</v>
          </cell>
          <cell r="Z1171">
            <v>44504</v>
          </cell>
        </row>
        <row r="1172">
          <cell r="B1172" t="str">
            <v>SurOccidente</v>
          </cell>
          <cell r="C1172" t="str">
            <v>CAQ.La Primavera</v>
          </cell>
          <cell r="D1172" t="str">
            <v>Localidades 700 - Cimentación Torre</v>
          </cell>
          <cell r="E1172">
            <v>32749152</v>
          </cell>
          <cell r="F1172" t="str">
            <v>Luis Ediel Torres</v>
          </cell>
          <cell r="G1172">
            <v>44155</v>
          </cell>
          <cell r="H1172" t="str">
            <v>ING. DEL HUILA</v>
          </cell>
          <cell r="K1172" t="str">
            <v>Obligaciones de hacer</v>
          </cell>
          <cell r="L1172" t="str">
            <v>Localidades 700</v>
          </cell>
          <cell r="M1172" t="str">
            <v>Torre Autosoportada - Triangular Seccion Variable</v>
          </cell>
          <cell r="N1172" t="str">
            <v>100.0</v>
          </cell>
          <cell r="O1172">
            <v>44172</v>
          </cell>
          <cell r="P1172" t="str">
            <v>85.0</v>
          </cell>
          <cell r="Q1172">
            <v>44302</v>
          </cell>
          <cell r="R1172" t="str">
            <v>NA</v>
          </cell>
          <cell r="S1172" t="str">
            <v>NA</v>
          </cell>
          <cell r="T1172" t="str">
            <v>torre de 100mt dificil acceso</v>
          </cell>
          <cell r="U1172" t="str">
            <v>CW2020 R3</v>
          </cell>
          <cell r="V1172">
            <v>44286</v>
          </cell>
          <cell r="W1172">
            <v>44286</v>
          </cell>
          <cell r="X1172">
            <v>44286</v>
          </cell>
          <cell r="Y1172">
            <v>44286</v>
          </cell>
          <cell r="Z1172">
            <v>44291</v>
          </cell>
        </row>
        <row r="1173">
          <cell r="B1173" t="str">
            <v>SurOccidente</v>
          </cell>
          <cell r="C1173" t="str">
            <v>CAQ.La Primavera</v>
          </cell>
          <cell r="D1173" t="str">
            <v>Localidades 700 - Suministro e Instalación Torre</v>
          </cell>
          <cell r="E1173">
            <v>210748000</v>
          </cell>
          <cell r="F1173" t="str">
            <v>Luis Ediel Torres</v>
          </cell>
          <cell r="G1173">
            <v>44155</v>
          </cell>
          <cell r="H1173" t="str">
            <v>ING. DEL HUILA</v>
          </cell>
          <cell r="K1173" t="str">
            <v>Obligaciones de hacer</v>
          </cell>
          <cell r="L1173" t="str">
            <v>Localidades 700</v>
          </cell>
          <cell r="M1173" t="str">
            <v>Torre Autosoportada - Triangular Seccion Variable</v>
          </cell>
          <cell r="N1173" t="str">
            <v>100.0</v>
          </cell>
          <cell r="O1173">
            <v>44172</v>
          </cell>
          <cell r="P1173" t="str">
            <v>85.0</v>
          </cell>
          <cell r="Q1173">
            <v>44302</v>
          </cell>
          <cell r="R1173" t="str">
            <v>NA</v>
          </cell>
          <cell r="S1173" t="str">
            <v>NA</v>
          </cell>
          <cell r="T1173" t="str">
            <v>torre de 100mt dificil acceso</v>
          </cell>
          <cell r="U1173" t="str">
            <v>CW2020 R3</v>
          </cell>
          <cell r="V1173">
            <v>44285</v>
          </cell>
          <cell r="W1173">
            <v>44285</v>
          </cell>
          <cell r="X1173">
            <v>44285</v>
          </cell>
          <cell r="Y1173">
            <v>44286</v>
          </cell>
          <cell r="Z1173">
            <v>44291</v>
          </cell>
        </row>
        <row r="1174">
          <cell r="B1174" t="str">
            <v>SurOccidente</v>
          </cell>
          <cell r="C1174" t="str">
            <v>CAL.Independencia</v>
          </cell>
          <cell r="D1174" t="str">
            <v>Ampliación Resoluciones - Ampliación Obras Civiles</v>
          </cell>
          <cell r="E1174">
            <v>16393328</v>
          </cell>
          <cell r="F1174" t="str">
            <v>Juan Carlos Gonzalez</v>
          </cell>
          <cell r="G1174">
            <v>44154</v>
          </cell>
          <cell r="H1174" t="str">
            <v>CICSA</v>
          </cell>
          <cell r="I1174" t="str">
            <v>RF-OVE-45948 lte700,</v>
          </cell>
          <cell r="K1174" t="str">
            <v>NA</v>
          </cell>
          <cell r="L1174" t="str">
            <v>Ampliación Resoluciones</v>
          </cell>
          <cell r="M1174" t="str">
            <v>Otro - Otra</v>
          </cell>
          <cell r="N1174" t="str">
            <v>0.0</v>
          </cell>
          <cell r="O1174">
            <v>44154</v>
          </cell>
          <cell r="P1174" t="str">
            <v>21.0</v>
          </cell>
          <cell r="Q1174">
            <v>44220</v>
          </cell>
          <cell r="R1174" t="str">
            <v>NA</v>
          </cell>
          <cell r="S1174" t="str">
            <v>NA</v>
          </cell>
          <cell r="T1174" t="str">
            <v>CW de acuerdo con TSS. Con trabajos conjuntos.</v>
          </cell>
          <cell r="U1174" t="str">
            <v>CW2020 R3</v>
          </cell>
          <cell r="V1174">
            <v>44239</v>
          </cell>
          <cell r="W1174">
            <v>44239</v>
          </cell>
          <cell r="X1174">
            <v>44239</v>
          </cell>
          <cell r="Y1174">
            <v>44243</v>
          </cell>
          <cell r="Z1174">
            <v>44258</v>
          </cell>
        </row>
        <row r="1175">
          <cell r="B1175" t="str">
            <v>SurOccidente</v>
          </cell>
          <cell r="C1175" t="str">
            <v>CAL.Carrefour Sur</v>
          </cell>
          <cell r="D1175" t="str">
            <v>Ampliación Resoluciones - Ampliación Obras Civiles</v>
          </cell>
          <cell r="E1175">
            <v>8450434</v>
          </cell>
          <cell r="F1175" t="str">
            <v>Juan Carlos Gonzalez</v>
          </cell>
          <cell r="G1175">
            <v>44154</v>
          </cell>
          <cell r="H1175" t="str">
            <v>HB SADELEC</v>
          </cell>
          <cell r="I1175" t="str">
            <v>RF-OVE-45961 lte700,</v>
          </cell>
          <cell r="K1175" t="str">
            <v>NA</v>
          </cell>
          <cell r="L1175" t="str">
            <v>Ampliación Resoluciones</v>
          </cell>
          <cell r="M1175" t="str">
            <v>Otro - Estructura Existente</v>
          </cell>
          <cell r="N1175" t="str">
            <v>0.0</v>
          </cell>
          <cell r="O1175">
            <v>44154</v>
          </cell>
          <cell r="P1175" t="str">
            <v>21.0</v>
          </cell>
          <cell r="Q1175">
            <v>44220</v>
          </cell>
          <cell r="R1175" t="str">
            <v>NA</v>
          </cell>
          <cell r="S1175" t="str">
            <v>NA</v>
          </cell>
          <cell r="T1175" t="str">
            <v>CW de acuerdo con TSS</v>
          </cell>
          <cell r="U1175" t="str">
            <v>CW2020 R3</v>
          </cell>
          <cell r="V1175">
            <v>44180</v>
          </cell>
          <cell r="W1175">
            <v>44180</v>
          </cell>
          <cell r="X1175">
            <v>44180</v>
          </cell>
          <cell r="Y1175">
            <v>44180</v>
          </cell>
          <cell r="Z1175">
            <v>44202</v>
          </cell>
        </row>
        <row r="1176">
          <cell r="B1176" t="str">
            <v>SurOccidente</v>
          </cell>
          <cell r="C1176" t="str">
            <v>CAQ.Miramar</v>
          </cell>
          <cell r="D1176" t="str">
            <v>Localidades 700 - Obra Eléctrica 100%</v>
          </cell>
          <cell r="E1176">
            <v>41440450</v>
          </cell>
          <cell r="F1176" t="str">
            <v>Luis Ediel Torres</v>
          </cell>
          <cell r="G1176">
            <v>44145</v>
          </cell>
          <cell r="H1176" t="str">
            <v>CICSA</v>
          </cell>
          <cell r="I1176" t="str">
            <v>RF-PE-23117,</v>
          </cell>
          <cell r="K1176" t="str">
            <v>Obligaciones de hacer</v>
          </cell>
          <cell r="L1176" t="str">
            <v>Localidades 700</v>
          </cell>
          <cell r="M1176" t="str">
            <v>Torre Autosoportada - Triangular Seccion Variable</v>
          </cell>
          <cell r="N1176" t="str">
            <v>60.0</v>
          </cell>
          <cell r="O1176">
            <v>44130</v>
          </cell>
          <cell r="P1176" t="str">
            <v>60.0</v>
          </cell>
          <cell r="Q1176">
            <v>44235</v>
          </cell>
          <cell r="R1176" t="str">
            <v>NA</v>
          </cell>
          <cell r="S1176" t="str">
            <v>NA</v>
          </cell>
          <cell r="T1176" t="str">
            <v>Convencional TAT 60m</v>
          </cell>
          <cell r="U1176" t="str">
            <v>CW2020 R3</v>
          </cell>
          <cell r="V1176">
            <v>44469</v>
          </cell>
          <cell r="W1176">
            <v>44469</v>
          </cell>
          <cell r="X1176">
            <v>44469</v>
          </cell>
          <cell r="Y1176">
            <v>44469</v>
          </cell>
          <cell r="Z1176">
            <v>44473</v>
          </cell>
        </row>
        <row r="1177">
          <cell r="B1177" t="str">
            <v>SurOccidente</v>
          </cell>
          <cell r="C1177" t="str">
            <v>CAQ.Miramar</v>
          </cell>
          <cell r="D1177" t="str">
            <v>Localidades 700 - Cimentación Torre</v>
          </cell>
          <cell r="E1177">
            <v>73480116</v>
          </cell>
          <cell r="F1177" t="str">
            <v>Luis Ediel Torres</v>
          </cell>
          <cell r="G1177">
            <v>44145</v>
          </cell>
          <cell r="H1177" t="str">
            <v>CICSA</v>
          </cell>
          <cell r="I1177" t="str">
            <v>RF-PE-23117,</v>
          </cell>
          <cell r="K1177" t="str">
            <v>Obligaciones de hacer</v>
          </cell>
          <cell r="L1177" t="str">
            <v>Localidades 700</v>
          </cell>
          <cell r="M1177" t="str">
            <v>Torre Autosoportada - Triangular Seccion Variable</v>
          </cell>
          <cell r="N1177" t="str">
            <v>60.0</v>
          </cell>
          <cell r="O1177">
            <v>44130</v>
          </cell>
          <cell r="P1177" t="str">
            <v>60.0</v>
          </cell>
          <cell r="Q1177">
            <v>44235</v>
          </cell>
          <cell r="R1177" t="str">
            <v>NA</v>
          </cell>
          <cell r="S1177" t="str">
            <v>NA</v>
          </cell>
          <cell r="T1177" t="str">
            <v>Convencional TAT 60m</v>
          </cell>
          <cell r="U1177" t="str">
            <v>CW2020 R3</v>
          </cell>
          <cell r="V1177">
            <v>44347</v>
          </cell>
          <cell r="W1177">
            <v>44347</v>
          </cell>
          <cell r="X1177">
            <v>44347</v>
          </cell>
          <cell r="Y1177">
            <v>44347</v>
          </cell>
          <cell r="Z1177">
            <v>44350</v>
          </cell>
        </row>
        <row r="1178">
          <cell r="B1178" t="str">
            <v>SurOccidente</v>
          </cell>
          <cell r="C1178" t="str">
            <v>CAQ.Miramar</v>
          </cell>
          <cell r="D1178" t="str">
            <v>Localidades 700 - Suministro e Instalación Torre</v>
          </cell>
          <cell r="E1178">
            <v>85625109</v>
          </cell>
          <cell r="F1178" t="str">
            <v>Luis Ediel Torres</v>
          </cell>
          <cell r="G1178">
            <v>44145</v>
          </cell>
          <cell r="H1178" t="str">
            <v>CICSA</v>
          </cell>
          <cell r="I1178" t="str">
            <v>RF-PE-23117,</v>
          </cell>
          <cell r="K1178" t="str">
            <v>Obligaciones de hacer</v>
          </cell>
          <cell r="L1178" t="str">
            <v>Localidades 700</v>
          </cell>
          <cell r="M1178" t="str">
            <v>Torre Autosoportada - Triangular Seccion Variable</v>
          </cell>
          <cell r="N1178" t="str">
            <v>60.0</v>
          </cell>
          <cell r="O1178">
            <v>44130</v>
          </cell>
          <cell r="P1178" t="str">
            <v>60.0</v>
          </cell>
          <cell r="Q1178">
            <v>44235</v>
          </cell>
          <cell r="R1178" t="str">
            <v>NA</v>
          </cell>
          <cell r="S1178" t="str">
            <v>NA</v>
          </cell>
          <cell r="T1178" t="str">
            <v>Convencional TAT 60m</v>
          </cell>
          <cell r="U1178" t="str">
            <v>CW2020 R3</v>
          </cell>
          <cell r="V1178">
            <v>44284</v>
          </cell>
          <cell r="W1178">
            <v>44284</v>
          </cell>
          <cell r="X1178">
            <v>44284</v>
          </cell>
          <cell r="Y1178">
            <v>44284</v>
          </cell>
          <cell r="Z1178">
            <v>44291</v>
          </cell>
        </row>
        <row r="1179">
          <cell r="B1179" t="str">
            <v>SurOccidente</v>
          </cell>
          <cell r="C1179" t="str">
            <v>TOL.La Chamba</v>
          </cell>
          <cell r="D1179" t="str">
            <v>Plan Espectro - Obra Eléctrica 100%</v>
          </cell>
          <cell r="E1179">
            <v>38296220</v>
          </cell>
          <cell r="F1179" t="str">
            <v>Juan Carlos Gonzalez</v>
          </cell>
          <cell r="G1179">
            <v>44145</v>
          </cell>
          <cell r="H1179" t="str">
            <v>ING. DEL HUILA</v>
          </cell>
          <cell r="I1179" t="str">
            <v>RF-PE-3415,</v>
          </cell>
          <cell r="K1179" t="str">
            <v>Obligaciones de hacer</v>
          </cell>
          <cell r="L1179" t="str">
            <v>Plan Espectro</v>
          </cell>
          <cell r="M1179" t="str">
            <v>Celda Portatil - Triangular</v>
          </cell>
          <cell r="N1179" t="str">
            <v>45.0</v>
          </cell>
          <cell r="O1179">
            <v>44130</v>
          </cell>
          <cell r="P1179" t="str">
            <v>50.0</v>
          </cell>
          <cell r="Q1179">
            <v>44225</v>
          </cell>
          <cell r="R1179" t="str">
            <v>CT</v>
          </cell>
          <cell r="S1179" t="str">
            <v>hasta Licencias</v>
          </cell>
          <cell r="T1179" t="str">
            <v>Celda portátil torre 45m</v>
          </cell>
          <cell r="U1179" t="str">
            <v>CW2020 R3</v>
          </cell>
          <cell r="V1179">
            <v>44524</v>
          </cell>
          <cell r="W1179">
            <v>44524</v>
          </cell>
          <cell r="X1179">
            <v>44524</v>
          </cell>
          <cell r="Y1179">
            <v>44530</v>
          </cell>
          <cell r="Z1179">
            <v>44533</v>
          </cell>
        </row>
        <row r="1180">
          <cell r="B1180" t="str">
            <v>SurOccidente</v>
          </cell>
          <cell r="C1180" t="str">
            <v>PUT.Remolinos</v>
          </cell>
          <cell r="D1180" t="str">
            <v>Localidades 700 - Cimentación Torre</v>
          </cell>
          <cell r="E1180">
            <v>83968799</v>
          </cell>
          <cell r="F1180" t="str">
            <v>Juan Carlos Gonzalez</v>
          </cell>
          <cell r="G1180">
            <v>44145</v>
          </cell>
          <cell r="H1180" t="str">
            <v>CICSA</v>
          </cell>
          <cell r="I1180" t="str">
            <v>RF-PE-23207,</v>
          </cell>
          <cell r="K1180" t="str">
            <v>Obligaciones de hacer</v>
          </cell>
          <cell r="L1180" t="str">
            <v>Localidades 700</v>
          </cell>
          <cell r="M1180" t="str">
            <v>Torre Autosoportada - Triangular Seccion Variable</v>
          </cell>
          <cell r="N1180" t="str">
            <v>60.0</v>
          </cell>
          <cell r="O1180">
            <v>44123</v>
          </cell>
          <cell r="P1180" t="str">
            <v>50.0</v>
          </cell>
          <cell r="Q1180">
            <v>44218</v>
          </cell>
          <cell r="R1180" t="str">
            <v>NA</v>
          </cell>
          <cell r="S1180" t="str">
            <v>NA</v>
          </cell>
          <cell r="T1180" t="str">
            <v>Convencional TAT 60m</v>
          </cell>
          <cell r="U1180" t="str">
            <v>CW2020 R3</v>
          </cell>
          <cell r="V1180">
            <v>44344</v>
          </cell>
          <cell r="W1180">
            <v>44347</v>
          </cell>
          <cell r="X1180">
            <v>44347</v>
          </cell>
          <cell r="Y1180">
            <v>44347</v>
          </cell>
          <cell r="Z1180">
            <v>44350</v>
          </cell>
        </row>
        <row r="1181">
          <cell r="B1181" t="str">
            <v>SurOccidente</v>
          </cell>
          <cell r="C1181" t="str">
            <v>PUT.Remolinos</v>
          </cell>
          <cell r="D1181" t="str">
            <v>Localidades 700 - Suministro e Instalación Torre</v>
          </cell>
          <cell r="E1181">
            <v>86057559</v>
          </cell>
          <cell r="F1181" t="str">
            <v>Juan Carlos Gonzalez</v>
          </cell>
          <cell r="G1181">
            <v>44145</v>
          </cell>
          <cell r="H1181" t="str">
            <v>CICSA</v>
          </cell>
          <cell r="I1181" t="str">
            <v>RF-PE-23207,</v>
          </cell>
          <cell r="K1181" t="str">
            <v>Obligaciones de hacer</v>
          </cell>
          <cell r="L1181" t="str">
            <v>Localidades 700</v>
          </cell>
          <cell r="M1181" t="str">
            <v>Torre Autosoportada - Triangular Seccion Variable</v>
          </cell>
          <cell r="N1181" t="str">
            <v>60.0</v>
          </cell>
          <cell r="O1181">
            <v>44123</v>
          </cell>
          <cell r="P1181" t="str">
            <v>50.0</v>
          </cell>
          <cell r="Q1181">
            <v>44218</v>
          </cell>
          <cell r="R1181" t="str">
            <v>NA</v>
          </cell>
          <cell r="S1181" t="str">
            <v>NA</v>
          </cell>
          <cell r="T1181" t="str">
            <v>Convencional TAT 60m</v>
          </cell>
          <cell r="U1181" t="str">
            <v>CW2020 R3</v>
          </cell>
          <cell r="V1181">
            <v>44284</v>
          </cell>
          <cell r="W1181">
            <v>44284</v>
          </cell>
          <cell r="X1181">
            <v>44284</v>
          </cell>
          <cell r="Y1181">
            <v>44284</v>
          </cell>
          <cell r="Z1181">
            <v>44291</v>
          </cell>
        </row>
        <row r="1182">
          <cell r="B1182" t="str">
            <v>SurOccidente</v>
          </cell>
          <cell r="C1182" t="str">
            <v>NAR.Zapote</v>
          </cell>
          <cell r="D1182" t="str">
            <v>Localidades 700 - Cimentación Torre</v>
          </cell>
          <cell r="E1182">
            <v>65372216</v>
          </cell>
          <cell r="F1182" t="str">
            <v>Juan Carlos Gonzalez</v>
          </cell>
          <cell r="G1182">
            <v>44145</v>
          </cell>
          <cell r="H1182" t="str">
            <v>CICSA</v>
          </cell>
          <cell r="I1182" t="str">
            <v>RF-PE-23191,</v>
          </cell>
          <cell r="K1182" t="str">
            <v>Obligaciones de hacer</v>
          </cell>
          <cell r="L1182" t="str">
            <v>Localidades 700</v>
          </cell>
          <cell r="M1182" t="str">
            <v>Torre Autosoportada - Triangular Seccion Variable</v>
          </cell>
          <cell r="N1182" t="str">
            <v>60.0</v>
          </cell>
          <cell r="O1182">
            <v>44116</v>
          </cell>
          <cell r="P1182" t="str">
            <v>50.0</v>
          </cell>
          <cell r="Q1182">
            <v>44211</v>
          </cell>
          <cell r="R1182" t="str">
            <v>NA</v>
          </cell>
          <cell r="S1182" t="str">
            <v>NA</v>
          </cell>
          <cell r="T1182" t="str">
            <v>Convencional TAT 60m</v>
          </cell>
          <cell r="U1182" t="str">
            <v>CW2020 R3</v>
          </cell>
          <cell r="V1182">
            <v>44347</v>
          </cell>
          <cell r="W1182">
            <v>44347</v>
          </cell>
          <cell r="X1182">
            <v>44347</v>
          </cell>
          <cell r="Y1182">
            <v>44347</v>
          </cell>
          <cell r="Z1182">
            <v>44350</v>
          </cell>
        </row>
        <row r="1183">
          <cell r="B1183" t="str">
            <v>SurOccidente</v>
          </cell>
          <cell r="C1183" t="str">
            <v>NAR.Zapote</v>
          </cell>
          <cell r="D1183" t="str">
            <v>Localidades 700 - Suministro e Instalación Torre</v>
          </cell>
          <cell r="E1183">
            <v>86057559</v>
          </cell>
          <cell r="F1183" t="str">
            <v>Juan Carlos Gonzalez</v>
          </cell>
          <cell r="G1183">
            <v>44145</v>
          </cell>
          <cell r="H1183" t="str">
            <v>CICSA</v>
          </cell>
          <cell r="I1183" t="str">
            <v>RF-PE-23191,</v>
          </cell>
          <cell r="K1183" t="str">
            <v>Obligaciones de hacer</v>
          </cell>
          <cell r="L1183" t="str">
            <v>Localidades 700</v>
          </cell>
          <cell r="M1183" t="str">
            <v>Torre Autosoportada - Triangular Seccion Variable</v>
          </cell>
          <cell r="N1183" t="str">
            <v>60.0</v>
          </cell>
          <cell r="O1183">
            <v>44116</v>
          </cell>
          <cell r="P1183" t="str">
            <v>50.0</v>
          </cell>
          <cell r="Q1183">
            <v>44211</v>
          </cell>
          <cell r="R1183" t="str">
            <v>NA</v>
          </cell>
          <cell r="S1183" t="str">
            <v>NA</v>
          </cell>
          <cell r="T1183" t="str">
            <v>Convencional TAT 60m</v>
          </cell>
          <cell r="U1183" t="str">
            <v>CW2020 R3</v>
          </cell>
          <cell r="V1183">
            <v>44284</v>
          </cell>
          <cell r="W1183">
            <v>44284</v>
          </cell>
          <cell r="X1183">
            <v>44284</v>
          </cell>
          <cell r="Y1183">
            <v>44284</v>
          </cell>
          <cell r="Z1183">
            <v>44291</v>
          </cell>
        </row>
        <row r="1184">
          <cell r="B1184" t="str">
            <v>SurOccidente</v>
          </cell>
          <cell r="C1184" t="str">
            <v>NAR.Zapote</v>
          </cell>
          <cell r="D1184" t="str">
            <v>Localidades 700 - Obra Eléctrica 100%</v>
          </cell>
          <cell r="E1184">
            <v>40000000</v>
          </cell>
          <cell r="F1184" t="str">
            <v>Juan Carlos Gonzalez</v>
          </cell>
          <cell r="G1184">
            <v>44145</v>
          </cell>
          <cell r="H1184" t="str">
            <v>CICSA</v>
          </cell>
          <cell r="I1184" t="str">
            <v>RF-PE-23191,</v>
          </cell>
          <cell r="K1184" t="str">
            <v>Obligaciones de hacer</v>
          </cell>
          <cell r="L1184" t="str">
            <v>Localidades 700</v>
          </cell>
          <cell r="M1184" t="str">
            <v>Torre Autosoportada - Triangular Seccion Variable</v>
          </cell>
          <cell r="N1184" t="str">
            <v>60.0</v>
          </cell>
          <cell r="O1184">
            <v>44116</v>
          </cell>
          <cell r="P1184" t="str">
            <v>50.0</v>
          </cell>
          <cell r="Q1184">
            <v>44211</v>
          </cell>
          <cell r="R1184" t="str">
            <v>NA</v>
          </cell>
          <cell r="S1184" t="str">
            <v>NA</v>
          </cell>
          <cell r="T1184" t="str">
            <v>Convencional TAT 60m</v>
          </cell>
          <cell r="U1184" t="str">
            <v>CW2020 R3</v>
          </cell>
        </row>
        <row r="1185">
          <cell r="B1185" t="str">
            <v>SurOccidente</v>
          </cell>
          <cell r="C1185" t="str">
            <v>NAR.Santa Anita</v>
          </cell>
          <cell r="D1185" t="str">
            <v>Localidades 700 - Obra Eléctrica 100%</v>
          </cell>
          <cell r="E1185">
            <v>40000000</v>
          </cell>
          <cell r="F1185" t="str">
            <v>Juan Carlos Gonzalez</v>
          </cell>
          <cell r="G1185">
            <v>44145</v>
          </cell>
          <cell r="H1185" t="str">
            <v>HB SADELEC</v>
          </cell>
          <cell r="I1185" t="str">
            <v>RF-PE-23189,</v>
          </cell>
          <cell r="K1185" t="str">
            <v>Obligaciones de hacer</v>
          </cell>
          <cell r="L1185" t="str">
            <v>Localidades 700</v>
          </cell>
          <cell r="M1185" t="str">
            <v>Torre Autosoportada - Triangular Seccion Variable</v>
          </cell>
          <cell r="N1185" t="str">
            <v>50.0</v>
          </cell>
          <cell r="O1185">
            <v>44109</v>
          </cell>
          <cell r="P1185" t="str">
            <v>45.0</v>
          </cell>
          <cell r="Q1185">
            <v>44199</v>
          </cell>
          <cell r="R1185" t="str">
            <v>NA</v>
          </cell>
          <cell r="S1185" t="str">
            <v>NA</v>
          </cell>
          <cell r="T1185" t="str">
            <v>Estacion GreenField TAT 50m</v>
          </cell>
          <cell r="U1185" t="str">
            <v>CW2020 R3</v>
          </cell>
        </row>
        <row r="1186">
          <cell r="B1186" t="str">
            <v>SurOccidente</v>
          </cell>
          <cell r="C1186" t="str">
            <v>NAR.Santa Anita</v>
          </cell>
          <cell r="D1186" t="str">
            <v>Localidades 700 - Cimentación Torre</v>
          </cell>
          <cell r="E1186">
            <v>58982186</v>
          </cell>
          <cell r="F1186" t="str">
            <v>Juan Carlos Gonzalez</v>
          </cell>
          <cell r="G1186">
            <v>44145</v>
          </cell>
          <cell r="H1186" t="str">
            <v>HB SADELEC</v>
          </cell>
          <cell r="I1186" t="str">
            <v>RF-PE-23189,</v>
          </cell>
          <cell r="K1186" t="str">
            <v>Obligaciones de hacer</v>
          </cell>
          <cell r="L1186" t="str">
            <v>Localidades 700</v>
          </cell>
          <cell r="M1186" t="str">
            <v>Torre Autosoportada - Triangular Seccion Variable</v>
          </cell>
          <cell r="N1186" t="str">
            <v>50.0</v>
          </cell>
          <cell r="O1186">
            <v>44109</v>
          </cell>
          <cell r="P1186" t="str">
            <v>45.0</v>
          </cell>
          <cell r="Q1186">
            <v>44199</v>
          </cell>
          <cell r="R1186" t="str">
            <v>NA</v>
          </cell>
          <cell r="S1186" t="str">
            <v>NA</v>
          </cell>
          <cell r="T1186" t="str">
            <v>Estacion GreenField TAT 50m</v>
          </cell>
          <cell r="U1186" t="str">
            <v>CW2020 R3</v>
          </cell>
          <cell r="V1186">
            <v>44439</v>
          </cell>
          <cell r="W1186">
            <v>44439</v>
          </cell>
          <cell r="X1186">
            <v>44439</v>
          </cell>
          <cell r="Y1186">
            <v>44439</v>
          </cell>
          <cell r="Z1186">
            <v>44442</v>
          </cell>
        </row>
        <row r="1187">
          <cell r="B1187" t="str">
            <v>SurOccidente</v>
          </cell>
          <cell r="C1187" t="str">
            <v>NAR.Santa Anita</v>
          </cell>
          <cell r="D1187" t="str">
            <v>Localidades 700 - Suministro e Instalación Torre</v>
          </cell>
          <cell r="E1187">
            <v>68412905</v>
          </cell>
          <cell r="F1187" t="str">
            <v>Juan Carlos Gonzalez</v>
          </cell>
          <cell r="G1187">
            <v>44145</v>
          </cell>
          <cell r="H1187" t="str">
            <v>HB SADELEC</v>
          </cell>
          <cell r="I1187" t="str">
            <v>RF-PE-23189,</v>
          </cell>
          <cell r="K1187" t="str">
            <v>Obligaciones de hacer</v>
          </cell>
          <cell r="L1187" t="str">
            <v>Localidades 700</v>
          </cell>
          <cell r="M1187" t="str">
            <v>Torre Autosoportada - Triangular Seccion Variable</v>
          </cell>
          <cell r="N1187" t="str">
            <v>50.0</v>
          </cell>
          <cell r="O1187">
            <v>44109</v>
          </cell>
          <cell r="P1187" t="str">
            <v>45.0</v>
          </cell>
          <cell r="Q1187">
            <v>44199</v>
          </cell>
          <cell r="R1187" t="str">
            <v>NA</v>
          </cell>
          <cell r="S1187" t="str">
            <v>NA</v>
          </cell>
          <cell r="T1187" t="str">
            <v>Estacion GreenField TAT 50m</v>
          </cell>
          <cell r="U1187" t="str">
            <v>CW2020 R3</v>
          </cell>
          <cell r="V1187">
            <v>44165</v>
          </cell>
          <cell r="W1187">
            <v>44167</v>
          </cell>
          <cell r="X1187">
            <v>44167</v>
          </cell>
          <cell r="Y1187">
            <v>44167</v>
          </cell>
          <cell r="Z1187">
            <v>44168</v>
          </cell>
        </row>
        <row r="1188">
          <cell r="B1188" t="str">
            <v>SurOccidente</v>
          </cell>
          <cell r="C1188" t="str">
            <v>PUT.Germania</v>
          </cell>
          <cell r="D1188" t="str">
            <v>Localidades 700 - Cimentación Torre</v>
          </cell>
          <cell r="E1188">
            <v>23037418</v>
          </cell>
          <cell r="F1188" t="str">
            <v>Juan Carlos Gonzalez</v>
          </cell>
          <cell r="G1188">
            <v>44145</v>
          </cell>
          <cell r="H1188" t="str">
            <v>HB SADELEC</v>
          </cell>
          <cell r="I1188" t="str">
            <v>RF-PE-23201,</v>
          </cell>
          <cell r="K1188" t="str">
            <v>Obligaciones de hacer</v>
          </cell>
          <cell r="L1188" t="str">
            <v>Localidades 700</v>
          </cell>
          <cell r="M1188" t="str">
            <v>Torre Autosoportada - Triangular Seccion Variable</v>
          </cell>
          <cell r="N1188" t="str">
            <v>60.0</v>
          </cell>
          <cell r="O1188">
            <v>44081</v>
          </cell>
          <cell r="P1188" t="str">
            <v>60.0</v>
          </cell>
          <cell r="Q1188">
            <v>44186</v>
          </cell>
          <cell r="R1188" t="str">
            <v>NA</v>
          </cell>
          <cell r="S1188" t="str">
            <v>NA</v>
          </cell>
          <cell r="T1188" t="str">
            <v>Convencional TAT 60m</v>
          </cell>
          <cell r="U1188" t="str">
            <v>CW2020 R3</v>
          </cell>
          <cell r="V1188">
            <v>44469</v>
          </cell>
          <cell r="W1188">
            <v>44469</v>
          </cell>
          <cell r="X1188">
            <v>44469</v>
          </cell>
          <cell r="Y1188">
            <v>44469</v>
          </cell>
          <cell r="Z1188">
            <v>44473</v>
          </cell>
        </row>
        <row r="1189">
          <cell r="B1189" t="str">
            <v>SurOccidente</v>
          </cell>
          <cell r="C1189" t="str">
            <v>PUT.Germania</v>
          </cell>
          <cell r="D1189" t="str">
            <v>Localidades 700 - Suministro e Instalación Torre</v>
          </cell>
          <cell r="E1189">
            <v>129696033</v>
          </cell>
          <cell r="F1189" t="str">
            <v>Juan Carlos Gonzalez</v>
          </cell>
          <cell r="G1189">
            <v>44145</v>
          </cell>
          <cell r="H1189" t="str">
            <v>HB SADELEC</v>
          </cell>
          <cell r="I1189" t="str">
            <v>RF-PE-23201,</v>
          </cell>
          <cell r="K1189" t="str">
            <v>Obligaciones de hacer</v>
          </cell>
          <cell r="L1189" t="str">
            <v>Localidades 700</v>
          </cell>
          <cell r="M1189" t="str">
            <v>Torre Autosoportada - Triangular Seccion Variable</v>
          </cell>
          <cell r="N1189" t="str">
            <v>60.0</v>
          </cell>
          <cell r="O1189">
            <v>44081</v>
          </cell>
          <cell r="P1189" t="str">
            <v>60.0</v>
          </cell>
          <cell r="Q1189">
            <v>44186</v>
          </cell>
          <cell r="R1189" t="str">
            <v>NA</v>
          </cell>
          <cell r="S1189" t="str">
            <v>NA</v>
          </cell>
          <cell r="T1189" t="str">
            <v>Convencional TAT 60m</v>
          </cell>
          <cell r="U1189" t="str">
            <v>CW2020 R3</v>
          </cell>
          <cell r="V1189">
            <v>44469</v>
          </cell>
          <cell r="W1189">
            <v>44469</v>
          </cell>
          <cell r="X1189">
            <v>44469</v>
          </cell>
          <cell r="Y1189">
            <v>44469</v>
          </cell>
          <cell r="Z1189">
            <v>44473</v>
          </cell>
        </row>
        <row r="1190">
          <cell r="B1190" t="str">
            <v>SurOccidente</v>
          </cell>
          <cell r="C1190" t="str">
            <v>PUT.La Herradura</v>
          </cell>
          <cell r="D1190" t="str">
            <v>Localidades 700 - Cimentación Torre</v>
          </cell>
          <cell r="E1190">
            <v>57528594</v>
          </cell>
          <cell r="F1190" t="str">
            <v>Juan Carlos Gonzalez</v>
          </cell>
          <cell r="G1190">
            <v>44145</v>
          </cell>
          <cell r="H1190" t="str">
            <v>ING. DEL HUILA</v>
          </cell>
          <cell r="I1190" t="str">
            <v>RF-PE-23202,</v>
          </cell>
          <cell r="K1190" t="str">
            <v>Obligaciones de hacer</v>
          </cell>
          <cell r="L1190" t="str">
            <v>Localidades 700</v>
          </cell>
          <cell r="M1190" t="str">
            <v>Torre Autosoportada - Triangular Seccion Variable</v>
          </cell>
          <cell r="N1190" t="str">
            <v>60.0</v>
          </cell>
          <cell r="O1190">
            <v>44081</v>
          </cell>
          <cell r="P1190" t="str">
            <v>60.0</v>
          </cell>
          <cell r="Q1190">
            <v>44186</v>
          </cell>
          <cell r="R1190" t="str">
            <v>NA</v>
          </cell>
          <cell r="S1190" t="str">
            <v>NA</v>
          </cell>
          <cell r="T1190" t="str">
            <v>Convencional TAT 60m</v>
          </cell>
          <cell r="U1190" t="str">
            <v>CW2020 R3</v>
          </cell>
          <cell r="V1190">
            <v>44377</v>
          </cell>
          <cell r="W1190">
            <v>44377</v>
          </cell>
          <cell r="X1190">
            <v>44377</v>
          </cell>
          <cell r="Y1190">
            <v>44377</v>
          </cell>
          <cell r="Z1190">
            <v>44378</v>
          </cell>
        </row>
        <row r="1191">
          <cell r="B1191" t="str">
            <v>SurOccidente</v>
          </cell>
          <cell r="C1191" t="str">
            <v>PUT.La Herradura</v>
          </cell>
          <cell r="D1191" t="str">
            <v>Localidades 700 - Suministro e Instalación Torre</v>
          </cell>
          <cell r="E1191">
            <v>86490009</v>
          </cell>
          <cell r="F1191" t="str">
            <v>Juan Carlos Gonzalez</v>
          </cell>
          <cell r="G1191">
            <v>44145</v>
          </cell>
          <cell r="H1191" t="str">
            <v>ING. DEL HUILA</v>
          </cell>
          <cell r="I1191" t="str">
            <v>RF-PE-23202,</v>
          </cell>
          <cell r="K1191" t="str">
            <v>Obligaciones de hacer</v>
          </cell>
          <cell r="L1191" t="str">
            <v>Localidades 700</v>
          </cell>
          <cell r="M1191" t="str">
            <v>Torre Autosoportada - Triangular Seccion Variable</v>
          </cell>
          <cell r="N1191" t="str">
            <v>60.0</v>
          </cell>
          <cell r="O1191">
            <v>44081</v>
          </cell>
          <cell r="P1191" t="str">
            <v>60.0</v>
          </cell>
          <cell r="Q1191">
            <v>44186</v>
          </cell>
          <cell r="R1191" t="str">
            <v>NA</v>
          </cell>
          <cell r="S1191" t="str">
            <v>NA</v>
          </cell>
          <cell r="T1191" t="str">
            <v>Convencional TAT 60m</v>
          </cell>
          <cell r="U1191" t="str">
            <v>CW2020 R3</v>
          </cell>
          <cell r="V1191">
            <v>44165</v>
          </cell>
          <cell r="W1191">
            <v>44165</v>
          </cell>
          <cell r="X1191">
            <v>44165</v>
          </cell>
          <cell r="Y1191">
            <v>44165</v>
          </cell>
          <cell r="Z1191">
            <v>44168</v>
          </cell>
        </row>
        <row r="1192">
          <cell r="B1192" t="str">
            <v>SurOccidente</v>
          </cell>
          <cell r="C1192" t="str">
            <v>PUT.Naranjito</v>
          </cell>
          <cell r="D1192" t="str">
            <v>Localidades 700 - Obra Eléctrica 100%</v>
          </cell>
          <cell r="E1192">
            <v>28702717</v>
          </cell>
          <cell r="F1192" t="str">
            <v>Juan Carlos Gonzalez</v>
          </cell>
          <cell r="G1192">
            <v>44145</v>
          </cell>
          <cell r="H1192" t="str">
            <v>CICSA</v>
          </cell>
          <cell r="I1192" t="str">
            <v>RF-PE-23205,</v>
          </cell>
          <cell r="K1192" t="str">
            <v>Obligaciones de hacer</v>
          </cell>
          <cell r="L1192" t="str">
            <v>Localidades 700</v>
          </cell>
          <cell r="M1192" t="str">
            <v>Celda Portatil - Cuadrada</v>
          </cell>
          <cell r="N1192" t="str">
            <v>45.0</v>
          </cell>
          <cell r="O1192">
            <v>44081</v>
          </cell>
          <cell r="P1192" t="str">
            <v>30.0</v>
          </cell>
          <cell r="Q1192">
            <v>44156</v>
          </cell>
          <cell r="R1192" t="str">
            <v>NA</v>
          </cell>
          <cell r="S1192" t="str">
            <v>NA</v>
          </cell>
          <cell r="T1192" t="str">
            <v>Celda portatil torre 45m</v>
          </cell>
          <cell r="U1192" t="str">
            <v>CW2020 R3</v>
          </cell>
          <cell r="V1192">
            <v>44468</v>
          </cell>
          <cell r="W1192">
            <v>44468</v>
          </cell>
          <cell r="X1192">
            <v>44468</v>
          </cell>
          <cell r="Y1192">
            <v>44469</v>
          </cell>
          <cell r="Z1192">
            <v>44473</v>
          </cell>
        </row>
        <row r="1193">
          <cell r="B1193" t="str">
            <v>SurOccidente</v>
          </cell>
          <cell r="C1193" t="str">
            <v>PUT.Puerto Umbria-2</v>
          </cell>
          <cell r="D1193" t="str">
            <v>Localidades 700 - Obra Eléctrica 100%</v>
          </cell>
          <cell r="E1193">
            <v>35541231</v>
          </cell>
          <cell r="F1193" t="str">
            <v>Luis Ediel Torres</v>
          </cell>
          <cell r="G1193">
            <v>44144</v>
          </cell>
          <cell r="H1193" t="str">
            <v>HB SADELEC</v>
          </cell>
          <cell r="K1193" t="str">
            <v>Obligaciones de hacer</v>
          </cell>
          <cell r="L1193" t="str">
            <v>Localidades 700</v>
          </cell>
          <cell r="M1193" t="str">
            <v>Celda Portatil - Triangular</v>
          </cell>
          <cell r="N1193" t="str">
            <v>45.0</v>
          </cell>
          <cell r="O1193">
            <v>44067</v>
          </cell>
          <cell r="P1193" t="str">
            <v>45.0</v>
          </cell>
          <cell r="Q1193">
            <v>44157</v>
          </cell>
          <cell r="R1193" t="str">
            <v>NA</v>
          </cell>
          <cell r="S1193" t="str">
            <v>NA</v>
          </cell>
          <cell r="T1193" t="str">
            <v>Obra celda portatil de 45mt</v>
          </cell>
          <cell r="U1193" t="str">
            <v>CW2020 R3</v>
          </cell>
          <cell r="V1193">
            <v>44439</v>
          </cell>
          <cell r="W1193">
            <v>44439</v>
          </cell>
          <cell r="X1193">
            <v>44439</v>
          </cell>
          <cell r="Y1193">
            <v>44439</v>
          </cell>
          <cell r="Z1193">
            <v>44442</v>
          </cell>
        </row>
        <row r="1194">
          <cell r="B1194" t="str">
            <v>SurOccidente</v>
          </cell>
          <cell r="C1194" t="str">
            <v>PUT.Albania</v>
          </cell>
          <cell r="D1194" t="str">
            <v>Localidades 700 - Obra Eléctrica 100%</v>
          </cell>
          <cell r="E1194">
            <v>32078468</v>
          </cell>
          <cell r="F1194" t="str">
            <v>Luis Ediel Torres</v>
          </cell>
          <cell r="G1194">
            <v>44144</v>
          </cell>
          <cell r="H1194" t="str">
            <v>CICSA</v>
          </cell>
          <cell r="K1194" t="str">
            <v>Obligaciones de hacer</v>
          </cell>
          <cell r="L1194" t="str">
            <v>Localidades 700</v>
          </cell>
          <cell r="M1194" t="str">
            <v>Celda Portatil - Triangular</v>
          </cell>
          <cell r="N1194" t="str">
            <v>45.0</v>
          </cell>
          <cell r="O1194">
            <v>44067</v>
          </cell>
          <cell r="P1194" t="str">
            <v>45.0</v>
          </cell>
          <cell r="Q1194">
            <v>44157</v>
          </cell>
          <cell r="R1194" t="str">
            <v>NA</v>
          </cell>
          <cell r="S1194" t="str">
            <v>NA</v>
          </cell>
          <cell r="T1194" t="str">
            <v>OBRA CIVIL CP 45MT</v>
          </cell>
          <cell r="U1194" t="str">
            <v>CW2020 R3</v>
          </cell>
          <cell r="V1194">
            <v>44225</v>
          </cell>
          <cell r="W1194">
            <v>44225</v>
          </cell>
          <cell r="X1194">
            <v>44225</v>
          </cell>
          <cell r="Y1194">
            <v>44226</v>
          </cell>
          <cell r="Z1194">
            <v>44230</v>
          </cell>
        </row>
        <row r="1195">
          <cell r="B1195" t="str">
            <v>SurOccidente</v>
          </cell>
          <cell r="C1195" t="str">
            <v>HUI.Mongui</v>
          </cell>
          <cell r="D1195" t="str">
            <v>Localidades 700 - Obra Eléctrica 100%</v>
          </cell>
          <cell r="E1195">
            <v>55500902</v>
          </cell>
          <cell r="F1195" t="str">
            <v>Luis Ediel Torres</v>
          </cell>
          <cell r="G1195">
            <v>44144</v>
          </cell>
          <cell r="H1195" t="str">
            <v>CICSA</v>
          </cell>
          <cell r="J1195">
            <v>20211111</v>
          </cell>
          <cell r="K1195" t="str">
            <v>Obligaciones de hacer</v>
          </cell>
          <cell r="L1195" t="str">
            <v>Localidades 700</v>
          </cell>
          <cell r="M1195" t="str">
            <v>Celda Portatil - Triangular</v>
          </cell>
          <cell r="N1195" t="str">
            <v>45.0</v>
          </cell>
          <cell r="O1195">
            <v>44067</v>
          </cell>
          <cell r="P1195" t="str">
            <v>45.0</v>
          </cell>
          <cell r="Q1195">
            <v>44157</v>
          </cell>
          <cell r="R1195" t="str">
            <v>NA</v>
          </cell>
          <cell r="S1195" t="str">
            <v>NA</v>
          </cell>
          <cell r="T1195" t="str">
            <v>OBRA CIVIL CP 45MT</v>
          </cell>
          <cell r="U1195" t="str">
            <v>CW2020 R3</v>
          </cell>
          <cell r="V1195">
            <v>44620</v>
          </cell>
          <cell r="W1195">
            <v>44620</v>
          </cell>
          <cell r="X1195">
            <v>44620</v>
          </cell>
          <cell r="Y1195">
            <v>44620</v>
          </cell>
          <cell r="Z1195">
            <v>44624</v>
          </cell>
        </row>
        <row r="1196">
          <cell r="B1196" t="str">
            <v>SurOccidente</v>
          </cell>
          <cell r="C1196" t="str">
            <v>PUT.San Roque</v>
          </cell>
          <cell r="D1196" t="str">
            <v>Localidades 700 - Obra Eléctrica 100%</v>
          </cell>
          <cell r="E1196">
            <v>35430851</v>
          </cell>
          <cell r="F1196" t="str">
            <v>Juan Carlos Gonzalez</v>
          </cell>
          <cell r="G1196">
            <v>44141</v>
          </cell>
          <cell r="H1196" t="str">
            <v>CICSA</v>
          </cell>
          <cell r="I1196" t="str">
            <v>RF-PE-23211,</v>
          </cell>
          <cell r="K1196" t="str">
            <v>Obligaciones de hacer</v>
          </cell>
          <cell r="L1196" t="str">
            <v>Localidades 700</v>
          </cell>
          <cell r="M1196" t="str">
            <v>Celda Portatil - Cuadrada</v>
          </cell>
          <cell r="N1196" t="str">
            <v>45.0</v>
          </cell>
          <cell r="O1196">
            <v>44074</v>
          </cell>
          <cell r="P1196" t="str">
            <v>60.0</v>
          </cell>
          <cell r="Q1196">
            <v>44179</v>
          </cell>
          <cell r="R1196" t="str">
            <v>NA</v>
          </cell>
          <cell r="S1196" t="str">
            <v>NA</v>
          </cell>
          <cell r="T1196" t="str">
            <v>Celda portátil torre 45m</v>
          </cell>
          <cell r="U1196" t="str">
            <v>CW2020 R3</v>
          </cell>
          <cell r="V1196">
            <v>44316</v>
          </cell>
          <cell r="W1196">
            <v>44316</v>
          </cell>
          <cell r="X1196">
            <v>44316</v>
          </cell>
          <cell r="Y1196">
            <v>44316</v>
          </cell>
          <cell r="Z1196">
            <v>44321</v>
          </cell>
        </row>
        <row r="1197">
          <cell r="B1197" t="str">
            <v>SurOccidente</v>
          </cell>
          <cell r="C1197" t="str">
            <v>CAL.Centro-1</v>
          </cell>
          <cell r="D1197" t="str">
            <v>Desmontes - Estructuras Metalmecanicas</v>
          </cell>
          <cell r="E1197">
            <v>33297370</v>
          </cell>
          <cell r="F1197" t="str">
            <v>Luis Ediel Torres</v>
          </cell>
          <cell r="G1197">
            <v>44140</v>
          </cell>
          <cell r="H1197" t="str">
            <v>HB SADELEC</v>
          </cell>
          <cell r="K1197" t="str">
            <v>Obligaciones de hacer</v>
          </cell>
          <cell r="L1197" t="str">
            <v>Desmontes</v>
          </cell>
          <cell r="M1197" t="str">
            <v>Otro - Estructura Existente</v>
          </cell>
          <cell r="N1197" t="str">
            <v>30.0</v>
          </cell>
          <cell r="O1197">
            <v>44151</v>
          </cell>
          <cell r="P1197" t="str">
            <v>20.0</v>
          </cell>
          <cell r="Q1197">
            <v>44216</v>
          </cell>
          <cell r="R1197" t="str">
            <v>NA</v>
          </cell>
          <cell r="S1197" t="str">
            <v>NA</v>
          </cell>
          <cell r="T1197" t="str">
            <v>desmote estructura de 30mt</v>
          </cell>
          <cell r="U1197" t="str">
            <v>CW2020 R3</v>
          </cell>
          <cell r="V1197">
            <v>44547</v>
          </cell>
          <cell r="W1197">
            <v>44592</v>
          </cell>
        </row>
        <row r="1198">
          <cell r="B1198" t="str">
            <v>SurOccidente</v>
          </cell>
          <cell r="C1198" t="str">
            <v>NAR.San Lorenzo</v>
          </cell>
          <cell r="D1198" t="str">
            <v>Desmontes - Estructuras Metalmecanicas</v>
          </cell>
          <cell r="E1198">
            <v>18000000</v>
          </cell>
          <cell r="F1198" t="str">
            <v>Luis Ediel Torres</v>
          </cell>
          <cell r="G1198">
            <v>44140</v>
          </cell>
          <cell r="H1198" t="str">
            <v>HB SADELEC</v>
          </cell>
          <cell r="K1198" t="str">
            <v>Obligaciones de hacer</v>
          </cell>
          <cell r="L1198" t="str">
            <v>Desmontes</v>
          </cell>
          <cell r="M1198" t="str">
            <v>Otro - Estructura Existente</v>
          </cell>
          <cell r="N1198" t="str">
            <v>80.0</v>
          </cell>
          <cell r="O1198">
            <v>44151</v>
          </cell>
          <cell r="P1198" t="str">
            <v>20.0</v>
          </cell>
          <cell r="Q1198">
            <v>44216</v>
          </cell>
          <cell r="R1198" t="str">
            <v>NA</v>
          </cell>
          <cell r="S1198" t="str">
            <v>NA</v>
          </cell>
          <cell r="T1198" t="str">
            <v>DESMONTE TORRE DE 80MT</v>
          </cell>
          <cell r="U1198" t="str">
            <v>CW2020 R3</v>
          </cell>
        </row>
        <row r="1199">
          <cell r="B1199" t="str">
            <v>SurOccidente</v>
          </cell>
          <cell r="C1199" t="str">
            <v>IBG.Centenario-2</v>
          </cell>
          <cell r="D1199" t="str">
            <v>Plan Espectro - Suministro de Torre</v>
          </cell>
          <cell r="E1199">
            <v>150000000</v>
          </cell>
          <cell r="F1199" t="str">
            <v>Luis Ediel Torres</v>
          </cell>
          <cell r="G1199">
            <v>44140</v>
          </cell>
          <cell r="H1199" t="str">
            <v>CICSA</v>
          </cell>
          <cell r="K1199" t="str">
            <v>Obligaciones de hacer</v>
          </cell>
          <cell r="L1199" t="str">
            <v>Plan Espectro</v>
          </cell>
          <cell r="M1199" t="str">
            <v>Celda Portatil - Monopolo Mimetizado</v>
          </cell>
          <cell r="N1199" t="str">
            <v>18.0</v>
          </cell>
          <cell r="O1199">
            <v>44109</v>
          </cell>
          <cell r="P1199" t="str">
            <v>35.0</v>
          </cell>
          <cell r="Q1199">
            <v>44189</v>
          </cell>
          <cell r="R1199" t="str">
            <v>OC</v>
          </cell>
          <cell r="S1199" t="str">
            <v>hasta InSrv</v>
          </cell>
          <cell r="U1199" t="str">
            <v>CW2020 R3</v>
          </cell>
        </row>
        <row r="1200">
          <cell r="B1200" t="str">
            <v>SurOccidente</v>
          </cell>
          <cell r="C1200" t="str">
            <v>CAU.Inza</v>
          </cell>
          <cell r="D1200" t="str">
            <v>Ampliación 3G/LTE - Ampliación Obras Civiles</v>
          </cell>
          <cell r="E1200">
            <v>8000000</v>
          </cell>
          <cell r="F1200" t="str">
            <v>German David Diez</v>
          </cell>
          <cell r="G1200">
            <v>44140</v>
          </cell>
          <cell r="H1200" t="str">
            <v>HB SADELEC</v>
          </cell>
          <cell r="J1200">
            <v>26306300002</v>
          </cell>
          <cell r="K1200" t="str">
            <v>NA</v>
          </cell>
          <cell r="L1200" t="str">
            <v>Ampliación 3G/LTE</v>
          </cell>
          <cell r="M1200" t="str">
            <v>Otro - Otra</v>
          </cell>
          <cell r="N1200" t="str">
            <v>0.0</v>
          </cell>
          <cell r="O1200">
            <v>44141</v>
          </cell>
          <cell r="P1200" t="str">
            <v>21.0</v>
          </cell>
          <cell r="Q1200">
            <v>44207</v>
          </cell>
          <cell r="R1200" t="str">
            <v>NA</v>
          </cell>
          <cell r="S1200" t="str">
            <v>NA</v>
          </cell>
          <cell r="U1200" t="str">
            <v>CW2020 R3</v>
          </cell>
        </row>
        <row r="1201">
          <cell r="B1201" t="str">
            <v>SurOccidente</v>
          </cell>
          <cell r="C1201" t="str">
            <v>CAU.Noanamito</v>
          </cell>
          <cell r="D1201" t="str">
            <v>Adecuaciones - Obras Eléctricas Menores</v>
          </cell>
          <cell r="E1201">
            <v>15560841</v>
          </cell>
          <cell r="F1201" t="str">
            <v>Derian Mauricio Nieto</v>
          </cell>
          <cell r="G1201">
            <v>44139</v>
          </cell>
          <cell r="H1201" t="str">
            <v>HB SADELEC</v>
          </cell>
          <cell r="I1201" t="str">
            <v>RF-PE-21709,</v>
          </cell>
          <cell r="K1201" t="str">
            <v>Obligaciones de hacer</v>
          </cell>
          <cell r="L1201" t="str">
            <v>Adecuaciones</v>
          </cell>
          <cell r="M1201" t="str">
            <v>Celda Portatil - Flexi Rural</v>
          </cell>
          <cell r="N1201" t="str">
            <v>45.0</v>
          </cell>
          <cell r="O1201">
            <v>44141</v>
          </cell>
          <cell r="P1201" t="str">
            <v>2.0</v>
          </cell>
          <cell r="Q1201">
            <v>44188</v>
          </cell>
          <cell r="R1201" t="str">
            <v>NA</v>
          </cell>
          <cell r="S1201" t="str">
            <v>NA</v>
          </cell>
          <cell r="T1201" t="str">
            <v>Análisis De Parámetros Eléctricos Con Analizador De Redes e Informe</v>
          </cell>
          <cell r="U1201" t="str">
            <v>CW2020 R3</v>
          </cell>
          <cell r="V1201">
            <v>44180</v>
          </cell>
          <cell r="W1201">
            <v>44403</v>
          </cell>
          <cell r="X1201">
            <v>44403</v>
          </cell>
          <cell r="Y1201">
            <v>44407</v>
          </cell>
          <cell r="Z1201">
            <v>44411</v>
          </cell>
        </row>
        <row r="1202">
          <cell r="B1202" t="str">
            <v>SurOccidente</v>
          </cell>
          <cell r="C1202" t="str">
            <v>CAU.El Vergel</v>
          </cell>
          <cell r="D1202" t="str">
            <v>Localidades 700 - Obra Eléctrica 100%</v>
          </cell>
          <cell r="E1202">
            <v>15200172</v>
          </cell>
          <cell r="F1202" t="str">
            <v>German David Diez</v>
          </cell>
          <cell r="G1202">
            <v>44139</v>
          </cell>
          <cell r="H1202" t="str">
            <v>CICSA</v>
          </cell>
          <cell r="I1202" t="str">
            <v>RF-PE-23136,</v>
          </cell>
          <cell r="J1202">
            <v>30726200002</v>
          </cell>
          <cell r="K1202" t="str">
            <v>Obligaciones de hacer</v>
          </cell>
          <cell r="L1202" t="str">
            <v>Localidades 700</v>
          </cell>
          <cell r="M1202" t="str">
            <v>Celda Portatil - Cuadrada</v>
          </cell>
          <cell r="N1202" t="str">
            <v>45.0</v>
          </cell>
          <cell r="O1202">
            <v>44144</v>
          </cell>
          <cell r="P1202" t="str">
            <v>60.0</v>
          </cell>
          <cell r="Q1202">
            <v>44249</v>
          </cell>
          <cell r="R1202" t="str">
            <v>NA</v>
          </cell>
          <cell r="S1202" t="str">
            <v>NA</v>
          </cell>
          <cell r="U1202" t="str">
            <v>CW2020 R3</v>
          </cell>
          <cell r="V1202">
            <v>44316</v>
          </cell>
          <cell r="W1202">
            <v>44316</v>
          </cell>
          <cell r="X1202">
            <v>44316</v>
          </cell>
          <cell r="Y1202">
            <v>44316</v>
          </cell>
          <cell r="Z1202">
            <v>44321</v>
          </cell>
        </row>
        <row r="1203">
          <cell r="B1203" t="str">
            <v>SurOccidente</v>
          </cell>
          <cell r="C1203" t="str">
            <v>CAU.El Vergel</v>
          </cell>
          <cell r="D1203" t="str">
            <v>Localidades 700 - Obra Civil 100%</v>
          </cell>
          <cell r="E1203">
            <v>211262081</v>
          </cell>
          <cell r="F1203" t="str">
            <v>German David Diez</v>
          </cell>
          <cell r="G1203">
            <v>44139</v>
          </cell>
          <cell r="H1203" t="str">
            <v>CICSA</v>
          </cell>
          <cell r="I1203" t="str">
            <v>RF-PE-23136,</v>
          </cell>
          <cell r="J1203">
            <v>30726200001</v>
          </cell>
          <cell r="K1203" t="str">
            <v>Obligaciones de hacer</v>
          </cell>
          <cell r="L1203" t="str">
            <v>Localidades 700</v>
          </cell>
          <cell r="M1203" t="str">
            <v>Celda Portatil - Cuadrada</v>
          </cell>
          <cell r="N1203" t="str">
            <v>45.0</v>
          </cell>
          <cell r="O1203">
            <v>44144</v>
          </cell>
          <cell r="P1203" t="str">
            <v>60.0</v>
          </cell>
          <cell r="Q1203">
            <v>44249</v>
          </cell>
          <cell r="R1203" t="str">
            <v>NA</v>
          </cell>
          <cell r="S1203" t="str">
            <v>NA</v>
          </cell>
          <cell r="U1203" t="str">
            <v>CW2020 R3</v>
          </cell>
          <cell r="V1203">
            <v>44224</v>
          </cell>
          <cell r="W1203">
            <v>44224</v>
          </cell>
          <cell r="X1203">
            <v>44224</v>
          </cell>
          <cell r="Y1203">
            <v>44226</v>
          </cell>
          <cell r="Z1203">
            <v>44230</v>
          </cell>
        </row>
        <row r="1204">
          <cell r="B1204" t="str">
            <v>SurOccidente</v>
          </cell>
          <cell r="C1204" t="str">
            <v>VAL.Estambul</v>
          </cell>
          <cell r="D1204" t="str">
            <v>Ampliación Resoluciones - Ampliación Obras Civiles</v>
          </cell>
          <cell r="E1204">
            <v>4041405</v>
          </cell>
          <cell r="F1204" t="str">
            <v>German David Diez</v>
          </cell>
          <cell r="G1204">
            <v>44139</v>
          </cell>
          <cell r="H1204" t="str">
            <v>CICSA</v>
          </cell>
          <cell r="I1204" t="str">
            <v>RF-OVE-45579 lte700,</v>
          </cell>
          <cell r="J1204">
            <v>25214700003</v>
          </cell>
          <cell r="K1204" t="str">
            <v>NA</v>
          </cell>
          <cell r="L1204" t="str">
            <v>Ampliación Resoluciones</v>
          </cell>
          <cell r="M1204" t="str">
            <v>Otro - Otra</v>
          </cell>
          <cell r="N1204" t="str">
            <v>0.0</v>
          </cell>
          <cell r="O1204">
            <v>44140</v>
          </cell>
          <cell r="P1204" t="str">
            <v>21.0</v>
          </cell>
          <cell r="Q1204">
            <v>44206</v>
          </cell>
          <cell r="R1204" t="str">
            <v>NA</v>
          </cell>
          <cell r="S1204" t="str">
            <v>NA</v>
          </cell>
          <cell r="U1204" t="str">
            <v>CW2020 R3</v>
          </cell>
          <cell r="V1204">
            <v>44315</v>
          </cell>
          <cell r="W1204">
            <v>44315</v>
          </cell>
          <cell r="X1204">
            <v>44315</v>
          </cell>
          <cell r="Y1204">
            <v>44316</v>
          </cell>
          <cell r="Z1204">
            <v>44321</v>
          </cell>
        </row>
        <row r="1205">
          <cell r="B1205" t="str">
            <v>SurOccidente</v>
          </cell>
          <cell r="C1205" t="str">
            <v>VAL.Cerrito</v>
          </cell>
          <cell r="D1205" t="str">
            <v>Adecuaciones - Obras Eléctricas Menores</v>
          </cell>
          <cell r="E1205">
            <v>6066164</v>
          </cell>
          <cell r="F1205" t="str">
            <v>Luis Ediel Torres</v>
          </cell>
          <cell r="G1205">
            <v>44134</v>
          </cell>
          <cell r="H1205" t="str">
            <v>HB SADELEC</v>
          </cell>
          <cell r="K1205" t="str">
            <v>Obligaciones de hacer</v>
          </cell>
          <cell r="L1205" t="str">
            <v>Adecuaciones</v>
          </cell>
          <cell r="M1205" t="str">
            <v>Otro - Otra</v>
          </cell>
          <cell r="N1205" t="str">
            <v>70.0</v>
          </cell>
          <cell r="O1205">
            <v>44138</v>
          </cell>
          <cell r="P1205" t="str">
            <v>30.0</v>
          </cell>
          <cell r="Q1205">
            <v>44213</v>
          </cell>
          <cell r="R1205" t="str">
            <v>NA</v>
          </cell>
          <cell r="S1205" t="str">
            <v>NA</v>
          </cell>
          <cell r="T1205" t="str">
            <v>ADECUACION ELECTRICA SDS</v>
          </cell>
          <cell r="U1205" t="str">
            <v>CW2020 R3</v>
          </cell>
          <cell r="V1205">
            <v>44193</v>
          </cell>
          <cell r="W1205">
            <v>44193</v>
          </cell>
          <cell r="X1205">
            <v>44193</v>
          </cell>
          <cell r="Y1205">
            <v>44193</v>
          </cell>
          <cell r="Z1205">
            <v>44202</v>
          </cell>
        </row>
        <row r="1206">
          <cell r="B1206" t="str">
            <v>SurOccidente</v>
          </cell>
          <cell r="C1206" t="str">
            <v>CAQ.Pto Arango</v>
          </cell>
          <cell r="D1206" t="str">
            <v>Localidades 700 - Obra Eléctrica 100%</v>
          </cell>
          <cell r="E1206">
            <v>29631157</v>
          </cell>
          <cell r="F1206" t="str">
            <v>Luis Ediel Torres</v>
          </cell>
          <cell r="G1206">
            <v>44132</v>
          </cell>
          <cell r="H1206" t="str">
            <v>CICSA</v>
          </cell>
          <cell r="K1206" t="str">
            <v>Obligaciones de hacer</v>
          </cell>
          <cell r="L1206" t="str">
            <v>Localidades 700</v>
          </cell>
          <cell r="M1206" t="str">
            <v>Celda Portatil - Triangular</v>
          </cell>
          <cell r="N1206" t="str">
            <v>45.0</v>
          </cell>
          <cell r="O1206">
            <v>44150</v>
          </cell>
          <cell r="P1206" t="str">
            <v>45.0</v>
          </cell>
          <cell r="Q1206">
            <v>44240</v>
          </cell>
          <cell r="R1206" t="str">
            <v>NA</v>
          </cell>
          <cell r="S1206" t="str">
            <v>NA</v>
          </cell>
          <cell r="T1206" t="str">
            <v>el sitio se inicia con el estudio de suelos</v>
          </cell>
          <cell r="U1206" t="str">
            <v>CW2020 R3</v>
          </cell>
          <cell r="V1206">
            <v>44315</v>
          </cell>
          <cell r="W1206">
            <v>44315</v>
          </cell>
          <cell r="X1206">
            <v>44315</v>
          </cell>
          <cell r="Y1206">
            <v>44316</v>
          </cell>
          <cell r="Z1206">
            <v>44321</v>
          </cell>
        </row>
        <row r="1207">
          <cell r="B1207" t="str">
            <v>SurOccidente</v>
          </cell>
          <cell r="C1207" t="str">
            <v>CAQ.Pto Arango</v>
          </cell>
          <cell r="D1207" t="str">
            <v>Localidades 700 - Suministro e Instalación Torre</v>
          </cell>
          <cell r="E1207">
            <v>197722247</v>
          </cell>
          <cell r="F1207" t="str">
            <v>Luis Ediel Torres</v>
          </cell>
          <cell r="G1207">
            <v>44132</v>
          </cell>
          <cell r="H1207" t="str">
            <v>CICSA</v>
          </cell>
          <cell r="K1207" t="str">
            <v>Obligaciones de hacer</v>
          </cell>
          <cell r="L1207" t="str">
            <v>Localidades 700</v>
          </cell>
          <cell r="M1207" t="str">
            <v>Celda Portatil - Triangular</v>
          </cell>
          <cell r="N1207" t="str">
            <v>45.0</v>
          </cell>
          <cell r="O1207">
            <v>44150</v>
          </cell>
          <cell r="P1207" t="str">
            <v>45.0</v>
          </cell>
          <cell r="Q1207">
            <v>44240</v>
          </cell>
          <cell r="R1207" t="str">
            <v>NA</v>
          </cell>
          <cell r="S1207" t="str">
            <v>NA</v>
          </cell>
          <cell r="T1207" t="str">
            <v>el sitio se inicia con el estudio de suelos</v>
          </cell>
          <cell r="U1207" t="str">
            <v>CW2020 R3</v>
          </cell>
          <cell r="V1207">
            <v>44225</v>
          </cell>
          <cell r="W1207">
            <v>44225</v>
          </cell>
          <cell r="X1207">
            <v>44225</v>
          </cell>
          <cell r="Y1207">
            <v>44226</v>
          </cell>
          <cell r="Z1207">
            <v>44230</v>
          </cell>
        </row>
        <row r="1208">
          <cell r="B1208" t="str">
            <v>SurOccidente</v>
          </cell>
          <cell r="C1208" t="str">
            <v>CAU.Mazamorrero</v>
          </cell>
          <cell r="D1208" t="str">
            <v>Localidades 700 - Obra Eléctrica 100%</v>
          </cell>
          <cell r="E1208">
            <v>61196434</v>
          </cell>
          <cell r="F1208" t="str">
            <v>German David Diez</v>
          </cell>
          <cell r="G1208">
            <v>44130</v>
          </cell>
          <cell r="H1208" t="str">
            <v>CICSA</v>
          </cell>
          <cell r="I1208" t="str">
            <v>RF-PE-24190,</v>
          </cell>
          <cell r="J1208">
            <v>30696700002</v>
          </cell>
          <cell r="K1208" t="str">
            <v>Obligaciones de hacer</v>
          </cell>
          <cell r="L1208" t="str">
            <v>Localidades 700</v>
          </cell>
          <cell r="M1208" t="str">
            <v>Celda Portatil - Cuadrada</v>
          </cell>
          <cell r="N1208" t="str">
            <v>45.0</v>
          </cell>
          <cell r="O1208">
            <v>44131</v>
          </cell>
          <cell r="P1208" t="str">
            <v>60.0</v>
          </cell>
          <cell r="Q1208">
            <v>44236</v>
          </cell>
          <cell r="R1208" t="str">
            <v>NA</v>
          </cell>
          <cell r="S1208" t="str">
            <v>NA</v>
          </cell>
          <cell r="U1208" t="str">
            <v>CW2020 R3</v>
          </cell>
          <cell r="V1208">
            <v>44286</v>
          </cell>
          <cell r="W1208">
            <v>44286</v>
          </cell>
          <cell r="X1208">
            <v>44286</v>
          </cell>
          <cell r="Y1208">
            <v>44286</v>
          </cell>
          <cell r="Z1208">
            <v>44291</v>
          </cell>
        </row>
        <row r="1209">
          <cell r="B1209" t="str">
            <v>SurOccidente</v>
          </cell>
          <cell r="C1209" t="str">
            <v>CAU.Mazamorrero</v>
          </cell>
          <cell r="D1209" t="str">
            <v>Localidades 700 - Obra Civil 100%</v>
          </cell>
          <cell r="E1209">
            <v>232753889</v>
          </cell>
          <cell r="F1209" t="str">
            <v>German David Diez</v>
          </cell>
          <cell r="G1209">
            <v>44130</v>
          </cell>
          <cell r="H1209" t="str">
            <v>CICSA</v>
          </cell>
          <cell r="I1209" t="str">
            <v>RF-PE-24190,</v>
          </cell>
          <cell r="J1209">
            <v>30696700001</v>
          </cell>
          <cell r="K1209" t="str">
            <v>Obligaciones de hacer</v>
          </cell>
          <cell r="L1209" t="str">
            <v>Localidades 700</v>
          </cell>
          <cell r="M1209" t="str">
            <v>Celda Portatil - Cuadrada</v>
          </cell>
          <cell r="N1209" t="str">
            <v>45.0</v>
          </cell>
          <cell r="O1209">
            <v>44131</v>
          </cell>
          <cell r="P1209" t="str">
            <v>60.0</v>
          </cell>
          <cell r="Q1209">
            <v>44236</v>
          </cell>
          <cell r="R1209" t="str">
            <v>NA</v>
          </cell>
          <cell r="S1209" t="str">
            <v>NA</v>
          </cell>
          <cell r="U1209" t="str">
            <v>CW2020 R3</v>
          </cell>
          <cell r="V1209">
            <v>44224</v>
          </cell>
          <cell r="W1209">
            <v>44224</v>
          </cell>
          <cell r="X1209">
            <v>44224</v>
          </cell>
          <cell r="Y1209">
            <v>44226</v>
          </cell>
          <cell r="Z1209">
            <v>44230</v>
          </cell>
        </row>
        <row r="1210">
          <cell r="B1210" t="str">
            <v>SurOccidente</v>
          </cell>
          <cell r="C1210" t="str">
            <v>POP.ST POPAYAN</v>
          </cell>
          <cell r="D1210" t="str">
            <v>Adecuaciones - SDS BCC y CCM</v>
          </cell>
          <cell r="E1210">
            <v>16269707</v>
          </cell>
          <cell r="F1210" t="str">
            <v>Luis Armando Murcia Martinez</v>
          </cell>
          <cell r="G1210">
            <v>44130</v>
          </cell>
          <cell r="H1210" t="str">
            <v>ING. DEL HUILA</v>
          </cell>
          <cell r="I1210" t="str">
            <v>SCF081</v>
          </cell>
          <cell r="K1210" t="str">
            <v>NA</v>
          </cell>
          <cell r="L1210" t="str">
            <v>Adecuaciones</v>
          </cell>
          <cell r="M1210" t="str">
            <v>Otro - Otra</v>
          </cell>
          <cell r="N1210" t="str">
            <v>1.0</v>
          </cell>
          <cell r="O1210">
            <v>44133</v>
          </cell>
          <cell r="P1210" t="str">
            <v>21.0</v>
          </cell>
          <cell r="Q1210">
            <v>44199</v>
          </cell>
          <cell r="R1210" t="str">
            <v>NA</v>
          </cell>
          <cell r="S1210" t="str">
            <v>NA</v>
          </cell>
          <cell r="T1210" t="str">
            <v>ADECUACIONES DE MANTENIMIENTO EN EL SDS</v>
          </cell>
          <cell r="U1210" t="str">
            <v>CW2020 R3</v>
          </cell>
          <cell r="V1210">
            <v>44195</v>
          </cell>
          <cell r="W1210">
            <v>44195</v>
          </cell>
          <cell r="X1210">
            <v>44195</v>
          </cell>
          <cell r="Y1210">
            <v>44201</v>
          </cell>
          <cell r="Z1210">
            <v>44202</v>
          </cell>
        </row>
        <row r="1211">
          <cell r="B1211" t="str">
            <v>SurOccidente</v>
          </cell>
          <cell r="C1211" t="str">
            <v>NAR.Via Aeropuerto Ipiales</v>
          </cell>
          <cell r="D1211" t="str">
            <v>Adecuaciones - Obras Civiles Menores</v>
          </cell>
          <cell r="E1211">
            <v>8549688</v>
          </cell>
          <cell r="F1211" t="str">
            <v>Luis Ediel Torres</v>
          </cell>
          <cell r="G1211">
            <v>44127</v>
          </cell>
          <cell r="H1211" t="str">
            <v>ING. DEL HUILA</v>
          </cell>
          <cell r="K1211" t="str">
            <v>Indicadores</v>
          </cell>
          <cell r="L1211" t="str">
            <v>Adecuaciones</v>
          </cell>
          <cell r="M1211" t="str">
            <v>Celda Portatil - Triangular</v>
          </cell>
          <cell r="N1211" t="str">
            <v>30.0</v>
          </cell>
          <cell r="O1211">
            <v>44131</v>
          </cell>
          <cell r="P1211" t="str">
            <v>15.0</v>
          </cell>
          <cell r="Q1211">
            <v>44191</v>
          </cell>
          <cell r="R1211" t="str">
            <v>NA</v>
          </cell>
          <cell r="S1211" t="str">
            <v>NA</v>
          </cell>
          <cell r="T1211" t="str">
            <v>OBRA ELECTRICA INSTALACION</v>
          </cell>
          <cell r="U1211" t="str">
            <v>CW2020 R3</v>
          </cell>
          <cell r="V1211">
            <v>44188</v>
          </cell>
          <cell r="W1211">
            <v>44188</v>
          </cell>
          <cell r="X1211">
            <v>44188</v>
          </cell>
          <cell r="Y1211">
            <v>44196</v>
          </cell>
          <cell r="Z1211">
            <v>44202</v>
          </cell>
        </row>
        <row r="1212">
          <cell r="B1212" t="str">
            <v>SurOccidente</v>
          </cell>
          <cell r="C1212" t="str">
            <v>TOL.Natagaima</v>
          </cell>
          <cell r="D1212" t="str">
            <v>Adecuaciones - Obras Civiles Menores</v>
          </cell>
          <cell r="E1212">
            <v>6000000</v>
          </cell>
          <cell r="F1212" t="str">
            <v>German David Diez</v>
          </cell>
          <cell r="G1212">
            <v>44125</v>
          </cell>
          <cell r="H1212" t="str">
            <v>CICSA</v>
          </cell>
          <cell r="J1212">
            <v>25176000002</v>
          </cell>
          <cell r="K1212" t="str">
            <v>NA</v>
          </cell>
          <cell r="L1212" t="str">
            <v>Adecuaciones</v>
          </cell>
          <cell r="M1212" t="str">
            <v>Otro - Otra</v>
          </cell>
          <cell r="N1212" t="str">
            <v>0.0</v>
          </cell>
          <cell r="O1212">
            <v>44126</v>
          </cell>
          <cell r="P1212" t="str">
            <v>21.0</v>
          </cell>
          <cell r="Q1212">
            <v>44192</v>
          </cell>
          <cell r="R1212" t="str">
            <v>NA</v>
          </cell>
          <cell r="S1212" t="str">
            <v>NA</v>
          </cell>
          <cell r="U1212" t="str">
            <v>CW2020 R3</v>
          </cell>
        </row>
        <row r="1213">
          <cell r="B1213" t="str">
            <v>SurOccidente</v>
          </cell>
          <cell r="C1213" t="str">
            <v>POP.La Paz</v>
          </cell>
          <cell r="D1213" t="str">
            <v>Adecuaciones - Obras Civiles Menores</v>
          </cell>
          <cell r="E1213">
            <v>7013723</v>
          </cell>
          <cell r="F1213" t="str">
            <v>German David Diez</v>
          </cell>
          <cell r="G1213">
            <v>44125</v>
          </cell>
          <cell r="H1213" t="str">
            <v>ING. DEL HUILA</v>
          </cell>
          <cell r="J1213">
            <v>25015800006</v>
          </cell>
          <cell r="K1213" t="str">
            <v>NA</v>
          </cell>
          <cell r="L1213" t="str">
            <v>Adecuaciones</v>
          </cell>
          <cell r="M1213" t="str">
            <v>Otro - Otra</v>
          </cell>
          <cell r="N1213" t="str">
            <v>0.0</v>
          </cell>
          <cell r="O1213">
            <v>44126</v>
          </cell>
          <cell r="P1213" t="str">
            <v>21.0</v>
          </cell>
          <cell r="Q1213">
            <v>44192</v>
          </cell>
          <cell r="R1213" t="str">
            <v>NA</v>
          </cell>
          <cell r="S1213" t="str">
            <v>NA</v>
          </cell>
          <cell r="U1213" t="str">
            <v>CW2020 R3</v>
          </cell>
          <cell r="V1213">
            <v>44165</v>
          </cell>
          <cell r="W1213">
            <v>44165</v>
          </cell>
          <cell r="X1213">
            <v>44165</v>
          </cell>
          <cell r="Y1213">
            <v>44165</v>
          </cell>
          <cell r="Z1213">
            <v>44168</v>
          </cell>
        </row>
        <row r="1214">
          <cell r="B1214" t="str">
            <v>SurOccidente</v>
          </cell>
          <cell r="C1214" t="str">
            <v>HUI.Garzon-2</v>
          </cell>
          <cell r="D1214" t="str">
            <v>Adecuaciones - Obras Civiles Menores</v>
          </cell>
          <cell r="E1214">
            <v>11000000</v>
          </cell>
          <cell r="F1214" t="str">
            <v>German David Diez</v>
          </cell>
          <cell r="G1214">
            <v>44125</v>
          </cell>
          <cell r="H1214" t="str">
            <v>CICSA</v>
          </cell>
          <cell r="J1214">
            <v>24877700003</v>
          </cell>
          <cell r="K1214" t="str">
            <v>NA</v>
          </cell>
          <cell r="L1214" t="str">
            <v>Adecuaciones</v>
          </cell>
          <cell r="M1214" t="str">
            <v>Otro - Otra</v>
          </cell>
          <cell r="N1214" t="str">
            <v>0.0</v>
          </cell>
          <cell r="O1214">
            <v>44126</v>
          </cell>
          <cell r="P1214" t="str">
            <v>21.0</v>
          </cell>
          <cell r="Q1214">
            <v>44192</v>
          </cell>
          <cell r="R1214" t="str">
            <v>NA</v>
          </cell>
          <cell r="S1214" t="str">
            <v>NA</v>
          </cell>
          <cell r="U1214" t="str">
            <v>CW2020 R3</v>
          </cell>
        </row>
        <row r="1215">
          <cell r="B1215" t="str">
            <v>SurOccidente</v>
          </cell>
          <cell r="C1215" t="str">
            <v>VAL.Bugalagrande</v>
          </cell>
          <cell r="D1215" t="str">
            <v>Adecuaciones - Obras Civiles Menores</v>
          </cell>
          <cell r="E1215">
            <v>5383171</v>
          </cell>
          <cell r="F1215" t="str">
            <v>German David Diez</v>
          </cell>
          <cell r="G1215">
            <v>44125</v>
          </cell>
          <cell r="H1215" t="str">
            <v>ING. DEL HUILA</v>
          </cell>
          <cell r="J1215">
            <v>25186400002</v>
          </cell>
          <cell r="K1215" t="str">
            <v>NA</v>
          </cell>
          <cell r="L1215" t="str">
            <v>Adecuaciones</v>
          </cell>
          <cell r="M1215" t="str">
            <v>Otro - Otra</v>
          </cell>
          <cell r="N1215" t="str">
            <v>0.0</v>
          </cell>
          <cell r="O1215">
            <v>44126</v>
          </cell>
          <cell r="P1215" t="str">
            <v>21.0</v>
          </cell>
          <cell r="Q1215">
            <v>44192</v>
          </cell>
          <cell r="R1215" t="str">
            <v>NA</v>
          </cell>
          <cell r="S1215" t="str">
            <v>NA</v>
          </cell>
          <cell r="U1215" t="str">
            <v>CW2020 R3</v>
          </cell>
          <cell r="V1215">
            <v>44152</v>
          </cell>
          <cell r="W1215">
            <v>44152</v>
          </cell>
          <cell r="X1215">
            <v>44152</v>
          </cell>
          <cell r="Y1215">
            <v>44166</v>
          </cell>
          <cell r="Z1215">
            <v>44168</v>
          </cell>
        </row>
        <row r="1216">
          <cell r="B1216" t="str">
            <v>SurOccidente</v>
          </cell>
          <cell r="C1216" t="str">
            <v>HUI.Buenos Aires</v>
          </cell>
          <cell r="D1216" t="str">
            <v>Localidades 700 - Obra Eléctrica 100%</v>
          </cell>
          <cell r="E1216">
            <v>160000000</v>
          </cell>
          <cell r="F1216" t="str">
            <v>Luis Ediel Torres</v>
          </cell>
          <cell r="G1216">
            <v>44123</v>
          </cell>
          <cell r="H1216" t="str">
            <v>ING. DEL HUILA</v>
          </cell>
          <cell r="J1216">
            <v>20210986</v>
          </cell>
          <cell r="K1216" t="str">
            <v>Obligaciones de hacer</v>
          </cell>
          <cell r="L1216" t="str">
            <v>Localidades 700</v>
          </cell>
          <cell r="M1216" t="str">
            <v>Torre Autosoportada - Triangular Seccion Variable</v>
          </cell>
          <cell r="N1216" t="str">
            <v>60.0</v>
          </cell>
          <cell r="O1216">
            <v>44135</v>
          </cell>
          <cell r="P1216" t="str">
            <v>65.0</v>
          </cell>
          <cell r="Q1216">
            <v>44245</v>
          </cell>
          <cell r="R1216" t="str">
            <v>NA</v>
          </cell>
          <cell r="S1216" t="str">
            <v>NA</v>
          </cell>
          <cell r="T1216" t="str">
            <v>dificil ingreso</v>
          </cell>
          <cell r="U1216" t="str">
            <v>CW2020 R3</v>
          </cell>
        </row>
        <row r="1217">
          <cell r="B1217" t="str">
            <v>SurOccidente</v>
          </cell>
          <cell r="C1217" t="str">
            <v>HUI.Buenos Aires</v>
          </cell>
          <cell r="D1217" t="str">
            <v>Localidades 700 - Obra Civil 100%</v>
          </cell>
          <cell r="E1217">
            <v>258000981</v>
          </cell>
          <cell r="F1217" t="str">
            <v>Luis Ediel Torres</v>
          </cell>
          <cell r="G1217">
            <v>44123</v>
          </cell>
          <cell r="H1217" t="str">
            <v>ING. DEL HUILA</v>
          </cell>
          <cell r="K1217" t="str">
            <v>Obligaciones de hacer</v>
          </cell>
          <cell r="L1217" t="str">
            <v>Localidades 700</v>
          </cell>
          <cell r="M1217" t="str">
            <v>Torre Autosoportada - Triangular Seccion Variable</v>
          </cell>
          <cell r="N1217" t="str">
            <v>60.0</v>
          </cell>
          <cell r="O1217">
            <v>44135</v>
          </cell>
          <cell r="P1217" t="str">
            <v>65.0</v>
          </cell>
          <cell r="Q1217">
            <v>44245</v>
          </cell>
          <cell r="R1217" t="str">
            <v>NA</v>
          </cell>
          <cell r="S1217" t="str">
            <v>NA</v>
          </cell>
          <cell r="T1217" t="str">
            <v>dificil ingreso</v>
          </cell>
          <cell r="U1217" t="str">
            <v>CW2020 R3</v>
          </cell>
          <cell r="V1217">
            <v>44377</v>
          </cell>
          <cell r="W1217">
            <v>44377</v>
          </cell>
          <cell r="X1217">
            <v>44377</v>
          </cell>
          <cell r="Y1217">
            <v>44377</v>
          </cell>
          <cell r="Z1217">
            <v>44378</v>
          </cell>
        </row>
        <row r="1218">
          <cell r="B1218" t="str">
            <v>SurOccidente</v>
          </cell>
          <cell r="C1218" t="str">
            <v>HUI.Buenos Aires</v>
          </cell>
          <cell r="D1218" t="str">
            <v>Localidades 700 - Cimentación Torre</v>
          </cell>
          <cell r="E1218">
            <v>31079114</v>
          </cell>
          <cell r="F1218" t="str">
            <v>Luis Ediel Torres</v>
          </cell>
          <cell r="G1218">
            <v>44123</v>
          </cell>
          <cell r="H1218" t="str">
            <v>ING. DEL HUILA</v>
          </cell>
          <cell r="K1218" t="str">
            <v>Obligaciones de hacer</v>
          </cell>
          <cell r="L1218" t="str">
            <v>Localidades 700</v>
          </cell>
          <cell r="M1218" t="str">
            <v>Torre Autosoportada - Triangular Seccion Variable</v>
          </cell>
          <cell r="N1218" t="str">
            <v>60.0</v>
          </cell>
          <cell r="O1218">
            <v>44135</v>
          </cell>
          <cell r="P1218" t="str">
            <v>65.0</v>
          </cell>
          <cell r="Q1218">
            <v>44245</v>
          </cell>
          <cell r="R1218" t="str">
            <v>NA</v>
          </cell>
          <cell r="S1218" t="str">
            <v>NA</v>
          </cell>
          <cell r="T1218" t="str">
            <v>dificil ingreso</v>
          </cell>
          <cell r="U1218" t="str">
            <v>CW2020 R3</v>
          </cell>
          <cell r="V1218">
            <v>44286</v>
          </cell>
          <cell r="W1218">
            <v>44286</v>
          </cell>
          <cell r="X1218">
            <v>44286</v>
          </cell>
          <cell r="Y1218">
            <v>44286</v>
          </cell>
          <cell r="Z1218">
            <v>44291</v>
          </cell>
        </row>
        <row r="1219">
          <cell r="B1219" t="str">
            <v>SurOccidente</v>
          </cell>
          <cell r="C1219" t="str">
            <v>HUI.Buenos Aires</v>
          </cell>
          <cell r="D1219" t="str">
            <v>Localidades 700 - Suministro e Instalación Torre</v>
          </cell>
          <cell r="E1219">
            <v>86490009</v>
          </cell>
          <cell r="F1219" t="str">
            <v>Luis Ediel Torres</v>
          </cell>
          <cell r="G1219">
            <v>44123</v>
          </cell>
          <cell r="H1219" t="str">
            <v>ING. DEL HUILA</v>
          </cell>
          <cell r="K1219" t="str">
            <v>Obligaciones de hacer</v>
          </cell>
          <cell r="L1219" t="str">
            <v>Localidades 700</v>
          </cell>
          <cell r="M1219" t="str">
            <v>Torre Autosoportada - Triangular Seccion Variable</v>
          </cell>
          <cell r="N1219" t="str">
            <v>60.0</v>
          </cell>
          <cell r="O1219">
            <v>44135</v>
          </cell>
          <cell r="P1219" t="str">
            <v>65.0</v>
          </cell>
          <cell r="Q1219">
            <v>44245</v>
          </cell>
          <cell r="R1219" t="str">
            <v>NA</v>
          </cell>
          <cell r="S1219" t="str">
            <v>NA</v>
          </cell>
          <cell r="T1219" t="str">
            <v>dificil ingreso</v>
          </cell>
          <cell r="U1219" t="str">
            <v>CW2020 R3</v>
          </cell>
          <cell r="V1219">
            <v>44246</v>
          </cell>
          <cell r="W1219">
            <v>44246</v>
          </cell>
          <cell r="X1219">
            <v>44246</v>
          </cell>
          <cell r="Y1219">
            <v>44251</v>
          </cell>
          <cell r="Z1219">
            <v>44258</v>
          </cell>
        </row>
        <row r="1220">
          <cell r="B1220" t="str">
            <v>SurOccidente</v>
          </cell>
          <cell r="C1220" t="str">
            <v>CAU.Turmina-2</v>
          </cell>
          <cell r="D1220" t="str">
            <v>Localidades 700 - Cimentación Torre</v>
          </cell>
          <cell r="E1220">
            <v>45328992</v>
          </cell>
          <cell r="F1220" t="str">
            <v>German David Diez</v>
          </cell>
          <cell r="G1220">
            <v>44123</v>
          </cell>
          <cell r="H1220" t="str">
            <v>HB SADELEC</v>
          </cell>
          <cell r="I1220" t="str">
            <v>RF-PE-23157,</v>
          </cell>
          <cell r="J1220">
            <v>30655000004</v>
          </cell>
          <cell r="K1220" t="str">
            <v>Obligaciones de hacer</v>
          </cell>
          <cell r="L1220" t="str">
            <v>Localidades 700</v>
          </cell>
          <cell r="M1220" t="str">
            <v>Torre Autosoportada - Triangular Seccion Variable</v>
          </cell>
          <cell r="N1220" t="str">
            <v>60.0</v>
          </cell>
          <cell r="O1220">
            <v>44124</v>
          </cell>
          <cell r="P1220" t="str">
            <v>60.0</v>
          </cell>
          <cell r="Q1220">
            <v>44229</v>
          </cell>
          <cell r="R1220" t="str">
            <v>NA</v>
          </cell>
          <cell r="S1220" t="str">
            <v>NA</v>
          </cell>
          <cell r="U1220" t="str">
            <v>CW2020 R3</v>
          </cell>
          <cell r="V1220">
            <v>44316</v>
          </cell>
          <cell r="W1220">
            <v>44337</v>
          </cell>
          <cell r="X1220">
            <v>44337</v>
          </cell>
          <cell r="Y1220">
            <v>44342</v>
          </cell>
          <cell r="Z1220">
            <v>44350</v>
          </cell>
        </row>
        <row r="1221">
          <cell r="B1221" t="str">
            <v>SurOccidente</v>
          </cell>
          <cell r="C1221" t="str">
            <v>CAU.Turmina-2</v>
          </cell>
          <cell r="D1221" t="str">
            <v>Localidades 700 - Suministro e Instalación Torre</v>
          </cell>
          <cell r="E1221">
            <v>86490009</v>
          </cell>
          <cell r="F1221" t="str">
            <v>German David Diez</v>
          </cell>
          <cell r="G1221">
            <v>44123</v>
          </cell>
          <cell r="H1221" t="str">
            <v>HB SADELEC</v>
          </cell>
          <cell r="I1221" t="str">
            <v>RF-PE-23157,</v>
          </cell>
          <cell r="J1221">
            <v>30655000003</v>
          </cell>
          <cell r="K1221" t="str">
            <v>Obligaciones de hacer</v>
          </cell>
          <cell r="L1221" t="str">
            <v>Localidades 700</v>
          </cell>
          <cell r="M1221" t="str">
            <v>Torre Autosoportada - Triangular Seccion Variable</v>
          </cell>
          <cell r="N1221" t="str">
            <v>60.0</v>
          </cell>
          <cell r="O1221">
            <v>44124</v>
          </cell>
          <cell r="P1221" t="str">
            <v>60.0</v>
          </cell>
          <cell r="Q1221">
            <v>44229</v>
          </cell>
          <cell r="R1221" t="str">
            <v>NA</v>
          </cell>
          <cell r="S1221" t="str">
            <v>NA</v>
          </cell>
          <cell r="U1221" t="str">
            <v>CW2020 R3</v>
          </cell>
          <cell r="V1221">
            <v>44195</v>
          </cell>
          <cell r="W1221">
            <v>44209</v>
          </cell>
          <cell r="X1221">
            <v>44209</v>
          </cell>
          <cell r="Y1221">
            <v>44209</v>
          </cell>
          <cell r="Z1221">
            <v>44230</v>
          </cell>
        </row>
        <row r="1222">
          <cell r="B1222" t="str">
            <v>SurOccidente</v>
          </cell>
          <cell r="C1222" t="str">
            <v>CAU.Turmina-2</v>
          </cell>
          <cell r="D1222" t="str">
            <v>Localidades 700 - Obra Eléctrica 100%</v>
          </cell>
          <cell r="E1222">
            <v>70000000</v>
          </cell>
          <cell r="F1222" t="str">
            <v>German David Diez</v>
          </cell>
          <cell r="G1222">
            <v>44123</v>
          </cell>
          <cell r="H1222" t="str">
            <v>HB SADELEC</v>
          </cell>
          <cell r="I1222" t="str">
            <v>RF-PE-23157,</v>
          </cell>
          <cell r="J1222">
            <v>30655000002</v>
          </cell>
          <cell r="K1222" t="str">
            <v>Obligaciones de hacer</v>
          </cell>
          <cell r="L1222" t="str">
            <v>Localidades 700</v>
          </cell>
          <cell r="M1222" t="str">
            <v>Torre Autosoportada - Triangular Seccion Variable</v>
          </cell>
          <cell r="N1222" t="str">
            <v>60.0</v>
          </cell>
          <cell r="O1222">
            <v>44124</v>
          </cell>
          <cell r="P1222" t="str">
            <v>60.0</v>
          </cell>
          <cell r="Q1222">
            <v>44229</v>
          </cell>
          <cell r="R1222" t="str">
            <v>NA</v>
          </cell>
          <cell r="S1222" t="str">
            <v>NA</v>
          </cell>
          <cell r="U1222" t="str">
            <v>CW2020 R3</v>
          </cell>
        </row>
        <row r="1223">
          <cell r="B1223" t="str">
            <v>SurOccidente</v>
          </cell>
          <cell r="C1223" t="str">
            <v>CAU.Turmina-2</v>
          </cell>
          <cell r="D1223" t="str">
            <v>Localidades 700 - Obra Civil 100%</v>
          </cell>
          <cell r="E1223">
            <v>187806379</v>
          </cell>
          <cell r="F1223" t="str">
            <v>German David Diez</v>
          </cell>
          <cell r="G1223">
            <v>44123</v>
          </cell>
          <cell r="H1223" t="str">
            <v>HB SADELEC</v>
          </cell>
          <cell r="I1223" t="str">
            <v>RF-PE-23157,</v>
          </cell>
          <cell r="J1223">
            <v>30655000001</v>
          </cell>
          <cell r="K1223" t="str">
            <v>Obligaciones de hacer</v>
          </cell>
          <cell r="L1223" t="str">
            <v>Localidades 700</v>
          </cell>
          <cell r="M1223" t="str">
            <v>Torre Autosoportada - Triangular Seccion Variable</v>
          </cell>
          <cell r="N1223" t="str">
            <v>60.0</v>
          </cell>
          <cell r="O1223">
            <v>44124</v>
          </cell>
          <cell r="P1223" t="str">
            <v>60.0</v>
          </cell>
          <cell r="Q1223">
            <v>44229</v>
          </cell>
          <cell r="R1223" t="str">
            <v>NA</v>
          </cell>
          <cell r="S1223" t="str">
            <v>NA</v>
          </cell>
          <cell r="U1223" t="str">
            <v>CW2020 R3</v>
          </cell>
          <cell r="V1223">
            <v>44316</v>
          </cell>
          <cell r="W1223">
            <v>44370</v>
          </cell>
          <cell r="X1223">
            <v>44370</v>
          </cell>
          <cell r="Y1223">
            <v>44372</v>
          </cell>
          <cell r="Z1223">
            <v>44378</v>
          </cell>
        </row>
        <row r="1224">
          <cell r="B1224" t="str">
            <v>SurOccidente</v>
          </cell>
          <cell r="C1224" t="str">
            <v>BGA.Buga 2 SDS</v>
          </cell>
          <cell r="D1224" t="str">
            <v>Adecuaciones - Obras Eléctricas Menores</v>
          </cell>
          <cell r="E1224">
            <v>14000920</v>
          </cell>
          <cell r="F1224" t="str">
            <v>Juan Carlos Gonzalez</v>
          </cell>
          <cell r="G1224">
            <v>44120</v>
          </cell>
          <cell r="H1224" t="str">
            <v>HB SADELEC</v>
          </cell>
          <cell r="I1224" t="str">
            <v>N/A</v>
          </cell>
          <cell r="K1224" t="str">
            <v>NA</v>
          </cell>
          <cell r="L1224" t="str">
            <v>Adecuaciones</v>
          </cell>
          <cell r="M1224" t="str">
            <v>Otro - Otra</v>
          </cell>
          <cell r="N1224" t="str">
            <v>0.0</v>
          </cell>
          <cell r="O1224">
            <v>44125</v>
          </cell>
          <cell r="P1224" t="str">
            <v>15.0</v>
          </cell>
          <cell r="Q1224">
            <v>44185</v>
          </cell>
          <cell r="R1224" t="str">
            <v>NA</v>
          </cell>
          <cell r="S1224" t="str">
            <v>NA</v>
          </cell>
          <cell r="T1224" t="str">
            <v>Proyecto RNU Instalar Rectificador de 18KW, PDB de 300A y 2 Gabinetes de MW</v>
          </cell>
          <cell r="U1224" t="str">
            <v>CW2020 R3</v>
          </cell>
          <cell r="V1224">
            <v>44213</v>
          </cell>
          <cell r="W1224">
            <v>44213</v>
          </cell>
          <cell r="X1224">
            <v>44213</v>
          </cell>
          <cell r="Y1224">
            <v>44213</v>
          </cell>
          <cell r="Z1224">
            <v>44230</v>
          </cell>
        </row>
        <row r="1225">
          <cell r="B1225" t="str">
            <v>SurOccidente</v>
          </cell>
          <cell r="C1225" t="str">
            <v>TUL.RESIDENCIAL SDS</v>
          </cell>
          <cell r="D1225" t="str">
            <v>Adecuaciones - Obras Eléctricas Menores</v>
          </cell>
          <cell r="E1225">
            <v>30056274</v>
          </cell>
          <cell r="F1225" t="str">
            <v>Juan Carlos Gonzalez</v>
          </cell>
          <cell r="G1225">
            <v>44120</v>
          </cell>
          <cell r="H1225" t="str">
            <v>HB SADELEC</v>
          </cell>
          <cell r="I1225" t="str">
            <v>N/A</v>
          </cell>
          <cell r="K1225" t="str">
            <v>NA</v>
          </cell>
          <cell r="L1225" t="str">
            <v>Adecuaciones</v>
          </cell>
          <cell r="M1225" t="str">
            <v>Otro - Otra</v>
          </cell>
          <cell r="N1225" t="str">
            <v>0.0</v>
          </cell>
          <cell r="O1225">
            <v>44125</v>
          </cell>
          <cell r="P1225" t="str">
            <v>15.0</v>
          </cell>
          <cell r="Q1225">
            <v>44185</v>
          </cell>
          <cell r="R1225" t="str">
            <v>NA</v>
          </cell>
          <cell r="S1225" t="str">
            <v>NA</v>
          </cell>
          <cell r="T1225" t="str">
            <v>Proyecto RNU Instalar Rectificador de 18KW, PDB de 300A y 2 Gabinetes de MW</v>
          </cell>
          <cell r="U1225" t="str">
            <v>CW2020 R3</v>
          </cell>
          <cell r="V1225">
            <v>44230</v>
          </cell>
          <cell r="W1225">
            <v>44230</v>
          </cell>
          <cell r="X1225">
            <v>44230</v>
          </cell>
          <cell r="Y1225">
            <v>44230</v>
          </cell>
          <cell r="Z1225">
            <v>44230</v>
          </cell>
        </row>
        <row r="1226">
          <cell r="B1226" t="str">
            <v>SurOccidente</v>
          </cell>
          <cell r="C1226" t="str">
            <v>PAS.RESIDENCIAL SDS</v>
          </cell>
          <cell r="D1226" t="str">
            <v>Adecuaciones - Obras Eléctricas Menores</v>
          </cell>
          <cell r="E1226">
            <v>21531346</v>
          </cell>
          <cell r="F1226" t="str">
            <v>Juan Carlos Gonzalez</v>
          </cell>
          <cell r="G1226">
            <v>44120</v>
          </cell>
          <cell r="H1226" t="str">
            <v>HB SADELEC</v>
          </cell>
          <cell r="I1226" t="str">
            <v>N/A</v>
          </cell>
          <cell r="K1226" t="str">
            <v>NA</v>
          </cell>
          <cell r="L1226" t="str">
            <v>Adecuaciones</v>
          </cell>
          <cell r="M1226" t="str">
            <v>Otro - Otra</v>
          </cell>
          <cell r="N1226" t="str">
            <v>0.0</v>
          </cell>
          <cell r="O1226">
            <v>44125</v>
          </cell>
          <cell r="P1226" t="str">
            <v>15.0</v>
          </cell>
          <cell r="Q1226">
            <v>44185</v>
          </cell>
          <cell r="R1226" t="str">
            <v>NA</v>
          </cell>
          <cell r="S1226" t="str">
            <v>NA</v>
          </cell>
          <cell r="T1226" t="str">
            <v>Proyecto RNU Instalar rectificador de 18KW y PDB 100A</v>
          </cell>
          <cell r="U1226" t="str">
            <v>CW2020 R3</v>
          </cell>
          <cell r="V1226">
            <v>44228</v>
          </cell>
          <cell r="W1226">
            <v>44228</v>
          </cell>
          <cell r="X1226">
            <v>44228</v>
          </cell>
          <cell r="Y1226">
            <v>44228</v>
          </cell>
          <cell r="Z1226">
            <v>44230</v>
          </cell>
        </row>
        <row r="1227">
          <cell r="B1227" t="str">
            <v>SurOccidente</v>
          </cell>
          <cell r="C1227" t="str">
            <v>FLO.MALVINAS SDS</v>
          </cell>
          <cell r="D1227" t="str">
            <v>Adecuaciones - Obras Eléctricas Menores</v>
          </cell>
          <cell r="E1227">
            <v>10113649</v>
          </cell>
          <cell r="F1227" t="str">
            <v>Juan Carlos Gonzalez</v>
          </cell>
          <cell r="G1227">
            <v>44120</v>
          </cell>
          <cell r="H1227" t="str">
            <v>ING. DEL HUILA</v>
          </cell>
          <cell r="I1227" t="str">
            <v>N/A</v>
          </cell>
          <cell r="K1227" t="str">
            <v>NA</v>
          </cell>
          <cell r="L1227" t="str">
            <v>Adecuaciones</v>
          </cell>
          <cell r="M1227" t="str">
            <v>Otro - Otra</v>
          </cell>
          <cell r="N1227" t="str">
            <v>0.0</v>
          </cell>
          <cell r="O1227">
            <v>44125</v>
          </cell>
          <cell r="P1227" t="str">
            <v>15.0</v>
          </cell>
          <cell r="Q1227">
            <v>44185</v>
          </cell>
          <cell r="R1227" t="str">
            <v>NA</v>
          </cell>
          <cell r="S1227" t="str">
            <v>NA</v>
          </cell>
          <cell r="T1227" t="str">
            <v>Proyecto RNU Instalar rectificador de 18KW y PDB de 300A.</v>
          </cell>
          <cell r="U1227" t="str">
            <v>CW2020 R3</v>
          </cell>
          <cell r="V1227">
            <v>44239</v>
          </cell>
          <cell r="W1227">
            <v>44239</v>
          </cell>
          <cell r="X1227">
            <v>44239</v>
          </cell>
          <cell r="Y1227">
            <v>44243</v>
          </cell>
          <cell r="Z1227">
            <v>44249</v>
          </cell>
        </row>
        <row r="1228">
          <cell r="B1228" t="str">
            <v>SurOccidente</v>
          </cell>
          <cell r="C1228" t="str">
            <v>CAL.Las Quintas</v>
          </cell>
          <cell r="D1228" t="str">
            <v>Ampliación Ciudades Capitales - Ampliación Obras Civiles</v>
          </cell>
          <cell r="E1228">
            <v>5827005</v>
          </cell>
          <cell r="F1228" t="str">
            <v>German David Diez</v>
          </cell>
          <cell r="G1228">
            <v>44117</v>
          </cell>
          <cell r="H1228" t="str">
            <v>HB SADELEC</v>
          </cell>
          <cell r="I1228" t="str">
            <v>RF-OVE-45957 lte700,</v>
          </cell>
          <cell r="K1228" t="str">
            <v>NA</v>
          </cell>
          <cell r="L1228" t="str">
            <v>Ampliación Ciudades Capitales</v>
          </cell>
          <cell r="M1228" t="str">
            <v>Otro - Estructura Existente</v>
          </cell>
          <cell r="N1228" t="str">
            <v>0.0</v>
          </cell>
          <cell r="O1228">
            <v>44118</v>
          </cell>
          <cell r="P1228" t="str">
            <v>21.0</v>
          </cell>
          <cell r="Q1228">
            <v>44184</v>
          </cell>
          <cell r="R1228" t="str">
            <v>NA</v>
          </cell>
          <cell r="S1228" t="str">
            <v>NA</v>
          </cell>
          <cell r="U1228" t="str">
            <v>CW2020 R3</v>
          </cell>
          <cell r="V1228">
            <v>44215</v>
          </cell>
          <cell r="W1228">
            <v>44215</v>
          </cell>
          <cell r="X1228">
            <v>44215</v>
          </cell>
          <cell r="Y1228">
            <v>44215</v>
          </cell>
          <cell r="Z1228">
            <v>44230</v>
          </cell>
        </row>
        <row r="1229">
          <cell r="B1229" t="str">
            <v>SurOccidente</v>
          </cell>
          <cell r="C1229" t="str">
            <v>CAL.Marroquin-2</v>
          </cell>
          <cell r="D1229" t="str">
            <v>Ampliación Ciudades Capitales - Ampliación Obras Civiles</v>
          </cell>
          <cell r="E1229">
            <v>11252823</v>
          </cell>
          <cell r="F1229" t="str">
            <v>German David Diez</v>
          </cell>
          <cell r="G1229">
            <v>44117</v>
          </cell>
          <cell r="H1229" t="str">
            <v>HB SADELEC</v>
          </cell>
          <cell r="I1229" t="str">
            <v>RF-OVE-45748 lte700,</v>
          </cell>
          <cell r="K1229" t="str">
            <v>NA</v>
          </cell>
          <cell r="L1229" t="str">
            <v>Ampliación Ciudades Capitales</v>
          </cell>
          <cell r="M1229" t="str">
            <v>Otro - Otra</v>
          </cell>
          <cell r="N1229" t="str">
            <v>0.0</v>
          </cell>
          <cell r="O1229">
            <v>44118</v>
          </cell>
          <cell r="P1229" t="str">
            <v>21.0</v>
          </cell>
          <cell r="Q1229">
            <v>44184</v>
          </cell>
          <cell r="R1229" t="str">
            <v>NA</v>
          </cell>
          <cell r="S1229" t="str">
            <v>NA</v>
          </cell>
          <cell r="U1229" t="str">
            <v>CW2020 R3</v>
          </cell>
          <cell r="V1229">
            <v>44216</v>
          </cell>
          <cell r="W1229">
            <v>44216</v>
          </cell>
          <cell r="X1229">
            <v>44216</v>
          </cell>
          <cell r="Y1229">
            <v>44222</v>
          </cell>
          <cell r="Z1229">
            <v>44230</v>
          </cell>
        </row>
        <row r="1230">
          <cell r="B1230" t="str">
            <v>SurOccidente</v>
          </cell>
          <cell r="C1230" t="str">
            <v>CAL.Decepaz</v>
          </cell>
          <cell r="D1230" t="str">
            <v>Ampliación Ciudades Capitales - Ampliación Obras Civiles</v>
          </cell>
          <cell r="E1230">
            <v>6781918</v>
          </cell>
          <cell r="F1230" t="str">
            <v>German David Diez</v>
          </cell>
          <cell r="G1230">
            <v>44117</v>
          </cell>
          <cell r="H1230" t="str">
            <v>HB SADELEC</v>
          </cell>
          <cell r="I1230" t="str">
            <v>RF-OVE-45598 lte700,</v>
          </cell>
          <cell r="K1230" t="str">
            <v>NA</v>
          </cell>
          <cell r="L1230" t="str">
            <v>Ampliación Ciudades Capitales</v>
          </cell>
          <cell r="M1230" t="str">
            <v>Otro - Otra</v>
          </cell>
          <cell r="N1230" t="str">
            <v>0.0</v>
          </cell>
          <cell r="O1230">
            <v>44118</v>
          </cell>
          <cell r="P1230" t="str">
            <v>21.0</v>
          </cell>
          <cell r="Q1230">
            <v>44184</v>
          </cell>
          <cell r="R1230" t="str">
            <v>NA</v>
          </cell>
          <cell r="S1230" t="str">
            <v>NA</v>
          </cell>
          <cell r="U1230" t="str">
            <v>CW2020 R3</v>
          </cell>
          <cell r="V1230">
            <v>44209</v>
          </cell>
          <cell r="W1230">
            <v>44209</v>
          </cell>
          <cell r="X1230">
            <v>44209</v>
          </cell>
          <cell r="Y1230">
            <v>44209</v>
          </cell>
          <cell r="Z1230">
            <v>44230</v>
          </cell>
        </row>
        <row r="1231">
          <cell r="B1231" t="str">
            <v>SurOccidente</v>
          </cell>
          <cell r="C1231" t="str">
            <v>CAL.Boca Junior</v>
          </cell>
          <cell r="D1231" t="str">
            <v>Ampliación Ciudades Capitales - Ampliación Obras Civiles</v>
          </cell>
          <cell r="E1231">
            <v>8689641</v>
          </cell>
          <cell r="F1231" t="str">
            <v>German David Diez</v>
          </cell>
          <cell r="G1231">
            <v>44117</v>
          </cell>
          <cell r="H1231" t="str">
            <v>HB SADELEC</v>
          </cell>
          <cell r="I1231" t="str">
            <v>RF-OVE-45618 lte700,</v>
          </cell>
          <cell r="K1231" t="str">
            <v>NA</v>
          </cell>
          <cell r="L1231" t="str">
            <v>Ampliación Ciudades Capitales</v>
          </cell>
          <cell r="M1231" t="str">
            <v>Otro - Otra</v>
          </cell>
          <cell r="N1231" t="str">
            <v>0.0</v>
          </cell>
          <cell r="O1231">
            <v>44118</v>
          </cell>
          <cell r="P1231" t="str">
            <v>21.0</v>
          </cell>
          <cell r="Q1231">
            <v>44184</v>
          </cell>
          <cell r="R1231" t="str">
            <v>NA</v>
          </cell>
          <cell r="S1231" t="str">
            <v>NA</v>
          </cell>
          <cell r="U1231" t="str">
            <v>CW2020 R3</v>
          </cell>
          <cell r="V1231">
            <v>44209</v>
          </cell>
          <cell r="W1231">
            <v>44209</v>
          </cell>
          <cell r="X1231">
            <v>44209</v>
          </cell>
          <cell r="Y1231">
            <v>44209</v>
          </cell>
          <cell r="Z1231">
            <v>44230</v>
          </cell>
        </row>
        <row r="1232">
          <cell r="B1232" t="str">
            <v>SurOccidente</v>
          </cell>
          <cell r="C1232" t="str">
            <v>CAL.Altos de Juanambu</v>
          </cell>
          <cell r="D1232" t="str">
            <v>Ampliación Ciudades Capitales - Ampliación Obras Civiles</v>
          </cell>
          <cell r="E1232">
            <v>5000000</v>
          </cell>
          <cell r="F1232" t="str">
            <v>German David Diez</v>
          </cell>
          <cell r="G1232">
            <v>44117</v>
          </cell>
          <cell r="H1232" t="str">
            <v>HB SADELEC</v>
          </cell>
          <cell r="I1232" t="str">
            <v>RF-OVE-46220 lte700,</v>
          </cell>
          <cell r="K1232" t="str">
            <v>NA</v>
          </cell>
          <cell r="L1232" t="str">
            <v>Ampliación Ciudades Capitales</v>
          </cell>
          <cell r="M1232" t="str">
            <v>Otro - Otra</v>
          </cell>
          <cell r="N1232" t="str">
            <v>0.0</v>
          </cell>
          <cell r="O1232">
            <v>44118</v>
          </cell>
          <cell r="P1232" t="str">
            <v>21.0</v>
          </cell>
          <cell r="Q1232">
            <v>44184</v>
          </cell>
          <cell r="R1232" t="str">
            <v>NA</v>
          </cell>
          <cell r="S1232" t="str">
            <v>NA</v>
          </cell>
          <cell r="U1232" t="str">
            <v>CW2020 R3</v>
          </cell>
        </row>
        <row r="1233">
          <cell r="B1233" t="str">
            <v>SurOccidente</v>
          </cell>
          <cell r="C1233" t="str">
            <v>CAQ.Penas Blancas</v>
          </cell>
          <cell r="D1233" t="str">
            <v>Localidades 700 - Obra Civil 100%</v>
          </cell>
          <cell r="E1233">
            <v>334778034</v>
          </cell>
          <cell r="F1233" t="str">
            <v>Luis Ediel Torres</v>
          </cell>
          <cell r="G1233">
            <v>44115</v>
          </cell>
          <cell r="H1233" t="str">
            <v>CICSA</v>
          </cell>
          <cell r="K1233" t="str">
            <v>Obligaciones de hacer</v>
          </cell>
          <cell r="L1233" t="str">
            <v>Localidades 700</v>
          </cell>
          <cell r="M1233" t="str">
            <v>Torre Autosoportada - Triangular Seccion Variable</v>
          </cell>
          <cell r="N1233" t="str">
            <v>60.0</v>
          </cell>
          <cell r="O1233">
            <v>44135</v>
          </cell>
          <cell r="P1233" t="str">
            <v>65.0</v>
          </cell>
          <cell r="Q1233">
            <v>44245</v>
          </cell>
          <cell r="R1233" t="str">
            <v>NA</v>
          </cell>
          <cell r="S1233" t="str">
            <v>NA</v>
          </cell>
          <cell r="U1233" t="str">
            <v>CW2020 R3</v>
          </cell>
          <cell r="V1233">
            <v>44253</v>
          </cell>
          <cell r="W1233">
            <v>44253</v>
          </cell>
          <cell r="X1233">
            <v>44253</v>
          </cell>
          <cell r="Y1233">
            <v>44254</v>
          </cell>
          <cell r="Z1233">
            <v>44258</v>
          </cell>
        </row>
        <row r="1234">
          <cell r="B1234" t="str">
            <v>SurOccidente</v>
          </cell>
          <cell r="C1234" t="str">
            <v>CAQ.Penas Blancas</v>
          </cell>
          <cell r="D1234" t="str">
            <v>Localidades 700 - Cimentación Torre</v>
          </cell>
          <cell r="E1234">
            <v>29117067</v>
          </cell>
          <cell r="F1234" t="str">
            <v>Luis Ediel Torres</v>
          </cell>
          <cell r="G1234">
            <v>44115</v>
          </cell>
          <cell r="H1234" t="str">
            <v>CICSA</v>
          </cell>
          <cell r="K1234" t="str">
            <v>Obligaciones de hacer</v>
          </cell>
          <cell r="L1234" t="str">
            <v>Localidades 700</v>
          </cell>
          <cell r="M1234" t="str">
            <v>Torre Autosoportada - Triangular Seccion Variable</v>
          </cell>
          <cell r="N1234" t="str">
            <v>60.0</v>
          </cell>
          <cell r="O1234">
            <v>44135</v>
          </cell>
          <cell r="P1234" t="str">
            <v>65.0</v>
          </cell>
          <cell r="Q1234">
            <v>44245</v>
          </cell>
          <cell r="R1234" t="str">
            <v>NA</v>
          </cell>
          <cell r="S1234" t="str">
            <v>NA</v>
          </cell>
          <cell r="U1234" t="str">
            <v>CW2020 R3</v>
          </cell>
          <cell r="V1234">
            <v>44253</v>
          </cell>
          <cell r="W1234">
            <v>44253</v>
          </cell>
          <cell r="X1234">
            <v>44253</v>
          </cell>
          <cell r="Y1234">
            <v>44254</v>
          </cell>
          <cell r="Z1234">
            <v>44258</v>
          </cell>
        </row>
        <row r="1235">
          <cell r="B1235" t="str">
            <v>SurOccidente</v>
          </cell>
          <cell r="C1235" t="str">
            <v>CAQ.Penas Blancas</v>
          </cell>
          <cell r="D1235" t="str">
            <v>Localidades 700 - Suministro e Instalación Torre</v>
          </cell>
          <cell r="E1235">
            <v>127501952</v>
          </cell>
          <cell r="F1235" t="str">
            <v>Luis Ediel Torres</v>
          </cell>
          <cell r="G1235">
            <v>44115</v>
          </cell>
          <cell r="H1235" t="str">
            <v>CICSA</v>
          </cell>
          <cell r="K1235" t="str">
            <v>Obligaciones de hacer</v>
          </cell>
          <cell r="L1235" t="str">
            <v>Localidades 700</v>
          </cell>
          <cell r="M1235" t="str">
            <v>Torre Autosoportada - Triangular Seccion Variable</v>
          </cell>
          <cell r="N1235" t="str">
            <v>60.0</v>
          </cell>
          <cell r="O1235">
            <v>44135</v>
          </cell>
          <cell r="P1235" t="str">
            <v>65.0</v>
          </cell>
          <cell r="Q1235">
            <v>44245</v>
          </cell>
          <cell r="R1235" t="str">
            <v>NA</v>
          </cell>
          <cell r="S1235" t="str">
            <v>NA</v>
          </cell>
          <cell r="U1235" t="str">
            <v>CW2020 R3</v>
          </cell>
          <cell r="V1235">
            <v>44253</v>
          </cell>
          <cell r="W1235">
            <v>44253</v>
          </cell>
          <cell r="X1235">
            <v>44253</v>
          </cell>
          <cell r="Y1235">
            <v>44254</v>
          </cell>
          <cell r="Z1235">
            <v>44258</v>
          </cell>
        </row>
        <row r="1236">
          <cell r="B1236" t="str">
            <v>SurOccidente</v>
          </cell>
          <cell r="C1236" t="str">
            <v>CAL.La Nubia</v>
          </cell>
          <cell r="D1236" t="str">
            <v>Ampliación Ciudades Capitales - Ampliación Obras Civiles</v>
          </cell>
          <cell r="E1236">
            <v>10000000</v>
          </cell>
          <cell r="F1236" t="str">
            <v>German David Diez</v>
          </cell>
          <cell r="G1236">
            <v>44113</v>
          </cell>
          <cell r="H1236" t="str">
            <v>HB SADELEC</v>
          </cell>
          <cell r="I1236" t="str">
            <v>RF-OVE-45593 lte700,</v>
          </cell>
          <cell r="K1236" t="str">
            <v>NA</v>
          </cell>
          <cell r="L1236" t="str">
            <v>Ampliación Ciudades Capitales</v>
          </cell>
          <cell r="M1236" t="str">
            <v>Otro - Otra</v>
          </cell>
          <cell r="N1236" t="str">
            <v>0.0</v>
          </cell>
          <cell r="O1236">
            <v>44116</v>
          </cell>
          <cell r="P1236" t="str">
            <v>21.0</v>
          </cell>
          <cell r="Q1236">
            <v>44182</v>
          </cell>
          <cell r="R1236" t="str">
            <v>NA</v>
          </cell>
          <cell r="S1236" t="str">
            <v>NA</v>
          </cell>
          <cell r="U1236" t="str">
            <v>CW2020 R3</v>
          </cell>
        </row>
        <row r="1237">
          <cell r="B1237" t="str">
            <v>SurOccidente</v>
          </cell>
          <cell r="C1237" t="str">
            <v>CAU.Puerto Saija</v>
          </cell>
          <cell r="D1237" t="str">
            <v>Localidades 700 - Suministro e Instalación Torre</v>
          </cell>
          <cell r="E1237">
            <v>139648002</v>
          </cell>
          <cell r="F1237" t="str">
            <v>German David Diez</v>
          </cell>
          <cell r="G1237">
            <v>44111</v>
          </cell>
          <cell r="H1237" t="str">
            <v>CICSA</v>
          </cell>
          <cell r="I1237" t="str">
            <v>RF-PE-23154,</v>
          </cell>
          <cell r="J1237">
            <v>30624800004</v>
          </cell>
          <cell r="K1237" t="str">
            <v>Obligaciones de hacer</v>
          </cell>
          <cell r="L1237" t="str">
            <v>Localidades 700</v>
          </cell>
          <cell r="M1237" t="str">
            <v>Torre Autosoportada - Triangular Seccion Variable</v>
          </cell>
          <cell r="N1237" t="str">
            <v>60.0</v>
          </cell>
          <cell r="O1237">
            <v>44123</v>
          </cell>
          <cell r="P1237" t="str">
            <v>60.0</v>
          </cell>
          <cell r="Q1237">
            <v>44228</v>
          </cell>
          <cell r="R1237" t="str">
            <v>NA</v>
          </cell>
          <cell r="S1237" t="str">
            <v>NA</v>
          </cell>
          <cell r="U1237" t="str">
            <v>CW2020 R3</v>
          </cell>
          <cell r="V1237">
            <v>44344</v>
          </cell>
          <cell r="W1237">
            <v>44344</v>
          </cell>
          <cell r="X1237">
            <v>44344</v>
          </cell>
          <cell r="Y1237">
            <v>44347</v>
          </cell>
          <cell r="Z1237">
            <v>44350</v>
          </cell>
        </row>
        <row r="1238">
          <cell r="B1238" t="str">
            <v>SurOccidente</v>
          </cell>
          <cell r="C1238" t="str">
            <v>CAU.Puerto Saija</v>
          </cell>
          <cell r="D1238" t="str">
            <v>Localidades 700 - Cimentación Torre</v>
          </cell>
          <cell r="E1238">
            <v>27490739</v>
          </cell>
          <cell r="F1238" t="str">
            <v>German David Diez</v>
          </cell>
          <cell r="G1238">
            <v>44111</v>
          </cell>
          <cell r="H1238" t="str">
            <v>CICSA</v>
          </cell>
          <cell r="I1238" t="str">
            <v>RF-PE-23154,</v>
          </cell>
          <cell r="J1238">
            <v>30624800003</v>
          </cell>
          <cell r="K1238" t="str">
            <v>Obligaciones de hacer</v>
          </cell>
          <cell r="L1238" t="str">
            <v>Localidades 700</v>
          </cell>
          <cell r="M1238" t="str">
            <v>Torre Autosoportada - Triangular Seccion Variable</v>
          </cell>
          <cell r="N1238" t="str">
            <v>60.0</v>
          </cell>
          <cell r="O1238">
            <v>44123</v>
          </cell>
          <cell r="P1238" t="str">
            <v>60.0</v>
          </cell>
          <cell r="Q1238">
            <v>44228</v>
          </cell>
          <cell r="R1238" t="str">
            <v>NA</v>
          </cell>
          <cell r="S1238" t="str">
            <v>NA</v>
          </cell>
          <cell r="U1238" t="str">
            <v>CW2020 R3</v>
          </cell>
          <cell r="V1238">
            <v>44344</v>
          </cell>
          <cell r="W1238">
            <v>44344</v>
          </cell>
          <cell r="X1238">
            <v>44344</v>
          </cell>
          <cell r="Y1238">
            <v>44347</v>
          </cell>
          <cell r="Z1238">
            <v>44350</v>
          </cell>
        </row>
        <row r="1239">
          <cell r="B1239" t="str">
            <v>SurOccidente</v>
          </cell>
          <cell r="C1239" t="str">
            <v>CAU.Puerto Saija</v>
          </cell>
          <cell r="D1239" t="str">
            <v>Localidades 700 - Obra Eléctrica 100%</v>
          </cell>
          <cell r="E1239">
            <v>70000000</v>
          </cell>
          <cell r="F1239" t="str">
            <v>German David Diez</v>
          </cell>
          <cell r="G1239">
            <v>44111</v>
          </cell>
          <cell r="H1239" t="str">
            <v>CICSA</v>
          </cell>
          <cell r="I1239" t="str">
            <v>RF-PE-23154,</v>
          </cell>
          <cell r="J1239">
            <v>30624800002</v>
          </cell>
          <cell r="K1239" t="str">
            <v>Obligaciones de hacer</v>
          </cell>
          <cell r="L1239" t="str">
            <v>Localidades 700</v>
          </cell>
          <cell r="M1239" t="str">
            <v>Torre Autosoportada - Triangular Seccion Variable</v>
          </cell>
          <cell r="N1239" t="str">
            <v>60.0</v>
          </cell>
          <cell r="O1239">
            <v>44123</v>
          </cell>
          <cell r="P1239" t="str">
            <v>60.0</v>
          </cell>
          <cell r="Q1239">
            <v>44228</v>
          </cell>
          <cell r="R1239" t="str">
            <v>NA</v>
          </cell>
          <cell r="S1239" t="str">
            <v>NA</v>
          </cell>
          <cell r="U1239" t="str">
            <v>CW2020 R3</v>
          </cell>
        </row>
        <row r="1240">
          <cell r="B1240" t="str">
            <v>SurOccidente</v>
          </cell>
          <cell r="C1240" t="str">
            <v>CAU.Puerto Saija</v>
          </cell>
          <cell r="D1240" t="str">
            <v>Localidades 700 - Obra Civil 100%</v>
          </cell>
          <cell r="E1240">
            <v>465242717</v>
          </cell>
          <cell r="F1240" t="str">
            <v>German David Diez</v>
          </cell>
          <cell r="G1240">
            <v>44111</v>
          </cell>
          <cell r="H1240" t="str">
            <v>CICSA</v>
          </cell>
          <cell r="I1240" t="str">
            <v>RF-PE-23154,</v>
          </cell>
          <cell r="J1240">
            <v>30624800001</v>
          </cell>
          <cell r="K1240" t="str">
            <v>Obligaciones de hacer</v>
          </cell>
          <cell r="L1240" t="str">
            <v>Localidades 700</v>
          </cell>
          <cell r="M1240" t="str">
            <v>Torre Autosoportada - Triangular Seccion Variable</v>
          </cell>
          <cell r="N1240" t="str">
            <v>60.0</v>
          </cell>
          <cell r="O1240">
            <v>44123</v>
          </cell>
          <cell r="P1240" t="str">
            <v>60.0</v>
          </cell>
          <cell r="Q1240">
            <v>44228</v>
          </cell>
          <cell r="R1240" t="str">
            <v>NA</v>
          </cell>
          <cell r="S1240" t="str">
            <v>NA</v>
          </cell>
          <cell r="U1240" t="str">
            <v>CW2020 R3</v>
          </cell>
          <cell r="V1240">
            <v>44344</v>
          </cell>
          <cell r="W1240">
            <v>44344</v>
          </cell>
          <cell r="X1240">
            <v>44344</v>
          </cell>
          <cell r="Y1240">
            <v>44347</v>
          </cell>
          <cell r="Z1240">
            <v>44350</v>
          </cell>
        </row>
        <row r="1241">
          <cell r="B1241" t="str">
            <v>SurOccidente</v>
          </cell>
          <cell r="C1241" t="str">
            <v>CAU.El Carmelo</v>
          </cell>
          <cell r="D1241" t="str">
            <v>Localidades 700 - Obra Eléctrica 100%</v>
          </cell>
          <cell r="E1241">
            <v>50769693</v>
          </cell>
          <cell r="F1241" t="str">
            <v>German David Diez</v>
          </cell>
          <cell r="G1241">
            <v>44111</v>
          </cell>
          <cell r="H1241" t="str">
            <v>CICSA</v>
          </cell>
          <cell r="I1241" t="str">
            <v>RF-PE-23133,</v>
          </cell>
          <cell r="J1241">
            <v>30624700002</v>
          </cell>
          <cell r="K1241" t="str">
            <v>Obligaciones de hacer</v>
          </cell>
          <cell r="L1241" t="str">
            <v>Localidades 700</v>
          </cell>
          <cell r="M1241" t="str">
            <v>Celda Portatil - Cuadrada</v>
          </cell>
          <cell r="N1241" t="str">
            <v>45.0</v>
          </cell>
          <cell r="O1241">
            <v>44123</v>
          </cell>
          <cell r="P1241" t="str">
            <v>60.0</v>
          </cell>
          <cell r="Q1241">
            <v>44228</v>
          </cell>
          <cell r="R1241" t="str">
            <v>NA</v>
          </cell>
          <cell r="S1241" t="str">
            <v>NA</v>
          </cell>
          <cell r="U1241" t="str">
            <v>CW2020 R3</v>
          </cell>
          <cell r="V1241">
            <v>44469</v>
          </cell>
          <cell r="W1241">
            <v>44469</v>
          </cell>
          <cell r="X1241">
            <v>44469</v>
          </cell>
          <cell r="Y1241">
            <v>44469</v>
          </cell>
          <cell r="Z1241">
            <v>44473</v>
          </cell>
        </row>
        <row r="1242">
          <cell r="B1242" t="str">
            <v>SurOccidente</v>
          </cell>
          <cell r="C1242" t="str">
            <v>CAU.El Carmelo</v>
          </cell>
          <cell r="D1242" t="str">
            <v>Localidades 700 - Obra Civil 100%</v>
          </cell>
          <cell r="E1242">
            <v>42513452</v>
          </cell>
          <cell r="F1242" t="str">
            <v>German David Diez</v>
          </cell>
          <cell r="G1242">
            <v>44111</v>
          </cell>
          <cell r="H1242" t="str">
            <v>CICSA</v>
          </cell>
          <cell r="I1242" t="str">
            <v>RF-PE-23133,</v>
          </cell>
          <cell r="J1242">
            <v>30624700001</v>
          </cell>
          <cell r="K1242" t="str">
            <v>Obligaciones de hacer</v>
          </cell>
          <cell r="L1242" t="str">
            <v>Localidades 700</v>
          </cell>
          <cell r="M1242" t="str">
            <v>Celda Portatil - Cuadrada</v>
          </cell>
          <cell r="N1242" t="str">
            <v>45.0</v>
          </cell>
          <cell r="O1242">
            <v>44123</v>
          </cell>
          <cell r="P1242" t="str">
            <v>60.0</v>
          </cell>
          <cell r="Q1242">
            <v>44228</v>
          </cell>
          <cell r="R1242" t="str">
            <v>NA</v>
          </cell>
          <cell r="S1242" t="str">
            <v>NA</v>
          </cell>
          <cell r="U1242" t="str">
            <v>CW2020 R3</v>
          </cell>
          <cell r="V1242">
            <v>44224</v>
          </cell>
          <cell r="W1242">
            <v>44238</v>
          </cell>
          <cell r="X1242">
            <v>44238</v>
          </cell>
          <cell r="Y1242">
            <v>44238</v>
          </cell>
          <cell r="Z1242">
            <v>44258</v>
          </cell>
        </row>
        <row r="1243">
          <cell r="B1243" t="str">
            <v>SurOccidente</v>
          </cell>
          <cell r="C1243" t="str">
            <v>CAU.Limones-2</v>
          </cell>
          <cell r="D1243" t="str">
            <v>Localidades 700 - Obra Eléctrica 100%</v>
          </cell>
          <cell r="E1243">
            <v>70000000</v>
          </cell>
          <cell r="F1243" t="str">
            <v>German David Diez</v>
          </cell>
          <cell r="G1243">
            <v>44111</v>
          </cell>
          <cell r="H1243" t="str">
            <v>HB SADELEC</v>
          </cell>
          <cell r="I1243" t="str">
            <v>RF-PE-23146,</v>
          </cell>
          <cell r="J1243">
            <v>30622300002</v>
          </cell>
          <cell r="K1243" t="str">
            <v>Obligaciones de hacer</v>
          </cell>
          <cell r="L1243" t="str">
            <v>Localidades 700</v>
          </cell>
          <cell r="M1243" t="str">
            <v>Celda Portatil - Cuadrada</v>
          </cell>
          <cell r="N1243" t="str">
            <v>45.0</v>
          </cell>
          <cell r="O1243">
            <v>44123</v>
          </cell>
          <cell r="P1243" t="str">
            <v>60.0</v>
          </cell>
          <cell r="Q1243">
            <v>44228</v>
          </cell>
          <cell r="R1243" t="str">
            <v>NA</v>
          </cell>
          <cell r="S1243" t="str">
            <v>NA</v>
          </cell>
          <cell r="U1243" t="str">
            <v>CW2020 R3</v>
          </cell>
        </row>
        <row r="1244">
          <cell r="B1244" t="str">
            <v>SurOccidente</v>
          </cell>
          <cell r="C1244" t="str">
            <v>CAU.Limones-2</v>
          </cell>
          <cell r="D1244" t="str">
            <v>Localidades 700 - Obra Civil 100%</v>
          </cell>
          <cell r="E1244">
            <v>333678932</v>
          </cell>
          <cell r="F1244" t="str">
            <v>German David Diez</v>
          </cell>
          <cell r="G1244">
            <v>44111</v>
          </cell>
          <cell r="H1244" t="str">
            <v>HB SADELEC</v>
          </cell>
          <cell r="I1244" t="str">
            <v>RF-PE-23146,</v>
          </cell>
          <cell r="J1244">
            <v>30622300001</v>
          </cell>
          <cell r="K1244" t="str">
            <v>Obligaciones de hacer</v>
          </cell>
          <cell r="L1244" t="str">
            <v>Localidades 700</v>
          </cell>
          <cell r="M1244" t="str">
            <v>Celda Portatil - Cuadrada</v>
          </cell>
          <cell r="N1244" t="str">
            <v>45.0</v>
          </cell>
          <cell r="O1244">
            <v>44123</v>
          </cell>
          <cell r="P1244" t="str">
            <v>60.0</v>
          </cell>
          <cell r="Q1244">
            <v>44228</v>
          </cell>
          <cell r="R1244" t="str">
            <v>NA</v>
          </cell>
          <cell r="S1244" t="str">
            <v>NA</v>
          </cell>
          <cell r="U1244" t="str">
            <v>CW2020 R3</v>
          </cell>
          <cell r="V1244">
            <v>44344</v>
          </cell>
          <cell r="W1244">
            <v>44344</v>
          </cell>
          <cell r="X1244">
            <v>44344</v>
          </cell>
          <cell r="Y1244">
            <v>44347</v>
          </cell>
          <cell r="Z1244">
            <v>44350</v>
          </cell>
        </row>
        <row r="1245">
          <cell r="B1245" t="str">
            <v>SurOccidente</v>
          </cell>
          <cell r="C1245" t="str">
            <v>CAU.La Placa</v>
          </cell>
          <cell r="D1245" t="str">
            <v>Localidades 700 - Suministro e Instalación Torre</v>
          </cell>
          <cell r="E1245">
            <v>127634864</v>
          </cell>
          <cell r="F1245" t="str">
            <v>German David Diez</v>
          </cell>
          <cell r="G1245">
            <v>44110</v>
          </cell>
          <cell r="H1245" t="str">
            <v>CICSA</v>
          </cell>
          <cell r="I1245" t="str">
            <v>RF-PE-23143,</v>
          </cell>
          <cell r="J1245">
            <v>30609000004</v>
          </cell>
          <cell r="K1245" t="str">
            <v>Obligaciones de hacer</v>
          </cell>
          <cell r="L1245" t="str">
            <v>Localidades 700</v>
          </cell>
          <cell r="M1245" t="str">
            <v>Torre Autosoportada - Triangular Seccion Variable</v>
          </cell>
          <cell r="N1245" t="str">
            <v>60.0</v>
          </cell>
          <cell r="O1245">
            <v>44109</v>
          </cell>
          <cell r="P1245" t="str">
            <v>60.0</v>
          </cell>
          <cell r="Q1245">
            <v>44214</v>
          </cell>
          <cell r="R1245" t="str">
            <v>NA</v>
          </cell>
          <cell r="S1245" t="str">
            <v>NA</v>
          </cell>
          <cell r="U1245" t="str">
            <v>CW2020 R3</v>
          </cell>
          <cell r="V1245">
            <v>44255</v>
          </cell>
          <cell r="W1245">
            <v>44255</v>
          </cell>
          <cell r="X1245">
            <v>44255</v>
          </cell>
          <cell r="Y1245">
            <v>44255</v>
          </cell>
          <cell r="Z1245">
            <v>44258</v>
          </cell>
        </row>
        <row r="1246">
          <cell r="B1246" t="str">
            <v>SurOccidente</v>
          </cell>
          <cell r="C1246" t="str">
            <v>CAU.La Placa</v>
          </cell>
          <cell r="D1246" t="str">
            <v>Localidades 700 - Cimentación Torre</v>
          </cell>
          <cell r="E1246">
            <v>60624923</v>
          </cell>
          <cell r="F1246" t="str">
            <v>German David Diez</v>
          </cell>
          <cell r="G1246">
            <v>44110</v>
          </cell>
          <cell r="H1246" t="str">
            <v>CICSA</v>
          </cell>
          <cell r="I1246" t="str">
            <v>RF-PE-23143,</v>
          </cell>
          <cell r="J1246">
            <v>30609000003</v>
          </cell>
          <cell r="K1246" t="str">
            <v>Obligaciones de hacer</v>
          </cell>
          <cell r="L1246" t="str">
            <v>Localidades 700</v>
          </cell>
          <cell r="M1246" t="str">
            <v>Torre Autosoportada - Triangular Seccion Variable</v>
          </cell>
          <cell r="N1246" t="str">
            <v>60.0</v>
          </cell>
          <cell r="O1246">
            <v>44109</v>
          </cell>
          <cell r="P1246" t="str">
            <v>60.0</v>
          </cell>
          <cell r="Q1246">
            <v>44214</v>
          </cell>
          <cell r="R1246" t="str">
            <v>NA</v>
          </cell>
          <cell r="S1246" t="str">
            <v>NA</v>
          </cell>
          <cell r="U1246" t="str">
            <v>CW2020 R3</v>
          </cell>
          <cell r="V1246">
            <v>44255</v>
          </cell>
          <cell r="W1246">
            <v>44255</v>
          </cell>
          <cell r="X1246">
            <v>44255</v>
          </cell>
          <cell r="Y1246">
            <v>44255</v>
          </cell>
          <cell r="Z1246">
            <v>44258</v>
          </cell>
        </row>
        <row r="1247">
          <cell r="B1247" t="str">
            <v>SurOccidente</v>
          </cell>
          <cell r="C1247" t="str">
            <v>CAL.Acueducto</v>
          </cell>
          <cell r="D1247" t="str">
            <v>Ampliación Ciudades Capitales - Ampliación Obras Civiles</v>
          </cell>
          <cell r="E1247">
            <v>7268118</v>
          </cell>
          <cell r="F1247" t="str">
            <v>German David Diez</v>
          </cell>
          <cell r="G1247">
            <v>44110</v>
          </cell>
          <cell r="H1247" t="str">
            <v>CICSA</v>
          </cell>
          <cell r="I1247" t="str">
            <v>RF-OVE-45583 lte700,</v>
          </cell>
          <cell r="J1247">
            <v>1977900015</v>
          </cell>
          <cell r="K1247" t="str">
            <v>NA</v>
          </cell>
          <cell r="L1247" t="str">
            <v>Ampliación Ciudades Capitales</v>
          </cell>
          <cell r="M1247" t="str">
            <v>Otro - Otra</v>
          </cell>
          <cell r="N1247" t="str">
            <v>0.0</v>
          </cell>
          <cell r="O1247">
            <v>44116</v>
          </cell>
          <cell r="P1247" t="str">
            <v>21.0</v>
          </cell>
          <cell r="Q1247">
            <v>44182</v>
          </cell>
          <cell r="R1247" t="str">
            <v>NA</v>
          </cell>
          <cell r="S1247" t="str">
            <v>NA</v>
          </cell>
          <cell r="U1247" t="str">
            <v>CW2020 R3</v>
          </cell>
          <cell r="V1247">
            <v>44216</v>
          </cell>
          <cell r="W1247">
            <v>44237</v>
          </cell>
          <cell r="X1247">
            <v>44237</v>
          </cell>
          <cell r="Y1247">
            <v>44237</v>
          </cell>
          <cell r="Z1247">
            <v>44258</v>
          </cell>
        </row>
        <row r="1248">
          <cell r="B1248" t="str">
            <v>SurOccidente</v>
          </cell>
          <cell r="C1248" t="str">
            <v>PUT.Pto Caicedo</v>
          </cell>
          <cell r="D1248" t="str">
            <v>Ampliación Localidades 700 - Ampliación Obras Civiles</v>
          </cell>
          <cell r="E1248">
            <v>8172051</v>
          </cell>
          <cell r="F1248" t="str">
            <v>German David Diez</v>
          </cell>
          <cell r="G1248">
            <v>44110</v>
          </cell>
          <cell r="H1248" t="str">
            <v>CICSA</v>
          </cell>
          <cell r="I1248" t="str">
            <v>RF-OVE-46665 LTE700,</v>
          </cell>
          <cell r="J1248">
            <v>25226500003</v>
          </cell>
          <cell r="K1248" t="str">
            <v>NA</v>
          </cell>
          <cell r="L1248" t="str">
            <v>Ampliación Localidades 700</v>
          </cell>
          <cell r="M1248" t="str">
            <v>Otro - Otra</v>
          </cell>
          <cell r="N1248" t="str">
            <v>0.0</v>
          </cell>
          <cell r="O1248">
            <v>44116</v>
          </cell>
          <cell r="P1248" t="str">
            <v>21.0</v>
          </cell>
          <cell r="Q1248">
            <v>44182</v>
          </cell>
          <cell r="R1248" t="str">
            <v>NA</v>
          </cell>
          <cell r="S1248" t="str">
            <v>NA</v>
          </cell>
          <cell r="U1248" t="str">
            <v>CW2020 R3</v>
          </cell>
        </row>
        <row r="1249">
          <cell r="B1249" t="str">
            <v>SurOccidente</v>
          </cell>
          <cell r="C1249" t="str">
            <v>CAQ.Playa Rica</v>
          </cell>
          <cell r="D1249" t="str">
            <v>Ampliación Localidades 700 - Ampliación Obras Civiles</v>
          </cell>
          <cell r="E1249">
            <v>3738743</v>
          </cell>
          <cell r="F1249" t="str">
            <v>German David Diez</v>
          </cell>
          <cell r="G1249">
            <v>44110</v>
          </cell>
          <cell r="H1249" t="str">
            <v>CICSA</v>
          </cell>
          <cell r="I1249" t="str">
            <v>RF-OVE-46669 LTE700,</v>
          </cell>
          <cell r="J1249">
            <v>25882600003</v>
          </cell>
          <cell r="K1249" t="str">
            <v>NA</v>
          </cell>
          <cell r="L1249" t="str">
            <v>Ampliación Localidades 700</v>
          </cell>
          <cell r="M1249" t="str">
            <v>Otro - Otra</v>
          </cell>
          <cell r="N1249" t="str">
            <v>0.0</v>
          </cell>
          <cell r="O1249">
            <v>44116</v>
          </cell>
          <cell r="P1249" t="str">
            <v>21.0</v>
          </cell>
          <cell r="Q1249">
            <v>44182</v>
          </cell>
          <cell r="R1249" t="str">
            <v>NA</v>
          </cell>
          <cell r="S1249" t="str">
            <v>NA</v>
          </cell>
          <cell r="U1249" t="str">
            <v>CW2020 R3</v>
          </cell>
        </row>
        <row r="1250">
          <cell r="B1250" t="str">
            <v>SurOccidente</v>
          </cell>
          <cell r="C1250" t="str">
            <v>CAQ.La Aguililla</v>
          </cell>
          <cell r="D1250" t="str">
            <v>Ampliación Localidades 700 - Ampliación Obras Civiles</v>
          </cell>
          <cell r="E1250">
            <v>5318261</v>
          </cell>
          <cell r="F1250" t="str">
            <v>German David Diez</v>
          </cell>
          <cell r="G1250">
            <v>44110</v>
          </cell>
          <cell r="H1250" t="str">
            <v>CICSA</v>
          </cell>
          <cell r="I1250" t="str">
            <v>RF-OVE-46662 LTE700,</v>
          </cell>
          <cell r="J1250">
            <v>25882400002</v>
          </cell>
          <cell r="K1250" t="str">
            <v>NA</v>
          </cell>
          <cell r="L1250" t="str">
            <v>Ampliación Localidades 700</v>
          </cell>
          <cell r="M1250" t="str">
            <v>Otro - Otra</v>
          </cell>
          <cell r="N1250" t="str">
            <v>0.0</v>
          </cell>
          <cell r="O1250">
            <v>44116</v>
          </cell>
          <cell r="P1250" t="str">
            <v>21.0</v>
          </cell>
          <cell r="Q1250">
            <v>44182</v>
          </cell>
          <cell r="R1250" t="str">
            <v>NA</v>
          </cell>
          <cell r="S1250" t="str">
            <v>NA</v>
          </cell>
          <cell r="U1250" t="str">
            <v>CW2020 R3</v>
          </cell>
        </row>
        <row r="1251">
          <cell r="B1251" t="str">
            <v>SurOccidente</v>
          </cell>
          <cell r="C1251" t="str">
            <v>TOL.La Chamba</v>
          </cell>
          <cell r="D1251" t="str">
            <v>Plan Espectro - Obra Civil 100%</v>
          </cell>
          <cell r="E1251">
            <v>10133191</v>
          </cell>
          <cell r="F1251" t="str">
            <v>Juan Carlos Gonzalez</v>
          </cell>
          <cell r="G1251">
            <v>44110</v>
          </cell>
          <cell r="H1251" t="str">
            <v>ING. DEL HUILA</v>
          </cell>
          <cell r="I1251" t="str">
            <v>RF-PE-3415,</v>
          </cell>
          <cell r="K1251" t="str">
            <v>Obligaciones de hacer</v>
          </cell>
          <cell r="L1251" t="str">
            <v>Plan Espectro</v>
          </cell>
          <cell r="M1251" t="str">
            <v>Celda Portatil - Triangular</v>
          </cell>
          <cell r="N1251" t="str">
            <v>45.0</v>
          </cell>
          <cell r="O1251">
            <v>44130</v>
          </cell>
          <cell r="P1251" t="str">
            <v>50.0</v>
          </cell>
          <cell r="Q1251">
            <v>44225</v>
          </cell>
          <cell r="R1251" t="str">
            <v>CT</v>
          </cell>
          <cell r="S1251" t="str">
            <v>hasta Licencias</v>
          </cell>
          <cell r="T1251" t="str">
            <v>Celda portátil torre 45m</v>
          </cell>
          <cell r="U1251" t="str">
            <v>CW2020 R3</v>
          </cell>
          <cell r="V1251">
            <v>44377</v>
          </cell>
          <cell r="W1251">
            <v>44377</v>
          </cell>
          <cell r="X1251">
            <v>44377</v>
          </cell>
          <cell r="Y1251">
            <v>44377</v>
          </cell>
          <cell r="Z1251">
            <v>44378</v>
          </cell>
        </row>
        <row r="1252">
          <cell r="B1252" t="str">
            <v>SurOccidente</v>
          </cell>
          <cell r="C1252" t="str">
            <v>NAR.Aponte</v>
          </cell>
          <cell r="D1252" t="str">
            <v>Adecuaciones - Contrucción Red Electrica Plan Expansión</v>
          </cell>
          <cell r="E1252">
            <v>275000000</v>
          </cell>
          <cell r="F1252" t="str">
            <v>Juan Carlos Gonzalez</v>
          </cell>
          <cell r="G1252">
            <v>44109</v>
          </cell>
          <cell r="H1252" t="str">
            <v>HB SADELEC</v>
          </cell>
          <cell r="I1252" t="str">
            <v>CO-5-R3-NAR-ST-2805</v>
          </cell>
          <cell r="J1252">
            <v>20210868</v>
          </cell>
          <cell r="K1252" t="str">
            <v>NA</v>
          </cell>
          <cell r="L1252" t="str">
            <v>Adecuaciones</v>
          </cell>
          <cell r="M1252" t="str">
            <v>Torre Autosoportada - Triangular Seccion Variable</v>
          </cell>
          <cell r="N1252" t="str">
            <v>70.0</v>
          </cell>
          <cell r="O1252">
            <v>44116</v>
          </cell>
          <cell r="P1252" t="str">
            <v>50.0</v>
          </cell>
          <cell r="Q1252">
            <v>44211</v>
          </cell>
          <cell r="R1252" t="str">
            <v>NA</v>
          </cell>
          <cell r="S1252" t="str">
            <v>NA</v>
          </cell>
          <cell r="T1252" t="str">
            <v>Construcción redes BT/MT en sitios operativos con planta 7x24</v>
          </cell>
          <cell r="U1252" t="str">
            <v>CW2020 R3</v>
          </cell>
        </row>
        <row r="1253">
          <cell r="B1253" t="str">
            <v>SurOccidente</v>
          </cell>
          <cell r="C1253" t="str">
            <v>NAR.Aldana</v>
          </cell>
          <cell r="D1253" t="str">
            <v>Adecuaciones - Contrucción Red Electrica Plan Expansión</v>
          </cell>
          <cell r="E1253">
            <v>30000000</v>
          </cell>
          <cell r="F1253" t="str">
            <v>Juan Carlos Gonzalez</v>
          </cell>
          <cell r="G1253">
            <v>44109</v>
          </cell>
          <cell r="H1253" t="str">
            <v>HB SADELEC</v>
          </cell>
          <cell r="I1253" t="str">
            <v>CO-5-R3-NAR-ST-12671</v>
          </cell>
          <cell r="K1253" t="str">
            <v>NA</v>
          </cell>
          <cell r="L1253" t="str">
            <v>Adecuaciones</v>
          </cell>
          <cell r="M1253" t="str">
            <v>Torre Autosoportada - Triangular Seccion Variable</v>
          </cell>
          <cell r="N1253" t="str">
            <v>60.0</v>
          </cell>
          <cell r="O1253">
            <v>44116</v>
          </cell>
          <cell r="P1253" t="str">
            <v>50.0</v>
          </cell>
          <cell r="Q1253">
            <v>44211</v>
          </cell>
          <cell r="R1253" t="str">
            <v>NA</v>
          </cell>
          <cell r="S1253" t="str">
            <v>NA</v>
          </cell>
          <cell r="T1253" t="str">
            <v>Construcción redes BT/MT en sitios operativos con planta 7x24</v>
          </cell>
          <cell r="U1253" t="str">
            <v>CW2020 R3</v>
          </cell>
        </row>
        <row r="1254">
          <cell r="B1254" t="str">
            <v>SurOccidente</v>
          </cell>
          <cell r="C1254" t="str">
            <v>CAQ.Miramar</v>
          </cell>
          <cell r="D1254" t="str">
            <v>Localidades 700 - Obra Civil 100%</v>
          </cell>
          <cell r="E1254">
            <v>294523060</v>
          </cell>
          <cell r="F1254" t="str">
            <v>Juan Carlos Gonzalez</v>
          </cell>
          <cell r="G1254">
            <v>44106</v>
          </cell>
          <cell r="H1254" t="str">
            <v>CICSA</v>
          </cell>
          <cell r="I1254" t="str">
            <v>RF-PE-23117,</v>
          </cell>
          <cell r="K1254" t="str">
            <v>Obligaciones de hacer</v>
          </cell>
          <cell r="L1254" t="str">
            <v>Localidades 700</v>
          </cell>
          <cell r="M1254" t="str">
            <v>Torre Autosoportada - Triangular Seccion Variable</v>
          </cell>
          <cell r="N1254" t="str">
            <v>60.0</v>
          </cell>
          <cell r="O1254">
            <v>44130</v>
          </cell>
          <cell r="P1254" t="str">
            <v>60.0</v>
          </cell>
          <cell r="Q1254">
            <v>44235</v>
          </cell>
          <cell r="R1254" t="str">
            <v>NA</v>
          </cell>
          <cell r="S1254" t="str">
            <v>NA</v>
          </cell>
          <cell r="T1254" t="str">
            <v>Convencional TAT 60m</v>
          </cell>
          <cell r="U1254" t="str">
            <v>CW2020 R3</v>
          </cell>
          <cell r="V1254">
            <v>44347</v>
          </cell>
          <cell r="W1254">
            <v>44347</v>
          </cell>
          <cell r="X1254">
            <v>44347</v>
          </cell>
          <cell r="Y1254">
            <v>44347</v>
          </cell>
          <cell r="Z1254">
            <v>44350</v>
          </cell>
        </row>
        <row r="1255">
          <cell r="B1255" t="str">
            <v>SurOccidente</v>
          </cell>
          <cell r="C1255" t="str">
            <v>CAU.Huellas</v>
          </cell>
          <cell r="D1255" t="str">
            <v>Localidades 700 - Obra Eléctrica 100%</v>
          </cell>
          <cell r="E1255">
            <v>19278083</v>
          </cell>
          <cell r="F1255" t="str">
            <v>German David Diez</v>
          </cell>
          <cell r="G1255">
            <v>44105</v>
          </cell>
          <cell r="H1255" t="str">
            <v>CICSA</v>
          </cell>
          <cell r="I1255" t="str">
            <v>RF-PE-23138,</v>
          </cell>
          <cell r="J1255">
            <v>30609100002</v>
          </cell>
          <cell r="K1255" t="str">
            <v>Obligaciones de hacer</v>
          </cell>
          <cell r="L1255" t="str">
            <v>Localidades 700</v>
          </cell>
          <cell r="M1255" t="str">
            <v>Celda Portatil - Cuadrada</v>
          </cell>
          <cell r="N1255" t="str">
            <v>45.0</v>
          </cell>
          <cell r="O1255">
            <v>44109</v>
          </cell>
          <cell r="P1255" t="str">
            <v>60.0</v>
          </cell>
          <cell r="Q1255">
            <v>44214</v>
          </cell>
          <cell r="R1255" t="str">
            <v>NA</v>
          </cell>
          <cell r="S1255" t="str">
            <v>NA</v>
          </cell>
          <cell r="U1255" t="str">
            <v>CW2020 R3</v>
          </cell>
          <cell r="V1255">
            <v>44316</v>
          </cell>
          <cell r="W1255">
            <v>44316</v>
          </cell>
          <cell r="X1255">
            <v>44316</v>
          </cell>
          <cell r="Y1255">
            <v>44316</v>
          </cell>
          <cell r="Z1255">
            <v>44321</v>
          </cell>
        </row>
        <row r="1256">
          <cell r="B1256" t="str">
            <v>SurOccidente</v>
          </cell>
          <cell r="C1256" t="str">
            <v>CAU.Huellas</v>
          </cell>
          <cell r="D1256" t="str">
            <v>Localidades 700 - Obra Civil 100%</v>
          </cell>
          <cell r="E1256">
            <v>34804585</v>
          </cell>
          <cell r="F1256" t="str">
            <v>German David Diez</v>
          </cell>
          <cell r="G1256">
            <v>44105</v>
          </cell>
          <cell r="H1256" t="str">
            <v>CICSA</v>
          </cell>
          <cell r="I1256" t="str">
            <v>RF-PE-23138,</v>
          </cell>
          <cell r="J1256">
            <v>30609100001</v>
          </cell>
          <cell r="K1256" t="str">
            <v>Obligaciones de hacer</v>
          </cell>
          <cell r="L1256" t="str">
            <v>Localidades 700</v>
          </cell>
          <cell r="M1256" t="str">
            <v>Celda Portatil - Cuadrada</v>
          </cell>
          <cell r="N1256" t="str">
            <v>45.0</v>
          </cell>
          <cell r="O1256">
            <v>44109</v>
          </cell>
          <cell r="P1256" t="str">
            <v>60.0</v>
          </cell>
          <cell r="Q1256">
            <v>44214</v>
          </cell>
          <cell r="R1256" t="str">
            <v>NA</v>
          </cell>
          <cell r="S1256" t="str">
            <v>NA</v>
          </cell>
          <cell r="U1256" t="str">
            <v>CW2020 R3</v>
          </cell>
          <cell r="V1256">
            <v>44195</v>
          </cell>
          <cell r="W1256">
            <v>44196</v>
          </cell>
          <cell r="X1256">
            <v>44196</v>
          </cell>
          <cell r="Y1256">
            <v>44202</v>
          </cell>
          <cell r="Z1256">
            <v>44230</v>
          </cell>
        </row>
        <row r="1257">
          <cell r="B1257" t="str">
            <v>SurOccidente</v>
          </cell>
          <cell r="C1257" t="str">
            <v>CAU.La Placa</v>
          </cell>
          <cell r="D1257" t="str">
            <v>Localidades 700 - Obra Eléctrica 100%</v>
          </cell>
          <cell r="E1257">
            <v>26772882</v>
          </cell>
          <cell r="F1257" t="str">
            <v>German David Diez</v>
          </cell>
          <cell r="G1257">
            <v>44105</v>
          </cell>
          <cell r="H1257" t="str">
            <v>CICSA</v>
          </cell>
          <cell r="I1257" t="str">
            <v>RF-PE-23143,</v>
          </cell>
          <cell r="J1257">
            <v>30609000002</v>
          </cell>
          <cell r="K1257" t="str">
            <v>Obligaciones de hacer</v>
          </cell>
          <cell r="L1257" t="str">
            <v>Localidades 700</v>
          </cell>
          <cell r="M1257" t="str">
            <v>Torre Autosoportada - Triangular Seccion Variable</v>
          </cell>
          <cell r="N1257" t="str">
            <v>60.0</v>
          </cell>
          <cell r="O1257">
            <v>44109</v>
          </cell>
          <cell r="P1257" t="str">
            <v>60.0</v>
          </cell>
          <cell r="Q1257">
            <v>44214</v>
          </cell>
          <cell r="R1257" t="str">
            <v>NA</v>
          </cell>
          <cell r="S1257" t="str">
            <v>NA</v>
          </cell>
          <cell r="U1257" t="str">
            <v>CW2020 R3</v>
          </cell>
          <cell r="V1257">
            <v>44286</v>
          </cell>
          <cell r="W1257">
            <v>44286</v>
          </cell>
          <cell r="X1257">
            <v>44286</v>
          </cell>
          <cell r="Y1257">
            <v>44286</v>
          </cell>
          <cell r="Z1257">
            <v>44291</v>
          </cell>
        </row>
        <row r="1258">
          <cell r="B1258" t="str">
            <v>SurOccidente</v>
          </cell>
          <cell r="C1258" t="str">
            <v>CAU.La Placa</v>
          </cell>
          <cell r="D1258" t="str">
            <v>Localidades 700 - Obra Civil 100%</v>
          </cell>
          <cell r="E1258">
            <v>254061159</v>
          </cell>
          <cell r="F1258" t="str">
            <v>German David Diez</v>
          </cell>
          <cell r="G1258">
            <v>44105</v>
          </cell>
          <cell r="H1258" t="str">
            <v>CICSA</v>
          </cell>
          <cell r="I1258" t="str">
            <v>RF-PE-23143,</v>
          </cell>
          <cell r="J1258">
            <v>30609000001</v>
          </cell>
          <cell r="K1258" t="str">
            <v>Obligaciones de hacer</v>
          </cell>
          <cell r="L1258" t="str">
            <v>Localidades 700</v>
          </cell>
          <cell r="M1258" t="str">
            <v>Torre Autosoportada - Triangular Seccion Variable</v>
          </cell>
          <cell r="N1258" t="str">
            <v>60.0</v>
          </cell>
          <cell r="O1258">
            <v>44109</v>
          </cell>
          <cell r="P1258" t="str">
            <v>60.0</v>
          </cell>
          <cell r="Q1258">
            <v>44214</v>
          </cell>
          <cell r="R1258" t="str">
            <v>NA</v>
          </cell>
          <cell r="S1258" t="str">
            <v>NA</v>
          </cell>
          <cell r="U1258" t="str">
            <v>CW2020 R3</v>
          </cell>
          <cell r="V1258">
            <v>44254</v>
          </cell>
          <cell r="W1258">
            <v>44255</v>
          </cell>
          <cell r="X1258">
            <v>44255</v>
          </cell>
          <cell r="Y1258">
            <v>44255</v>
          </cell>
          <cell r="Z1258">
            <v>44258</v>
          </cell>
        </row>
        <row r="1259">
          <cell r="B1259" t="str">
            <v>SurOccidente</v>
          </cell>
          <cell r="C1259" t="str">
            <v>PUT.Burdines</v>
          </cell>
          <cell r="D1259" t="str">
            <v>Localidades 700 - Obra Eléctrica 100%</v>
          </cell>
          <cell r="E1259">
            <v>30000000</v>
          </cell>
          <cell r="F1259" t="str">
            <v>Luis Ediel Torres</v>
          </cell>
          <cell r="G1259">
            <v>44104</v>
          </cell>
          <cell r="H1259" t="str">
            <v>HB SADELEC</v>
          </cell>
          <cell r="K1259" t="str">
            <v>Obligaciones de hacer</v>
          </cell>
          <cell r="L1259" t="str">
            <v>Localidades 700</v>
          </cell>
          <cell r="M1259" t="str">
            <v>Torre Autosoportada - Triangular Seccion Variable</v>
          </cell>
          <cell r="N1259" t="str">
            <v>60.0</v>
          </cell>
          <cell r="O1259">
            <v>44116</v>
          </cell>
          <cell r="P1259" t="str">
            <v>65.0</v>
          </cell>
          <cell r="Q1259">
            <v>44226</v>
          </cell>
          <cell r="R1259" t="str">
            <v>NA</v>
          </cell>
          <cell r="S1259" t="str">
            <v>NA</v>
          </cell>
          <cell r="U1259" t="str">
            <v>CW2020 R3</v>
          </cell>
        </row>
        <row r="1260">
          <cell r="B1260" t="str">
            <v>SurOccidente</v>
          </cell>
          <cell r="C1260" t="str">
            <v>PUT.Burdines</v>
          </cell>
          <cell r="D1260" t="str">
            <v>Localidades 700 - Obra Civil 100%</v>
          </cell>
          <cell r="E1260">
            <v>176334844</v>
          </cell>
          <cell r="F1260" t="str">
            <v>Luis Ediel Torres</v>
          </cell>
          <cell r="G1260">
            <v>44104</v>
          </cell>
          <cell r="H1260" t="str">
            <v>HB SADELEC</v>
          </cell>
          <cell r="K1260" t="str">
            <v>Obligaciones de hacer</v>
          </cell>
          <cell r="L1260" t="str">
            <v>Localidades 700</v>
          </cell>
          <cell r="M1260" t="str">
            <v>Torre Autosoportada - Triangular Seccion Variable</v>
          </cell>
          <cell r="N1260" t="str">
            <v>60.0</v>
          </cell>
          <cell r="O1260">
            <v>44116</v>
          </cell>
          <cell r="P1260" t="str">
            <v>65.0</v>
          </cell>
          <cell r="Q1260">
            <v>44226</v>
          </cell>
          <cell r="R1260" t="str">
            <v>NA</v>
          </cell>
          <cell r="S1260" t="str">
            <v>NA</v>
          </cell>
          <cell r="U1260" t="str">
            <v>CW2020 R3</v>
          </cell>
          <cell r="V1260">
            <v>44500</v>
          </cell>
          <cell r="W1260">
            <v>44500</v>
          </cell>
          <cell r="X1260">
            <v>44500</v>
          </cell>
          <cell r="Y1260">
            <v>44500</v>
          </cell>
          <cell r="Z1260">
            <v>44504</v>
          </cell>
        </row>
        <row r="1261">
          <cell r="B1261" t="str">
            <v>SurOccidente</v>
          </cell>
          <cell r="C1261" t="str">
            <v>PUT.Burdines</v>
          </cell>
          <cell r="D1261" t="str">
            <v>Localidades 700 - Cimentación Torre</v>
          </cell>
          <cell r="E1261">
            <v>27939340</v>
          </cell>
          <cell r="F1261" t="str">
            <v>Luis Ediel Torres</v>
          </cell>
          <cell r="G1261">
            <v>44104</v>
          </cell>
          <cell r="H1261" t="str">
            <v>HB SADELEC</v>
          </cell>
          <cell r="K1261" t="str">
            <v>Obligaciones de hacer</v>
          </cell>
          <cell r="L1261" t="str">
            <v>Localidades 700</v>
          </cell>
          <cell r="M1261" t="str">
            <v>Torre Autosoportada - Triangular Seccion Variable</v>
          </cell>
          <cell r="N1261" t="str">
            <v>60.0</v>
          </cell>
          <cell r="O1261">
            <v>44116</v>
          </cell>
          <cell r="P1261" t="str">
            <v>65.0</v>
          </cell>
          <cell r="Q1261">
            <v>44226</v>
          </cell>
          <cell r="R1261" t="str">
            <v>NA</v>
          </cell>
          <cell r="S1261" t="str">
            <v>NA</v>
          </cell>
          <cell r="U1261" t="str">
            <v>CW2020 R3</v>
          </cell>
          <cell r="V1261">
            <v>44469</v>
          </cell>
          <cell r="W1261">
            <v>44469</v>
          </cell>
          <cell r="X1261">
            <v>44469</v>
          </cell>
          <cell r="Y1261">
            <v>44469</v>
          </cell>
          <cell r="Z1261">
            <v>44473</v>
          </cell>
        </row>
        <row r="1262">
          <cell r="B1262" t="str">
            <v>SurOccidente</v>
          </cell>
          <cell r="C1262" t="str">
            <v>PUT.Burdines</v>
          </cell>
          <cell r="D1262" t="str">
            <v>Localidades 700 - Suministro e Instalación Torre</v>
          </cell>
          <cell r="E1262">
            <v>108869652</v>
          </cell>
          <cell r="F1262" t="str">
            <v>Luis Ediel Torres</v>
          </cell>
          <cell r="G1262">
            <v>44104</v>
          </cell>
          <cell r="H1262" t="str">
            <v>HB SADELEC</v>
          </cell>
          <cell r="K1262" t="str">
            <v>Obligaciones de hacer</v>
          </cell>
          <cell r="L1262" t="str">
            <v>Localidades 700</v>
          </cell>
          <cell r="M1262" t="str">
            <v>Torre Autosoportada - Triangular Seccion Variable</v>
          </cell>
          <cell r="N1262" t="str">
            <v>60.0</v>
          </cell>
          <cell r="O1262">
            <v>44116</v>
          </cell>
          <cell r="P1262" t="str">
            <v>65.0</v>
          </cell>
          <cell r="Q1262">
            <v>44226</v>
          </cell>
          <cell r="R1262" t="str">
            <v>NA</v>
          </cell>
          <cell r="S1262" t="str">
            <v>NA</v>
          </cell>
          <cell r="U1262" t="str">
            <v>CW2020 R3</v>
          </cell>
          <cell r="V1262">
            <v>44344</v>
          </cell>
          <cell r="W1262">
            <v>44344</v>
          </cell>
          <cell r="X1262">
            <v>44344</v>
          </cell>
          <cell r="Y1262">
            <v>44347</v>
          </cell>
          <cell r="Z1262">
            <v>44350</v>
          </cell>
        </row>
        <row r="1263">
          <cell r="B1263" t="str">
            <v>SurOccidente</v>
          </cell>
          <cell r="C1263" t="str">
            <v>PUT.Remolinos</v>
          </cell>
          <cell r="D1263" t="str">
            <v>Localidades 700 - Obra Civil 100%</v>
          </cell>
          <cell r="E1263">
            <v>333265799</v>
          </cell>
          <cell r="F1263" t="str">
            <v>Juan Carlos Gonzalez</v>
          </cell>
          <cell r="G1263">
            <v>44104</v>
          </cell>
          <cell r="H1263" t="str">
            <v>CICSA</v>
          </cell>
          <cell r="I1263" t="str">
            <v>RF-PE-23207,</v>
          </cell>
          <cell r="K1263" t="str">
            <v>Obligaciones de hacer</v>
          </cell>
          <cell r="L1263" t="str">
            <v>Localidades 700</v>
          </cell>
          <cell r="M1263" t="str">
            <v>Torre Autosoportada - Triangular Seccion Variable</v>
          </cell>
          <cell r="N1263" t="str">
            <v>60.0</v>
          </cell>
          <cell r="O1263">
            <v>44123</v>
          </cell>
          <cell r="P1263" t="str">
            <v>50.0</v>
          </cell>
          <cell r="Q1263">
            <v>44218</v>
          </cell>
          <cell r="R1263" t="str">
            <v>NA</v>
          </cell>
          <cell r="S1263" t="str">
            <v>NA</v>
          </cell>
          <cell r="T1263" t="str">
            <v>Convencional TAT 60m</v>
          </cell>
          <cell r="U1263" t="str">
            <v>CW2020 R3</v>
          </cell>
          <cell r="V1263">
            <v>44376</v>
          </cell>
          <cell r="W1263">
            <v>44376</v>
          </cell>
          <cell r="X1263">
            <v>44376</v>
          </cell>
          <cell r="Y1263">
            <v>44376</v>
          </cell>
          <cell r="Z1263">
            <v>44378</v>
          </cell>
        </row>
        <row r="1264">
          <cell r="B1264" t="str">
            <v>SurOccidente</v>
          </cell>
          <cell r="C1264" t="str">
            <v>PUT.La Pedregosa</v>
          </cell>
          <cell r="D1264" t="str">
            <v>Localidades 700 - Obra Civil 100%</v>
          </cell>
          <cell r="E1264">
            <v>263909036</v>
          </cell>
          <cell r="F1264" t="str">
            <v>Juan Carlos Gonzalez</v>
          </cell>
          <cell r="G1264">
            <v>44104</v>
          </cell>
          <cell r="H1264" t="str">
            <v>CICSA</v>
          </cell>
          <cell r="I1264" t="str">
            <v>RF-PE-23203,</v>
          </cell>
          <cell r="K1264" t="str">
            <v>Obligaciones de hacer</v>
          </cell>
          <cell r="L1264" t="str">
            <v>Localidades 700</v>
          </cell>
          <cell r="M1264" t="str">
            <v>Celda Portatil - Cuadrada</v>
          </cell>
          <cell r="N1264" t="str">
            <v>45.0</v>
          </cell>
          <cell r="O1264">
            <v>44123</v>
          </cell>
          <cell r="P1264" t="str">
            <v>50.0</v>
          </cell>
          <cell r="Q1264">
            <v>44218</v>
          </cell>
          <cell r="R1264" t="str">
            <v>NA</v>
          </cell>
          <cell r="S1264" t="str">
            <v>NA</v>
          </cell>
          <cell r="T1264" t="str">
            <v>Celda Portátil torre 45m</v>
          </cell>
          <cell r="U1264" t="str">
            <v>CW2020 R3</v>
          </cell>
          <cell r="V1264">
            <v>44195</v>
          </cell>
          <cell r="W1264">
            <v>44238</v>
          </cell>
          <cell r="X1264">
            <v>44238</v>
          </cell>
          <cell r="Y1264">
            <v>44238</v>
          </cell>
          <cell r="Z1264">
            <v>44258</v>
          </cell>
        </row>
        <row r="1265">
          <cell r="B1265" t="str">
            <v>SurOccidente</v>
          </cell>
          <cell r="C1265" t="str">
            <v>CAU.El Cerro Damian</v>
          </cell>
          <cell r="D1265" t="str">
            <v>Localidades 700 - Obra Eléctrica 100%</v>
          </cell>
          <cell r="E1265">
            <v>70000000</v>
          </cell>
          <cell r="F1265" t="str">
            <v>German David Diez</v>
          </cell>
          <cell r="G1265">
            <v>44104</v>
          </cell>
          <cell r="H1265" t="str">
            <v>HB SADELEC</v>
          </cell>
          <cell r="I1265" t="str">
            <v>RF-PE-23134,</v>
          </cell>
          <cell r="J1265">
            <v>30608900002</v>
          </cell>
          <cell r="K1265" t="str">
            <v>Obligaciones de hacer</v>
          </cell>
          <cell r="L1265" t="str">
            <v>Localidades 700</v>
          </cell>
          <cell r="M1265" t="str">
            <v>Celda Portatil - Cuadrada</v>
          </cell>
          <cell r="N1265" t="str">
            <v>45.0</v>
          </cell>
          <cell r="O1265">
            <v>44109</v>
          </cell>
          <cell r="P1265" t="str">
            <v>60.0</v>
          </cell>
          <cell r="Q1265">
            <v>44214</v>
          </cell>
          <cell r="R1265" t="str">
            <v>NA</v>
          </cell>
          <cell r="S1265" t="str">
            <v>NA</v>
          </cell>
          <cell r="U1265" t="str">
            <v>CW2020 R3</v>
          </cell>
        </row>
        <row r="1266">
          <cell r="B1266" t="str">
            <v>SurOccidente</v>
          </cell>
          <cell r="C1266" t="str">
            <v>CAU.El Cerro Damian</v>
          </cell>
          <cell r="D1266" t="str">
            <v>Localidades 700 - Obra Civil 100%</v>
          </cell>
          <cell r="E1266">
            <v>44488502</v>
          </cell>
          <cell r="F1266" t="str">
            <v>German David Diez</v>
          </cell>
          <cell r="G1266">
            <v>44104</v>
          </cell>
          <cell r="H1266" t="str">
            <v>HB SADELEC</v>
          </cell>
          <cell r="I1266" t="str">
            <v>RF-PE-23134,</v>
          </cell>
          <cell r="J1266">
            <v>30608900001</v>
          </cell>
          <cell r="K1266" t="str">
            <v>Obligaciones de hacer</v>
          </cell>
          <cell r="L1266" t="str">
            <v>Localidades 700</v>
          </cell>
          <cell r="M1266" t="str">
            <v>Celda Portatil - Cuadrada</v>
          </cell>
          <cell r="N1266" t="str">
            <v>45.0</v>
          </cell>
          <cell r="O1266">
            <v>44109</v>
          </cell>
          <cell r="P1266" t="str">
            <v>60.0</v>
          </cell>
          <cell r="Q1266">
            <v>44214</v>
          </cell>
          <cell r="R1266" t="str">
            <v>NA</v>
          </cell>
          <cell r="S1266" t="str">
            <v>NA</v>
          </cell>
          <cell r="U1266" t="str">
            <v>CW2020 R3</v>
          </cell>
          <cell r="V1266">
            <v>44530</v>
          </cell>
          <cell r="W1266">
            <v>44530</v>
          </cell>
          <cell r="X1266">
            <v>44530</v>
          </cell>
          <cell r="Y1266">
            <v>44530</v>
          </cell>
          <cell r="Z1266">
            <v>44533</v>
          </cell>
        </row>
        <row r="1267">
          <cell r="B1267" t="str">
            <v>SurOccidente</v>
          </cell>
          <cell r="C1267" t="str">
            <v>HUI.Colombia</v>
          </cell>
          <cell r="D1267" t="str">
            <v>Ampliación 3G/LTE - Ampliación Obras Civiles</v>
          </cell>
          <cell r="E1267">
            <v>6000000</v>
          </cell>
          <cell r="F1267" t="str">
            <v>German David Diez</v>
          </cell>
          <cell r="G1267">
            <v>44099</v>
          </cell>
          <cell r="H1267" t="str">
            <v>CICSA</v>
          </cell>
          <cell r="J1267">
            <v>25383000001</v>
          </cell>
          <cell r="K1267" t="str">
            <v>NA</v>
          </cell>
          <cell r="L1267" t="str">
            <v>Ampliación 3G/LTE</v>
          </cell>
          <cell r="M1267" t="str">
            <v>Otro - Otra</v>
          </cell>
          <cell r="N1267" t="str">
            <v>0.0</v>
          </cell>
          <cell r="O1267">
            <v>44102</v>
          </cell>
          <cell r="P1267" t="str">
            <v>21.0</v>
          </cell>
          <cell r="Q1267">
            <v>44168</v>
          </cell>
          <cell r="R1267" t="str">
            <v>NA</v>
          </cell>
          <cell r="S1267" t="str">
            <v>NA</v>
          </cell>
          <cell r="U1267" t="str">
            <v>CW2020 R3</v>
          </cell>
        </row>
        <row r="1268">
          <cell r="B1268" t="str">
            <v>SurOccidente</v>
          </cell>
          <cell r="C1268" t="str">
            <v>CAQ.Santa Rosa</v>
          </cell>
          <cell r="D1268" t="str">
            <v>Localidades 700 - Obra Civil 100%</v>
          </cell>
          <cell r="E1268">
            <v>217255793</v>
          </cell>
          <cell r="F1268" t="str">
            <v>Luis Ediel Torres</v>
          </cell>
          <cell r="G1268">
            <v>44099</v>
          </cell>
          <cell r="H1268" t="str">
            <v>CICSA</v>
          </cell>
          <cell r="K1268" t="str">
            <v>Obligaciones de hacer</v>
          </cell>
          <cell r="L1268" t="str">
            <v>Localidades 700</v>
          </cell>
          <cell r="M1268" t="str">
            <v>Torre Autosoportada - Triangular Seccion Variable</v>
          </cell>
          <cell r="N1268" t="str">
            <v>60.0</v>
          </cell>
          <cell r="O1268">
            <v>44109</v>
          </cell>
          <cell r="P1268" t="str">
            <v>65.0</v>
          </cell>
          <cell r="Q1268">
            <v>44219</v>
          </cell>
          <cell r="R1268" t="str">
            <v>NA</v>
          </cell>
          <cell r="S1268" t="str">
            <v>NA</v>
          </cell>
          <cell r="U1268" t="str">
            <v>CW2020 R3</v>
          </cell>
          <cell r="V1268">
            <v>44253</v>
          </cell>
          <cell r="W1268">
            <v>44253</v>
          </cell>
          <cell r="X1268">
            <v>44253</v>
          </cell>
          <cell r="Y1268">
            <v>44254</v>
          </cell>
          <cell r="Z1268">
            <v>44258</v>
          </cell>
        </row>
        <row r="1269">
          <cell r="B1269" t="str">
            <v>SurOccidente</v>
          </cell>
          <cell r="C1269" t="str">
            <v>CAQ.Santa Rosa</v>
          </cell>
          <cell r="D1269" t="str">
            <v>Localidades 700 - Suministro e Instalación Torre</v>
          </cell>
          <cell r="E1269">
            <v>86057559</v>
          </cell>
          <cell r="F1269" t="str">
            <v>Luis Ediel Torres</v>
          </cell>
          <cell r="G1269">
            <v>44099</v>
          </cell>
          <cell r="H1269" t="str">
            <v>CICSA</v>
          </cell>
          <cell r="K1269" t="str">
            <v>Obligaciones de hacer</v>
          </cell>
          <cell r="L1269" t="str">
            <v>Localidades 700</v>
          </cell>
          <cell r="M1269" t="str">
            <v>Torre Autosoportada - Triangular Seccion Variable</v>
          </cell>
          <cell r="N1269" t="str">
            <v>60.0</v>
          </cell>
          <cell r="O1269">
            <v>44109</v>
          </cell>
          <cell r="P1269" t="str">
            <v>65.0</v>
          </cell>
          <cell r="Q1269">
            <v>44219</v>
          </cell>
          <cell r="R1269" t="str">
            <v>NA</v>
          </cell>
          <cell r="S1269" t="str">
            <v>NA</v>
          </cell>
          <cell r="U1269" t="str">
            <v>CW2020 R3</v>
          </cell>
          <cell r="V1269">
            <v>44162</v>
          </cell>
          <cell r="W1269">
            <v>44162</v>
          </cell>
          <cell r="X1269">
            <v>44162</v>
          </cell>
          <cell r="Y1269">
            <v>44167</v>
          </cell>
          <cell r="Z1269">
            <v>44168</v>
          </cell>
        </row>
        <row r="1270">
          <cell r="B1270" t="str">
            <v>SurOccidente</v>
          </cell>
          <cell r="C1270" t="str">
            <v>CAQ.Santa Rosa</v>
          </cell>
          <cell r="D1270" t="str">
            <v>Localidades 700 - Cimentación Torre</v>
          </cell>
          <cell r="E1270">
            <v>75504027</v>
          </cell>
          <cell r="F1270" t="str">
            <v>Luis Ediel Torres</v>
          </cell>
          <cell r="G1270">
            <v>44099</v>
          </cell>
          <cell r="H1270" t="str">
            <v>CICSA</v>
          </cell>
          <cell r="K1270" t="str">
            <v>Obligaciones de hacer</v>
          </cell>
          <cell r="L1270" t="str">
            <v>Localidades 700</v>
          </cell>
          <cell r="M1270" t="str">
            <v>Torre Autosoportada - Triangular Seccion Variable</v>
          </cell>
          <cell r="N1270" t="str">
            <v>60.0</v>
          </cell>
          <cell r="O1270">
            <v>44109</v>
          </cell>
          <cell r="P1270" t="str">
            <v>65.0</v>
          </cell>
          <cell r="Q1270">
            <v>44219</v>
          </cell>
          <cell r="R1270" t="str">
            <v>NA</v>
          </cell>
          <cell r="S1270" t="str">
            <v>NA</v>
          </cell>
          <cell r="U1270" t="str">
            <v>CW2020 R3</v>
          </cell>
          <cell r="V1270">
            <v>44253</v>
          </cell>
          <cell r="W1270">
            <v>44253</v>
          </cell>
          <cell r="X1270">
            <v>44284</v>
          </cell>
          <cell r="Y1270">
            <v>44284</v>
          </cell>
          <cell r="Z1270">
            <v>44291</v>
          </cell>
        </row>
        <row r="1271">
          <cell r="B1271" t="str">
            <v>SurOccidente</v>
          </cell>
          <cell r="C1271" t="str">
            <v>NAR.Zapote</v>
          </cell>
          <cell r="D1271" t="str">
            <v>Localidades 700 - Obra Civil 100%</v>
          </cell>
          <cell r="E1271">
            <v>359496876</v>
          </cell>
          <cell r="F1271" t="str">
            <v>Juan Carlos Gonzalez</v>
          </cell>
          <cell r="G1271">
            <v>44098</v>
          </cell>
          <cell r="H1271" t="str">
            <v>CICSA</v>
          </cell>
          <cell r="I1271" t="str">
            <v>RF-PE-23191,</v>
          </cell>
          <cell r="K1271" t="str">
            <v>Obligaciones de hacer</v>
          </cell>
          <cell r="L1271" t="str">
            <v>Localidades 700</v>
          </cell>
          <cell r="M1271" t="str">
            <v>Torre Autosoportada - Triangular Seccion Variable</v>
          </cell>
          <cell r="N1271" t="str">
            <v>60.0</v>
          </cell>
          <cell r="O1271">
            <v>44116</v>
          </cell>
          <cell r="P1271" t="str">
            <v>50.0</v>
          </cell>
          <cell r="Q1271">
            <v>44211</v>
          </cell>
          <cell r="R1271" t="str">
            <v>NA</v>
          </cell>
          <cell r="S1271" t="str">
            <v>NA</v>
          </cell>
          <cell r="T1271" t="str">
            <v>Convencional TAT 60m</v>
          </cell>
          <cell r="U1271" t="str">
            <v>CW2020 R3</v>
          </cell>
          <cell r="V1271">
            <v>44376</v>
          </cell>
          <cell r="W1271">
            <v>44376</v>
          </cell>
          <cell r="X1271">
            <v>44376</v>
          </cell>
          <cell r="Y1271">
            <v>44377</v>
          </cell>
          <cell r="Z1271">
            <v>44378</v>
          </cell>
        </row>
        <row r="1272">
          <cell r="B1272" t="str">
            <v>SurOccidente</v>
          </cell>
          <cell r="C1272" t="str">
            <v>CAQ.Puerto Hungria</v>
          </cell>
          <cell r="D1272" t="str">
            <v>Localidades 700 - Obra Eléctrica 100%</v>
          </cell>
          <cell r="E1272">
            <v>32787944</v>
          </cell>
          <cell r="F1272" t="str">
            <v>Luis Ediel Torres</v>
          </cell>
          <cell r="G1272">
            <v>44097</v>
          </cell>
          <cell r="H1272" t="str">
            <v>ING. DEL HUILA</v>
          </cell>
          <cell r="K1272" t="str">
            <v>Obligaciones de hacer</v>
          </cell>
          <cell r="L1272" t="str">
            <v>Localidades 700</v>
          </cell>
          <cell r="M1272" t="str">
            <v>Torre Autosoportada - Triangular Seccion Variable</v>
          </cell>
          <cell r="N1272" t="str">
            <v>60.0</v>
          </cell>
          <cell r="O1272">
            <v>44109</v>
          </cell>
          <cell r="P1272" t="str">
            <v>70.0</v>
          </cell>
          <cell r="Q1272">
            <v>44224</v>
          </cell>
          <cell r="R1272" t="str">
            <v>NA</v>
          </cell>
          <cell r="S1272" t="str">
            <v>NA</v>
          </cell>
          <cell r="U1272" t="str">
            <v>CW2020 R3</v>
          </cell>
          <cell r="V1272">
            <v>44469</v>
          </cell>
          <cell r="W1272">
            <v>44469</v>
          </cell>
          <cell r="X1272">
            <v>44469</v>
          </cell>
          <cell r="Y1272">
            <v>44469</v>
          </cell>
          <cell r="Z1272">
            <v>44473</v>
          </cell>
        </row>
        <row r="1273">
          <cell r="B1273" t="str">
            <v>SurOccidente</v>
          </cell>
          <cell r="C1273" t="str">
            <v>CAQ.Puerto Hungria</v>
          </cell>
          <cell r="D1273" t="str">
            <v>Localidades 700 - Obra Civil 100%</v>
          </cell>
          <cell r="E1273">
            <v>212604147</v>
          </cell>
          <cell r="F1273" t="str">
            <v>Luis Ediel Torres</v>
          </cell>
          <cell r="G1273">
            <v>44097</v>
          </cell>
          <cell r="H1273" t="str">
            <v>ING. DEL HUILA</v>
          </cell>
          <cell r="K1273" t="str">
            <v>Obligaciones de hacer</v>
          </cell>
          <cell r="L1273" t="str">
            <v>Localidades 700</v>
          </cell>
          <cell r="M1273" t="str">
            <v>Torre Autosoportada - Triangular Seccion Variable</v>
          </cell>
          <cell r="N1273" t="str">
            <v>60.0</v>
          </cell>
          <cell r="O1273">
            <v>44109</v>
          </cell>
          <cell r="P1273" t="str">
            <v>70.0</v>
          </cell>
          <cell r="Q1273">
            <v>44224</v>
          </cell>
          <cell r="R1273" t="str">
            <v>NA</v>
          </cell>
          <cell r="S1273" t="str">
            <v>NA</v>
          </cell>
          <cell r="U1273" t="str">
            <v>CW2020 R3</v>
          </cell>
          <cell r="V1273">
            <v>44342</v>
          </cell>
          <cell r="W1273">
            <v>44343</v>
          </cell>
          <cell r="X1273">
            <v>44343</v>
          </cell>
          <cell r="Y1273">
            <v>44344</v>
          </cell>
          <cell r="Z1273">
            <v>44350</v>
          </cell>
        </row>
        <row r="1274">
          <cell r="B1274" t="str">
            <v>SurOccidente</v>
          </cell>
          <cell r="C1274" t="str">
            <v>CAQ.Puerto Hungria</v>
          </cell>
          <cell r="D1274" t="str">
            <v>Localidades 700 - Suministro e Instalación Torre</v>
          </cell>
          <cell r="E1274">
            <v>86490009</v>
          </cell>
          <cell r="F1274" t="str">
            <v>Luis Ediel Torres</v>
          </cell>
          <cell r="G1274">
            <v>44097</v>
          </cell>
          <cell r="H1274" t="str">
            <v>ING. DEL HUILA</v>
          </cell>
          <cell r="K1274" t="str">
            <v>Obligaciones de hacer</v>
          </cell>
          <cell r="L1274" t="str">
            <v>Localidades 700</v>
          </cell>
          <cell r="M1274" t="str">
            <v>Torre Autosoportada - Triangular Seccion Variable</v>
          </cell>
          <cell r="N1274" t="str">
            <v>60.0</v>
          </cell>
          <cell r="O1274">
            <v>44109</v>
          </cell>
          <cell r="P1274" t="str">
            <v>70.0</v>
          </cell>
          <cell r="Q1274">
            <v>44224</v>
          </cell>
          <cell r="R1274" t="str">
            <v>NA</v>
          </cell>
          <cell r="S1274" t="str">
            <v>NA</v>
          </cell>
          <cell r="U1274" t="str">
            <v>CW2020 R3</v>
          </cell>
          <cell r="V1274">
            <v>44165</v>
          </cell>
          <cell r="W1274">
            <v>44165</v>
          </cell>
          <cell r="X1274">
            <v>44165</v>
          </cell>
          <cell r="Y1274">
            <v>44165</v>
          </cell>
          <cell r="Z1274">
            <v>44168</v>
          </cell>
        </row>
        <row r="1275">
          <cell r="B1275" t="str">
            <v>SurOccidente</v>
          </cell>
          <cell r="C1275" t="str">
            <v>CAQ.Puerto Hungria</v>
          </cell>
          <cell r="D1275" t="str">
            <v>Localidades 700 - Cimentación Torre</v>
          </cell>
          <cell r="E1275">
            <v>27183718</v>
          </cell>
          <cell r="F1275" t="str">
            <v>Luis Ediel Torres</v>
          </cell>
          <cell r="G1275">
            <v>44097</v>
          </cell>
          <cell r="H1275" t="str">
            <v>ING. DEL HUILA</v>
          </cell>
          <cell r="K1275" t="str">
            <v>Obligaciones de hacer</v>
          </cell>
          <cell r="L1275" t="str">
            <v>Localidades 700</v>
          </cell>
          <cell r="M1275" t="str">
            <v>Torre Autosoportada - Triangular Seccion Variable</v>
          </cell>
          <cell r="N1275" t="str">
            <v>60.0</v>
          </cell>
          <cell r="O1275">
            <v>44109</v>
          </cell>
          <cell r="P1275" t="str">
            <v>70.0</v>
          </cell>
          <cell r="Q1275">
            <v>44224</v>
          </cell>
          <cell r="R1275" t="str">
            <v>NA</v>
          </cell>
          <cell r="S1275" t="str">
            <v>NA</v>
          </cell>
          <cell r="U1275" t="str">
            <v>CW2020 R3</v>
          </cell>
          <cell r="V1275">
            <v>44246</v>
          </cell>
          <cell r="W1275">
            <v>44246</v>
          </cell>
          <cell r="X1275">
            <v>44246</v>
          </cell>
          <cell r="Y1275">
            <v>44251</v>
          </cell>
          <cell r="Z1275">
            <v>44258</v>
          </cell>
        </row>
        <row r="1276">
          <cell r="B1276" t="str">
            <v>SurOccidente</v>
          </cell>
          <cell r="C1276" t="str">
            <v>CAL.San Joaquin</v>
          </cell>
          <cell r="D1276" t="str">
            <v>Ampliación Ciudades Capitales - Ampliación Obras Civiles</v>
          </cell>
          <cell r="E1276">
            <v>12633728</v>
          </cell>
          <cell r="F1276" t="str">
            <v>German David Diez</v>
          </cell>
          <cell r="G1276">
            <v>44096</v>
          </cell>
          <cell r="H1276" t="str">
            <v>CICSA</v>
          </cell>
          <cell r="I1276" t="str">
            <v>RF-OVE-46506 lte700,</v>
          </cell>
          <cell r="J1276">
            <v>19043000009</v>
          </cell>
          <cell r="K1276" t="str">
            <v>NA</v>
          </cell>
          <cell r="L1276" t="str">
            <v>Ampliación Ciudades Capitales</v>
          </cell>
          <cell r="M1276" t="str">
            <v>Otro - Otra</v>
          </cell>
          <cell r="N1276" t="str">
            <v>30.0</v>
          </cell>
          <cell r="O1276">
            <v>44102</v>
          </cell>
          <cell r="P1276" t="str">
            <v>21.0</v>
          </cell>
          <cell r="Q1276">
            <v>44168</v>
          </cell>
          <cell r="R1276" t="str">
            <v>NA</v>
          </cell>
          <cell r="S1276" t="str">
            <v>NA</v>
          </cell>
          <cell r="U1276" t="str">
            <v>CW2020 R3</v>
          </cell>
        </row>
        <row r="1277">
          <cell r="B1277" t="str">
            <v>SurOccidente</v>
          </cell>
          <cell r="C1277" t="str">
            <v>CAL.Centenario</v>
          </cell>
          <cell r="D1277" t="str">
            <v>Ampliación Ciudades Capitales - Ampliación Obras Civiles</v>
          </cell>
          <cell r="E1277">
            <v>7500000</v>
          </cell>
          <cell r="F1277" t="str">
            <v>German David Diez</v>
          </cell>
          <cell r="G1277">
            <v>44096</v>
          </cell>
          <cell r="H1277" t="str">
            <v>CICSA</v>
          </cell>
          <cell r="I1277" t="str">
            <v>RF-OVE-46785 5G,</v>
          </cell>
          <cell r="J1277">
            <v>24805200006</v>
          </cell>
          <cell r="K1277" t="str">
            <v>NA</v>
          </cell>
          <cell r="L1277" t="str">
            <v>Ampliación Ciudades Capitales</v>
          </cell>
          <cell r="M1277" t="str">
            <v>Otro - Otra</v>
          </cell>
          <cell r="N1277" t="str">
            <v>30.0</v>
          </cell>
          <cell r="O1277">
            <v>44102</v>
          </cell>
          <cell r="P1277" t="str">
            <v>21.0</v>
          </cell>
          <cell r="Q1277">
            <v>44168</v>
          </cell>
          <cell r="R1277" t="str">
            <v>NA</v>
          </cell>
          <cell r="S1277" t="str">
            <v>NA</v>
          </cell>
          <cell r="U1277" t="str">
            <v>CW2020 R3</v>
          </cell>
        </row>
        <row r="1278">
          <cell r="B1278" t="str">
            <v>SurOccidente</v>
          </cell>
          <cell r="C1278" t="str">
            <v>CAU.EL Rosario-2</v>
          </cell>
          <cell r="D1278" t="str">
            <v>Localidades 700 - Suministro e Instalación Torre</v>
          </cell>
          <cell r="E1278">
            <v>166407415</v>
          </cell>
          <cell r="F1278" t="str">
            <v>Luis Ediel Torres</v>
          </cell>
          <cell r="G1278">
            <v>44095</v>
          </cell>
          <cell r="H1278" t="str">
            <v>CICSA</v>
          </cell>
          <cell r="K1278" t="str">
            <v>Obligaciones de hacer</v>
          </cell>
          <cell r="L1278" t="str">
            <v>Localidades 700</v>
          </cell>
          <cell r="M1278" t="str">
            <v>Celda Portatil - Cuadrada</v>
          </cell>
          <cell r="N1278" t="str">
            <v>45.0</v>
          </cell>
          <cell r="O1278">
            <v>44102</v>
          </cell>
          <cell r="P1278" t="str">
            <v>55.0</v>
          </cell>
          <cell r="Q1278">
            <v>44202</v>
          </cell>
          <cell r="R1278" t="str">
            <v>NA</v>
          </cell>
          <cell r="S1278" t="str">
            <v>NA</v>
          </cell>
          <cell r="T1278" t="str">
            <v>dificil acceso</v>
          </cell>
          <cell r="U1278" t="str">
            <v>CW2020 R3</v>
          </cell>
          <cell r="V1278">
            <v>44195</v>
          </cell>
          <cell r="W1278">
            <v>44195</v>
          </cell>
          <cell r="X1278">
            <v>44195</v>
          </cell>
          <cell r="Y1278">
            <v>44196</v>
          </cell>
          <cell r="Z1278">
            <v>44202</v>
          </cell>
        </row>
        <row r="1279">
          <cell r="B1279" t="str">
            <v>SurOccidente</v>
          </cell>
          <cell r="C1279" t="str">
            <v>HUI.ECP Mangos</v>
          </cell>
          <cell r="D1279" t="str">
            <v>Plan de Expansión - Obra Civil 100%</v>
          </cell>
          <cell r="E1279">
            <v>66230005</v>
          </cell>
          <cell r="F1279" t="str">
            <v>Luis Ediel Torres</v>
          </cell>
          <cell r="G1279">
            <v>44092</v>
          </cell>
          <cell r="H1279" t="str">
            <v>CICSA</v>
          </cell>
          <cell r="K1279" t="str">
            <v>Obligaciones de hacer</v>
          </cell>
          <cell r="L1279" t="str">
            <v>Plan de Expansión</v>
          </cell>
          <cell r="M1279" t="str">
            <v>Otro - Estructura Existente</v>
          </cell>
          <cell r="N1279" t="str">
            <v>25.0</v>
          </cell>
          <cell r="O1279">
            <v>44102</v>
          </cell>
          <cell r="P1279" t="str">
            <v>45.0</v>
          </cell>
          <cell r="Q1279">
            <v>44192</v>
          </cell>
          <cell r="R1279" t="str">
            <v>N</v>
          </cell>
          <cell r="S1279" t="str">
            <v>hasta InSrv</v>
          </cell>
          <cell r="T1279" t="str">
            <v>Estructura existente</v>
          </cell>
          <cell r="U1279" t="str">
            <v>CW2020 R3</v>
          </cell>
          <cell r="V1279">
            <v>44286</v>
          </cell>
          <cell r="W1279">
            <v>44286</v>
          </cell>
          <cell r="X1279">
            <v>44286</v>
          </cell>
          <cell r="Y1279">
            <v>44286</v>
          </cell>
          <cell r="Z1279">
            <v>44291</v>
          </cell>
        </row>
        <row r="1280">
          <cell r="B1280" t="str">
            <v>SurOccidente</v>
          </cell>
          <cell r="C1280" t="str">
            <v>HUI.ECP Tello</v>
          </cell>
          <cell r="D1280" t="str">
            <v>Plan de Expansión - Obra Civil 100%</v>
          </cell>
          <cell r="E1280">
            <v>61846011</v>
          </cell>
          <cell r="F1280" t="str">
            <v>Luis Ediel Torres</v>
          </cell>
          <cell r="G1280">
            <v>44092</v>
          </cell>
          <cell r="H1280" t="str">
            <v>CICSA</v>
          </cell>
          <cell r="K1280" t="str">
            <v>Obligaciones de hacer</v>
          </cell>
          <cell r="L1280" t="str">
            <v>Plan de Expansión</v>
          </cell>
          <cell r="M1280" t="str">
            <v>Otro - Estructura Existente</v>
          </cell>
          <cell r="N1280" t="str">
            <v>20.0</v>
          </cell>
          <cell r="O1280">
            <v>44102</v>
          </cell>
          <cell r="P1280" t="str">
            <v>45.0</v>
          </cell>
          <cell r="Q1280">
            <v>44192</v>
          </cell>
          <cell r="R1280" t="str">
            <v>N</v>
          </cell>
          <cell r="S1280" t="str">
            <v>hasta InSrv</v>
          </cell>
          <cell r="T1280" t="str">
            <v>estructura existente</v>
          </cell>
          <cell r="U1280" t="str">
            <v>CW2020 R3</v>
          </cell>
          <cell r="V1280">
            <v>44286</v>
          </cell>
          <cell r="W1280">
            <v>44286</v>
          </cell>
          <cell r="X1280">
            <v>44286</v>
          </cell>
          <cell r="Y1280">
            <v>44286</v>
          </cell>
          <cell r="Z1280">
            <v>44291</v>
          </cell>
        </row>
        <row r="1281">
          <cell r="B1281" t="str">
            <v>SurOccidente</v>
          </cell>
          <cell r="C1281" t="str">
            <v>NAR.Santa Anita</v>
          </cell>
          <cell r="D1281" t="str">
            <v>Localidades 700 - Obra Civil 100%</v>
          </cell>
          <cell r="E1281">
            <v>222206685</v>
          </cell>
          <cell r="F1281" t="str">
            <v>Juan Carlos Gonzalez</v>
          </cell>
          <cell r="G1281">
            <v>44091</v>
          </cell>
          <cell r="H1281" t="str">
            <v>HB SADELEC</v>
          </cell>
          <cell r="I1281" t="str">
            <v>RF-PE-23189,</v>
          </cell>
          <cell r="J1281">
            <v>20210767</v>
          </cell>
          <cell r="K1281" t="str">
            <v>Obligaciones de hacer</v>
          </cell>
          <cell r="L1281" t="str">
            <v>Localidades 700</v>
          </cell>
          <cell r="M1281" t="str">
            <v>Torre Autosoportada - Triangular Seccion Variable</v>
          </cell>
          <cell r="N1281" t="str">
            <v>50.0</v>
          </cell>
          <cell r="O1281">
            <v>44109</v>
          </cell>
          <cell r="P1281" t="str">
            <v>45.0</v>
          </cell>
          <cell r="Q1281">
            <v>44199</v>
          </cell>
          <cell r="R1281" t="str">
            <v>NA</v>
          </cell>
          <cell r="S1281" t="str">
            <v>NA</v>
          </cell>
          <cell r="T1281" t="str">
            <v>Estacion GreenField TAT 50m</v>
          </cell>
          <cell r="U1281" t="str">
            <v>CW2020 R3</v>
          </cell>
          <cell r="V1281">
            <v>44530</v>
          </cell>
          <cell r="W1281">
            <v>44530</v>
          </cell>
          <cell r="X1281">
            <v>44530</v>
          </cell>
          <cell r="Y1281">
            <v>44530</v>
          </cell>
          <cell r="Z1281">
            <v>44533</v>
          </cell>
        </row>
        <row r="1282">
          <cell r="B1282" t="str">
            <v>SurOccidente</v>
          </cell>
          <cell r="C1282" t="str">
            <v>CAQ.Versalles</v>
          </cell>
          <cell r="D1282" t="str">
            <v>Localidades 700 - Suministro e Instalación Torre</v>
          </cell>
          <cell r="E1282">
            <v>165571197</v>
          </cell>
          <cell r="F1282" t="str">
            <v>Luis Ediel Torres</v>
          </cell>
          <cell r="G1282">
            <v>44091</v>
          </cell>
          <cell r="H1282" t="str">
            <v>CICSA</v>
          </cell>
          <cell r="K1282" t="str">
            <v>Obligaciones de hacer</v>
          </cell>
          <cell r="L1282" t="str">
            <v>Localidades 700</v>
          </cell>
          <cell r="M1282" t="str">
            <v>Celda Portatil - Cuadrada</v>
          </cell>
          <cell r="N1282" t="str">
            <v>45.0</v>
          </cell>
          <cell r="O1282">
            <v>44102</v>
          </cell>
          <cell r="P1282" t="str">
            <v>50.0</v>
          </cell>
          <cell r="Q1282">
            <v>44197</v>
          </cell>
          <cell r="R1282" t="str">
            <v>NA</v>
          </cell>
          <cell r="S1282" t="str">
            <v>NA</v>
          </cell>
          <cell r="T1282" t="str">
            <v>dificil acceso</v>
          </cell>
          <cell r="U1282" t="str">
            <v>CW2020 R3</v>
          </cell>
          <cell r="V1282">
            <v>44162</v>
          </cell>
          <cell r="W1282">
            <v>44162</v>
          </cell>
          <cell r="X1282">
            <v>44162</v>
          </cell>
          <cell r="Y1282">
            <v>44167</v>
          </cell>
          <cell r="Z1282">
            <v>44168</v>
          </cell>
        </row>
        <row r="1283">
          <cell r="B1283" t="str">
            <v>SurOccidente</v>
          </cell>
          <cell r="C1283" t="str">
            <v>CAQ.Reina Baja</v>
          </cell>
          <cell r="D1283" t="str">
            <v>Localidades 700 - Suministro e Instalación Torre</v>
          </cell>
          <cell r="E1283">
            <v>167243633</v>
          </cell>
          <cell r="F1283" t="str">
            <v>Luis Ediel Torres</v>
          </cell>
          <cell r="G1283">
            <v>44091</v>
          </cell>
          <cell r="H1283" t="str">
            <v>ING. DEL HUILA</v>
          </cell>
          <cell r="K1283" t="str">
            <v>Obligaciones de hacer</v>
          </cell>
          <cell r="L1283" t="str">
            <v>Localidades 700</v>
          </cell>
          <cell r="M1283" t="str">
            <v>Celda Portatil - Cuadrada</v>
          </cell>
          <cell r="N1283" t="str">
            <v>45.0</v>
          </cell>
          <cell r="O1283">
            <v>44102</v>
          </cell>
          <cell r="P1283" t="str">
            <v>50.0</v>
          </cell>
          <cell r="Q1283">
            <v>44197</v>
          </cell>
          <cell r="R1283" t="str">
            <v>NA</v>
          </cell>
          <cell r="S1283" t="str">
            <v>NA</v>
          </cell>
          <cell r="T1283" t="str">
            <v>dificil acceso</v>
          </cell>
          <cell r="U1283" t="str">
            <v>CW2020 R3</v>
          </cell>
          <cell r="V1283">
            <v>44162</v>
          </cell>
          <cell r="W1283">
            <v>44162</v>
          </cell>
          <cell r="X1283">
            <v>44162</v>
          </cell>
          <cell r="Y1283">
            <v>44165</v>
          </cell>
          <cell r="Z1283">
            <v>44168</v>
          </cell>
        </row>
        <row r="1284">
          <cell r="B1284" t="str">
            <v>SurOccidente</v>
          </cell>
          <cell r="C1284" t="str">
            <v>CAQ.Las Damas</v>
          </cell>
          <cell r="D1284" t="str">
            <v>Localidades 700 - Obra Civil 100%</v>
          </cell>
          <cell r="E1284">
            <v>190166809</v>
          </cell>
          <cell r="F1284" t="str">
            <v>Luis Ediel Torres</v>
          </cell>
          <cell r="G1284">
            <v>44091</v>
          </cell>
          <cell r="H1284" t="str">
            <v>ING. DEL HUILA</v>
          </cell>
          <cell r="K1284" t="str">
            <v>Obligaciones de hacer</v>
          </cell>
          <cell r="L1284" t="str">
            <v>Localidades 700</v>
          </cell>
          <cell r="M1284" t="str">
            <v>Torre Autosoportada - Triangular Seccion Variable</v>
          </cell>
          <cell r="N1284" t="str">
            <v>60.0</v>
          </cell>
          <cell r="O1284">
            <v>44102</v>
          </cell>
          <cell r="P1284" t="str">
            <v>60.0</v>
          </cell>
          <cell r="Q1284">
            <v>44207</v>
          </cell>
          <cell r="R1284" t="str">
            <v>NA</v>
          </cell>
          <cell r="S1284" t="str">
            <v>NA</v>
          </cell>
          <cell r="T1284" t="str">
            <v>torre 60mt</v>
          </cell>
          <cell r="U1284" t="str">
            <v>CW2020 R3</v>
          </cell>
          <cell r="V1284">
            <v>44285</v>
          </cell>
          <cell r="W1284">
            <v>44343</v>
          </cell>
          <cell r="X1284">
            <v>44344</v>
          </cell>
          <cell r="Y1284">
            <v>44347</v>
          </cell>
          <cell r="Z1284">
            <v>44350</v>
          </cell>
        </row>
        <row r="1285">
          <cell r="B1285" t="str">
            <v>SurOccidente</v>
          </cell>
          <cell r="C1285" t="str">
            <v>CAQ.Las Damas</v>
          </cell>
          <cell r="D1285" t="str">
            <v>Localidades 700 - Suministro e Instalación Torre</v>
          </cell>
          <cell r="E1285">
            <v>86490009</v>
          </cell>
          <cell r="F1285" t="str">
            <v>Luis Ediel Torres</v>
          </cell>
          <cell r="G1285">
            <v>44091</v>
          </cell>
          <cell r="H1285" t="str">
            <v>ING. DEL HUILA</v>
          </cell>
          <cell r="K1285" t="str">
            <v>Obligaciones de hacer</v>
          </cell>
          <cell r="L1285" t="str">
            <v>Localidades 700</v>
          </cell>
          <cell r="M1285" t="str">
            <v>Torre Autosoportada - Triangular Seccion Variable</v>
          </cell>
          <cell r="N1285" t="str">
            <v>60.0</v>
          </cell>
          <cell r="O1285">
            <v>44102</v>
          </cell>
          <cell r="P1285" t="str">
            <v>60.0</v>
          </cell>
          <cell r="Q1285">
            <v>44207</v>
          </cell>
          <cell r="R1285" t="str">
            <v>NA</v>
          </cell>
          <cell r="S1285" t="str">
            <v>NA</v>
          </cell>
          <cell r="T1285" t="str">
            <v>torre 60mt</v>
          </cell>
          <cell r="U1285" t="str">
            <v>CW2020 R3</v>
          </cell>
          <cell r="V1285">
            <v>44162</v>
          </cell>
          <cell r="W1285">
            <v>44162</v>
          </cell>
          <cell r="X1285">
            <v>44162</v>
          </cell>
          <cell r="Y1285">
            <v>44165</v>
          </cell>
          <cell r="Z1285">
            <v>44168</v>
          </cell>
        </row>
        <row r="1286">
          <cell r="B1286" t="str">
            <v>SurOccidente</v>
          </cell>
          <cell r="C1286" t="str">
            <v>CAQ.Las Damas</v>
          </cell>
          <cell r="D1286" t="str">
            <v>Localidades 700 - Cimentación Torre</v>
          </cell>
          <cell r="E1286">
            <v>27183718</v>
          </cell>
          <cell r="F1286" t="str">
            <v>Luis Ediel Torres</v>
          </cell>
          <cell r="G1286">
            <v>44091</v>
          </cell>
          <cell r="H1286" t="str">
            <v>ING. DEL HUILA</v>
          </cell>
          <cell r="K1286" t="str">
            <v>Obligaciones de hacer</v>
          </cell>
          <cell r="L1286" t="str">
            <v>Localidades 700</v>
          </cell>
          <cell r="M1286" t="str">
            <v>Torre Autosoportada - Triangular Seccion Variable</v>
          </cell>
          <cell r="N1286" t="str">
            <v>60.0</v>
          </cell>
          <cell r="O1286">
            <v>44102</v>
          </cell>
          <cell r="P1286" t="str">
            <v>60.0</v>
          </cell>
          <cell r="Q1286">
            <v>44207</v>
          </cell>
          <cell r="R1286" t="str">
            <v>NA</v>
          </cell>
          <cell r="S1286" t="str">
            <v>NA</v>
          </cell>
          <cell r="T1286" t="str">
            <v>torre 60mt</v>
          </cell>
          <cell r="U1286" t="str">
            <v>CW2020 R3</v>
          </cell>
          <cell r="V1286">
            <v>44246</v>
          </cell>
          <cell r="W1286">
            <v>44246</v>
          </cell>
          <cell r="X1286">
            <v>44246</v>
          </cell>
          <cell r="Y1286">
            <v>44251</v>
          </cell>
          <cell r="Z1286">
            <v>44258</v>
          </cell>
        </row>
        <row r="1287">
          <cell r="B1287" t="str">
            <v>SurOccidente</v>
          </cell>
          <cell r="C1287" t="str">
            <v>VAL.Mulalo</v>
          </cell>
          <cell r="D1287" t="str">
            <v>Ampliación Localidades 700 - Ampliación Obras Civiles</v>
          </cell>
          <cell r="E1287">
            <v>5000000</v>
          </cell>
          <cell r="F1287" t="str">
            <v>German David Diez</v>
          </cell>
          <cell r="G1287">
            <v>44091</v>
          </cell>
          <cell r="H1287" t="str">
            <v>HB SADELEC</v>
          </cell>
          <cell r="I1287" t="str">
            <v>RF-OVE-47123 lte700,</v>
          </cell>
          <cell r="J1287">
            <v>25228200001</v>
          </cell>
          <cell r="K1287" t="str">
            <v>NA</v>
          </cell>
          <cell r="L1287" t="str">
            <v>Ampliación Localidades 700</v>
          </cell>
          <cell r="M1287" t="str">
            <v>Otro - Otra</v>
          </cell>
          <cell r="N1287" t="str">
            <v>30.0</v>
          </cell>
          <cell r="O1287">
            <v>44095</v>
          </cell>
          <cell r="P1287" t="str">
            <v>21.0</v>
          </cell>
          <cell r="Q1287">
            <v>44161</v>
          </cell>
          <cell r="R1287" t="str">
            <v>NA</v>
          </cell>
          <cell r="S1287" t="str">
            <v>NA</v>
          </cell>
          <cell r="U1287" t="str">
            <v>CW2020 R3</v>
          </cell>
        </row>
        <row r="1288">
          <cell r="B1288" t="str">
            <v>SurOccidente</v>
          </cell>
          <cell r="C1288" t="str">
            <v>HUI.ECP Rio Ceibas</v>
          </cell>
          <cell r="D1288" t="str">
            <v>Plan de Expansión - Obra Civil 100%</v>
          </cell>
          <cell r="E1288">
            <v>64018732</v>
          </cell>
          <cell r="F1288" t="str">
            <v>Luis Ediel Torres</v>
          </cell>
          <cell r="G1288">
            <v>44091</v>
          </cell>
          <cell r="H1288" t="str">
            <v>CICSA</v>
          </cell>
          <cell r="K1288" t="str">
            <v>Obligaciones de hacer</v>
          </cell>
          <cell r="L1288" t="str">
            <v>Plan de Expansión</v>
          </cell>
          <cell r="M1288" t="str">
            <v>Otro - Estructura Existente</v>
          </cell>
          <cell r="N1288" t="str">
            <v>17.0</v>
          </cell>
          <cell r="O1288">
            <v>44102</v>
          </cell>
          <cell r="P1288" t="str">
            <v>45.0</v>
          </cell>
          <cell r="Q1288">
            <v>44192</v>
          </cell>
          <cell r="R1288" t="str">
            <v>CT</v>
          </cell>
          <cell r="S1288" t="str">
            <v>hasta InSrv</v>
          </cell>
          <cell r="T1288" t="str">
            <v>estructura existente</v>
          </cell>
          <cell r="U1288" t="str">
            <v>CW2020 R3</v>
          </cell>
          <cell r="V1288">
            <v>44284</v>
          </cell>
          <cell r="W1288">
            <v>44286</v>
          </cell>
          <cell r="X1288">
            <v>44286</v>
          </cell>
          <cell r="Y1288">
            <v>44286</v>
          </cell>
          <cell r="Z1288">
            <v>44291</v>
          </cell>
        </row>
        <row r="1289">
          <cell r="B1289" t="str">
            <v>SurOccidente</v>
          </cell>
          <cell r="C1289" t="str">
            <v>HUI.ECP Palogrande</v>
          </cell>
          <cell r="D1289" t="str">
            <v>Plan de Expansión - Obra Civil 100%</v>
          </cell>
          <cell r="E1289">
            <v>54702620</v>
          </cell>
          <cell r="F1289" t="str">
            <v>Luis Ediel Torres</v>
          </cell>
          <cell r="G1289">
            <v>44091</v>
          </cell>
          <cell r="H1289" t="str">
            <v>CICSA</v>
          </cell>
          <cell r="K1289" t="str">
            <v>Obligaciones de hacer</v>
          </cell>
          <cell r="L1289" t="str">
            <v>Plan de Expansión</v>
          </cell>
          <cell r="M1289" t="str">
            <v>Otro - Estructura Existente</v>
          </cell>
          <cell r="N1289" t="str">
            <v>25.0</v>
          </cell>
          <cell r="O1289">
            <v>44102</v>
          </cell>
          <cell r="P1289" t="str">
            <v>45.0</v>
          </cell>
          <cell r="Q1289">
            <v>44192</v>
          </cell>
          <cell r="R1289" t="str">
            <v>N</v>
          </cell>
          <cell r="S1289" t="str">
            <v>hasta InSrv</v>
          </cell>
          <cell r="T1289" t="str">
            <v>estructura existen</v>
          </cell>
          <cell r="U1289" t="str">
            <v>CW2020 R3</v>
          </cell>
          <cell r="V1289">
            <v>44286</v>
          </cell>
          <cell r="W1289">
            <v>44286</v>
          </cell>
          <cell r="X1289">
            <v>44286</v>
          </cell>
          <cell r="Y1289">
            <v>44286</v>
          </cell>
          <cell r="Z1289">
            <v>44291</v>
          </cell>
        </row>
        <row r="1290">
          <cell r="B1290" t="str">
            <v>SurOccidente</v>
          </cell>
          <cell r="C1290" t="str">
            <v>CAQ.Fragua</v>
          </cell>
          <cell r="D1290" t="str">
            <v>Localidades 700 - Suministro e Instalación Torre</v>
          </cell>
          <cell r="E1290">
            <v>165571197</v>
          </cell>
          <cell r="F1290" t="str">
            <v>Luis Ediel Torres</v>
          </cell>
          <cell r="G1290">
            <v>44091</v>
          </cell>
          <cell r="H1290" t="str">
            <v>CICSA</v>
          </cell>
          <cell r="K1290" t="str">
            <v>Obligaciones de hacer</v>
          </cell>
          <cell r="L1290" t="str">
            <v>Localidades 700</v>
          </cell>
          <cell r="M1290" t="str">
            <v>Celda Portatil - Cuadrada</v>
          </cell>
          <cell r="N1290" t="str">
            <v>45.0</v>
          </cell>
          <cell r="O1290">
            <v>44102</v>
          </cell>
          <cell r="P1290" t="str">
            <v>50.0</v>
          </cell>
          <cell r="Q1290">
            <v>44197</v>
          </cell>
          <cell r="R1290" t="str">
            <v>NA</v>
          </cell>
          <cell r="S1290" t="str">
            <v>NA</v>
          </cell>
          <cell r="T1290" t="str">
            <v>dificil acceso</v>
          </cell>
          <cell r="U1290" t="str">
            <v>CW2020 R3</v>
          </cell>
          <cell r="V1290">
            <v>44162</v>
          </cell>
          <cell r="W1290">
            <v>44162</v>
          </cell>
          <cell r="X1290">
            <v>44162</v>
          </cell>
          <cell r="Y1290">
            <v>44167</v>
          </cell>
          <cell r="Z1290">
            <v>44168</v>
          </cell>
        </row>
        <row r="1291">
          <cell r="B1291" t="str">
            <v>SurOccidente</v>
          </cell>
          <cell r="C1291" t="str">
            <v>HUI.Patia</v>
          </cell>
          <cell r="D1291" t="str">
            <v>Localidades 700 - Obra Eléctrica 100%</v>
          </cell>
          <cell r="E1291">
            <v>70000000</v>
          </cell>
          <cell r="F1291" t="str">
            <v>German David Diez</v>
          </cell>
          <cell r="G1291">
            <v>44090</v>
          </cell>
          <cell r="H1291" t="str">
            <v>CICSA</v>
          </cell>
          <cell r="I1291" t="str">
            <v>RF-PE-23181,</v>
          </cell>
          <cell r="J1291">
            <v>20210740</v>
          </cell>
          <cell r="K1291" t="str">
            <v>NA</v>
          </cell>
          <cell r="L1291" t="str">
            <v>Localidades 700</v>
          </cell>
          <cell r="M1291" t="str">
            <v>Celda Portatil - Cuadrada</v>
          </cell>
          <cell r="N1291" t="str">
            <v>45.0</v>
          </cell>
          <cell r="O1291">
            <v>44095</v>
          </cell>
          <cell r="P1291" t="str">
            <v>45.0</v>
          </cell>
          <cell r="Q1291">
            <v>44185</v>
          </cell>
          <cell r="R1291" t="str">
            <v>NA</v>
          </cell>
          <cell r="S1291" t="str">
            <v>NA</v>
          </cell>
          <cell r="U1291" t="str">
            <v>CW2020 R3</v>
          </cell>
          <cell r="V1291">
            <v>44466</v>
          </cell>
        </row>
        <row r="1292">
          <cell r="B1292" t="str">
            <v>SurOccidente</v>
          </cell>
          <cell r="C1292" t="str">
            <v>HUI.Patia</v>
          </cell>
          <cell r="D1292" t="str">
            <v>Localidades 700 - Obra Civil 100%</v>
          </cell>
          <cell r="E1292">
            <v>55016942</v>
          </cell>
          <cell r="F1292" t="str">
            <v>German David Diez</v>
          </cell>
          <cell r="G1292">
            <v>44090</v>
          </cell>
          <cell r="H1292" t="str">
            <v>CICSA</v>
          </cell>
          <cell r="I1292" t="str">
            <v>RF-PE-23181,</v>
          </cell>
          <cell r="J1292">
            <v>30509800001</v>
          </cell>
          <cell r="K1292" t="str">
            <v>NA</v>
          </cell>
          <cell r="L1292" t="str">
            <v>Localidades 700</v>
          </cell>
          <cell r="M1292" t="str">
            <v>Celda Portatil - Cuadrada</v>
          </cell>
          <cell r="N1292" t="str">
            <v>45.0</v>
          </cell>
          <cell r="O1292">
            <v>44095</v>
          </cell>
          <cell r="P1292" t="str">
            <v>45.0</v>
          </cell>
          <cell r="Q1292">
            <v>44185</v>
          </cell>
          <cell r="R1292" t="str">
            <v>NA</v>
          </cell>
          <cell r="S1292" t="str">
            <v>NA</v>
          </cell>
          <cell r="U1292" t="str">
            <v>CW2020 R3</v>
          </cell>
          <cell r="V1292">
            <v>44466</v>
          </cell>
          <cell r="W1292">
            <v>44466</v>
          </cell>
          <cell r="X1292">
            <v>44466</v>
          </cell>
          <cell r="Y1292">
            <v>44467</v>
          </cell>
          <cell r="Z1292">
            <v>44473</v>
          </cell>
        </row>
        <row r="1293">
          <cell r="B1293" t="str">
            <v>SurOccidente</v>
          </cell>
          <cell r="C1293" t="str">
            <v>CAL.Ecopapel</v>
          </cell>
          <cell r="D1293" t="str">
            <v>Ampliación Ciudades Capitales - Ampliación Obras Civiles</v>
          </cell>
          <cell r="E1293">
            <v>6580416</v>
          </cell>
          <cell r="F1293" t="str">
            <v>German David Diez</v>
          </cell>
          <cell r="G1293">
            <v>44090</v>
          </cell>
          <cell r="H1293" t="str">
            <v>HB SADELEC</v>
          </cell>
          <cell r="I1293" t="str">
            <v>RF-OVE-45946 lte700,</v>
          </cell>
          <cell r="J1293">
            <v>20094300002</v>
          </cell>
          <cell r="K1293" t="str">
            <v>NA</v>
          </cell>
          <cell r="L1293" t="str">
            <v>Ampliación Ciudades Capitales</v>
          </cell>
          <cell r="M1293" t="str">
            <v>Otro - Otra</v>
          </cell>
          <cell r="N1293" t="str">
            <v>30.0</v>
          </cell>
          <cell r="O1293">
            <v>44095</v>
          </cell>
          <cell r="P1293" t="str">
            <v>21.0</v>
          </cell>
          <cell r="Q1293">
            <v>44161</v>
          </cell>
          <cell r="R1293" t="str">
            <v>NA</v>
          </cell>
          <cell r="S1293" t="str">
            <v>NA</v>
          </cell>
          <cell r="U1293" t="str">
            <v>CW2020 R3</v>
          </cell>
        </row>
        <row r="1294">
          <cell r="B1294" t="str">
            <v>SurOccidente</v>
          </cell>
          <cell r="C1294" t="str">
            <v>CAL.Israel</v>
          </cell>
          <cell r="D1294" t="str">
            <v>Ampliación Ciudades Capitales - Ampliación Obras Civiles</v>
          </cell>
          <cell r="E1294">
            <v>3000000</v>
          </cell>
          <cell r="F1294" t="str">
            <v>German David Diez</v>
          </cell>
          <cell r="G1294">
            <v>44089</v>
          </cell>
          <cell r="H1294" t="str">
            <v>HB SADELEC</v>
          </cell>
          <cell r="I1294" t="str">
            <v>RF-OVE-39296 LTE1900,</v>
          </cell>
          <cell r="J1294">
            <v>24784900001</v>
          </cell>
          <cell r="K1294" t="str">
            <v>NA</v>
          </cell>
          <cell r="L1294" t="str">
            <v>Ampliación Ciudades Capitales</v>
          </cell>
          <cell r="M1294" t="str">
            <v>Otro - Otra</v>
          </cell>
          <cell r="N1294" t="str">
            <v>20.0</v>
          </cell>
          <cell r="O1294">
            <v>44095</v>
          </cell>
          <cell r="P1294" t="str">
            <v>21.0</v>
          </cell>
          <cell r="Q1294">
            <v>44161</v>
          </cell>
          <cell r="R1294" t="str">
            <v>NA</v>
          </cell>
          <cell r="S1294" t="str">
            <v>NA</v>
          </cell>
          <cell r="U1294" t="str">
            <v>CW2020 R3</v>
          </cell>
        </row>
        <row r="1295">
          <cell r="B1295" t="str">
            <v>SurOccidente</v>
          </cell>
          <cell r="C1295" t="str">
            <v>CAL.Aristi</v>
          </cell>
          <cell r="D1295" t="str">
            <v>Ampliación Ciudades Capitales - Ampliación Obras Civiles</v>
          </cell>
          <cell r="E1295">
            <v>3500000</v>
          </cell>
          <cell r="F1295" t="str">
            <v>German David Diez</v>
          </cell>
          <cell r="G1295">
            <v>44089</v>
          </cell>
          <cell r="H1295" t="str">
            <v>HB SADELEC</v>
          </cell>
          <cell r="I1295" t="str">
            <v>RF-OVE-46221 lte700,</v>
          </cell>
          <cell r="J1295">
            <v>24995700001</v>
          </cell>
          <cell r="K1295" t="str">
            <v>NA</v>
          </cell>
          <cell r="L1295" t="str">
            <v>Ampliación Ciudades Capitales</v>
          </cell>
          <cell r="M1295" t="str">
            <v>Otro - Otra</v>
          </cell>
          <cell r="N1295" t="str">
            <v>20.0</v>
          </cell>
          <cell r="O1295">
            <v>44095</v>
          </cell>
          <cell r="P1295" t="str">
            <v>21.0</v>
          </cell>
          <cell r="Q1295">
            <v>44161</v>
          </cell>
          <cell r="R1295" t="str">
            <v>NA</v>
          </cell>
          <cell r="S1295" t="str">
            <v>NA</v>
          </cell>
          <cell r="U1295" t="str">
            <v>CW2020 R3</v>
          </cell>
        </row>
        <row r="1296">
          <cell r="B1296" t="str">
            <v>SurOccidente</v>
          </cell>
          <cell r="C1296" t="str">
            <v>CAL.San Andresito</v>
          </cell>
          <cell r="D1296" t="str">
            <v>Ampliación Ciudades Capitales - Ampliación Obras Civiles</v>
          </cell>
          <cell r="E1296">
            <v>6000000</v>
          </cell>
          <cell r="F1296" t="str">
            <v>German David Diez</v>
          </cell>
          <cell r="G1296">
            <v>44089</v>
          </cell>
          <cell r="H1296" t="str">
            <v>HB SADELEC</v>
          </cell>
          <cell r="I1296" t="str">
            <v>RF-OVE-45940 lte700,</v>
          </cell>
          <cell r="J1296">
            <v>13584000011</v>
          </cell>
          <cell r="K1296" t="str">
            <v>NA</v>
          </cell>
          <cell r="L1296" t="str">
            <v>Ampliación Ciudades Capitales</v>
          </cell>
          <cell r="M1296" t="str">
            <v>Otro - Estructura Existente</v>
          </cell>
          <cell r="N1296" t="str">
            <v>30.0</v>
          </cell>
          <cell r="O1296">
            <v>44095</v>
          </cell>
          <cell r="P1296" t="str">
            <v>21.0</v>
          </cell>
          <cell r="Q1296">
            <v>44161</v>
          </cell>
          <cell r="R1296" t="str">
            <v>NA</v>
          </cell>
          <cell r="S1296" t="str">
            <v>NA</v>
          </cell>
          <cell r="U1296" t="str">
            <v>CW2020 R3</v>
          </cell>
        </row>
        <row r="1297">
          <cell r="B1297" t="str">
            <v>SurOccidente</v>
          </cell>
          <cell r="C1297" t="str">
            <v>CAU.Yapura</v>
          </cell>
          <cell r="D1297" t="str">
            <v>Localidades 700 - Suministro e Instalación Torre</v>
          </cell>
          <cell r="E1297">
            <v>268096661</v>
          </cell>
          <cell r="F1297" t="str">
            <v>Luis Ediel Torres</v>
          </cell>
          <cell r="G1297">
            <v>44085</v>
          </cell>
          <cell r="H1297" t="str">
            <v>CICSA</v>
          </cell>
          <cell r="K1297" t="str">
            <v>Obligaciones de hacer</v>
          </cell>
          <cell r="L1297" t="str">
            <v>Localidades 700</v>
          </cell>
          <cell r="M1297" t="str">
            <v>Celda Portatil - Cuadrada</v>
          </cell>
          <cell r="N1297" t="str">
            <v>45.0</v>
          </cell>
          <cell r="O1297">
            <v>44095</v>
          </cell>
          <cell r="P1297" t="str">
            <v>50.0</v>
          </cell>
          <cell r="Q1297">
            <v>44190</v>
          </cell>
          <cell r="R1297" t="str">
            <v>NA</v>
          </cell>
          <cell r="S1297" t="str">
            <v>NA</v>
          </cell>
          <cell r="T1297" t="str">
            <v>cp portatil 45</v>
          </cell>
          <cell r="U1297" t="str">
            <v>CW2020 R3</v>
          </cell>
          <cell r="V1297">
            <v>44225</v>
          </cell>
          <cell r="W1297">
            <v>44249</v>
          </cell>
          <cell r="X1297">
            <v>44249</v>
          </cell>
          <cell r="Y1297">
            <v>44249</v>
          </cell>
          <cell r="Z1297">
            <v>44258</v>
          </cell>
        </row>
        <row r="1298">
          <cell r="B1298" t="str">
            <v>SurOccidente</v>
          </cell>
          <cell r="C1298" t="str">
            <v>CAL.Apache</v>
          </cell>
          <cell r="D1298" t="str">
            <v>Ampliación Ciudades Capitales - Ampliación Obras Civiles</v>
          </cell>
          <cell r="E1298">
            <v>10000000</v>
          </cell>
          <cell r="F1298" t="str">
            <v>German David Diez</v>
          </cell>
          <cell r="G1298">
            <v>44083</v>
          </cell>
          <cell r="H1298" t="str">
            <v>HB SADELEC</v>
          </cell>
          <cell r="I1298" t="str">
            <v>RF-OVE-45605 lte700,</v>
          </cell>
          <cell r="J1298">
            <v>19249800003</v>
          </cell>
          <cell r="K1298" t="str">
            <v>NA</v>
          </cell>
          <cell r="L1298" t="str">
            <v>Ampliación Ciudades Capitales</v>
          </cell>
          <cell r="M1298" t="str">
            <v>Otro - Otra</v>
          </cell>
          <cell r="N1298" t="str">
            <v>30.0</v>
          </cell>
          <cell r="O1298">
            <v>44088</v>
          </cell>
          <cell r="P1298" t="str">
            <v>21.0</v>
          </cell>
          <cell r="Q1298">
            <v>44154</v>
          </cell>
          <cell r="R1298" t="str">
            <v>NA</v>
          </cell>
          <cell r="S1298" t="str">
            <v>NA</v>
          </cell>
          <cell r="U1298" t="str">
            <v>CW2020 R3</v>
          </cell>
        </row>
        <row r="1299">
          <cell r="B1299" t="str">
            <v>SurOccidente</v>
          </cell>
          <cell r="C1299" t="str">
            <v>CAL.Club Rivera</v>
          </cell>
          <cell r="D1299" t="str">
            <v>Ampliación Ciudades Capitales - Ampliación Obras Civiles</v>
          </cell>
          <cell r="E1299">
            <v>6754605</v>
          </cell>
          <cell r="F1299" t="str">
            <v>German David Diez</v>
          </cell>
          <cell r="G1299">
            <v>44082</v>
          </cell>
          <cell r="H1299" t="str">
            <v>HB SADELEC</v>
          </cell>
          <cell r="I1299" t="str">
            <v>RF-OVE-46231 lte700,</v>
          </cell>
          <cell r="J1299">
            <v>24678100001</v>
          </cell>
          <cell r="K1299" t="str">
            <v>NA</v>
          </cell>
          <cell r="L1299" t="str">
            <v>Ampliación Ciudades Capitales</v>
          </cell>
          <cell r="M1299" t="str">
            <v>Otro - Otra</v>
          </cell>
          <cell r="N1299" t="str">
            <v>30.0</v>
          </cell>
          <cell r="O1299">
            <v>44088</v>
          </cell>
          <cell r="P1299" t="str">
            <v>21.0</v>
          </cell>
          <cell r="Q1299">
            <v>44154</v>
          </cell>
          <cell r="R1299" t="str">
            <v>NA</v>
          </cell>
          <cell r="S1299" t="str">
            <v>NA</v>
          </cell>
          <cell r="U1299" t="str">
            <v>CW2020 R3</v>
          </cell>
        </row>
        <row r="1300">
          <cell r="B1300" t="str">
            <v>SurOccidente</v>
          </cell>
          <cell r="C1300" t="str">
            <v>CAL.Cam</v>
          </cell>
          <cell r="D1300" t="str">
            <v>Ampliación Ciudades Capitales - Ampliación Obras Civiles</v>
          </cell>
          <cell r="E1300">
            <v>7000000</v>
          </cell>
          <cell r="F1300" t="str">
            <v>German David Diez</v>
          </cell>
          <cell r="G1300">
            <v>44082</v>
          </cell>
          <cell r="H1300" t="str">
            <v>HB SADELEC</v>
          </cell>
          <cell r="I1300" t="str">
            <v>RF-OVE-45936 lte700,</v>
          </cell>
          <cell r="J1300">
            <v>24942100002</v>
          </cell>
          <cell r="K1300" t="str">
            <v>NA</v>
          </cell>
          <cell r="L1300" t="str">
            <v>Ampliación Ciudades Capitales</v>
          </cell>
          <cell r="M1300" t="str">
            <v>Otro - Otra</v>
          </cell>
          <cell r="N1300" t="str">
            <v>30.0</v>
          </cell>
          <cell r="O1300">
            <v>44088</v>
          </cell>
          <cell r="P1300" t="str">
            <v>21.0</v>
          </cell>
          <cell r="Q1300">
            <v>44154</v>
          </cell>
          <cell r="R1300" t="str">
            <v>NA</v>
          </cell>
          <cell r="S1300" t="str">
            <v>NA</v>
          </cell>
          <cell r="U1300" t="str">
            <v>CW2020 R3</v>
          </cell>
        </row>
        <row r="1301">
          <cell r="B1301" t="str">
            <v>SurOccidente</v>
          </cell>
          <cell r="C1301" t="str">
            <v>CAL.La Base-2</v>
          </cell>
          <cell r="D1301" t="str">
            <v>Ampliación Ciudades Capitales - Ampliación Obras Civiles</v>
          </cell>
          <cell r="E1301">
            <v>4984384</v>
          </cell>
          <cell r="F1301" t="str">
            <v>German David Diez</v>
          </cell>
          <cell r="G1301">
            <v>44082</v>
          </cell>
          <cell r="H1301" t="str">
            <v>HB SADELEC</v>
          </cell>
          <cell r="I1301" t="str">
            <v>RF-OVE-45592 lte700,</v>
          </cell>
          <cell r="J1301">
            <v>24873700001</v>
          </cell>
          <cell r="K1301" t="str">
            <v>NA</v>
          </cell>
          <cell r="L1301" t="str">
            <v>Ampliación Ciudades Capitales</v>
          </cell>
          <cell r="M1301" t="str">
            <v>Otro - Otra</v>
          </cell>
          <cell r="N1301" t="str">
            <v>30.0</v>
          </cell>
          <cell r="O1301">
            <v>44088</v>
          </cell>
          <cell r="P1301" t="str">
            <v>21.0</v>
          </cell>
          <cell r="Q1301">
            <v>44154</v>
          </cell>
          <cell r="R1301" t="str">
            <v>NA</v>
          </cell>
          <cell r="S1301" t="str">
            <v>NA</v>
          </cell>
          <cell r="U1301" t="str">
            <v>CW2020 R3</v>
          </cell>
        </row>
        <row r="1302">
          <cell r="B1302" t="str">
            <v>SurOccidente</v>
          </cell>
          <cell r="C1302" t="str">
            <v>NAR.Via Aeropuerto Ipiales</v>
          </cell>
          <cell r="D1302" t="str">
            <v>Adecuaciones - Visita Tecnica Energía</v>
          </cell>
          <cell r="E1302">
            <v>950000</v>
          </cell>
          <cell r="F1302" t="str">
            <v>Juan Carlos Gonzalez</v>
          </cell>
          <cell r="G1302">
            <v>44082</v>
          </cell>
          <cell r="H1302" t="str">
            <v>HB SADELEC</v>
          </cell>
          <cell r="I1302" t="str">
            <v>RF-PE-17030,</v>
          </cell>
          <cell r="J1302" t="str">
            <v>CW-ORD-714</v>
          </cell>
          <cell r="K1302" t="str">
            <v>NA</v>
          </cell>
          <cell r="L1302" t="str">
            <v>Adecuaciones</v>
          </cell>
          <cell r="M1302" t="str">
            <v>Celda Portatil - Cuadrada</v>
          </cell>
          <cell r="N1302" t="str">
            <v>0.0</v>
          </cell>
          <cell r="O1302">
            <v>44085</v>
          </cell>
          <cell r="P1302" t="str">
            <v>15.0</v>
          </cell>
          <cell r="Q1302">
            <v>44145</v>
          </cell>
          <cell r="R1302" t="str">
            <v>NA</v>
          </cell>
          <cell r="S1302" t="str">
            <v>NA</v>
          </cell>
          <cell r="T1302" t="str">
            <v>que acompañe al negociador a definir el tema de servidumbres en sitio visita de identificación de rutas adicionales para el tendido eléctrico</v>
          </cell>
          <cell r="U1302" t="str">
            <v>CW2020 R3</v>
          </cell>
          <cell r="V1302">
            <v>44145</v>
          </cell>
          <cell r="W1302">
            <v>44145</v>
          </cell>
          <cell r="X1302">
            <v>44145</v>
          </cell>
          <cell r="Y1302">
            <v>44145</v>
          </cell>
          <cell r="Z1302">
            <v>44168</v>
          </cell>
        </row>
        <row r="1303">
          <cell r="B1303" t="str">
            <v>SurOccidente</v>
          </cell>
          <cell r="C1303" t="str">
            <v>CAL.Porvenir</v>
          </cell>
          <cell r="D1303" t="str">
            <v>Ampliación Ciudades Capitales - Ampliación Obras Civiles</v>
          </cell>
          <cell r="E1303">
            <v>9000000</v>
          </cell>
          <cell r="F1303" t="str">
            <v>German David Diez</v>
          </cell>
          <cell r="G1303">
            <v>44077</v>
          </cell>
          <cell r="H1303" t="str">
            <v>HB SADELEC</v>
          </cell>
          <cell r="I1303" t="str">
            <v>RF-OVE-47115 lte700,</v>
          </cell>
          <cell r="J1303">
            <v>24981400005</v>
          </cell>
          <cell r="K1303" t="str">
            <v>NA</v>
          </cell>
          <cell r="L1303" t="str">
            <v>Ampliación Ciudades Capitales</v>
          </cell>
          <cell r="M1303" t="str">
            <v>Otro - Otra</v>
          </cell>
          <cell r="N1303" t="str">
            <v>40.0</v>
          </cell>
          <cell r="O1303">
            <v>44081</v>
          </cell>
          <cell r="P1303" t="str">
            <v>21.0</v>
          </cell>
          <cell r="Q1303">
            <v>44147</v>
          </cell>
          <cell r="R1303" t="str">
            <v>NA</v>
          </cell>
          <cell r="S1303" t="str">
            <v>NA</v>
          </cell>
          <cell r="U1303" t="str">
            <v>CW2020 R3</v>
          </cell>
        </row>
        <row r="1304">
          <cell r="B1304" t="str">
            <v>SurOccidente</v>
          </cell>
          <cell r="C1304" t="str">
            <v>CAL.La Base</v>
          </cell>
          <cell r="D1304" t="str">
            <v>Ampliación Ciudades Capitales - Ampliación Obras Civiles</v>
          </cell>
          <cell r="E1304">
            <v>9000000</v>
          </cell>
          <cell r="F1304" t="str">
            <v>German David Diez</v>
          </cell>
          <cell r="G1304">
            <v>44077</v>
          </cell>
          <cell r="H1304" t="str">
            <v>HB SADELEC</v>
          </cell>
          <cell r="I1304" t="str">
            <v>RF-OVE-46454 lte700,</v>
          </cell>
          <cell r="J1304">
            <v>25118200002</v>
          </cell>
          <cell r="K1304" t="str">
            <v>NA</v>
          </cell>
          <cell r="L1304" t="str">
            <v>Ampliación Ciudades Capitales</v>
          </cell>
          <cell r="M1304" t="str">
            <v>Otro - Otra</v>
          </cell>
          <cell r="N1304" t="str">
            <v>40.0</v>
          </cell>
          <cell r="O1304">
            <v>44081</v>
          </cell>
          <cell r="P1304" t="str">
            <v>21.0</v>
          </cell>
          <cell r="Q1304">
            <v>44147</v>
          </cell>
          <cell r="R1304" t="str">
            <v>NA</v>
          </cell>
          <cell r="S1304" t="str">
            <v>NA</v>
          </cell>
          <cell r="U1304" t="str">
            <v>CW2020 R3</v>
          </cell>
        </row>
        <row r="1305">
          <cell r="B1305" t="str">
            <v>SurOccidente</v>
          </cell>
          <cell r="C1305" t="str">
            <v>PUT.Puerto Limon-2</v>
          </cell>
          <cell r="D1305" t="str">
            <v>Localidades 700 - Obra Civil 100%</v>
          </cell>
          <cell r="E1305">
            <v>214596102</v>
          </cell>
          <cell r="F1305" t="str">
            <v>Luis Ediel Torres</v>
          </cell>
          <cell r="G1305">
            <v>44074</v>
          </cell>
          <cell r="H1305" t="str">
            <v>CICSA</v>
          </cell>
          <cell r="K1305" t="str">
            <v>Obligaciones de hacer</v>
          </cell>
          <cell r="L1305" t="str">
            <v>Localidades 700</v>
          </cell>
          <cell r="M1305" t="str">
            <v>Celda Portatil - Triangular</v>
          </cell>
          <cell r="N1305" t="str">
            <v>45.0</v>
          </cell>
          <cell r="O1305">
            <v>44081</v>
          </cell>
          <cell r="P1305" t="str">
            <v>50.0</v>
          </cell>
          <cell r="Q1305">
            <v>44176</v>
          </cell>
          <cell r="R1305" t="str">
            <v>NA</v>
          </cell>
          <cell r="S1305" t="str">
            <v>NA</v>
          </cell>
          <cell r="T1305" t="str">
            <v>sitio dificiel ingreso</v>
          </cell>
          <cell r="U1305" t="str">
            <v>CW2020 R3</v>
          </cell>
          <cell r="V1305">
            <v>44167</v>
          </cell>
          <cell r="W1305">
            <v>44167</v>
          </cell>
          <cell r="X1305">
            <v>44167</v>
          </cell>
          <cell r="Y1305">
            <v>44187</v>
          </cell>
          <cell r="Z1305">
            <v>44202</v>
          </cell>
        </row>
        <row r="1306">
          <cell r="B1306" t="str">
            <v>SurOccidente</v>
          </cell>
          <cell r="C1306" t="str">
            <v>PUT.Naranjito</v>
          </cell>
          <cell r="D1306" t="str">
            <v>Localidades 700 - Obra Civil 100%</v>
          </cell>
          <cell r="E1306">
            <v>212804377</v>
          </cell>
          <cell r="F1306" t="str">
            <v>Juan Carlos Gonzalez</v>
          </cell>
          <cell r="G1306">
            <v>44071</v>
          </cell>
          <cell r="H1306" t="str">
            <v>CICSA</v>
          </cell>
          <cell r="I1306" t="str">
            <v>RF-PE-23205,</v>
          </cell>
          <cell r="J1306">
            <v>30505900001</v>
          </cell>
          <cell r="K1306" t="str">
            <v>Obligaciones de hacer</v>
          </cell>
          <cell r="L1306" t="str">
            <v>Localidades 700</v>
          </cell>
          <cell r="M1306" t="str">
            <v>Celda Portatil - Cuadrada</v>
          </cell>
          <cell r="N1306" t="str">
            <v>45.0</v>
          </cell>
          <cell r="O1306">
            <v>44081</v>
          </cell>
          <cell r="P1306" t="str">
            <v>30.0</v>
          </cell>
          <cell r="Q1306">
            <v>44156</v>
          </cell>
          <cell r="R1306" t="str">
            <v>NA</v>
          </cell>
          <cell r="S1306" t="str">
            <v>NA</v>
          </cell>
          <cell r="T1306" t="str">
            <v>Celda portatil torre 45m</v>
          </cell>
          <cell r="U1306" t="str">
            <v>CW2020 R3</v>
          </cell>
          <cell r="V1306">
            <v>44165</v>
          </cell>
          <cell r="W1306">
            <v>44165</v>
          </cell>
          <cell r="X1306">
            <v>44166</v>
          </cell>
          <cell r="Y1306">
            <v>44167</v>
          </cell>
          <cell r="Z1306">
            <v>44168</v>
          </cell>
        </row>
        <row r="1307">
          <cell r="B1307" t="str">
            <v>SurOccidente</v>
          </cell>
          <cell r="C1307" t="str">
            <v>PUT.Tesalia-2</v>
          </cell>
          <cell r="D1307" t="str">
            <v>Localidades 700 - Obra Civil 100%</v>
          </cell>
          <cell r="E1307">
            <v>98909401</v>
          </cell>
          <cell r="F1307" t="str">
            <v>Juan Carlos Gonzalez</v>
          </cell>
          <cell r="G1307">
            <v>44071</v>
          </cell>
          <cell r="H1307" t="str">
            <v>HB SADELEC</v>
          </cell>
          <cell r="I1307" t="str">
            <v>RF-PE-23212,</v>
          </cell>
          <cell r="J1307">
            <v>30505400001</v>
          </cell>
          <cell r="K1307" t="str">
            <v>Obligaciones de hacer</v>
          </cell>
          <cell r="L1307" t="str">
            <v>Localidades 700</v>
          </cell>
          <cell r="M1307" t="str">
            <v>Celda Portatil - Cuadrada</v>
          </cell>
          <cell r="N1307" t="str">
            <v>45.0</v>
          </cell>
          <cell r="O1307">
            <v>44081</v>
          </cell>
          <cell r="P1307" t="str">
            <v>30.0</v>
          </cell>
          <cell r="Q1307">
            <v>44156</v>
          </cell>
          <cell r="R1307" t="str">
            <v>NA</v>
          </cell>
          <cell r="S1307" t="str">
            <v>NA</v>
          </cell>
          <cell r="T1307" t="str">
            <v>Celda portatil torre 45m</v>
          </cell>
          <cell r="U1307" t="str">
            <v>CW2020 R3</v>
          </cell>
          <cell r="V1307">
            <v>44253</v>
          </cell>
          <cell r="W1307">
            <v>44253</v>
          </cell>
          <cell r="X1307">
            <v>44280</v>
          </cell>
          <cell r="Y1307">
            <v>44284</v>
          </cell>
          <cell r="Z1307">
            <v>44291</v>
          </cell>
        </row>
        <row r="1308">
          <cell r="B1308" t="str">
            <v>SurOccidente</v>
          </cell>
          <cell r="C1308" t="str">
            <v>PUT.Pto Asis-3</v>
          </cell>
          <cell r="D1308" t="str">
            <v>Plan de Expansión - Obra Eléctrica 100%</v>
          </cell>
          <cell r="E1308">
            <v>1626767</v>
          </cell>
          <cell r="F1308" t="str">
            <v>German David Diez</v>
          </cell>
          <cell r="G1308">
            <v>44070</v>
          </cell>
          <cell r="H1308" t="str">
            <v>CICSA</v>
          </cell>
          <cell r="J1308">
            <v>24703400001</v>
          </cell>
          <cell r="K1308" t="str">
            <v>NA</v>
          </cell>
          <cell r="L1308" t="str">
            <v>Plan de Expansión</v>
          </cell>
          <cell r="M1308" t="str">
            <v>Torre Riendada - Seccion Cuadrada</v>
          </cell>
          <cell r="N1308" t="str">
            <v>0.0</v>
          </cell>
          <cell r="O1308">
            <v>44074</v>
          </cell>
          <cell r="P1308" t="str">
            <v>60.0</v>
          </cell>
          <cell r="Q1308">
            <v>44179</v>
          </cell>
          <cell r="R1308" t="str">
            <v>ND</v>
          </cell>
          <cell r="S1308" t="str">
            <v>ND</v>
          </cell>
          <cell r="T1308" t="str">
            <v>MNormailización proyecto Acometida Electrica</v>
          </cell>
          <cell r="U1308" t="str">
            <v>CW2020 R3</v>
          </cell>
          <cell r="V1308">
            <v>44215</v>
          </cell>
          <cell r="W1308">
            <v>44215</v>
          </cell>
          <cell r="X1308">
            <v>44215</v>
          </cell>
          <cell r="Y1308">
            <v>44215</v>
          </cell>
          <cell r="Z1308">
            <v>44230</v>
          </cell>
        </row>
        <row r="1309">
          <cell r="B1309" t="str">
            <v>SurOccidente</v>
          </cell>
          <cell r="C1309" t="str">
            <v>IBG.Variante</v>
          </cell>
          <cell r="D1309" t="str">
            <v>Adecuaciones - Contrucción Red Electrica Plan Expansión</v>
          </cell>
          <cell r="E1309">
            <v>340659</v>
          </cell>
          <cell r="F1309" t="str">
            <v>Juan Carlos Gonzalez</v>
          </cell>
          <cell r="G1309">
            <v>44070</v>
          </cell>
          <cell r="H1309" t="str">
            <v>CICSA</v>
          </cell>
          <cell r="K1309" t="str">
            <v>NA</v>
          </cell>
          <cell r="L1309" t="str">
            <v>Adecuaciones</v>
          </cell>
          <cell r="M1309" t="str">
            <v>Otro - Otra</v>
          </cell>
          <cell r="N1309" t="str">
            <v>0.0</v>
          </cell>
          <cell r="O1309">
            <v>44074</v>
          </cell>
          <cell r="P1309" t="str">
            <v>30.0</v>
          </cell>
          <cell r="Q1309">
            <v>44149</v>
          </cell>
          <cell r="R1309" t="str">
            <v>NA</v>
          </cell>
          <cell r="S1309" t="str">
            <v>NA</v>
          </cell>
          <cell r="T1309" t="str">
            <v>las obras eléctricas ya se encuentran construidas, la energía se está tomando aguas abajo del medidor de Movistar, por lo que urge la necesidad de independizar la cuenta.</v>
          </cell>
          <cell r="U1309" t="str">
            <v>CW2020 R3</v>
          </cell>
          <cell r="V1309">
            <v>44228</v>
          </cell>
          <cell r="W1309">
            <v>44228</v>
          </cell>
          <cell r="X1309">
            <v>44228</v>
          </cell>
          <cell r="Y1309">
            <v>44228</v>
          </cell>
          <cell r="Z1309">
            <v>44230</v>
          </cell>
        </row>
        <row r="1310">
          <cell r="B1310" t="str">
            <v>SurOccidente</v>
          </cell>
          <cell r="C1310" t="str">
            <v>IBG.Valparaiso</v>
          </cell>
          <cell r="D1310" t="str">
            <v>Adecuaciones - Contrucción Red Electrica Plan Expansión</v>
          </cell>
          <cell r="E1310">
            <v>340659</v>
          </cell>
          <cell r="F1310" t="str">
            <v>Juan Carlos Gonzalez</v>
          </cell>
          <cell r="G1310">
            <v>44070</v>
          </cell>
          <cell r="H1310" t="str">
            <v>CICSA</v>
          </cell>
          <cell r="K1310" t="str">
            <v>NA</v>
          </cell>
          <cell r="L1310" t="str">
            <v>Adecuaciones</v>
          </cell>
          <cell r="M1310" t="str">
            <v>Otro - Otra</v>
          </cell>
          <cell r="N1310" t="str">
            <v>0.0</v>
          </cell>
          <cell r="O1310">
            <v>44074</v>
          </cell>
          <cell r="P1310" t="str">
            <v>30.0</v>
          </cell>
          <cell r="Q1310">
            <v>44149</v>
          </cell>
          <cell r="R1310" t="str">
            <v>NA</v>
          </cell>
          <cell r="S1310" t="str">
            <v>NA</v>
          </cell>
          <cell r="T1310" t="str">
            <v>las obras eléctricas ya se encuentran construidas, la energía se está tomando aguas abajo del medidor de Movistar, por lo que urge la necesidad de independizar la cuenta.</v>
          </cell>
          <cell r="U1310" t="str">
            <v>CW2020 R3</v>
          </cell>
          <cell r="V1310">
            <v>44228</v>
          </cell>
          <cell r="W1310">
            <v>44228</v>
          </cell>
          <cell r="X1310">
            <v>44228</v>
          </cell>
          <cell r="Y1310">
            <v>44228</v>
          </cell>
          <cell r="Z1310">
            <v>44230</v>
          </cell>
        </row>
        <row r="1311">
          <cell r="B1311" t="str">
            <v>SurOccidente</v>
          </cell>
          <cell r="C1311" t="str">
            <v>IBG.Topacio</v>
          </cell>
          <cell r="D1311" t="str">
            <v>Adecuaciones - Contrucción Red Electrica Plan Expansión</v>
          </cell>
          <cell r="E1311">
            <v>340659</v>
          </cell>
          <cell r="F1311" t="str">
            <v>Juan Carlos Gonzalez</v>
          </cell>
          <cell r="G1311">
            <v>44070</v>
          </cell>
          <cell r="H1311" t="str">
            <v>CICSA</v>
          </cell>
          <cell r="K1311" t="str">
            <v>NA</v>
          </cell>
          <cell r="L1311" t="str">
            <v>Adecuaciones</v>
          </cell>
          <cell r="M1311" t="str">
            <v>Otro - Otra</v>
          </cell>
          <cell r="N1311" t="str">
            <v>0.0</v>
          </cell>
          <cell r="O1311">
            <v>44074</v>
          </cell>
          <cell r="P1311" t="str">
            <v>30.0</v>
          </cell>
          <cell r="Q1311">
            <v>44149</v>
          </cell>
          <cell r="R1311" t="str">
            <v>NA</v>
          </cell>
          <cell r="S1311" t="str">
            <v>NA</v>
          </cell>
          <cell r="T1311" t="str">
            <v>las obras eléctricas ya se encuentran construidas, la energía se está tomando aguas abajo del medidor de Movistar, por lo que urge la necesidad de independizar la cuenta.</v>
          </cell>
          <cell r="U1311" t="str">
            <v>CW2020 R3</v>
          </cell>
          <cell r="V1311">
            <v>44228</v>
          </cell>
          <cell r="W1311">
            <v>44228</v>
          </cell>
          <cell r="X1311">
            <v>44228</v>
          </cell>
          <cell r="Y1311">
            <v>44228</v>
          </cell>
          <cell r="Z1311">
            <v>44230</v>
          </cell>
        </row>
        <row r="1312">
          <cell r="B1312" t="str">
            <v>SurOccidente</v>
          </cell>
          <cell r="C1312" t="str">
            <v>IBG.Rb Club Campestre</v>
          </cell>
          <cell r="D1312" t="str">
            <v>Adecuaciones - Contrucción Red Electrica Plan Expansión</v>
          </cell>
          <cell r="E1312">
            <v>340659</v>
          </cell>
          <cell r="F1312" t="str">
            <v>Juan Carlos Gonzalez</v>
          </cell>
          <cell r="G1312">
            <v>44070</v>
          </cell>
          <cell r="H1312" t="str">
            <v>CICSA</v>
          </cell>
          <cell r="I1312" t="str">
            <v>RF-PE-18870</v>
          </cell>
          <cell r="K1312" t="str">
            <v>NA</v>
          </cell>
          <cell r="L1312" t="str">
            <v>Adecuaciones</v>
          </cell>
          <cell r="M1312" t="str">
            <v>Otro - Otra</v>
          </cell>
          <cell r="N1312" t="str">
            <v>0.0</v>
          </cell>
          <cell r="O1312">
            <v>44074</v>
          </cell>
          <cell r="P1312" t="str">
            <v>30.0</v>
          </cell>
          <cell r="Q1312">
            <v>44149</v>
          </cell>
          <cell r="R1312" t="str">
            <v>NA</v>
          </cell>
          <cell r="S1312" t="str">
            <v>NA</v>
          </cell>
          <cell r="T1312" t="str">
            <v>las obras eléctricas ya se encuentran construidas, la energía se está tomando aguas abajo del medidor de Movistar, por lo que urge la necesidad de independizar la cuenta.</v>
          </cell>
          <cell r="U1312" t="str">
            <v>CW2020 R3</v>
          </cell>
          <cell r="V1312">
            <v>44228</v>
          </cell>
          <cell r="W1312">
            <v>44228</v>
          </cell>
          <cell r="X1312">
            <v>44228</v>
          </cell>
          <cell r="Y1312">
            <v>44228</v>
          </cell>
          <cell r="Z1312">
            <v>44230</v>
          </cell>
        </row>
        <row r="1313">
          <cell r="B1313" t="str">
            <v>SurOccidente</v>
          </cell>
          <cell r="C1313" t="str">
            <v>IBG.Montecarlo</v>
          </cell>
          <cell r="D1313" t="str">
            <v>Adecuaciones - Contrucción Red Electrica Plan Expansión</v>
          </cell>
          <cell r="E1313">
            <v>340659</v>
          </cell>
          <cell r="F1313" t="str">
            <v>Juan Carlos Gonzalez</v>
          </cell>
          <cell r="G1313">
            <v>44070</v>
          </cell>
          <cell r="H1313" t="str">
            <v>CICSA</v>
          </cell>
          <cell r="I1313" t="str">
            <v>RF-OVE-43296 NBIot850,</v>
          </cell>
          <cell r="K1313" t="str">
            <v>NA</v>
          </cell>
          <cell r="L1313" t="str">
            <v>Adecuaciones</v>
          </cell>
          <cell r="M1313" t="str">
            <v>Otro - Otra</v>
          </cell>
          <cell r="N1313" t="str">
            <v>23.0</v>
          </cell>
          <cell r="O1313">
            <v>44074</v>
          </cell>
          <cell r="P1313" t="str">
            <v>30.0</v>
          </cell>
          <cell r="Q1313">
            <v>44149</v>
          </cell>
          <cell r="R1313" t="str">
            <v>NA</v>
          </cell>
          <cell r="S1313" t="str">
            <v>NA</v>
          </cell>
          <cell r="T1313" t="str">
            <v>las obras eléctricas ya se encuentran construidas, la energía se está tomando aguas abajo del medidor de Movistar, por lo que urge la necesidad de independizar la cuenta.</v>
          </cell>
          <cell r="U1313" t="str">
            <v>CW2020 R3</v>
          </cell>
          <cell r="V1313">
            <v>44228</v>
          </cell>
          <cell r="W1313">
            <v>44228</v>
          </cell>
          <cell r="X1313">
            <v>44228</v>
          </cell>
          <cell r="Y1313">
            <v>44228</v>
          </cell>
          <cell r="Z1313">
            <v>44230</v>
          </cell>
        </row>
        <row r="1314">
          <cell r="B1314" t="str">
            <v>SurOccidente</v>
          </cell>
          <cell r="C1314" t="str">
            <v>CAL.SDS Cali Norte</v>
          </cell>
          <cell r="D1314" t="str">
            <v>Plan de Expansión - Obra Civil 100%</v>
          </cell>
          <cell r="E1314">
            <v>24326701</v>
          </cell>
          <cell r="F1314" t="str">
            <v>Luis Ediel Torres</v>
          </cell>
          <cell r="G1314">
            <v>44070</v>
          </cell>
          <cell r="H1314" t="str">
            <v>HB SADELEC</v>
          </cell>
          <cell r="I1314" t="str">
            <v>CO-5-R3-UCA-DT-HCALNX</v>
          </cell>
          <cell r="J1314">
            <v>26631700001</v>
          </cell>
          <cell r="K1314" t="str">
            <v>NA</v>
          </cell>
          <cell r="L1314" t="str">
            <v>Plan de Expansión</v>
          </cell>
          <cell r="M1314" t="str">
            <v>Otro - Otra</v>
          </cell>
          <cell r="N1314" t="str">
            <v>3.0</v>
          </cell>
          <cell r="O1314">
            <v>44074</v>
          </cell>
          <cell r="P1314" t="str">
            <v>30.0</v>
          </cell>
          <cell r="Q1314">
            <v>44149</v>
          </cell>
          <cell r="R1314" t="str">
            <v>ND</v>
          </cell>
          <cell r="S1314" t="str">
            <v>ND</v>
          </cell>
          <cell r="T1314" t="str">
            <v>realizar las adecuaciones eléctricas e instalación de PDU en el SDS Cali Norte</v>
          </cell>
          <cell r="U1314" t="str">
            <v>CW2020 R3</v>
          </cell>
        </row>
        <row r="1315">
          <cell r="B1315" t="str">
            <v>SurOccidente</v>
          </cell>
          <cell r="C1315" t="str">
            <v>PUT.El Oasis</v>
          </cell>
          <cell r="D1315" t="str">
            <v>Localidades 700 - Obra Civil 100%</v>
          </cell>
          <cell r="E1315">
            <v>175441241</v>
          </cell>
          <cell r="F1315" t="str">
            <v>Luis Ediel Torres</v>
          </cell>
          <cell r="G1315">
            <v>44069</v>
          </cell>
          <cell r="H1315" t="str">
            <v>CICSA</v>
          </cell>
          <cell r="K1315" t="str">
            <v>Obligaciones de hacer</v>
          </cell>
          <cell r="L1315" t="str">
            <v>Localidades 700</v>
          </cell>
          <cell r="M1315" t="str">
            <v>Torre Riendada - Seccion Triangular</v>
          </cell>
          <cell r="N1315" t="str">
            <v>60.0</v>
          </cell>
          <cell r="O1315">
            <v>44079</v>
          </cell>
          <cell r="P1315" t="str">
            <v>60.0</v>
          </cell>
          <cell r="Q1315">
            <v>44184</v>
          </cell>
          <cell r="R1315" t="str">
            <v>NA</v>
          </cell>
          <cell r="S1315" t="str">
            <v>NA</v>
          </cell>
          <cell r="T1315" t="str">
            <v>SITIO COMPLEJO</v>
          </cell>
          <cell r="U1315" t="str">
            <v>CW2020 R3</v>
          </cell>
          <cell r="V1315">
            <v>44284</v>
          </cell>
          <cell r="W1315">
            <v>44315</v>
          </cell>
          <cell r="X1315">
            <v>44315</v>
          </cell>
          <cell r="Y1315">
            <v>44316</v>
          </cell>
          <cell r="Z1315">
            <v>44321</v>
          </cell>
        </row>
        <row r="1316">
          <cell r="B1316" t="str">
            <v>SurOccidente</v>
          </cell>
          <cell r="C1316" t="str">
            <v>PUT.Mogambo</v>
          </cell>
          <cell r="D1316" t="str">
            <v>Localidades 700 - Obra Civil 100%</v>
          </cell>
          <cell r="E1316">
            <v>176102800</v>
          </cell>
          <cell r="F1316" t="str">
            <v>Luis Ediel Torres</v>
          </cell>
          <cell r="G1316">
            <v>44069</v>
          </cell>
          <cell r="H1316" t="str">
            <v>CICSA</v>
          </cell>
          <cell r="K1316" t="str">
            <v>Obligaciones de hacer</v>
          </cell>
          <cell r="L1316" t="str">
            <v>Localidades 700</v>
          </cell>
          <cell r="M1316" t="str">
            <v>Torre Autosoportada - Triangular Seccion Variable</v>
          </cell>
          <cell r="N1316" t="str">
            <v>60.0</v>
          </cell>
          <cell r="O1316">
            <v>44079</v>
          </cell>
          <cell r="P1316" t="str">
            <v>65.0</v>
          </cell>
          <cell r="Q1316">
            <v>44189</v>
          </cell>
          <cell r="R1316" t="str">
            <v>NA</v>
          </cell>
          <cell r="S1316" t="str">
            <v>NA</v>
          </cell>
          <cell r="T1316" t="str">
            <v>SITIO COMPLEJO</v>
          </cell>
          <cell r="U1316" t="str">
            <v>CW2020 R3</v>
          </cell>
          <cell r="V1316">
            <v>44315</v>
          </cell>
          <cell r="W1316">
            <v>44315</v>
          </cell>
          <cell r="X1316">
            <v>44315</v>
          </cell>
          <cell r="Y1316">
            <v>44316</v>
          </cell>
          <cell r="Z1316">
            <v>44321</v>
          </cell>
        </row>
        <row r="1317">
          <cell r="B1317" t="str">
            <v>SurOccidente</v>
          </cell>
          <cell r="C1317" t="str">
            <v>PUT.Germania</v>
          </cell>
          <cell r="D1317" t="str">
            <v>Localidades 700 - Obra Civil 100%</v>
          </cell>
          <cell r="E1317">
            <v>519464802</v>
          </cell>
          <cell r="F1317" t="str">
            <v>Juan Carlos Gonzalez</v>
          </cell>
          <cell r="G1317">
            <v>44069</v>
          </cell>
          <cell r="H1317" t="str">
            <v>HB SADELEC</v>
          </cell>
          <cell r="I1317" t="str">
            <v>RF-PE-23201,</v>
          </cell>
          <cell r="J1317">
            <v>20210671</v>
          </cell>
          <cell r="K1317" t="str">
            <v>Obligaciones de hacer</v>
          </cell>
          <cell r="L1317" t="str">
            <v>Localidades 700</v>
          </cell>
          <cell r="M1317" t="str">
            <v>Torre Autosoportada - Triangular Seccion Variable</v>
          </cell>
          <cell r="N1317" t="str">
            <v>60.0</v>
          </cell>
          <cell r="O1317">
            <v>44081</v>
          </cell>
          <cell r="P1317" t="str">
            <v>60.0</v>
          </cell>
          <cell r="Q1317">
            <v>44186</v>
          </cell>
          <cell r="R1317" t="str">
            <v>NA</v>
          </cell>
          <cell r="S1317" t="str">
            <v>NA</v>
          </cell>
          <cell r="T1317" t="str">
            <v>Convencional TAT 60m</v>
          </cell>
          <cell r="U1317" t="str">
            <v>CW2020 R3</v>
          </cell>
        </row>
        <row r="1318">
          <cell r="B1318" t="str">
            <v>SurOccidente</v>
          </cell>
          <cell r="C1318" t="str">
            <v>PUT.La Herradura</v>
          </cell>
          <cell r="D1318" t="str">
            <v>Localidades 700 - Obra Civil 100%</v>
          </cell>
          <cell r="E1318">
            <v>328009525</v>
          </cell>
          <cell r="F1318" t="str">
            <v>Juan Carlos Gonzalez</v>
          </cell>
          <cell r="G1318">
            <v>44069</v>
          </cell>
          <cell r="H1318" t="str">
            <v>ING. DEL HUILA</v>
          </cell>
          <cell r="I1318" t="str">
            <v>RF-PE-23202,</v>
          </cell>
          <cell r="K1318" t="str">
            <v>Obligaciones de hacer</v>
          </cell>
          <cell r="L1318" t="str">
            <v>Localidades 700</v>
          </cell>
          <cell r="M1318" t="str">
            <v>Torre Autosoportada - Triangular Seccion Variable</v>
          </cell>
          <cell r="N1318" t="str">
            <v>60.0</v>
          </cell>
          <cell r="O1318">
            <v>44081</v>
          </cell>
          <cell r="P1318" t="str">
            <v>60.0</v>
          </cell>
          <cell r="Q1318">
            <v>44186</v>
          </cell>
          <cell r="R1318" t="str">
            <v>NA</v>
          </cell>
          <cell r="S1318" t="str">
            <v>NA</v>
          </cell>
          <cell r="T1318" t="str">
            <v>Convencional TAT 60m</v>
          </cell>
          <cell r="U1318" t="str">
            <v>CW2020 R3</v>
          </cell>
          <cell r="V1318">
            <v>44377</v>
          </cell>
          <cell r="W1318">
            <v>44459</v>
          </cell>
          <cell r="X1318">
            <v>44459</v>
          </cell>
          <cell r="Y1318">
            <v>44467</v>
          </cell>
          <cell r="Z1318">
            <v>44473</v>
          </cell>
        </row>
        <row r="1319">
          <cell r="B1319" t="str">
            <v>SurOccidente</v>
          </cell>
          <cell r="C1319" t="str">
            <v>PUT.Albania</v>
          </cell>
          <cell r="D1319" t="str">
            <v>Localidades 700 - Obra Civil 100%</v>
          </cell>
          <cell r="E1319">
            <v>257634629</v>
          </cell>
          <cell r="F1319" t="str">
            <v>Luis Ediel Torres</v>
          </cell>
          <cell r="G1319">
            <v>44061</v>
          </cell>
          <cell r="H1319" t="str">
            <v>CICSA</v>
          </cell>
          <cell r="J1319">
            <v>30467300004</v>
          </cell>
          <cell r="K1319" t="str">
            <v>Obligaciones de hacer</v>
          </cell>
          <cell r="L1319" t="str">
            <v>Localidades 700</v>
          </cell>
          <cell r="M1319" t="str">
            <v>Celda Portatil - Triangular</v>
          </cell>
          <cell r="N1319" t="str">
            <v>45.0</v>
          </cell>
          <cell r="O1319">
            <v>44067</v>
          </cell>
          <cell r="P1319" t="str">
            <v>45.0</v>
          </cell>
          <cell r="Q1319">
            <v>44157</v>
          </cell>
          <cell r="R1319" t="str">
            <v>NA</v>
          </cell>
          <cell r="S1319" t="str">
            <v>NA</v>
          </cell>
          <cell r="T1319" t="str">
            <v>OBRA CIVIL CP 45MT</v>
          </cell>
          <cell r="U1319" t="str">
            <v>CW2020 R3</v>
          </cell>
        </row>
        <row r="1320">
          <cell r="B1320" t="str">
            <v>SurOccidente</v>
          </cell>
          <cell r="C1320" t="str">
            <v>HUI.Mongui</v>
          </cell>
          <cell r="D1320" t="str">
            <v>Localidades 700 - Obra Civil 100%</v>
          </cell>
          <cell r="E1320">
            <v>51041196</v>
          </cell>
          <cell r="F1320" t="str">
            <v>Luis Ediel Torres</v>
          </cell>
          <cell r="G1320">
            <v>44061</v>
          </cell>
          <cell r="H1320" t="str">
            <v>CICSA</v>
          </cell>
          <cell r="J1320">
            <v>30467000001</v>
          </cell>
          <cell r="K1320" t="str">
            <v>Obligaciones de hacer</v>
          </cell>
          <cell r="L1320" t="str">
            <v>Localidades 700</v>
          </cell>
          <cell r="M1320" t="str">
            <v>Celda Portatil - Triangular</v>
          </cell>
          <cell r="N1320" t="str">
            <v>45.0</v>
          </cell>
          <cell r="O1320">
            <v>44067</v>
          </cell>
          <cell r="P1320" t="str">
            <v>45.0</v>
          </cell>
          <cell r="Q1320">
            <v>44157</v>
          </cell>
          <cell r="R1320" t="str">
            <v>NA</v>
          </cell>
          <cell r="S1320" t="str">
            <v>NA</v>
          </cell>
          <cell r="T1320" t="str">
            <v>OBRA CIVIL CP 45MT</v>
          </cell>
          <cell r="U1320" t="str">
            <v>CW2020 R3</v>
          </cell>
          <cell r="V1320">
            <v>44315</v>
          </cell>
          <cell r="W1320">
            <v>44315</v>
          </cell>
          <cell r="X1320">
            <v>44315</v>
          </cell>
          <cell r="Y1320">
            <v>44316</v>
          </cell>
          <cell r="Z1320">
            <v>44321</v>
          </cell>
        </row>
        <row r="1321">
          <cell r="B1321" t="str">
            <v>SurOccidente</v>
          </cell>
          <cell r="C1321" t="str">
            <v>PUT.Puerto Umbria-2</v>
          </cell>
          <cell r="D1321" t="str">
            <v>Localidades 700 - Obra Civil 100%</v>
          </cell>
          <cell r="E1321">
            <v>38952582</v>
          </cell>
          <cell r="F1321" t="str">
            <v>Luis Ediel Torres</v>
          </cell>
          <cell r="G1321">
            <v>44061</v>
          </cell>
          <cell r="H1321" t="str">
            <v>HB SADELEC</v>
          </cell>
          <cell r="J1321">
            <v>30467200001</v>
          </cell>
          <cell r="K1321" t="str">
            <v>Obligaciones de hacer</v>
          </cell>
          <cell r="L1321" t="str">
            <v>Localidades 700</v>
          </cell>
          <cell r="M1321" t="str">
            <v>Celda Portatil - Triangular</v>
          </cell>
          <cell r="N1321" t="str">
            <v>45.0</v>
          </cell>
          <cell r="O1321">
            <v>44067</v>
          </cell>
          <cell r="P1321" t="str">
            <v>45.0</v>
          </cell>
          <cell r="Q1321">
            <v>44157</v>
          </cell>
          <cell r="R1321" t="str">
            <v>NA</v>
          </cell>
          <cell r="S1321" t="str">
            <v>NA</v>
          </cell>
          <cell r="T1321" t="str">
            <v>Obra celda portatil de 45mt</v>
          </cell>
          <cell r="U1321" t="str">
            <v>CW2020 R3</v>
          </cell>
          <cell r="V1321">
            <v>44253</v>
          </cell>
          <cell r="W1321">
            <v>44253</v>
          </cell>
          <cell r="X1321">
            <v>44280</v>
          </cell>
          <cell r="Y1321">
            <v>44284</v>
          </cell>
          <cell r="Z1321">
            <v>44291</v>
          </cell>
        </row>
        <row r="1322">
          <cell r="B1322" t="str">
            <v>SurOccidente</v>
          </cell>
          <cell r="C1322" t="str">
            <v>PUT.San Roque</v>
          </cell>
          <cell r="D1322" t="str">
            <v>Localidades 700 - Obra Civil 100%</v>
          </cell>
          <cell r="E1322">
            <v>314387103</v>
          </cell>
          <cell r="F1322" t="str">
            <v>Juan Carlos Gonzalez</v>
          </cell>
          <cell r="G1322">
            <v>44061</v>
          </cell>
          <cell r="H1322" t="str">
            <v>CICSA</v>
          </cell>
          <cell r="I1322" t="str">
            <v>RF-PE-23211,</v>
          </cell>
          <cell r="J1322">
            <v>30467100001</v>
          </cell>
          <cell r="K1322" t="str">
            <v>Obligaciones de hacer</v>
          </cell>
          <cell r="L1322" t="str">
            <v>Localidades 700</v>
          </cell>
          <cell r="M1322" t="str">
            <v>Celda Portatil - Cuadrada</v>
          </cell>
          <cell r="N1322" t="str">
            <v>45.0</v>
          </cell>
          <cell r="O1322">
            <v>44074</v>
          </cell>
          <cell r="P1322" t="str">
            <v>60.0</v>
          </cell>
          <cell r="Q1322">
            <v>44179</v>
          </cell>
          <cell r="R1322" t="str">
            <v>NA</v>
          </cell>
          <cell r="S1322" t="str">
            <v>NA</v>
          </cell>
          <cell r="T1322" t="str">
            <v>Celda portátil torre 45m</v>
          </cell>
          <cell r="U1322" t="str">
            <v>CW2020 R3</v>
          </cell>
        </row>
        <row r="1323">
          <cell r="B1323" t="str">
            <v>SurOccidente</v>
          </cell>
          <cell r="C1323" t="str">
            <v>CAL.Normandia-3</v>
          </cell>
          <cell r="D1323" t="str">
            <v>Adecuaciones - Obras Eléctricas Menores</v>
          </cell>
          <cell r="E1323">
            <v>9000000</v>
          </cell>
          <cell r="F1323" t="str">
            <v>Luis Ediel Torres</v>
          </cell>
          <cell r="G1323">
            <v>44028</v>
          </cell>
          <cell r="H1323" t="str">
            <v>HB SADELEC</v>
          </cell>
          <cell r="J1323">
            <v>27648300003</v>
          </cell>
          <cell r="K1323" t="str">
            <v>Obligaciones de hacer</v>
          </cell>
          <cell r="L1323" t="str">
            <v>Adecuaciones</v>
          </cell>
          <cell r="M1323" t="str">
            <v>Terraza - Convencional con Mastil Autosoportado</v>
          </cell>
          <cell r="N1323" t="str">
            <v>28.0</v>
          </cell>
          <cell r="O1323">
            <v>44040</v>
          </cell>
          <cell r="P1323" t="str">
            <v>30.0</v>
          </cell>
          <cell r="Q1323">
            <v>44115</v>
          </cell>
          <cell r="R1323" t="str">
            <v>NA</v>
          </cell>
          <cell r="S1323" t="str">
            <v>NA</v>
          </cell>
          <cell r="T1323" t="str">
            <v>Solicitada por el propietario del predio, de no hacerla corremos el riesgo de perder este importante sitio.</v>
          </cell>
          <cell r="U1323" t="str">
            <v>CW2020 R3</v>
          </cell>
        </row>
        <row r="1324">
          <cell r="B1324" t="str">
            <v>SurOccidente</v>
          </cell>
          <cell r="C1324" t="str">
            <v>CAL.IND Cosmocentro</v>
          </cell>
          <cell r="D1324" t="str">
            <v>Adecuaciones - Contrucción Red Electrica Plan Expansión</v>
          </cell>
          <cell r="E1324">
            <v>7105242</v>
          </cell>
          <cell r="F1324" t="str">
            <v>Luis Ediel Torres</v>
          </cell>
          <cell r="G1324">
            <v>44028</v>
          </cell>
          <cell r="H1324" t="str">
            <v>ING. DEL HUILA</v>
          </cell>
          <cell r="J1324">
            <v>5639600143</v>
          </cell>
          <cell r="K1324" t="str">
            <v>Obligaciones de hacer</v>
          </cell>
          <cell r="L1324" t="str">
            <v>Adecuaciones</v>
          </cell>
          <cell r="M1324" t="str">
            <v>Terraza - Kit Mastil</v>
          </cell>
          <cell r="N1324" t="str">
            <v>13.0</v>
          </cell>
          <cell r="O1324">
            <v>44039</v>
          </cell>
          <cell r="P1324" t="str">
            <v>30.0</v>
          </cell>
          <cell r="Q1324">
            <v>44114</v>
          </cell>
          <cell r="R1324" t="str">
            <v>NA</v>
          </cell>
          <cell r="S1324" t="str">
            <v>NA</v>
          </cell>
          <cell r="T1324" t="str">
            <v>Independización de Acometida eléctrica a solicitud de la administración del CC</v>
          </cell>
          <cell r="U1324" t="str">
            <v>CW2020 R3</v>
          </cell>
          <cell r="V1324">
            <v>44152</v>
          </cell>
          <cell r="W1324">
            <v>44152</v>
          </cell>
          <cell r="X1324">
            <v>44159</v>
          </cell>
          <cell r="Y1324">
            <v>44166</v>
          </cell>
          <cell r="Z1324">
            <v>44168</v>
          </cell>
        </row>
        <row r="1325">
          <cell r="B1325" t="str">
            <v>SurOccidente</v>
          </cell>
          <cell r="C1325" t="str">
            <v>PUT.Miravalle</v>
          </cell>
          <cell r="D1325" t="str">
            <v>Plan de Expansión - EB Tipo Torre - Obra Civil y Eléctrica - % Final</v>
          </cell>
          <cell r="E1325">
            <v>9192491</v>
          </cell>
          <cell r="F1325" t="str">
            <v>Luis Ediel Torres</v>
          </cell>
          <cell r="G1325">
            <v>44028</v>
          </cell>
          <cell r="H1325" t="str">
            <v>CICSA</v>
          </cell>
          <cell r="J1325">
            <v>30302400001</v>
          </cell>
          <cell r="K1325" t="str">
            <v>Obligaciones de hacer</v>
          </cell>
          <cell r="L1325" t="str">
            <v>Plan de Expansión</v>
          </cell>
          <cell r="M1325" t="str">
            <v>Torre Autosoportada - Triangular Seccion Variable</v>
          </cell>
          <cell r="N1325" t="str">
            <v>45.0</v>
          </cell>
          <cell r="O1325">
            <v>44035</v>
          </cell>
          <cell r="P1325" t="str">
            <v>15.0</v>
          </cell>
          <cell r="Q1325">
            <v>44095</v>
          </cell>
          <cell r="R1325" t="str">
            <v>InSrv</v>
          </cell>
          <cell r="S1325" t="str">
            <v>hasta InSrv</v>
          </cell>
          <cell r="T1325" t="str">
            <v>La red se encuentra totalmente construida, solo falta legalizar el servicio.</v>
          </cell>
          <cell r="U1325" t="str">
            <v>CW2020 R3</v>
          </cell>
          <cell r="V1325">
            <v>44225</v>
          </cell>
          <cell r="W1325">
            <v>44225</v>
          </cell>
          <cell r="X1325">
            <v>44225</v>
          </cell>
          <cell r="Y1325">
            <v>44226</v>
          </cell>
          <cell r="Z1325">
            <v>44230</v>
          </cell>
        </row>
        <row r="1326">
          <cell r="B1326" t="str">
            <v>SurOccidente</v>
          </cell>
          <cell r="C1326" t="str">
            <v>MOC.Mocoa-3</v>
          </cell>
          <cell r="D1326" t="str">
            <v>Ampliación 3G/LTE - Ampliación Obras Civiles</v>
          </cell>
          <cell r="E1326">
            <v>7237815</v>
          </cell>
          <cell r="F1326" t="str">
            <v>German David Diez</v>
          </cell>
          <cell r="G1326">
            <v>44014</v>
          </cell>
          <cell r="H1326" t="str">
            <v>HB SADELEC</v>
          </cell>
          <cell r="J1326">
            <v>25113600004</v>
          </cell>
          <cell r="K1326" t="str">
            <v>NA</v>
          </cell>
          <cell r="L1326" t="str">
            <v>Ampliación 3G/LTE</v>
          </cell>
          <cell r="M1326" t="str">
            <v>Otro - Otra</v>
          </cell>
          <cell r="N1326" t="str">
            <v>0.0</v>
          </cell>
          <cell r="O1326">
            <v>44018</v>
          </cell>
          <cell r="P1326" t="str">
            <v>21.0</v>
          </cell>
          <cell r="Q1326">
            <v>44084</v>
          </cell>
          <cell r="R1326" t="str">
            <v>NA</v>
          </cell>
          <cell r="S1326" t="str">
            <v>NA</v>
          </cell>
          <cell r="T1326" t="str">
            <v>PROYECTO RNU</v>
          </cell>
          <cell r="U1326" t="str">
            <v>CW2020 R3</v>
          </cell>
        </row>
        <row r="1327">
          <cell r="B1327" t="str">
            <v>SurOccidente</v>
          </cell>
          <cell r="C1327" t="str">
            <v>HUI.Pitalito-2</v>
          </cell>
          <cell r="D1327" t="str">
            <v>Ampliación 3G/LTE - Ampliación Obras Civiles</v>
          </cell>
          <cell r="E1327">
            <v>4233114</v>
          </cell>
          <cell r="F1327" t="str">
            <v>German David Diez</v>
          </cell>
          <cell r="G1327">
            <v>44014</v>
          </cell>
          <cell r="H1327" t="str">
            <v>ING. DEL HUILA</v>
          </cell>
          <cell r="J1327">
            <v>24820700004</v>
          </cell>
          <cell r="K1327" t="str">
            <v>NA</v>
          </cell>
          <cell r="L1327" t="str">
            <v>Ampliación 3G/LTE</v>
          </cell>
          <cell r="M1327" t="str">
            <v>Otro - Otra</v>
          </cell>
          <cell r="N1327" t="str">
            <v>0.0</v>
          </cell>
          <cell r="O1327">
            <v>44018</v>
          </cell>
          <cell r="P1327" t="str">
            <v>21.0</v>
          </cell>
          <cell r="Q1327">
            <v>44084</v>
          </cell>
          <cell r="R1327" t="str">
            <v>NA</v>
          </cell>
          <cell r="S1327" t="str">
            <v>NA</v>
          </cell>
          <cell r="T1327" t="str">
            <v>INSTALACION GABINETES PROYECTO RNU</v>
          </cell>
          <cell r="U1327" t="str">
            <v>CW2020 R3</v>
          </cell>
          <cell r="V1327">
            <v>44152</v>
          </cell>
          <cell r="W1327">
            <v>44152</v>
          </cell>
          <cell r="X1327">
            <v>44152</v>
          </cell>
          <cell r="Y1327">
            <v>44166</v>
          </cell>
          <cell r="Z1327">
            <v>44168</v>
          </cell>
        </row>
        <row r="1328">
          <cell r="B1328" t="str">
            <v>SurOccidente</v>
          </cell>
          <cell r="C1328" t="str">
            <v>POP.Temp MiniMOV SS2020</v>
          </cell>
          <cell r="D1328" t="str">
            <v>Plan de Expansion - Busqueda de Sitios</v>
          </cell>
          <cell r="E1328">
            <v>778383</v>
          </cell>
          <cell r="F1328" t="str">
            <v>Juan Carlos Gonzalez</v>
          </cell>
          <cell r="G1328">
            <v>43900</v>
          </cell>
          <cell r="H1328" t="str">
            <v>Cicsa</v>
          </cell>
          <cell r="I1328" t="str">
            <v>RF-PE-23061,</v>
          </cell>
          <cell r="J1328">
            <v>25985000005</v>
          </cell>
          <cell r="K1328" t="str">
            <v>Calidad regional</v>
          </cell>
          <cell r="L1328" t="str">
            <v>Plan de Expansion</v>
          </cell>
          <cell r="M1328" t="str">
            <v>Movil - Mini Movil</v>
          </cell>
          <cell r="N1328" t="str">
            <v>9.0</v>
          </cell>
          <cell r="O1328">
            <v>43906</v>
          </cell>
          <cell r="P1328" t="str">
            <v>7.0</v>
          </cell>
          <cell r="Q1328">
            <v>43958</v>
          </cell>
          <cell r="R1328" t="str">
            <v>B</v>
          </cell>
          <cell r="S1328" t="str">
            <v>hasta InSrv</v>
          </cell>
          <cell r="T1328" t="str">
            <v>Busqueda de sitio</v>
          </cell>
          <cell r="U1328" t="str">
            <v>CW2019</v>
          </cell>
        </row>
        <row r="1329">
          <cell r="B1329" t="str">
            <v>SurOccidente</v>
          </cell>
          <cell r="C1329" t="str">
            <v>CAL.Belen</v>
          </cell>
          <cell r="D1329" t="str">
            <v>Plan de Expansion - EB Tipo Terraza - Obra Civil - 100%</v>
          </cell>
          <cell r="E1329">
            <v>2122253</v>
          </cell>
          <cell r="F1329" t="str">
            <v>German David Diez</v>
          </cell>
          <cell r="G1329">
            <v>43896</v>
          </cell>
          <cell r="H1329" t="str">
            <v>Cicsa</v>
          </cell>
          <cell r="I1329" t="str">
            <v>RF-PE-13627,</v>
          </cell>
          <cell r="J1329">
            <v>27114900002</v>
          </cell>
          <cell r="K1329" t="str">
            <v>Obligaciones de hacer</v>
          </cell>
          <cell r="L1329" t="str">
            <v>Plan de Expansion</v>
          </cell>
          <cell r="M1329" t="str">
            <v>Terraza - Convencional con Torre</v>
          </cell>
          <cell r="N1329" t="str">
            <v>15.0</v>
          </cell>
          <cell r="O1329">
            <v>43906</v>
          </cell>
          <cell r="P1329" t="str">
            <v>45.0</v>
          </cell>
          <cell r="Q1329">
            <v>43996</v>
          </cell>
          <cell r="R1329" t="str">
            <v>SP</v>
          </cell>
          <cell r="S1329" t="str">
            <v>hasta InSrv</v>
          </cell>
          <cell r="U1329" t="str">
            <v>CW2019</v>
          </cell>
        </row>
        <row r="1330">
          <cell r="B1330" t="str">
            <v>SurOccidente</v>
          </cell>
          <cell r="C1330" t="str">
            <v>PUT.El Pepino</v>
          </cell>
          <cell r="D1330" t="str">
            <v>Plan de Expansion - EB Tipo Torre - Obra Civil - 100%</v>
          </cell>
          <cell r="E1330">
            <v>298666783</v>
          </cell>
          <cell r="F1330" t="str">
            <v>Juan Carlos Gonzalez</v>
          </cell>
          <cell r="G1330">
            <v>43889</v>
          </cell>
          <cell r="H1330" t="str">
            <v>OMG Ingenieria</v>
          </cell>
          <cell r="J1330">
            <v>26161200007</v>
          </cell>
          <cell r="K1330" t="str">
            <v>Obligaciones de hacer</v>
          </cell>
          <cell r="L1330" t="str">
            <v>Plan de Expansion</v>
          </cell>
          <cell r="M1330" t="str">
            <v>Torre Autosoportada - Triangular Seccion Variable</v>
          </cell>
          <cell r="N1330" t="str">
            <v>40.0</v>
          </cell>
          <cell r="O1330">
            <v>43889</v>
          </cell>
          <cell r="P1330" t="str">
            <v>7.0</v>
          </cell>
          <cell r="Q1330">
            <v>43941</v>
          </cell>
          <cell r="R1330" t="str">
            <v>InSrv</v>
          </cell>
          <cell r="S1330" t="str">
            <v>hasta InSrv</v>
          </cell>
          <cell r="T1330" t="str">
            <v>OT asignación para pagos pendientes obra PUT.El Pepino</v>
          </cell>
          <cell r="U1330" t="str">
            <v>CW2019</v>
          </cell>
        </row>
        <row r="1331">
          <cell r="B1331" t="str">
            <v>SurOccidente</v>
          </cell>
          <cell r="C1331" t="str">
            <v>NAR.Cajapi</v>
          </cell>
          <cell r="D1331" t="str">
            <v>Ampliacion 3G/LTE - Ampliacion Obras Civiles</v>
          </cell>
          <cell r="E1331">
            <v>13533968</v>
          </cell>
          <cell r="F1331" t="str">
            <v>German David Diez</v>
          </cell>
          <cell r="G1331">
            <v>43887</v>
          </cell>
          <cell r="H1331" t="str">
            <v>Itecol</v>
          </cell>
          <cell r="I1331" t="str">
            <v>RF-OVE-33201 1900,</v>
          </cell>
          <cell r="J1331">
            <v>25195800006</v>
          </cell>
          <cell r="K1331" t="str">
            <v>NA</v>
          </cell>
          <cell r="L1331" t="str">
            <v>Ampliacion 3G/LTE</v>
          </cell>
          <cell r="M1331" t="str">
            <v>Otro - Otra</v>
          </cell>
          <cell r="N1331" t="str">
            <v>35.0</v>
          </cell>
          <cell r="O1331">
            <v>43892</v>
          </cell>
          <cell r="P1331" t="str">
            <v>21.0</v>
          </cell>
          <cell r="Q1331">
            <v>43958</v>
          </cell>
          <cell r="R1331" t="str">
            <v>NA</v>
          </cell>
          <cell r="S1331" t="str">
            <v>NA</v>
          </cell>
          <cell r="U1331" t="str">
            <v>CW2019</v>
          </cell>
        </row>
        <row r="1332">
          <cell r="B1332" t="str">
            <v>SurOccidente</v>
          </cell>
          <cell r="C1332" t="str">
            <v>TOL.IND Autovia saldana</v>
          </cell>
          <cell r="D1332" t="str">
            <v>Plan de Expansion - EB Tipo Poste - Obra Civil - 100%</v>
          </cell>
          <cell r="E1332">
            <v>32802587</v>
          </cell>
          <cell r="F1332" t="str">
            <v>Luis Ediel Torres</v>
          </cell>
          <cell r="G1332">
            <v>43887</v>
          </cell>
          <cell r="H1332" t="str">
            <v>IDJ Sas</v>
          </cell>
          <cell r="I1332" t="str">
            <v>PRJ-02329</v>
          </cell>
          <cell r="J1332">
            <v>29876600002</v>
          </cell>
          <cell r="K1332" t="str">
            <v>Calidad regional</v>
          </cell>
          <cell r="L1332" t="str">
            <v>Plan de Expansion</v>
          </cell>
          <cell r="M1332" t="str">
            <v>Poste - Concreto</v>
          </cell>
          <cell r="N1332" t="str">
            <v>12.0</v>
          </cell>
          <cell r="O1332">
            <v>43892</v>
          </cell>
          <cell r="P1332" t="str">
            <v>30.0</v>
          </cell>
          <cell r="Q1332">
            <v>43967</v>
          </cell>
          <cell r="R1332" t="str">
            <v>ND</v>
          </cell>
          <cell r="S1332" t="str">
            <v>ND</v>
          </cell>
          <cell r="T1332" t="str">
            <v>reasigancion de contratista por incumplimiento al requerimiento inicial</v>
          </cell>
          <cell r="U1332" t="str">
            <v>CW2019</v>
          </cell>
        </row>
        <row r="1333">
          <cell r="B1333" t="str">
            <v>SurOccidente</v>
          </cell>
          <cell r="C1333" t="str">
            <v>CAU.Zona Franca</v>
          </cell>
          <cell r="D1333" t="str">
            <v>Plan de Expansion - Busqueda de Sitios</v>
          </cell>
          <cell r="E1333">
            <v>935195</v>
          </cell>
          <cell r="F1333" t="str">
            <v>Juan Carlos Gonzalez</v>
          </cell>
          <cell r="G1333">
            <v>43885</v>
          </cell>
          <cell r="H1333" t="str">
            <v>Aj Ingenieros</v>
          </cell>
          <cell r="I1333" t="str">
            <v>RF-PE-14420,</v>
          </cell>
          <cell r="J1333">
            <v>27087300001</v>
          </cell>
          <cell r="K1333" t="str">
            <v>Calidad regional</v>
          </cell>
          <cell r="L1333" t="str">
            <v>Plan de Expansion</v>
          </cell>
          <cell r="M1333" t="str">
            <v>Otro - Otra</v>
          </cell>
          <cell r="N1333" t="str">
            <v>45.0</v>
          </cell>
          <cell r="O1333">
            <v>43889</v>
          </cell>
          <cell r="P1333" t="str">
            <v>7.0</v>
          </cell>
          <cell r="Q1333">
            <v>43941</v>
          </cell>
          <cell r="R1333" t="str">
            <v>N</v>
          </cell>
          <cell r="S1333" t="str">
            <v>hasta Licencias</v>
          </cell>
          <cell r="T1333" t="str">
            <v>Busqueda de sitio</v>
          </cell>
          <cell r="U1333" t="str">
            <v>CW2019</v>
          </cell>
        </row>
        <row r="1334">
          <cell r="B1334" t="str">
            <v>SurOccidente</v>
          </cell>
          <cell r="C1334" t="str">
            <v>BNV.Independencia</v>
          </cell>
          <cell r="D1334" t="str">
            <v>Plan de Expansion - EB Tipo Torre - Cimentacion e Instalacion Torre</v>
          </cell>
          <cell r="E1334">
            <v>2458856</v>
          </cell>
          <cell r="F1334" t="str">
            <v>Juan Carlos Gonzalez</v>
          </cell>
          <cell r="G1334">
            <v>43881</v>
          </cell>
          <cell r="H1334" t="str">
            <v>Ingemec</v>
          </cell>
          <cell r="I1334" t="str">
            <v>RF-PE-16808,</v>
          </cell>
          <cell r="J1334">
            <v>27126000006</v>
          </cell>
          <cell r="K1334" t="str">
            <v>Calidad regional</v>
          </cell>
          <cell r="L1334" t="str">
            <v>Plan de Expansion</v>
          </cell>
          <cell r="M1334" t="str">
            <v>Celda Portatil - Cuadrada</v>
          </cell>
          <cell r="N1334" t="str">
            <v>35.0</v>
          </cell>
          <cell r="O1334">
            <v>43885</v>
          </cell>
          <cell r="P1334" t="str">
            <v>40.0</v>
          </cell>
          <cell r="Q1334">
            <v>43970</v>
          </cell>
          <cell r="R1334" t="str">
            <v>OC</v>
          </cell>
          <cell r="S1334" t="str">
            <v>hasta InSrv</v>
          </cell>
          <cell r="T1334" t="str">
            <v>Se reasigna por desisitimiento de BASA debido a iliquidez</v>
          </cell>
          <cell r="U1334" t="str">
            <v>CW2019</v>
          </cell>
        </row>
        <row r="1335">
          <cell r="B1335" t="str">
            <v>SurOccidente</v>
          </cell>
          <cell r="C1335" t="str">
            <v>NAR.Via Aeropuerto Ipiales</v>
          </cell>
          <cell r="D1335" t="str">
            <v>Plan de Expansion - EB Tipo Torre - Obra Civil - 100%</v>
          </cell>
          <cell r="E1335">
            <v>174128796</v>
          </cell>
          <cell r="F1335" t="str">
            <v>Luis Ediel Torres</v>
          </cell>
          <cell r="G1335">
            <v>43880</v>
          </cell>
          <cell r="H1335" t="str">
            <v>IDJ Sas</v>
          </cell>
          <cell r="I1335" t="str">
            <v>RF-PE-17030,</v>
          </cell>
          <cell r="J1335">
            <v>27091600004</v>
          </cell>
          <cell r="K1335" t="str">
            <v>Calidad regional</v>
          </cell>
          <cell r="L1335" t="str">
            <v>Plan de Expansion</v>
          </cell>
          <cell r="M1335" t="str">
            <v>Celda Portatil - Triangular</v>
          </cell>
          <cell r="N1335" t="str">
            <v>45.0</v>
          </cell>
          <cell r="O1335">
            <v>43882</v>
          </cell>
          <cell r="P1335" t="str">
            <v>35.0</v>
          </cell>
          <cell r="Q1335">
            <v>43962</v>
          </cell>
          <cell r="R1335" t="str">
            <v>OC</v>
          </cell>
          <cell r="S1335" t="str">
            <v>hasta InSrv</v>
          </cell>
          <cell r="T1335" t="str">
            <v>celda portatil 45mt</v>
          </cell>
          <cell r="U1335" t="str">
            <v>CW2019</v>
          </cell>
        </row>
        <row r="1336">
          <cell r="B1336" t="str">
            <v>SurOccidente</v>
          </cell>
          <cell r="C1336" t="str">
            <v>IBG.Picalena-2</v>
          </cell>
          <cell r="D1336" t="str">
            <v>Plan de Expansion - EB Tipo Torre - Obra Civil - 100%</v>
          </cell>
          <cell r="E1336">
            <v>15606825</v>
          </cell>
          <cell r="F1336" t="str">
            <v>Luis Ediel Torres</v>
          </cell>
          <cell r="G1336">
            <v>43878</v>
          </cell>
          <cell r="H1336" t="str">
            <v>Ingemec</v>
          </cell>
          <cell r="I1336" t="str">
            <v>RF-PE-16619,</v>
          </cell>
          <cell r="J1336">
            <v>27657700002</v>
          </cell>
          <cell r="K1336" t="str">
            <v>Calidad regional</v>
          </cell>
          <cell r="L1336" t="str">
            <v>Plan de Expansion</v>
          </cell>
          <cell r="M1336" t="str">
            <v>Otro - Estructura Existente</v>
          </cell>
          <cell r="N1336" t="str">
            <v>25.0</v>
          </cell>
          <cell r="O1336">
            <v>43881</v>
          </cell>
          <cell r="P1336" t="str">
            <v>35.0</v>
          </cell>
          <cell r="Q1336">
            <v>43961</v>
          </cell>
          <cell r="R1336" t="str">
            <v>C</v>
          </cell>
          <cell r="S1336" t="str">
            <v>hasta InSrv</v>
          </cell>
          <cell r="T1336" t="str">
            <v>torrecilla existente sobre terraza</v>
          </cell>
          <cell r="U1336" t="str">
            <v>CW2019</v>
          </cell>
        </row>
        <row r="1337">
          <cell r="B1337" t="str">
            <v>SurOccidente</v>
          </cell>
          <cell r="C1337" t="str">
            <v>VAL.La Union-4</v>
          </cell>
          <cell r="D1337" t="str">
            <v>Plan de Expansion - Busqueda de Sitios</v>
          </cell>
          <cell r="E1337">
            <v>1102900</v>
          </cell>
          <cell r="F1337" t="str">
            <v>German David Diez</v>
          </cell>
          <cell r="G1337">
            <v>43875</v>
          </cell>
          <cell r="H1337" t="str">
            <v>Cobritelco</v>
          </cell>
          <cell r="I1337" t="str">
            <v>RF-PE-17716,</v>
          </cell>
          <cell r="J1337">
            <v>27115100002</v>
          </cell>
          <cell r="K1337" t="str">
            <v>Obligaciones de hacer</v>
          </cell>
          <cell r="L1337" t="str">
            <v>Plan de Expansion</v>
          </cell>
          <cell r="M1337" t="str">
            <v>Otro - Otra</v>
          </cell>
          <cell r="N1337" t="str">
            <v>25.0</v>
          </cell>
          <cell r="O1337">
            <v>43878</v>
          </cell>
          <cell r="P1337" t="str">
            <v>7.0</v>
          </cell>
          <cell r="Q1337">
            <v>43930</v>
          </cell>
          <cell r="R1337" t="str">
            <v>N</v>
          </cell>
          <cell r="S1337" t="str">
            <v>hasta Licencias</v>
          </cell>
          <cell r="U1337" t="str">
            <v>CW2019</v>
          </cell>
        </row>
        <row r="1338">
          <cell r="B1338" t="str">
            <v>SurOccidente</v>
          </cell>
          <cell r="C1338" t="str">
            <v>IBG.Chapeton</v>
          </cell>
          <cell r="D1338" t="str">
            <v>Plan de Expansion - Busqueda de Sitios</v>
          </cell>
          <cell r="E1338">
            <v>1102900</v>
          </cell>
          <cell r="F1338" t="str">
            <v>German David Diez</v>
          </cell>
          <cell r="G1338">
            <v>43875</v>
          </cell>
          <cell r="H1338" t="str">
            <v>Cobritelco</v>
          </cell>
          <cell r="J1338">
            <v>29760100001</v>
          </cell>
          <cell r="K1338" t="str">
            <v>Obligaciones de hacer</v>
          </cell>
          <cell r="L1338" t="str">
            <v>Plan de Expansion</v>
          </cell>
          <cell r="M1338" t="str">
            <v>Otro - Otra</v>
          </cell>
          <cell r="N1338" t="str">
            <v>25.0</v>
          </cell>
          <cell r="O1338">
            <v>43878</v>
          </cell>
          <cell r="P1338" t="str">
            <v>7.0</v>
          </cell>
          <cell r="Q1338">
            <v>43930</v>
          </cell>
          <cell r="R1338" t="str">
            <v>LTSS</v>
          </cell>
          <cell r="S1338" t="str">
            <v>hasta Licencias</v>
          </cell>
          <cell r="U1338" t="str">
            <v>CW2019</v>
          </cell>
        </row>
        <row r="1339">
          <cell r="B1339" t="str">
            <v>SurOccidente</v>
          </cell>
          <cell r="C1339" t="str">
            <v>IBG.Matallana-2</v>
          </cell>
          <cell r="D1339" t="str">
            <v>Plan de Expansion - Busqueda de Sitios</v>
          </cell>
          <cell r="E1339">
            <v>1102900</v>
          </cell>
          <cell r="F1339" t="str">
            <v>German David Diez</v>
          </cell>
          <cell r="G1339">
            <v>43875</v>
          </cell>
          <cell r="H1339" t="str">
            <v>Cobritelco</v>
          </cell>
          <cell r="I1339" t="str">
            <v>RF-PE-2333,</v>
          </cell>
          <cell r="J1339">
            <v>27656600002</v>
          </cell>
          <cell r="K1339" t="str">
            <v>Obligaciones de hacer</v>
          </cell>
          <cell r="L1339" t="str">
            <v>Plan de Expansion</v>
          </cell>
          <cell r="M1339" t="str">
            <v>Otro - Otra</v>
          </cell>
          <cell r="N1339" t="str">
            <v>25.0</v>
          </cell>
          <cell r="O1339">
            <v>43878</v>
          </cell>
          <cell r="P1339" t="str">
            <v>7.0</v>
          </cell>
          <cell r="Q1339">
            <v>43930</v>
          </cell>
          <cell r="R1339" t="str">
            <v>CT</v>
          </cell>
          <cell r="S1339" t="str">
            <v>hasta Licencias</v>
          </cell>
          <cell r="U1339" t="str">
            <v>CW2019</v>
          </cell>
        </row>
        <row r="1340">
          <cell r="B1340" t="str">
            <v>SurOccidente</v>
          </cell>
          <cell r="C1340" t="str">
            <v>IBG.Calambeo</v>
          </cell>
          <cell r="D1340" t="str">
            <v>Plan de Expansion - Busqueda de Sitios</v>
          </cell>
          <cell r="E1340">
            <v>1102900</v>
          </cell>
          <cell r="F1340" t="str">
            <v>German David Diez</v>
          </cell>
          <cell r="G1340">
            <v>43875</v>
          </cell>
          <cell r="H1340" t="str">
            <v>Cobritelco</v>
          </cell>
          <cell r="I1340" t="str">
            <v>RF-PE-2337,</v>
          </cell>
          <cell r="J1340">
            <v>8336900004</v>
          </cell>
          <cell r="K1340" t="str">
            <v>Obligaciones de hacer</v>
          </cell>
          <cell r="L1340" t="str">
            <v>Plan de Expansion</v>
          </cell>
          <cell r="M1340" t="str">
            <v>Otro - Otra</v>
          </cell>
          <cell r="N1340" t="str">
            <v>25.0</v>
          </cell>
          <cell r="O1340">
            <v>43878</v>
          </cell>
          <cell r="P1340" t="str">
            <v>7.0</v>
          </cell>
          <cell r="Q1340">
            <v>43930</v>
          </cell>
          <cell r="R1340" t="str">
            <v>CT</v>
          </cell>
          <cell r="S1340" t="str">
            <v>hasta Licencias</v>
          </cell>
          <cell r="U1340" t="str">
            <v>CW2019</v>
          </cell>
        </row>
        <row r="1341">
          <cell r="B1341" t="str">
            <v>SurOccidente</v>
          </cell>
          <cell r="C1341" t="str">
            <v>CAL.Ciudad Melendez ALT-1</v>
          </cell>
          <cell r="D1341" t="str">
            <v>Plan de Expansion - EB Tipo Poste - Obra Civil - 100%</v>
          </cell>
          <cell r="E1341">
            <v>6758069</v>
          </cell>
          <cell r="F1341" t="str">
            <v>German David Diez</v>
          </cell>
          <cell r="G1341">
            <v>43872</v>
          </cell>
          <cell r="H1341" t="str">
            <v>Colsago</v>
          </cell>
          <cell r="I1341" t="str">
            <v>RF-PE-23093,</v>
          </cell>
          <cell r="J1341">
            <v>29773000001</v>
          </cell>
          <cell r="K1341" t="str">
            <v>NA</v>
          </cell>
          <cell r="L1341" t="str">
            <v>Plan de Expansion</v>
          </cell>
          <cell r="M1341" t="str">
            <v>Poste - Concreto</v>
          </cell>
          <cell r="N1341" t="str">
            <v>12.0</v>
          </cell>
          <cell r="O1341">
            <v>43881</v>
          </cell>
          <cell r="P1341" t="str">
            <v>21.0</v>
          </cell>
          <cell r="Q1341">
            <v>43947</v>
          </cell>
          <cell r="R1341" t="str">
            <v>J</v>
          </cell>
          <cell r="S1341" t="str">
            <v>hasta Licencias</v>
          </cell>
          <cell r="U1341" t="str">
            <v>CW2019</v>
          </cell>
        </row>
        <row r="1342">
          <cell r="B1342" t="str">
            <v>SurOccidente</v>
          </cell>
          <cell r="C1342" t="str">
            <v>CAL.Zoologico ALT-1</v>
          </cell>
          <cell r="D1342" t="str">
            <v>Plan de Expansion - EB Tipo Poste - Obra Civil - 100%</v>
          </cell>
          <cell r="E1342">
            <v>7800702</v>
          </cell>
          <cell r="F1342" t="str">
            <v>German David Diez</v>
          </cell>
          <cell r="G1342">
            <v>43872</v>
          </cell>
          <cell r="H1342" t="str">
            <v>Colsago</v>
          </cell>
          <cell r="I1342" t="str">
            <v>RF-PE-23095,</v>
          </cell>
          <cell r="J1342">
            <v>29772800001</v>
          </cell>
          <cell r="K1342" t="str">
            <v>NA</v>
          </cell>
          <cell r="L1342" t="str">
            <v>Plan de Expansion</v>
          </cell>
          <cell r="M1342" t="str">
            <v>Poste - Concreto</v>
          </cell>
          <cell r="N1342" t="str">
            <v>18.0</v>
          </cell>
          <cell r="O1342">
            <v>43874</v>
          </cell>
          <cell r="P1342" t="str">
            <v>21.0</v>
          </cell>
          <cell r="Q1342">
            <v>43940</v>
          </cell>
          <cell r="R1342" t="str">
            <v>J</v>
          </cell>
          <cell r="S1342" t="str">
            <v>hasta Licencias</v>
          </cell>
          <cell r="U1342" t="str">
            <v>CW2019</v>
          </cell>
        </row>
        <row r="1343">
          <cell r="B1343" t="str">
            <v>SurOccidente</v>
          </cell>
          <cell r="C1343" t="str">
            <v>CAU.El Bordo</v>
          </cell>
          <cell r="D1343" t="str">
            <v>Ampliacion 3G/LTE - Ampliacion Obras Civiles</v>
          </cell>
          <cell r="E1343">
            <v>7900810</v>
          </cell>
          <cell r="F1343" t="str">
            <v>German David Diez</v>
          </cell>
          <cell r="G1343">
            <v>43872</v>
          </cell>
          <cell r="H1343" t="str">
            <v>Colsago</v>
          </cell>
          <cell r="I1343" t="str">
            <v>RF-OVE-30114 LTE2600,</v>
          </cell>
          <cell r="J1343">
            <v>24862200008</v>
          </cell>
          <cell r="K1343" t="str">
            <v>NA</v>
          </cell>
          <cell r="L1343" t="str">
            <v>Ampliacion 3G/LTE</v>
          </cell>
          <cell r="M1343" t="str">
            <v>Otro - Otra</v>
          </cell>
          <cell r="N1343" t="str">
            <v>35.0</v>
          </cell>
          <cell r="O1343">
            <v>43874</v>
          </cell>
          <cell r="P1343" t="str">
            <v>21.0</v>
          </cell>
          <cell r="Q1343">
            <v>43940</v>
          </cell>
          <cell r="R1343" t="str">
            <v>NA</v>
          </cell>
          <cell r="S1343" t="str">
            <v>NA</v>
          </cell>
          <cell r="U1343" t="str">
            <v>CW2019</v>
          </cell>
        </row>
        <row r="1344">
          <cell r="B1344" t="str">
            <v>SurOccidente</v>
          </cell>
          <cell r="C1344" t="str">
            <v>VAL.Pradera-3</v>
          </cell>
          <cell r="D1344" t="str">
            <v>Ampliacion 3G/LTE - Ampliacion Obras Civiles</v>
          </cell>
          <cell r="E1344">
            <v>2930716</v>
          </cell>
          <cell r="F1344" t="str">
            <v>German David Diez</v>
          </cell>
          <cell r="G1344">
            <v>43872</v>
          </cell>
          <cell r="H1344" t="str">
            <v>Colsago</v>
          </cell>
          <cell r="I1344" t="str">
            <v>RF-OVE-33735 LTE2600,</v>
          </cell>
          <cell r="J1344">
            <v>24808400002</v>
          </cell>
          <cell r="K1344" t="str">
            <v>NA</v>
          </cell>
          <cell r="L1344" t="str">
            <v>Ampliacion 3G/LTE</v>
          </cell>
          <cell r="M1344" t="str">
            <v>Otro - Otra</v>
          </cell>
          <cell r="N1344" t="str">
            <v>35.0</v>
          </cell>
          <cell r="O1344">
            <v>43874</v>
          </cell>
          <cell r="P1344" t="str">
            <v>21.0</v>
          </cell>
          <cell r="Q1344">
            <v>43940</v>
          </cell>
          <cell r="R1344" t="str">
            <v>NA</v>
          </cell>
          <cell r="S1344" t="str">
            <v>NA</v>
          </cell>
          <cell r="U1344" t="str">
            <v>CW2019</v>
          </cell>
        </row>
        <row r="1345">
          <cell r="B1345" t="str">
            <v>SurOccidente</v>
          </cell>
          <cell r="C1345" t="str">
            <v>NAR.Cumbal</v>
          </cell>
          <cell r="D1345" t="str">
            <v>Ampliacion 3G/LTE - Ampliacion Obras Civiles</v>
          </cell>
          <cell r="E1345">
            <v>8793756</v>
          </cell>
          <cell r="F1345" t="str">
            <v>German David Diez</v>
          </cell>
          <cell r="G1345">
            <v>43872</v>
          </cell>
          <cell r="H1345" t="str">
            <v>Colsago</v>
          </cell>
          <cell r="I1345" t="str">
            <v>RF-OVE-45061 lte2600,</v>
          </cell>
          <cell r="J1345">
            <v>25272400002</v>
          </cell>
          <cell r="K1345" t="str">
            <v>NA</v>
          </cell>
          <cell r="L1345" t="str">
            <v>Ampliacion 3G/LTE</v>
          </cell>
          <cell r="M1345" t="str">
            <v>Otro - Otra</v>
          </cell>
          <cell r="N1345" t="str">
            <v>35.0</v>
          </cell>
          <cell r="O1345">
            <v>43874</v>
          </cell>
          <cell r="P1345" t="str">
            <v>21.0</v>
          </cell>
          <cell r="Q1345">
            <v>43940</v>
          </cell>
          <cell r="R1345" t="str">
            <v>NA</v>
          </cell>
          <cell r="S1345" t="str">
            <v>NA</v>
          </cell>
          <cell r="U1345" t="str">
            <v>CW2019</v>
          </cell>
        </row>
        <row r="1346">
          <cell r="B1346" t="str">
            <v>SurOccidente</v>
          </cell>
          <cell r="C1346" t="str">
            <v>NAR.Ricaute</v>
          </cell>
          <cell r="D1346" t="str">
            <v>Ampliacion 3G/LTE - Ampliacion Obras Civiles</v>
          </cell>
          <cell r="E1346">
            <v>3836748</v>
          </cell>
          <cell r="F1346" t="str">
            <v>German David Diez</v>
          </cell>
          <cell r="G1346">
            <v>43872</v>
          </cell>
          <cell r="H1346" t="str">
            <v>Colsago</v>
          </cell>
          <cell r="I1346" t="str">
            <v>RF-OVE-45032 lte2600,</v>
          </cell>
          <cell r="J1346">
            <v>25343500006</v>
          </cell>
          <cell r="K1346" t="str">
            <v>NA</v>
          </cell>
          <cell r="L1346" t="str">
            <v>Ampliacion 3G/LTE</v>
          </cell>
          <cell r="M1346" t="str">
            <v>Otro - Otra</v>
          </cell>
          <cell r="N1346" t="str">
            <v>35.0</v>
          </cell>
          <cell r="O1346">
            <v>43874</v>
          </cell>
          <cell r="P1346" t="str">
            <v>21.0</v>
          </cell>
          <cell r="Q1346">
            <v>43940</v>
          </cell>
          <cell r="R1346" t="str">
            <v>NA</v>
          </cell>
          <cell r="S1346" t="str">
            <v>NA</v>
          </cell>
          <cell r="U1346" t="str">
            <v>CW2019</v>
          </cell>
        </row>
        <row r="1347">
          <cell r="B1347" t="str">
            <v>SurOccidente</v>
          </cell>
          <cell r="C1347" t="str">
            <v>CAU.Argelia</v>
          </cell>
          <cell r="D1347" t="str">
            <v>Ampliacion 3G/LTE - Ampliacion Obras Civiles</v>
          </cell>
          <cell r="E1347">
            <v>8768963</v>
          </cell>
          <cell r="F1347" t="str">
            <v>German David Diez</v>
          </cell>
          <cell r="G1347">
            <v>43872</v>
          </cell>
          <cell r="H1347" t="str">
            <v>Colsago</v>
          </cell>
          <cell r="I1347" t="str">
            <v>RF-OVE-45075 lte2600,</v>
          </cell>
          <cell r="J1347">
            <v>25343300001</v>
          </cell>
          <cell r="K1347" t="str">
            <v>NA</v>
          </cell>
          <cell r="L1347" t="str">
            <v>Ampliacion 3G/LTE</v>
          </cell>
          <cell r="M1347" t="str">
            <v>Otro - Otra</v>
          </cell>
          <cell r="N1347" t="str">
            <v>35.0</v>
          </cell>
          <cell r="O1347">
            <v>43874</v>
          </cell>
          <cell r="P1347" t="str">
            <v>21.0</v>
          </cell>
          <cell r="Q1347">
            <v>43940</v>
          </cell>
          <cell r="R1347" t="str">
            <v>NA</v>
          </cell>
          <cell r="S1347" t="str">
            <v>NA</v>
          </cell>
          <cell r="U1347" t="str">
            <v>CW2019</v>
          </cell>
        </row>
        <row r="1348">
          <cell r="B1348" t="str">
            <v>SurOccidente</v>
          </cell>
          <cell r="C1348" t="str">
            <v>CAL.Autonoma</v>
          </cell>
          <cell r="D1348" t="str">
            <v>Ampliacion 3G/LTE - Adecuacion Obras Civiles</v>
          </cell>
          <cell r="E1348">
            <v>2147077</v>
          </cell>
          <cell r="F1348" t="str">
            <v>German David Diez</v>
          </cell>
          <cell r="G1348">
            <v>43872</v>
          </cell>
          <cell r="H1348" t="str">
            <v>Colsago</v>
          </cell>
          <cell r="I1348" t="str">
            <v>RF-OVE-42909 NBIot850,</v>
          </cell>
          <cell r="J1348">
            <v>24871000002</v>
          </cell>
          <cell r="K1348" t="str">
            <v>NA</v>
          </cell>
          <cell r="L1348" t="str">
            <v>Ampliacion 3G/LTE</v>
          </cell>
          <cell r="M1348" t="str">
            <v>Otro - Estructura Existente</v>
          </cell>
          <cell r="N1348" t="str">
            <v>0.0</v>
          </cell>
          <cell r="O1348">
            <v>43874</v>
          </cell>
          <cell r="P1348" t="str">
            <v>21.0</v>
          </cell>
          <cell r="Q1348">
            <v>43940</v>
          </cell>
          <cell r="R1348" t="str">
            <v>NA</v>
          </cell>
          <cell r="S1348" t="str">
            <v>NA</v>
          </cell>
          <cell r="U1348" t="str">
            <v>CW2019</v>
          </cell>
        </row>
        <row r="1349">
          <cell r="B1349" t="str">
            <v>SurOccidente</v>
          </cell>
          <cell r="C1349" t="str">
            <v>CAL.Boca Junior</v>
          </cell>
          <cell r="D1349" t="str">
            <v>Ampliacion 3G/LTE - Adecuacion Obras Civiles</v>
          </cell>
          <cell r="E1349">
            <v>3590143</v>
          </cell>
          <cell r="F1349" t="str">
            <v>German David Diez</v>
          </cell>
          <cell r="G1349">
            <v>43872</v>
          </cell>
          <cell r="H1349" t="str">
            <v>Colsago</v>
          </cell>
          <cell r="I1349" t="str">
            <v>RF-OVE-42915 NBIot850,</v>
          </cell>
          <cell r="J1349">
            <v>25197800001</v>
          </cell>
          <cell r="K1349" t="str">
            <v>NA</v>
          </cell>
          <cell r="L1349" t="str">
            <v>Ampliacion 3G/LTE</v>
          </cell>
          <cell r="M1349" t="str">
            <v>Otro - Estructura Existente</v>
          </cell>
          <cell r="N1349" t="str">
            <v>0.0</v>
          </cell>
          <cell r="O1349">
            <v>43874</v>
          </cell>
          <cell r="P1349" t="str">
            <v>21.0</v>
          </cell>
          <cell r="Q1349">
            <v>43940</v>
          </cell>
          <cell r="R1349" t="str">
            <v>NA</v>
          </cell>
          <cell r="S1349" t="str">
            <v>NA</v>
          </cell>
          <cell r="U1349" t="str">
            <v>CW2019</v>
          </cell>
        </row>
        <row r="1350">
          <cell r="B1350" t="str">
            <v>SurOccidente</v>
          </cell>
          <cell r="C1350" t="str">
            <v>IBG.Villa del Sol</v>
          </cell>
          <cell r="D1350" t="str">
            <v>Plan de Expansion - EB Tipo Terraza - Obra Civil - 100%</v>
          </cell>
          <cell r="E1350">
            <v>69545263</v>
          </cell>
          <cell r="F1350" t="str">
            <v>Juan Carlos Gonzalez</v>
          </cell>
          <cell r="G1350">
            <v>43872</v>
          </cell>
          <cell r="H1350" t="str">
            <v>Colsago</v>
          </cell>
          <cell r="I1350" t="str">
            <v>RF-PE-17407,</v>
          </cell>
          <cell r="J1350">
            <v>29731300001</v>
          </cell>
          <cell r="K1350" t="str">
            <v>Calidad regional</v>
          </cell>
          <cell r="L1350" t="str">
            <v>Plan de Expansion</v>
          </cell>
          <cell r="M1350" t="str">
            <v>Terraza - Convencional con Torre</v>
          </cell>
          <cell r="N1350" t="str">
            <v>8.0</v>
          </cell>
          <cell r="O1350">
            <v>43878</v>
          </cell>
          <cell r="P1350" t="str">
            <v>40.0</v>
          </cell>
          <cell r="Q1350">
            <v>43963</v>
          </cell>
          <cell r="R1350" t="str">
            <v>SP</v>
          </cell>
          <cell r="S1350" t="str">
            <v>hasta InSrv</v>
          </cell>
          <cell r="T1350" t="str">
            <v>RF-PE-17407 IBG.Villa del Sol - Tipo Trafico Sigue PEN Personas 2020 presupuesto hasta InSrv Marca Universo: PEN 2020 Prioritario Ubicacion Tecnica : CO-5-R3-IBG-ST-17407 Elemento PEP : RM-CO155F201801</v>
          </cell>
          <cell r="U1350" t="str">
            <v>CW2019</v>
          </cell>
        </row>
        <row r="1351">
          <cell r="B1351" t="str">
            <v>SurOccidente</v>
          </cell>
          <cell r="C1351" t="str">
            <v>NA</v>
          </cell>
          <cell r="D1351" t="str">
            <v>Modernizacion - Obra Civil Modernizacion</v>
          </cell>
          <cell r="E1351">
            <v>359886334</v>
          </cell>
          <cell r="F1351" t="str">
            <v>Oscar Javier Tibasosa Bernal</v>
          </cell>
          <cell r="G1351">
            <v>43872</v>
          </cell>
          <cell r="H1351" t="str">
            <v>Telval</v>
          </cell>
          <cell r="J1351">
            <v>4600011464</v>
          </cell>
          <cell r="K1351" t="str">
            <v>NA</v>
          </cell>
          <cell r="L1351" t="str">
            <v>Modernizacion</v>
          </cell>
          <cell r="M1351" t="str">
            <v>NA</v>
          </cell>
          <cell r="N1351" t="str">
            <v>100.0</v>
          </cell>
          <cell r="O1351">
            <v>43872</v>
          </cell>
          <cell r="P1351" t="str">
            <v>30.0</v>
          </cell>
          <cell r="Q1351">
            <v>43947</v>
          </cell>
          <cell r="R1351" t="str">
            <v>NA</v>
          </cell>
          <cell r="S1351" t="str">
            <v>NA</v>
          </cell>
          <cell r="T1351" t="str">
            <v>Orden Inicial</v>
          </cell>
          <cell r="U1351" t="str">
            <v>CW2019</v>
          </cell>
        </row>
        <row r="1352">
          <cell r="B1352" t="str">
            <v>SurOccidente</v>
          </cell>
          <cell r="C1352" t="str">
            <v>NA</v>
          </cell>
          <cell r="D1352" t="str">
            <v>Modernizacion - Obra Civil Modernizacion</v>
          </cell>
          <cell r="E1352">
            <v>874118223</v>
          </cell>
          <cell r="F1352" t="str">
            <v>Oscar Javier Tibasosa Bernal</v>
          </cell>
          <cell r="G1352">
            <v>43872</v>
          </cell>
          <cell r="H1352" t="str">
            <v>Siccteco</v>
          </cell>
          <cell r="J1352">
            <v>4600011490</v>
          </cell>
          <cell r="K1352" t="str">
            <v>NA</v>
          </cell>
          <cell r="L1352" t="str">
            <v>Modernizacion</v>
          </cell>
          <cell r="M1352" t="str">
            <v>NA</v>
          </cell>
          <cell r="N1352" t="str">
            <v>100.0</v>
          </cell>
          <cell r="O1352">
            <v>43872</v>
          </cell>
          <cell r="P1352" t="str">
            <v>30.0</v>
          </cell>
          <cell r="Q1352">
            <v>43947</v>
          </cell>
          <cell r="R1352" t="str">
            <v>NA</v>
          </cell>
          <cell r="S1352" t="str">
            <v>NA</v>
          </cell>
          <cell r="T1352" t="str">
            <v>Orden Inicial</v>
          </cell>
          <cell r="U1352" t="str">
            <v>CW2019</v>
          </cell>
        </row>
        <row r="1353">
          <cell r="B1353" t="str">
            <v>SurOccidente</v>
          </cell>
          <cell r="C1353" t="str">
            <v>NA</v>
          </cell>
          <cell r="D1353" t="str">
            <v>Modernizacion - Obra Civil Modernizacion</v>
          </cell>
          <cell r="E1353">
            <v>162937592</v>
          </cell>
          <cell r="F1353" t="str">
            <v>Oscar Javier Tibasosa Bernal</v>
          </cell>
          <cell r="G1353">
            <v>43872</v>
          </cell>
          <cell r="H1353" t="str">
            <v>Micol</v>
          </cell>
          <cell r="J1353">
            <v>4600011461</v>
          </cell>
          <cell r="K1353" t="str">
            <v>NA</v>
          </cell>
          <cell r="L1353" t="str">
            <v>Modernizacion</v>
          </cell>
          <cell r="M1353" t="str">
            <v>NA</v>
          </cell>
          <cell r="N1353" t="str">
            <v>100.0</v>
          </cell>
          <cell r="O1353">
            <v>43872</v>
          </cell>
          <cell r="P1353" t="str">
            <v>30.0</v>
          </cell>
          <cell r="Q1353">
            <v>43947</v>
          </cell>
          <cell r="R1353" t="str">
            <v>NA</v>
          </cell>
          <cell r="S1353" t="str">
            <v>NA</v>
          </cell>
          <cell r="T1353" t="str">
            <v>Orden Inicial</v>
          </cell>
          <cell r="U1353" t="str">
            <v>CW2019</v>
          </cell>
        </row>
        <row r="1354">
          <cell r="B1354" t="str">
            <v>SurOccidente</v>
          </cell>
          <cell r="C1354" t="str">
            <v>NA</v>
          </cell>
          <cell r="D1354" t="str">
            <v>Modernizacion - Obra Civil Modernizacion</v>
          </cell>
          <cell r="E1354">
            <v>1432066244</v>
          </cell>
          <cell r="F1354" t="str">
            <v>Oscar Javier Tibasosa Bernal</v>
          </cell>
          <cell r="G1354">
            <v>43872</v>
          </cell>
          <cell r="H1354" t="str">
            <v>Colsago</v>
          </cell>
          <cell r="J1354">
            <v>4600011470</v>
          </cell>
          <cell r="K1354" t="str">
            <v>NA</v>
          </cell>
          <cell r="L1354" t="str">
            <v>Modernizacion</v>
          </cell>
          <cell r="M1354" t="str">
            <v>NA</v>
          </cell>
          <cell r="N1354" t="str">
            <v>100.0</v>
          </cell>
          <cell r="O1354">
            <v>43872</v>
          </cell>
          <cell r="P1354" t="str">
            <v>30.0</v>
          </cell>
          <cell r="Q1354">
            <v>43947</v>
          </cell>
          <cell r="R1354" t="str">
            <v>NA</v>
          </cell>
          <cell r="S1354" t="str">
            <v>NA</v>
          </cell>
          <cell r="T1354" t="str">
            <v>Orden Inicial</v>
          </cell>
          <cell r="U1354" t="str">
            <v>CW2019</v>
          </cell>
        </row>
        <row r="1355">
          <cell r="B1355" t="str">
            <v>SurOccidente</v>
          </cell>
          <cell r="C1355" t="str">
            <v>VAL.Terranova-2 ALT-1</v>
          </cell>
          <cell r="D1355" t="str">
            <v>Plan de Expansion - EB Tipo Poste - Obra Civil - 100%</v>
          </cell>
          <cell r="E1355">
            <v>8153367</v>
          </cell>
          <cell r="F1355" t="str">
            <v>Luis Ediel Torres</v>
          </cell>
          <cell r="G1355">
            <v>43859</v>
          </cell>
          <cell r="H1355" t="str">
            <v>Ingenieria RH</v>
          </cell>
          <cell r="I1355" t="str">
            <v>RF-PE-22934,</v>
          </cell>
          <cell r="J1355">
            <v>29619500001</v>
          </cell>
          <cell r="K1355" t="str">
            <v>Calidad regional</v>
          </cell>
          <cell r="L1355" t="str">
            <v>Plan de Expansion</v>
          </cell>
          <cell r="M1355" t="str">
            <v>Otro - Estructura Existente</v>
          </cell>
          <cell r="N1355" t="str">
            <v>10.0</v>
          </cell>
          <cell r="O1355">
            <v>43830</v>
          </cell>
          <cell r="P1355" t="str">
            <v>25.0</v>
          </cell>
          <cell r="Q1355">
            <v>43900</v>
          </cell>
          <cell r="R1355" t="str">
            <v>C</v>
          </cell>
          <cell r="S1355" t="str">
            <v>hasta InSrv</v>
          </cell>
          <cell r="T1355" t="str">
            <v>POSTE EXISTENTE</v>
          </cell>
          <cell r="U1355" t="str">
            <v>CW2019</v>
          </cell>
        </row>
        <row r="1356">
          <cell r="B1356" t="str">
            <v>SurOccidente</v>
          </cell>
          <cell r="C1356" t="str">
            <v>VAL.Terranova-3 ALT-1</v>
          </cell>
          <cell r="D1356" t="str">
            <v>Plan de Expansion - EB Tipo Poste - Obra Civil - 100%</v>
          </cell>
          <cell r="E1356">
            <v>9093674</v>
          </cell>
          <cell r="F1356" t="str">
            <v>Luis Ediel Torres</v>
          </cell>
          <cell r="G1356">
            <v>43858</v>
          </cell>
          <cell r="H1356" t="str">
            <v>OMG Ingenieria</v>
          </cell>
          <cell r="I1356" t="str">
            <v>RF-PE-22933,</v>
          </cell>
          <cell r="J1356">
            <v>29619700002</v>
          </cell>
          <cell r="K1356" t="str">
            <v>Calidad regional</v>
          </cell>
          <cell r="L1356" t="str">
            <v>Plan de Expansion</v>
          </cell>
          <cell r="M1356" t="str">
            <v>Otro - Estructura Existente</v>
          </cell>
          <cell r="N1356" t="str">
            <v>10.0</v>
          </cell>
          <cell r="O1356">
            <v>43830</v>
          </cell>
          <cell r="P1356" t="str">
            <v>25.0</v>
          </cell>
          <cell r="Q1356">
            <v>43900</v>
          </cell>
          <cell r="R1356" t="str">
            <v>C</v>
          </cell>
          <cell r="S1356" t="str">
            <v>hasta InSrv</v>
          </cell>
          <cell r="T1356" t="str">
            <v>POSTE EXISTENTE</v>
          </cell>
          <cell r="U1356" t="str">
            <v>CW2019</v>
          </cell>
        </row>
        <row r="1357">
          <cell r="B1357" t="str">
            <v>SurOccidente</v>
          </cell>
          <cell r="C1357" t="str">
            <v>JAM.Alfaguara-2 ALT-3</v>
          </cell>
          <cell r="D1357" t="str">
            <v>Plan de Expansion - EB Tipo Poste - Obra Civil - 100%</v>
          </cell>
          <cell r="E1357">
            <v>9192026</v>
          </cell>
          <cell r="F1357" t="str">
            <v>Luis Ediel Torres</v>
          </cell>
          <cell r="G1357">
            <v>43858</v>
          </cell>
          <cell r="H1357" t="str">
            <v>OMG Ingenieria</v>
          </cell>
          <cell r="I1357" t="str">
            <v>RF-PE-22930,</v>
          </cell>
          <cell r="J1357">
            <v>29619400002</v>
          </cell>
          <cell r="K1357" t="str">
            <v>Calidad regional</v>
          </cell>
          <cell r="L1357" t="str">
            <v>Plan de Expansion</v>
          </cell>
          <cell r="M1357" t="str">
            <v>Otro - Estructura Existente</v>
          </cell>
          <cell r="N1357" t="str">
            <v>10.0</v>
          </cell>
          <cell r="O1357">
            <v>43830</v>
          </cell>
          <cell r="P1357" t="str">
            <v>25.0</v>
          </cell>
          <cell r="Q1357">
            <v>43900</v>
          </cell>
          <cell r="R1357" t="str">
            <v>C</v>
          </cell>
          <cell r="S1357" t="str">
            <v>hasta InSrv</v>
          </cell>
          <cell r="T1357" t="str">
            <v>POSTE EXISTENTE</v>
          </cell>
          <cell r="U1357" t="str">
            <v>CW2019</v>
          </cell>
        </row>
        <row r="1358">
          <cell r="B1358" t="str">
            <v>SurOccidente</v>
          </cell>
          <cell r="C1358" t="str">
            <v>JAM.Alfaguara-2 ALT-2</v>
          </cell>
          <cell r="D1358" t="str">
            <v>Plan de Expansion - EB Tipo Poste - Obra Civil - 100%</v>
          </cell>
          <cell r="E1358">
            <v>12217687</v>
          </cell>
          <cell r="F1358" t="str">
            <v>Luis Ediel Torres</v>
          </cell>
          <cell r="G1358">
            <v>43858</v>
          </cell>
          <cell r="H1358" t="str">
            <v>OMG Ingenieria</v>
          </cell>
          <cell r="I1358" t="str">
            <v>RF-PE-22929,</v>
          </cell>
          <cell r="J1358">
            <v>29619300002</v>
          </cell>
          <cell r="K1358" t="str">
            <v>Calidad regional</v>
          </cell>
          <cell r="L1358" t="str">
            <v>Plan de Expansion</v>
          </cell>
          <cell r="M1358" t="str">
            <v>Otro - Estructura Existente</v>
          </cell>
          <cell r="N1358" t="str">
            <v>10.0</v>
          </cell>
          <cell r="O1358">
            <v>43830</v>
          </cell>
          <cell r="P1358" t="str">
            <v>25.0</v>
          </cell>
          <cell r="Q1358">
            <v>43900</v>
          </cell>
          <cell r="R1358" t="str">
            <v>C</v>
          </cell>
          <cell r="S1358" t="str">
            <v>hasta InSrv</v>
          </cell>
          <cell r="T1358" t="str">
            <v>POSTE DE 10MT EXISTENTE</v>
          </cell>
          <cell r="U1358" t="str">
            <v>CW2019</v>
          </cell>
        </row>
        <row r="1359">
          <cell r="B1359" t="str">
            <v>SurOccidente</v>
          </cell>
          <cell r="C1359" t="str">
            <v>JAM.Alfaguara-2 ALT-1</v>
          </cell>
          <cell r="D1359" t="str">
            <v>Plan de Expansion - EB Tipo Poste - Obra Civil - 100%</v>
          </cell>
          <cell r="E1359">
            <v>9388295</v>
          </cell>
          <cell r="F1359" t="str">
            <v>Luis Ediel Torres</v>
          </cell>
          <cell r="G1359">
            <v>43858</v>
          </cell>
          <cell r="H1359" t="str">
            <v>OMG Ingenieria</v>
          </cell>
          <cell r="I1359" t="str">
            <v>RF-PE-22928,</v>
          </cell>
          <cell r="J1359">
            <v>29619200002</v>
          </cell>
          <cell r="K1359" t="str">
            <v>Calidad regional</v>
          </cell>
          <cell r="L1359" t="str">
            <v>Plan de Expansion</v>
          </cell>
          <cell r="M1359" t="str">
            <v>Otro - Estructura Existente</v>
          </cell>
          <cell r="N1359" t="str">
            <v>10.0</v>
          </cell>
          <cell r="O1359">
            <v>43830</v>
          </cell>
          <cell r="P1359" t="str">
            <v>25.0</v>
          </cell>
          <cell r="Q1359">
            <v>43900</v>
          </cell>
          <cell r="R1359" t="str">
            <v>C</v>
          </cell>
          <cell r="S1359" t="str">
            <v>hasta InSrv</v>
          </cell>
          <cell r="T1359" t="str">
            <v>instalacion mastil en poste mas gabinete</v>
          </cell>
          <cell r="U1359" t="str">
            <v>CW2019</v>
          </cell>
        </row>
        <row r="1360">
          <cell r="B1360" t="str">
            <v>SurOccidente</v>
          </cell>
          <cell r="C1360" t="str">
            <v>TOL.Guamo-2</v>
          </cell>
          <cell r="D1360" t="str">
            <v>Ampliacion 3G/LTE - Ampliacion Obras Civiles</v>
          </cell>
          <cell r="E1360">
            <v>11579478</v>
          </cell>
          <cell r="F1360" t="str">
            <v>German David Diez</v>
          </cell>
          <cell r="G1360">
            <v>43857</v>
          </cell>
          <cell r="H1360" t="str">
            <v>Itecol</v>
          </cell>
          <cell r="I1360" t="str">
            <v>RF-OVE-33191 LTE2600,</v>
          </cell>
          <cell r="J1360">
            <v>24821700001</v>
          </cell>
          <cell r="K1360" t="str">
            <v>NA</v>
          </cell>
          <cell r="L1360" t="str">
            <v>Ampliacion 3G/LTE</v>
          </cell>
          <cell r="M1360" t="str">
            <v>Torre Autosoportada - Cuadrada Seccion Constante 1.5m x 1.5m</v>
          </cell>
          <cell r="N1360" t="str">
            <v>35.0</v>
          </cell>
          <cell r="O1360">
            <v>43864</v>
          </cell>
          <cell r="P1360" t="str">
            <v>21.0</v>
          </cell>
          <cell r="Q1360">
            <v>43930</v>
          </cell>
          <cell r="R1360" t="str">
            <v>NA</v>
          </cell>
          <cell r="S1360" t="str">
            <v>NA</v>
          </cell>
          <cell r="U1360" t="str">
            <v>CW2019</v>
          </cell>
        </row>
        <row r="1361">
          <cell r="B1361" t="str">
            <v>SurOccidente</v>
          </cell>
          <cell r="C1361" t="str">
            <v>VAL.Caballeros</v>
          </cell>
          <cell r="D1361" t="str">
            <v>Ampliacion 3G/LTE - Ampliacion Obras Civiles</v>
          </cell>
          <cell r="E1361">
            <v>9541261</v>
          </cell>
          <cell r="F1361" t="str">
            <v>German David Diez</v>
          </cell>
          <cell r="G1361">
            <v>43857</v>
          </cell>
          <cell r="H1361" t="str">
            <v>Itecol</v>
          </cell>
          <cell r="I1361" t="str">
            <v>RF-OVE-36681 LTE2600,</v>
          </cell>
          <cell r="J1361">
            <v>24820500005</v>
          </cell>
          <cell r="K1361" t="str">
            <v>NA</v>
          </cell>
          <cell r="L1361" t="str">
            <v>Ampliacion 3G/LTE</v>
          </cell>
          <cell r="M1361" t="str">
            <v>Celda Portatil - Triangular</v>
          </cell>
          <cell r="N1361" t="str">
            <v>50.0</v>
          </cell>
          <cell r="O1361">
            <v>43864</v>
          </cell>
          <cell r="P1361" t="str">
            <v>21.0</v>
          </cell>
          <cell r="Q1361">
            <v>43930</v>
          </cell>
          <cell r="R1361" t="str">
            <v>NA</v>
          </cell>
          <cell r="S1361" t="str">
            <v>NA</v>
          </cell>
          <cell r="U1361" t="str">
            <v>CW2019</v>
          </cell>
        </row>
        <row r="1362">
          <cell r="B1362" t="str">
            <v>SurOccidente</v>
          </cell>
          <cell r="C1362" t="str">
            <v>TOL.Guayabal</v>
          </cell>
          <cell r="D1362" t="str">
            <v>Ampliacion 3G/LTE - Ampliacion Obras Civiles</v>
          </cell>
          <cell r="E1362">
            <v>5366559</v>
          </cell>
          <cell r="F1362" t="str">
            <v>German David Diez</v>
          </cell>
          <cell r="G1362">
            <v>43857</v>
          </cell>
          <cell r="H1362" t="str">
            <v>Itecol</v>
          </cell>
          <cell r="J1362">
            <v>25279900001</v>
          </cell>
          <cell r="K1362" t="str">
            <v>NA</v>
          </cell>
          <cell r="L1362" t="str">
            <v>Ampliacion 3G/LTE</v>
          </cell>
          <cell r="M1362" t="str">
            <v>Celda Portatil - Triangular</v>
          </cell>
          <cell r="N1362" t="str">
            <v>35.0</v>
          </cell>
          <cell r="O1362">
            <v>43864</v>
          </cell>
          <cell r="P1362" t="str">
            <v>21.0</v>
          </cell>
          <cell r="Q1362">
            <v>43930</v>
          </cell>
          <cell r="R1362" t="str">
            <v>NA</v>
          </cell>
          <cell r="S1362" t="str">
            <v>NA</v>
          </cell>
          <cell r="U1362" t="str">
            <v>CW2019</v>
          </cell>
        </row>
        <row r="1363">
          <cell r="B1363" t="str">
            <v>SurOccidente</v>
          </cell>
          <cell r="C1363" t="str">
            <v>POP.Autonoma ALT-5</v>
          </cell>
          <cell r="D1363" t="str">
            <v>Plan de Expansion - EB Tipo Terraza - Obra Civil - 100%</v>
          </cell>
          <cell r="E1363">
            <v>4368616</v>
          </cell>
          <cell r="F1363" t="str">
            <v>German David Diez</v>
          </cell>
          <cell r="G1363">
            <v>43854</v>
          </cell>
          <cell r="H1363" t="str">
            <v>IDJ Sas</v>
          </cell>
          <cell r="I1363" t="str">
            <v>RF-PE-22196,</v>
          </cell>
          <cell r="J1363">
            <v>27098400003</v>
          </cell>
          <cell r="K1363" t="str">
            <v>Obligaciones de hacer</v>
          </cell>
          <cell r="L1363" t="str">
            <v>Plan de Expansion</v>
          </cell>
          <cell r="M1363" t="str">
            <v>Otro - Estructura Existente</v>
          </cell>
          <cell r="N1363" t="str">
            <v>6.0</v>
          </cell>
          <cell r="O1363">
            <v>43857</v>
          </cell>
          <cell r="P1363" t="str">
            <v>21.0</v>
          </cell>
          <cell r="Q1363">
            <v>43923</v>
          </cell>
          <cell r="R1363" t="str">
            <v>SP</v>
          </cell>
          <cell r="S1363" t="str">
            <v>hasta InSrv</v>
          </cell>
          <cell r="T1363" t="str">
            <v>SOLUCION TIPO SMALL CELL</v>
          </cell>
          <cell r="U1363" t="str">
            <v>CW2019</v>
          </cell>
        </row>
        <row r="1364">
          <cell r="B1364" t="str">
            <v>SurOccidente</v>
          </cell>
          <cell r="C1364" t="str">
            <v>VAL.Madronal</v>
          </cell>
          <cell r="D1364" t="str">
            <v>Ampliacion 3G/LTE - Ampliacion Obras Civiles</v>
          </cell>
          <cell r="E1364">
            <v>2291748</v>
          </cell>
          <cell r="F1364" t="str">
            <v>German David Diez</v>
          </cell>
          <cell r="G1364">
            <v>43853</v>
          </cell>
          <cell r="H1364" t="str">
            <v>Itecol</v>
          </cell>
          <cell r="I1364" t="str">
            <v>RF-OVE-45176 lte2600,</v>
          </cell>
          <cell r="J1364">
            <v>25289100005</v>
          </cell>
          <cell r="K1364" t="str">
            <v>NA</v>
          </cell>
          <cell r="L1364" t="str">
            <v>Ampliacion 3G/LTE</v>
          </cell>
          <cell r="M1364" t="str">
            <v>Torre Autosoportada - Triangular Seccion Variable</v>
          </cell>
          <cell r="N1364" t="str">
            <v>80.0</v>
          </cell>
          <cell r="O1364">
            <v>43860</v>
          </cell>
          <cell r="P1364" t="str">
            <v>21.0</v>
          </cell>
          <cell r="Q1364">
            <v>43926</v>
          </cell>
          <cell r="R1364" t="str">
            <v>NA</v>
          </cell>
          <cell r="S1364" t="str">
            <v>NA</v>
          </cell>
          <cell r="U1364" t="str">
            <v>CW2019</v>
          </cell>
        </row>
        <row r="1365">
          <cell r="B1365" t="str">
            <v>SurOccidente</v>
          </cell>
          <cell r="C1365" t="str">
            <v>PAS.La Colina</v>
          </cell>
          <cell r="D1365" t="str">
            <v>Plan de Expansion - Busqueda de Sitios</v>
          </cell>
          <cell r="E1365">
            <v>901860</v>
          </cell>
          <cell r="F1365" t="str">
            <v>Juan Carlos Gonzalez</v>
          </cell>
          <cell r="G1365">
            <v>43847</v>
          </cell>
          <cell r="H1365" t="str">
            <v>Cobritelco</v>
          </cell>
          <cell r="I1365" t="str">
            <v>RF-PE-15196,</v>
          </cell>
          <cell r="J1365">
            <v>29658500001</v>
          </cell>
          <cell r="K1365" t="str">
            <v>Calidad regional</v>
          </cell>
          <cell r="L1365" t="str">
            <v>Plan de Expansion</v>
          </cell>
          <cell r="M1365" t="str">
            <v>Otro - Otra</v>
          </cell>
          <cell r="N1365" t="str">
            <v>45.0</v>
          </cell>
          <cell r="O1365">
            <v>43872</v>
          </cell>
          <cell r="P1365" t="str">
            <v>7.0</v>
          </cell>
          <cell r="Q1365">
            <v>43924</v>
          </cell>
          <cell r="R1365" t="str">
            <v>N</v>
          </cell>
          <cell r="S1365" t="str">
            <v>hasta Licencias</v>
          </cell>
          <cell r="T1365" t="str">
            <v>busqueda de sitio</v>
          </cell>
          <cell r="U1365" t="str">
            <v>CW2019</v>
          </cell>
        </row>
        <row r="1366">
          <cell r="B1366" t="str">
            <v>SurOccidente</v>
          </cell>
          <cell r="C1366" t="str">
            <v>PAS.Normandia</v>
          </cell>
          <cell r="D1366" t="str">
            <v>Plan de Expansion - Busqueda de Sitios</v>
          </cell>
          <cell r="E1366">
            <v>778383</v>
          </cell>
          <cell r="F1366" t="str">
            <v>Juan Carlos Gonzalez</v>
          </cell>
          <cell r="G1366">
            <v>43847</v>
          </cell>
          <cell r="H1366" t="str">
            <v>Ingenieria RH</v>
          </cell>
          <cell r="I1366" t="str">
            <v>RF-PE-18798,</v>
          </cell>
          <cell r="J1366">
            <v>27388300002</v>
          </cell>
          <cell r="K1366" t="str">
            <v>Calidad regional</v>
          </cell>
          <cell r="L1366" t="str">
            <v>Plan de Expansion</v>
          </cell>
          <cell r="M1366" t="str">
            <v>Otro - Otra</v>
          </cell>
          <cell r="N1366" t="str">
            <v>45.0</v>
          </cell>
          <cell r="O1366">
            <v>43871</v>
          </cell>
          <cell r="P1366" t="str">
            <v>7.0</v>
          </cell>
          <cell r="Q1366">
            <v>43923</v>
          </cell>
          <cell r="R1366" t="str">
            <v>N</v>
          </cell>
          <cell r="S1366" t="str">
            <v>hasta Licencias</v>
          </cell>
          <cell r="T1366" t="str">
            <v>busqueda de sitio</v>
          </cell>
          <cell r="U1366" t="str">
            <v>CW2019</v>
          </cell>
        </row>
        <row r="1367">
          <cell r="B1367" t="str">
            <v>SurOccidente</v>
          </cell>
          <cell r="C1367" t="str">
            <v>POP.Unicomfacauca ALT-4</v>
          </cell>
          <cell r="D1367" t="str">
            <v>Plan de Expansion - Busqueda de Sitios</v>
          </cell>
          <cell r="E1367">
            <v>778383</v>
          </cell>
          <cell r="F1367" t="str">
            <v>German David Diez</v>
          </cell>
          <cell r="G1367">
            <v>43847</v>
          </cell>
          <cell r="H1367" t="str">
            <v>Cicsa</v>
          </cell>
          <cell r="I1367" t="str">
            <v>RF-PE-22191,</v>
          </cell>
          <cell r="J1367">
            <v>27098900002</v>
          </cell>
          <cell r="K1367" t="str">
            <v>Obligaciones de hacer</v>
          </cell>
          <cell r="L1367" t="str">
            <v>Plan de Expansion</v>
          </cell>
          <cell r="M1367" t="str">
            <v>Otro - Otra</v>
          </cell>
          <cell r="N1367" t="str">
            <v>12.0</v>
          </cell>
          <cell r="O1367">
            <v>43860</v>
          </cell>
          <cell r="P1367" t="str">
            <v>7.0</v>
          </cell>
          <cell r="Q1367">
            <v>43912</v>
          </cell>
          <cell r="R1367" t="str">
            <v>N</v>
          </cell>
          <cell r="S1367" t="str">
            <v>hasta Licencias</v>
          </cell>
          <cell r="T1367" t="str">
            <v>Busqueda sitio</v>
          </cell>
          <cell r="U1367" t="str">
            <v>CW2019</v>
          </cell>
        </row>
        <row r="1368">
          <cell r="B1368" t="str">
            <v>SurOccidente</v>
          </cell>
          <cell r="C1368" t="str">
            <v>PAS.Villarecreo</v>
          </cell>
          <cell r="D1368" t="str">
            <v>Plan de Expansion - Busqueda de Sitios</v>
          </cell>
          <cell r="E1368">
            <v>778383</v>
          </cell>
          <cell r="F1368" t="str">
            <v>Juan Carlos Gonzalez</v>
          </cell>
          <cell r="G1368">
            <v>43847</v>
          </cell>
          <cell r="H1368" t="str">
            <v>Basa</v>
          </cell>
          <cell r="I1368" t="str">
            <v>RF-PE-19807,</v>
          </cell>
          <cell r="J1368">
            <v>29649000001</v>
          </cell>
          <cell r="K1368" t="str">
            <v>Calidad regional</v>
          </cell>
          <cell r="L1368" t="str">
            <v>Plan de Expansion</v>
          </cell>
          <cell r="M1368" t="str">
            <v>Otro - Otra</v>
          </cell>
          <cell r="N1368" t="str">
            <v>45.0</v>
          </cell>
          <cell r="O1368">
            <v>43868</v>
          </cell>
          <cell r="P1368" t="str">
            <v>7.0</v>
          </cell>
          <cell r="Q1368">
            <v>43920</v>
          </cell>
          <cell r="R1368" t="str">
            <v>B</v>
          </cell>
          <cell r="S1368" t="str">
            <v>hasta Licencias</v>
          </cell>
          <cell r="T1368" t="str">
            <v>Busqueda de sitio</v>
          </cell>
          <cell r="U1368" t="str">
            <v>CW2019</v>
          </cell>
        </row>
        <row r="1369">
          <cell r="B1369" t="str">
            <v>SurOccidente</v>
          </cell>
          <cell r="C1369" t="str">
            <v>POP.Unicomfacauca ALT-1</v>
          </cell>
          <cell r="D1369" t="str">
            <v>Plan de Expansion - Busqueda de Sitios</v>
          </cell>
          <cell r="E1369">
            <v>1102900</v>
          </cell>
          <cell r="F1369" t="str">
            <v>German David Diez</v>
          </cell>
          <cell r="G1369">
            <v>43847</v>
          </cell>
          <cell r="H1369" t="str">
            <v>Cobritelco</v>
          </cell>
          <cell r="I1369" t="str">
            <v>RF-PE-2996,</v>
          </cell>
          <cell r="J1369">
            <v>27099000004</v>
          </cell>
          <cell r="K1369" t="str">
            <v>Obligaciones de hacer</v>
          </cell>
          <cell r="L1369" t="str">
            <v>Plan de Expansion</v>
          </cell>
          <cell r="M1369" t="str">
            <v>Otro - Otra</v>
          </cell>
          <cell r="N1369" t="str">
            <v>12.0</v>
          </cell>
          <cell r="O1369">
            <v>43859</v>
          </cell>
          <cell r="P1369" t="str">
            <v>7.0</v>
          </cell>
          <cell r="Q1369">
            <v>43911</v>
          </cell>
          <cell r="R1369" t="str">
            <v>N</v>
          </cell>
          <cell r="S1369" t="str">
            <v>hasta Licencias</v>
          </cell>
          <cell r="T1369" t="str">
            <v>Busqueda sitio</v>
          </cell>
          <cell r="U1369" t="str">
            <v>CW2019</v>
          </cell>
        </row>
        <row r="1370">
          <cell r="B1370" t="str">
            <v>SurOccidente</v>
          </cell>
          <cell r="C1370" t="str">
            <v>PAS.Gualmatan</v>
          </cell>
          <cell r="D1370" t="str">
            <v>Plan de Expansion - Busqueda de Sitios</v>
          </cell>
          <cell r="E1370">
            <v>901860</v>
          </cell>
          <cell r="F1370" t="str">
            <v>Juan Carlos Gonzalez</v>
          </cell>
          <cell r="G1370">
            <v>43847</v>
          </cell>
          <cell r="H1370" t="str">
            <v>Ingenieria RH</v>
          </cell>
          <cell r="I1370" t="str">
            <v>RF-PE-22676,</v>
          </cell>
          <cell r="J1370">
            <v>29648900001</v>
          </cell>
          <cell r="K1370" t="str">
            <v>Calidad regional</v>
          </cell>
          <cell r="L1370" t="str">
            <v>Plan de Expansion</v>
          </cell>
          <cell r="M1370" t="str">
            <v>Otro - Otra</v>
          </cell>
          <cell r="N1370" t="str">
            <v>45.0</v>
          </cell>
          <cell r="O1370">
            <v>43867</v>
          </cell>
          <cell r="P1370" t="str">
            <v>7.0</v>
          </cell>
          <cell r="Q1370">
            <v>43919</v>
          </cell>
          <cell r="R1370" t="str">
            <v>B</v>
          </cell>
          <cell r="S1370" t="str">
            <v>hasta Licencias</v>
          </cell>
          <cell r="T1370" t="str">
            <v>busqueda de sitio</v>
          </cell>
          <cell r="U1370" t="str">
            <v>CW2019</v>
          </cell>
        </row>
        <row r="1371">
          <cell r="B1371" t="str">
            <v>SurOccidente</v>
          </cell>
          <cell r="C1371" t="str">
            <v>PAS.Buesaquillo</v>
          </cell>
          <cell r="D1371" t="str">
            <v>Plan de Expansion - Busqueda de Sitios</v>
          </cell>
          <cell r="E1371">
            <v>935195</v>
          </cell>
          <cell r="F1371" t="str">
            <v>Juan Carlos Gonzalez</v>
          </cell>
          <cell r="G1371">
            <v>43847</v>
          </cell>
          <cell r="H1371" t="str">
            <v>Cicsa</v>
          </cell>
          <cell r="I1371" t="str">
            <v>RF-PE-18609,</v>
          </cell>
          <cell r="J1371">
            <v>29648600001</v>
          </cell>
          <cell r="K1371" t="str">
            <v>Calidad regional</v>
          </cell>
          <cell r="L1371" t="str">
            <v>Plan de Expansion</v>
          </cell>
          <cell r="M1371" t="str">
            <v>Otro - Otra</v>
          </cell>
          <cell r="N1371" t="str">
            <v>45.0</v>
          </cell>
          <cell r="O1371">
            <v>43866</v>
          </cell>
          <cell r="P1371" t="str">
            <v>7.0</v>
          </cell>
          <cell r="Q1371">
            <v>43918</v>
          </cell>
          <cell r="R1371" t="str">
            <v>B</v>
          </cell>
          <cell r="S1371" t="str">
            <v>hasta Licencias</v>
          </cell>
          <cell r="T1371" t="str">
            <v>Busqueda de sitio</v>
          </cell>
          <cell r="U1371" t="str">
            <v>CW2019</v>
          </cell>
        </row>
        <row r="1372">
          <cell r="B1372" t="str">
            <v>SurOccidente</v>
          </cell>
          <cell r="C1372" t="str">
            <v>PAS.Filadelfia</v>
          </cell>
          <cell r="D1372" t="str">
            <v>Plan de Expansion - Busqueda de Sitios</v>
          </cell>
          <cell r="E1372">
            <v>778383</v>
          </cell>
          <cell r="F1372" t="str">
            <v>Juan Carlos Gonzalez</v>
          </cell>
          <cell r="G1372">
            <v>43847</v>
          </cell>
          <cell r="H1372" t="str">
            <v>Basa</v>
          </cell>
          <cell r="I1372" t="str">
            <v>RF-PE-21218,</v>
          </cell>
          <cell r="J1372">
            <v>29648200001</v>
          </cell>
          <cell r="K1372" t="str">
            <v>Calidad regional</v>
          </cell>
          <cell r="L1372" t="str">
            <v>Plan de Expansion</v>
          </cell>
          <cell r="M1372" t="str">
            <v>Otro - Otra</v>
          </cell>
          <cell r="N1372" t="str">
            <v>45.0</v>
          </cell>
          <cell r="O1372">
            <v>43865</v>
          </cell>
          <cell r="P1372" t="str">
            <v>7.0</v>
          </cell>
          <cell r="Q1372">
            <v>43917</v>
          </cell>
          <cell r="R1372" t="str">
            <v>B</v>
          </cell>
          <cell r="S1372" t="str">
            <v>hasta Licencias</v>
          </cell>
          <cell r="T1372" t="str">
            <v>Busqueda de sitio</v>
          </cell>
          <cell r="U1372" t="str">
            <v>CW2019</v>
          </cell>
        </row>
        <row r="1373">
          <cell r="B1373" t="str">
            <v>SurOccidente</v>
          </cell>
          <cell r="C1373" t="str">
            <v>PAS.Rosal de Oriente</v>
          </cell>
          <cell r="D1373" t="str">
            <v>Plan de Expansion - Busqueda de Sitios</v>
          </cell>
          <cell r="E1373">
            <v>935195</v>
          </cell>
          <cell r="F1373" t="str">
            <v>Juan Carlos Gonzalez</v>
          </cell>
          <cell r="G1373">
            <v>43847</v>
          </cell>
          <cell r="H1373" t="str">
            <v>Cicsa</v>
          </cell>
          <cell r="I1373" t="str">
            <v>RF-PE-4087,</v>
          </cell>
          <cell r="J1373">
            <v>29648000001</v>
          </cell>
          <cell r="K1373" t="str">
            <v>Obligaciones de hacer</v>
          </cell>
          <cell r="L1373" t="str">
            <v>Plan de Expansion</v>
          </cell>
          <cell r="M1373" t="str">
            <v>Otro - Otra</v>
          </cell>
          <cell r="N1373" t="str">
            <v>45.0</v>
          </cell>
          <cell r="O1373">
            <v>43864</v>
          </cell>
          <cell r="P1373" t="str">
            <v>7.0</v>
          </cell>
          <cell r="Q1373">
            <v>43916</v>
          </cell>
          <cell r="R1373" t="str">
            <v>Caida</v>
          </cell>
          <cell r="S1373" t="str">
            <v>hasta Licencias</v>
          </cell>
          <cell r="T1373" t="str">
            <v>Busqueda de sitio</v>
          </cell>
          <cell r="U1373" t="str">
            <v>CW2019</v>
          </cell>
        </row>
        <row r="1374">
          <cell r="B1374" t="str">
            <v>SurOccidente</v>
          </cell>
          <cell r="C1374" t="str">
            <v>POP.Autonoma ALT-3</v>
          </cell>
          <cell r="D1374" t="str">
            <v>Plan de Expansion - Busqueda de Sitios</v>
          </cell>
          <cell r="E1374">
            <v>778383</v>
          </cell>
          <cell r="F1374" t="str">
            <v>German David Diez</v>
          </cell>
          <cell r="G1374">
            <v>43847</v>
          </cell>
          <cell r="H1374" t="str">
            <v>Cobritelco</v>
          </cell>
          <cell r="I1374" t="str">
            <v>RF-PE-22194,</v>
          </cell>
          <cell r="J1374">
            <v>27098200003</v>
          </cell>
          <cell r="K1374" t="str">
            <v>Obligaciones de hacer</v>
          </cell>
          <cell r="L1374" t="str">
            <v>Plan de Expansion</v>
          </cell>
          <cell r="M1374" t="str">
            <v>Terraza - Convencional con Mastil Adosado</v>
          </cell>
          <cell r="N1374" t="str">
            <v>12.0</v>
          </cell>
          <cell r="O1374">
            <v>43859</v>
          </cell>
          <cell r="P1374" t="str">
            <v>7.0</v>
          </cell>
          <cell r="Q1374">
            <v>43911</v>
          </cell>
          <cell r="R1374" t="str">
            <v>CT</v>
          </cell>
          <cell r="S1374" t="str">
            <v>hasta Licencias</v>
          </cell>
          <cell r="T1374" t="str">
            <v>Busqueda sitio</v>
          </cell>
          <cell r="U1374" t="str">
            <v>CW2019</v>
          </cell>
        </row>
        <row r="1375">
          <cell r="B1375" t="str">
            <v>SurOccidente</v>
          </cell>
          <cell r="C1375" t="str">
            <v>POP.Licorera</v>
          </cell>
          <cell r="D1375" t="str">
            <v>Plan de Expansion - Busqueda de Sitios</v>
          </cell>
          <cell r="E1375">
            <v>1102900</v>
          </cell>
          <cell r="F1375" t="str">
            <v>German David Diez</v>
          </cell>
          <cell r="G1375">
            <v>43847</v>
          </cell>
          <cell r="H1375" t="str">
            <v>Cicsa</v>
          </cell>
          <cell r="I1375" t="str">
            <v>RF-PE-8285,</v>
          </cell>
          <cell r="J1375">
            <v>29649100001</v>
          </cell>
          <cell r="K1375" t="str">
            <v>Obligaciones de hacer</v>
          </cell>
          <cell r="L1375" t="str">
            <v>Plan de Expansion</v>
          </cell>
          <cell r="M1375" t="str">
            <v>Terraza - Convencional con Mastil Adosado</v>
          </cell>
          <cell r="N1375" t="str">
            <v>12.0</v>
          </cell>
          <cell r="O1375">
            <v>43858</v>
          </cell>
          <cell r="P1375" t="str">
            <v>7.0</v>
          </cell>
          <cell r="Q1375">
            <v>43910</v>
          </cell>
          <cell r="R1375" t="str">
            <v>Escalamiento</v>
          </cell>
          <cell r="S1375" t="str">
            <v>hasta Licencias</v>
          </cell>
          <cell r="T1375" t="str">
            <v>Busqueda sitio</v>
          </cell>
          <cell r="U1375" t="str">
            <v>CW2019</v>
          </cell>
        </row>
        <row r="1376">
          <cell r="B1376" t="str">
            <v>SurOccidente</v>
          </cell>
          <cell r="C1376" t="str">
            <v>POP.Cartagena</v>
          </cell>
          <cell r="D1376" t="str">
            <v>Plan de Expansion - Busqueda de Sitios</v>
          </cell>
          <cell r="E1376">
            <v>1102900</v>
          </cell>
          <cell r="F1376" t="str">
            <v>German David Diez</v>
          </cell>
          <cell r="G1376">
            <v>43847</v>
          </cell>
          <cell r="H1376" t="str">
            <v>Cobritelco</v>
          </cell>
          <cell r="I1376" t="str">
            <v>RF-PE-10588,</v>
          </cell>
          <cell r="J1376">
            <v>20495800002</v>
          </cell>
          <cell r="K1376" t="str">
            <v>Obligaciones de hacer</v>
          </cell>
          <cell r="L1376" t="str">
            <v>Plan de Expansion</v>
          </cell>
          <cell r="M1376" t="str">
            <v>Terraza - Convencional con Mastil Adosado</v>
          </cell>
          <cell r="N1376" t="str">
            <v>12.0</v>
          </cell>
          <cell r="O1376">
            <v>43858</v>
          </cell>
          <cell r="P1376" t="str">
            <v>7.0</v>
          </cell>
          <cell r="Q1376">
            <v>43910</v>
          </cell>
          <cell r="R1376" t="str">
            <v>Escalamiento</v>
          </cell>
          <cell r="S1376" t="str">
            <v>hasta Licencias</v>
          </cell>
          <cell r="T1376" t="str">
            <v>Busqueda sitio</v>
          </cell>
          <cell r="U1376" t="str">
            <v>CW2019</v>
          </cell>
        </row>
        <row r="1377">
          <cell r="B1377" t="str">
            <v>SurOccidente</v>
          </cell>
          <cell r="C1377" t="str">
            <v>POP.Autonoma</v>
          </cell>
          <cell r="D1377" t="str">
            <v>Plan de Expansion - Busqueda de Sitios</v>
          </cell>
          <cell r="E1377">
            <v>778383</v>
          </cell>
          <cell r="F1377" t="str">
            <v>German David Diez</v>
          </cell>
          <cell r="G1377">
            <v>43847</v>
          </cell>
          <cell r="H1377" t="str">
            <v>Basa</v>
          </cell>
          <cell r="I1377" t="str">
            <v>RF-PE-8275,</v>
          </cell>
          <cell r="J1377">
            <v>27099400001</v>
          </cell>
          <cell r="K1377" t="str">
            <v>Obligaciones de hacer</v>
          </cell>
          <cell r="L1377" t="str">
            <v>Plan de Expansion</v>
          </cell>
          <cell r="M1377" t="str">
            <v>Terraza - Convencional con Mastiles Mimetizada</v>
          </cell>
          <cell r="N1377" t="str">
            <v>12.0</v>
          </cell>
          <cell r="O1377">
            <v>43857</v>
          </cell>
          <cell r="P1377" t="str">
            <v>7.0</v>
          </cell>
          <cell r="Q1377">
            <v>43909</v>
          </cell>
          <cell r="R1377" t="str">
            <v>N</v>
          </cell>
          <cell r="S1377" t="str">
            <v>hasta Licencias</v>
          </cell>
          <cell r="T1377" t="str">
            <v>Busqueda sitio</v>
          </cell>
          <cell r="U1377" t="str">
            <v>CW2019</v>
          </cell>
        </row>
        <row r="1378">
          <cell r="B1378" t="str">
            <v>SurOccidente</v>
          </cell>
          <cell r="C1378" t="str">
            <v>CAU.Cajibio</v>
          </cell>
          <cell r="D1378" t="str">
            <v>Modernizacion - Obra Civil Modernizacion</v>
          </cell>
          <cell r="E1378">
            <v>1597560</v>
          </cell>
          <cell r="F1378" t="str">
            <v>German David Diez</v>
          </cell>
          <cell r="G1378">
            <v>43839</v>
          </cell>
          <cell r="H1378" t="str">
            <v>Itecol</v>
          </cell>
          <cell r="I1378" t="str">
            <v>RF-AMP-25085 UMTS850,</v>
          </cell>
          <cell r="J1378">
            <v>25379300002</v>
          </cell>
          <cell r="K1378" t="str">
            <v>NA</v>
          </cell>
          <cell r="L1378" t="str">
            <v>Modernizacion</v>
          </cell>
          <cell r="M1378" t="str">
            <v>Torre Autosoportada - Triangular Seccion Variable</v>
          </cell>
          <cell r="N1378" t="str">
            <v>80.0</v>
          </cell>
          <cell r="O1378">
            <v>43839</v>
          </cell>
          <cell r="P1378" t="str">
            <v>14.0</v>
          </cell>
          <cell r="Q1378">
            <v>43898</v>
          </cell>
          <cell r="R1378" t="str">
            <v>NA</v>
          </cell>
          <cell r="S1378" t="str">
            <v>NA</v>
          </cell>
          <cell r="T1378" t="str">
            <v>MODERNIZACION Trabajo pendiente para reubicación de soporte</v>
          </cell>
          <cell r="U1378" t="str">
            <v>CW2019</v>
          </cell>
        </row>
        <row r="1379">
          <cell r="B1379" t="str">
            <v>SurOccidente</v>
          </cell>
          <cell r="C1379" t="str">
            <v>TUL.Farfan</v>
          </cell>
          <cell r="D1379" t="str">
            <v>Plan de Expansion - EB Tipo Torre - Suministro de Torre</v>
          </cell>
          <cell r="E1379">
            <v>140745302</v>
          </cell>
          <cell r="F1379" t="str">
            <v>Luis Ediel Torres</v>
          </cell>
          <cell r="G1379">
            <v>43838</v>
          </cell>
          <cell r="H1379" t="str">
            <v>Cobritelco</v>
          </cell>
          <cell r="I1379" t="str">
            <v>RF-PE-16794,</v>
          </cell>
          <cell r="J1379">
            <v>27115700002</v>
          </cell>
          <cell r="K1379" t="str">
            <v>Calidad regional</v>
          </cell>
          <cell r="L1379" t="str">
            <v>Plan de Expansion</v>
          </cell>
          <cell r="M1379" t="str">
            <v>Celda Portatil - Triangular</v>
          </cell>
          <cell r="N1379" t="str">
            <v>35.0</v>
          </cell>
          <cell r="O1379">
            <v>43843</v>
          </cell>
          <cell r="P1379" t="str">
            <v>35.0</v>
          </cell>
          <cell r="Q1379">
            <v>43923</v>
          </cell>
          <cell r="R1379" t="str">
            <v>OC</v>
          </cell>
          <cell r="S1379" t="str">
            <v>hasta InSrv</v>
          </cell>
          <cell r="T1379" t="str">
            <v>reasignacion</v>
          </cell>
          <cell r="U1379" t="str">
            <v>CW2019</v>
          </cell>
        </row>
        <row r="1380">
          <cell r="B1380" t="str">
            <v>SurOccidente</v>
          </cell>
          <cell r="C1380" t="str">
            <v>HUI.El Juncal-2</v>
          </cell>
          <cell r="D1380" t="str">
            <v>Plan de Expansion - EB Tipo Torre - Suministro de Torre</v>
          </cell>
          <cell r="E1380">
            <v>156218242</v>
          </cell>
          <cell r="F1380" t="str">
            <v>Luis Ediel Torres</v>
          </cell>
          <cell r="G1380">
            <v>43838</v>
          </cell>
          <cell r="H1380" t="str">
            <v>Cicsa</v>
          </cell>
          <cell r="I1380" t="str">
            <v>RF-PE-20884,</v>
          </cell>
          <cell r="J1380">
            <v>27134100002</v>
          </cell>
          <cell r="K1380" t="str">
            <v>Calidad regional</v>
          </cell>
          <cell r="L1380" t="str">
            <v>Plan de Expansion</v>
          </cell>
          <cell r="M1380" t="str">
            <v>Celda Portatil - Triangular</v>
          </cell>
          <cell r="N1380" t="str">
            <v>35.0</v>
          </cell>
          <cell r="O1380">
            <v>43843</v>
          </cell>
          <cell r="P1380" t="str">
            <v>35.0</v>
          </cell>
          <cell r="Q1380">
            <v>43923</v>
          </cell>
          <cell r="R1380" t="str">
            <v>OC</v>
          </cell>
          <cell r="S1380" t="str">
            <v>hasta InSrv</v>
          </cell>
          <cell r="T1380" t="str">
            <v>reasignacion contratista</v>
          </cell>
          <cell r="U1380" t="str">
            <v>CW2019</v>
          </cell>
        </row>
        <row r="1381">
          <cell r="B1381" t="str">
            <v>SurOccidente</v>
          </cell>
          <cell r="C1381" t="str">
            <v>BNV.Independencia</v>
          </cell>
          <cell r="D1381" t="str">
            <v>Plan de Expansion - EB Tipo Torre - Suministro de Torre</v>
          </cell>
          <cell r="E1381">
            <v>6015306</v>
          </cell>
          <cell r="F1381" t="str">
            <v>Luis Ediel Torres</v>
          </cell>
          <cell r="G1381">
            <v>43832</v>
          </cell>
          <cell r="H1381" t="str">
            <v>Basa</v>
          </cell>
          <cell r="I1381" t="str">
            <v>RF-PE-16808,</v>
          </cell>
          <cell r="K1381" t="str">
            <v>Calidad regional</v>
          </cell>
          <cell r="L1381" t="str">
            <v>Plan de Expansion</v>
          </cell>
          <cell r="M1381" t="str">
            <v>Celda Portatil - Triangular</v>
          </cell>
          <cell r="N1381" t="str">
            <v>35.0</v>
          </cell>
          <cell r="O1381">
            <v>43836</v>
          </cell>
          <cell r="P1381" t="str">
            <v>35.0</v>
          </cell>
          <cell r="Q1381">
            <v>43916</v>
          </cell>
          <cell r="R1381" t="str">
            <v>C</v>
          </cell>
          <cell r="S1381" t="str">
            <v>hasta InSrv</v>
          </cell>
          <cell r="T1381" t="str">
            <v>celda portatil de 35mt</v>
          </cell>
          <cell r="U1381" t="str">
            <v>CW2019</v>
          </cell>
          <cell r="V1381">
            <v>43881</v>
          </cell>
        </row>
        <row r="1382">
          <cell r="B1382" t="str">
            <v>SurOccidente</v>
          </cell>
          <cell r="C1382" t="str">
            <v>PAS.Gualcaloma</v>
          </cell>
          <cell r="D1382" t="str">
            <v>Plan de Expansion - EB Tipo Terraza - Obra Civil - 100%</v>
          </cell>
          <cell r="E1382">
            <v>47882271</v>
          </cell>
          <cell r="F1382" t="str">
            <v>Luis Ediel Torres</v>
          </cell>
          <cell r="G1382">
            <v>43823</v>
          </cell>
          <cell r="H1382" t="str">
            <v>PMC Ingenieria</v>
          </cell>
          <cell r="I1382" t="str">
            <v>RF-PE-17192,</v>
          </cell>
          <cell r="J1382">
            <v>27388100002</v>
          </cell>
          <cell r="K1382" t="str">
            <v>Calidad regional</v>
          </cell>
          <cell r="L1382" t="str">
            <v>Plan de Expansion</v>
          </cell>
          <cell r="M1382" t="str">
            <v>Terraza - Convencional con Mastiles Mimetizada</v>
          </cell>
          <cell r="N1382" t="str">
            <v>6.0</v>
          </cell>
          <cell r="O1382">
            <v>43830</v>
          </cell>
          <cell r="P1382" t="str">
            <v>35.0</v>
          </cell>
          <cell r="Q1382">
            <v>43910</v>
          </cell>
          <cell r="R1382" t="str">
            <v>OC</v>
          </cell>
          <cell r="S1382" t="str">
            <v>hasta InSrv</v>
          </cell>
          <cell r="T1382" t="str">
            <v>terraza mimetizada</v>
          </cell>
          <cell r="U1382" t="str">
            <v>CW2019</v>
          </cell>
        </row>
        <row r="1383">
          <cell r="B1383" t="str">
            <v>SurOccidente</v>
          </cell>
          <cell r="C1383" t="str">
            <v>VAL.Terranova-2 ALT-2</v>
          </cell>
          <cell r="D1383" t="str">
            <v>Plan de Expansion - EB Tipo Poste - Obra Civil - 100%</v>
          </cell>
          <cell r="E1383">
            <v>6814495</v>
          </cell>
          <cell r="F1383" t="str">
            <v>Luis Ediel Torres</v>
          </cell>
          <cell r="G1383">
            <v>43822</v>
          </cell>
          <cell r="H1383" t="str">
            <v>PMC Ingenieria</v>
          </cell>
          <cell r="I1383" t="str">
            <v>RF-PE-22935,</v>
          </cell>
          <cell r="J1383">
            <v>29619600001</v>
          </cell>
          <cell r="K1383" t="str">
            <v>Calidad regional</v>
          </cell>
          <cell r="L1383" t="str">
            <v>Plan de Expansion</v>
          </cell>
          <cell r="M1383" t="str">
            <v>Otro - Estructura Existente</v>
          </cell>
          <cell r="N1383" t="str">
            <v>10.0</v>
          </cell>
          <cell r="O1383">
            <v>43830</v>
          </cell>
          <cell r="P1383" t="str">
            <v>25.0</v>
          </cell>
          <cell r="Q1383">
            <v>43900</v>
          </cell>
          <cell r="R1383" t="str">
            <v>C</v>
          </cell>
          <cell r="S1383" t="str">
            <v>hasta InSrv</v>
          </cell>
          <cell r="T1383" t="str">
            <v>POSTE EXISTENTE</v>
          </cell>
          <cell r="U1383" t="str">
            <v>CW2019</v>
          </cell>
        </row>
        <row r="1384">
          <cell r="B1384" t="str">
            <v>SurOccidente</v>
          </cell>
          <cell r="C1384" t="str">
            <v>CAL.Llano Verde</v>
          </cell>
          <cell r="D1384" t="str">
            <v>Plan de Expansion - EB Tipo Terraza - Obra Civil - 100%</v>
          </cell>
          <cell r="E1384">
            <v>55373588</v>
          </cell>
          <cell r="F1384" t="str">
            <v>Luis Ediel Torres</v>
          </cell>
          <cell r="G1384">
            <v>43818</v>
          </cell>
          <cell r="H1384" t="str">
            <v>HB Sadelec</v>
          </cell>
          <cell r="I1384" t="str">
            <v>RF-PE-20887,</v>
          </cell>
          <cell r="J1384">
            <v>23678800008</v>
          </cell>
          <cell r="K1384" t="str">
            <v>Calidad regional</v>
          </cell>
          <cell r="L1384" t="str">
            <v>Plan de Expansion</v>
          </cell>
          <cell r="M1384" t="str">
            <v>Terraza - Convencional con Mastiles Mimetizada</v>
          </cell>
          <cell r="N1384" t="str">
            <v>4.0</v>
          </cell>
          <cell r="O1384">
            <v>43826</v>
          </cell>
          <cell r="P1384" t="str">
            <v>40.0</v>
          </cell>
          <cell r="Q1384">
            <v>43911</v>
          </cell>
          <cell r="R1384" t="str">
            <v>J</v>
          </cell>
          <cell r="S1384" t="str">
            <v>hasta Licencias</v>
          </cell>
          <cell r="T1384" t="str">
            <v>terrza mimetizada arbol por mastil</v>
          </cell>
          <cell r="U1384" t="str">
            <v>CW2019</v>
          </cell>
        </row>
        <row r="1385">
          <cell r="B1385" t="str">
            <v>SurOccidente</v>
          </cell>
          <cell r="C1385" t="str">
            <v>VAL.El Carmen</v>
          </cell>
          <cell r="D1385" t="str">
            <v>Ampliacion 3G/LTE - Ampliacion Obras Civiles</v>
          </cell>
          <cell r="E1385">
            <v>5780881</v>
          </cell>
          <cell r="F1385" t="str">
            <v>German David Diez</v>
          </cell>
          <cell r="G1385">
            <v>43815</v>
          </cell>
          <cell r="H1385" t="str">
            <v>Basa</v>
          </cell>
          <cell r="I1385" t="str">
            <v>RF-OVE-33342 LTE2600,</v>
          </cell>
          <cell r="J1385">
            <v>25214500007</v>
          </cell>
          <cell r="K1385" t="str">
            <v>NA</v>
          </cell>
          <cell r="L1385" t="str">
            <v>Ampliacion 3G/LTE</v>
          </cell>
          <cell r="M1385" t="str">
            <v>Torre Autosoportada - Triangular Seccion Variable</v>
          </cell>
          <cell r="N1385" t="str">
            <v>60.0</v>
          </cell>
          <cell r="O1385">
            <v>43815</v>
          </cell>
          <cell r="P1385" t="str">
            <v>28.0</v>
          </cell>
          <cell r="Q1385">
            <v>43888</v>
          </cell>
          <cell r="R1385" t="str">
            <v>NA</v>
          </cell>
          <cell r="S1385" t="str">
            <v>NA</v>
          </cell>
          <cell r="T1385" t="str">
            <v>PROYECTO AMP 2019</v>
          </cell>
          <cell r="U1385" t="str">
            <v>CW2019</v>
          </cell>
        </row>
        <row r="1386">
          <cell r="B1386" t="str">
            <v>SurOccidente</v>
          </cell>
          <cell r="C1386" t="str">
            <v>NAR.Agua Clara</v>
          </cell>
          <cell r="D1386" t="str">
            <v>Plan de Expansion - EB Tipo Torre - Obra Civil - 100%</v>
          </cell>
          <cell r="E1386">
            <v>101143809</v>
          </cell>
          <cell r="F1386" t="str">
            <v>Luis Ediel Torres</v>
          </cell>
          <cell r="G1386">
            <v>43812</v>
          </cell>
          <cell r="H1386" t="str">
            <v>Cicsa</v>
          </cell>
          <cell r="I1386" t="str">
            <v>RF-PE-17693,</v>
          </cell>
          <cell r="J1386">
            <v>27104200006</v>
          </cell>
          <cell r="K1386" t="str">
            <v>Calidad regional</v>
          </cell>
          <cell r="L1386" t="str">
            <v>Plan de Expansion</v>
          </cell>
          <cell r="M1386" t="str">
            <v>Torre Autosoportada - Triangular Seccion Variable</v>
          </cell>
          <cell r="N1386" t="str">
            <v>60.0</v>
          </cell>
          <cell r="O1386">
            <v>43817</v>
          </cell>
          <cell r="P1386" t="str">
            <v>50.0</v>
          </cell>
          <cell r="Q1386">
            <v>43912</v>
          </cell>
          <cell r="R1386" t="str">
            <v>C</v>
          </cell>
          <cell r="S1386" t="str">
            <v>hasta InSrv</v>
          </cell>
          <cell r="T1386" t="str">
            <v>Suministro celda de 60mt</v>
          </cell>
          <cell r="U1386" t="str">
            <v>CW2019</v>
          </cell>
        </row>
        <row r="1387">
          <cell r="B1387" t="str">
            <v>SurOccidente</v>
          </cell>
          <cell r="C1387" t="str">
            <v>NAR.Agua Clara</v>
          </cell>
          <cell r="D1387" t="str">
            <v>Plan de Expansion - EB Tipo Torre - Cimentacion e Instalacion Torre</v>
          </cell>
          <cell r="E1387">
            <v>130683483</v>
          </cell>
          <cell r="F1387" t="str">
            <v>Luis Ediel Torres</v>
          </cell>
          <cell r="G1387">
            <v>43812</v>
          </cell>
          <cell r="H1387" t="str">
            <v>Cicsa</v>
          </cell>
          <cell r="I1387" t="str">
            <v>RF-PE-17693,</v>
          </cell>
          <cell r="J1387">
            <v>27104200004</v>
          </cell>
          <cell r="K1387" t="str">
            <v>Calidad regional</v>
          </cell>
          <cell r="L1387" t="str">
            <v>Plan de Expansion</v>
          </cell>
          <cell r="M1387" t="str">
            <v>Torre Autosoportada - Triangular Seccion Variable</v>
          </cell>
          <cell r="N1387" t="str">
            <v>60.0</v>
          </cell>
          <cell r="O1387">
            <v>43817</v>
          </cell>
          <cell r="P1387" t="str">
            <v>50.0</v>
          </cell>
          <cell r="Q1387">
            <v>43912</v>
          </cell>
          <cell r="R1387" t="str">
            <v>C</v>
          </cell>
          <cell r="S1387" t="str">
            <v>hasta InSrv</v>
          </cell>
          <cell r="T1387" t="str">
            <v>Suministro celda de 60mt</v>
          </cell>
          <cell r="U1387" t="str">
            <v>CW2019</v>
          </cell>
        </row>
        <row r="1388">
          <cell r="B1388" t="str">
            <v>SurOccidente</v>
          </cell>
          <cell r="C1388" t="str">
            <v>IBG.Megacolegio</v>
          </cell>
          <cell r="D1388" t="str">
            <v>Plan de Expansion - EB Tipo Terraza - Suministro de Torre</v>
          </cell>
          <cell r="E1388">
            <v>46167413</v>
          </cell>
          <cell r="F1388" t="str">
            <v>Luis Ediel Torres</v>
          </cell>
          <cell r="G1388">
            <v>43811</v>
          </cell>
          <cell r="H1388" t="str">
            <v>PMC Ingenieria</v>
          </cell>
          <cell r="I1388" t="str">
            <v>RF-PE-20839,</v>
          </cell>
          <cell r="J1388">
            <v>27091300002</v>
          </cell>
          <cell r="K1388" t="str">
            <v>Obligaciones de hacer</v>
          </cell>
          <cell r="L1388" t="str">
            <v>Plan de Expansion</v>
          </cell>
          <cell r="M1388" t="str">
            <v>Terraza - Convencional con Torre</v>
          </cell>
          <cell r="N1388" t="str">
            <v>5.0</v>
          </cell>
          <cell r="O1388">
            <v>43815</v>
          </cell>
          <cell r="P1388" t="str">
            <v>35.0</v>
          </cell>
          <cell r="Q1388">
            <v>43895</v>
          </cell>
          <cell r="R1388" t="str">
            <v>J</v>
          </cell>
          <cell r="S1388" t="str">
            <v>hasta Licencias</v>
          </cell>
          <cell r="T1388" t="str">
            <v>ESTRUCTURA SOBRE TERRAZA TIPO TANQUE</v>
          </cell>
          <cell r="U1388" t="str">
            <v>CW2019</v>
          </cell>
        </row>
        <row r="1389">
          <cell r="B1389" t="str">
            <v>SurOccidente</v>
          </cell>
          <cell r="C1389" t="str">
            <v>NAR.Ipiales-20</v>
          </cell>
          <cell r="D1389" t="str">
            <v>Plan de Expansion - EB Tipo Terraza - Suministro de Torre</v>
          </cell>
          <cell r="E1389">
            <v>31036548</v>
          </cell>
          <cell r="F1389" t="str">
            <v>Luis Ediel Torres</v>
          </cell>
          <cell r="G1389">
            <v>43811</v>
          </cell>
          <cell r="H1389" t="str">
            <v>HB Sadelec</v>
          </cell>
          <cell r="I1389" t="str">
            <v>RF-PE-17024,</v>
          </cell>
          <cell r="J1389">
            <v>27091500003</v>
          </cell>
          <cell r="K1389" t="str">
            <v>Calidad regional</v>
          </cell>
          <cell r="L1389" t="str">
            <v>Plan de Expansion</v>
          </cell>
          <cell r="M1389" t="str">
            <v>Terraza - Convencional con Torre</v>
          </cell>
          <cell r="N1389" t="str">
            <v>10.0</v>
          </cell>
          <cell r="O1389">
            <v>43815</v>
          </cell>
          <cell r="P1389" t="str">
            <v>35.0</v>
          </cell>
          <cell r="Q1389">
            <v>43895</v>
          </cell>
          <cell r="R1389" t="str">
            <v>SP</v>
          </cell>
          <cell r="S1389" t="str">
            <v>hasta InSrv</v>
          </cell>
          <cell r="T1389" t="str">
            <v>torrecilla sobre terraza</v>
          </cell>
          <cell r="U1389" t="str">
            <v>CW2019</v>
          </cell>
        </row>
        <row r="1390">
          <cell r="B1390" t="str">
            <v>SurOccidente</v>
          </cell>
          <cell r="C1390" t="str">
            <v>NEI.Altico</v>
          </cell>
          <cell r="D1390" t="str">
            <v>Ampliacion 3G/LTE - Adecuacion Obras Civiles</v>
          </cell>
          <cell r="E1390">
            <v>13475218</v>
          </cell>
          <cell r="F1390" t="str">
            <v>German David Diez</v>
          </cell>
          <cell r="G1390">
            <v>43810</v>
          </cell>
          <cell r="H1390" t="str">
            <v>Cicsa</v>
          </cell>
          <cell r="J1390">
            <v>20453500002</v>
          </cell>
          <cell r="K1390" t="str">
            <v>NA</v>
          </cell>
          <cell r="L1390" t="str">
            <v>Ampliacion 3G/LTE</v>
          </cell>
          <cell r="M1390" t="str">
            <v>Monopolo - Convencional</v>
          </cell>
          <cell r="N1390" t="str">
            <v>32.0</v>
          </cell>
          <cell r="O1390">
            <v>43815</v>
          </cell>
          <cell r="P1390" t="str">
            <v>21.0</v>
          </cell>
          <cell r="Q1390">
            <v>43881</v>
          </cell>
          <cell r="R1390" t="str">
            <v>NA</v>
          </cell>
          <cell r="S1390" t="str">
            <v>NA</v>
          </cell>
          <cell r="T1390" t="str">
            <v>DISEÑO Y CONSTRUCCIÓN SPT EN TORRE</v>
          </cell>
          <cell r="U1390" t="str">
            <v>CW2019</v>
          </cell>
        </row>
        <row r="1391">
          <cell r="B1391" t="str">
            <v>SurOccidente</v>
          </cell>
          <cell r="C1391" t="str">
            <v>CAL.Polvorines</v>
          </cell>
          <cell r="D1391" t="str">
            <v>Ampliacion 3G/LTE - Adecuacion Obras Civiles</v>
          </cell>
          <cell r="E1391">
            <v>4755275</v>
          </cell>
          <cell r="F1391" t="str">
            <v>German David Diez</v>
          </cell>
          <cell r="G1391">
            <v>43810</v>
          </cell>
          <cell r="H1391" t="str">
            <v>PMC Ingenieria</v>
          </cell>
          <cell r="J1391">
            <v>25020100001</v>
          </cell>
          <cell r="K1391" t="str">
            <v>NA</v>
          </cell>
          <cell r="L1391" t="str">
            <v>Ampliacion 3G/LTE</v>
          </cell>
          <cell r="M1391" t="str">
            <v>Torre Autosoportada - Cuadrada Seccion Constante 1.0m x 1.0m</v>
          </cell>
          <cell r="N1391" t="str">
            <v>30.0</v>
          </cell>
          <cell r="O1391">
            <v>43815</v>
          </cell>
          <cell r="P1391" t="str">
            <v>28.0</v>
          </cell>
          <cell r="Q1391">
            <v>43888</v>
          </cell>
          <cell r="R1391" t="str">
            <v>NA</v>
          </cell>
          <cell r="S1391" t="str">
            <v>NA</v>
          </cell>
          <cell r="T1391" t="str">
            <v>INStALACION GABINETE INTERCONECTAR GABINETE EXISTENTE CON 3 CORAZAS DE 2</v>
          </cell>
          <cell r="U1391" t="str">
            <v>CW2019</v>
          </cell>
        </row>
        <row r="1392">
          <cell r="B1392" t="str">
            <v>SurOccidente</v>
          </cell>
          <cell r="C1392" t="str">
            <v>TOL.Chicoral-2</v>
          </cell>
          <cell r="D1392" t="str">
            <v>Ampliacion 3G/LTE - Ampliacion Obras Civiles</v>
          </cell>
          <cell r="E1392">
            <v>3424541</v>
          </cell>
          <cell r="F1392" t="str">
            <v>German David Diez</v>
          </cell>
          <cell r="G1392">
            <v>43809</v>
          </cell>
          <cell r="H1392" t="str">
            <v>HB Sadelec</v>
          </cell>
          <cell r="I1392" t="str">
            <v>RF-OVE-40393 LTE1900,</v>
          </cell>
          <cell r="J1392">
            <v>24997300003</v>
          </cell>
          <cell r="K1392" t="str">
            <v>NA</v>
          </cell>
          <cell r="L1392" t="str">
            <v>Ampliacion 3G/LTE</v>
          </cell>
          <cell r="M1392" t="str">
            <v>Monopolo - Convencional</v>
          </cell>
          <cell r="N1392" t="str">
            <v>18.0</v>
          </cell>
          <cell r="O1392">
            <v>43815</v>
          </cell>
          <cell r="P1392" t="str">
            <v>21.0</v>
          </cell>
          <cell r="Q1392">
            <v>43881</v>
          </cell>
          <cell r="R1392" t="str">
            <v>NA</v>
          </cell>
          <cell r="S1392" t="str">
            <v>NA</v>
          </cell>
          <cell r="T1392" t="str">
            <v>AMP2019</v>
          </cell>
          <cell r="U1392" t="str">
            <v>CW2019</v>
          </cell>
        </row>
        <row r="1393">
          <cell r="B1393" t="str">
            <v>SurOccidente</v>
          </cell>
          <cell r="C1393" t="str">
            <v>FLO.La Gloria</v>
          </cell>
          <cell r="D1393" t="str">
            <v>Plan de Expansion - EB Tipo Torre - Media Tension</v>
          </cell>
          <cell r="E1393">
            <v>36110107</v>
          </cell>
          <cell r="F1393" t="str">
            <v>Luis Ediel Torres</v>
          </cell>
          <cell r="G1393">
            <v>43809</v>
          </cell>
          <cell r="H1393" t="str">
            <v>PMC Ingenieria</v>
          </cell>
          <cell r="I1393" t="str">
            <v>RF-PE-15942,</v>
          </cell>
          <cell r="J1393">
            <v>27089500004</v>
          </cell>
          <cell r="K1393" t="str">
            <v>Calidad regional</v>
          </cell>
          <cell r="L1393" t="str">
            <v>Plan de Expansion</v>
          </cell>
          <cell r="M1393" t="str">
            <v>Celda Portatil - Triangular</v>
          </cell>
          <cell r="N1393" t="str">
            <v>45.0</v>
          </cell>
          <cell r="O1393">
            <v>43815</v>
          </cell>
          <cell r="P1393" t="str">
            <v>45.0</v>
          </cell>
          <cell r="Q1393">
            <v>43905</v>
          </cell>
          <cell r="R1393" t="str">
            <v>OC</v>
          </cell>
          <cell r="S1393" t="str">
            <v>hasta InSrv</v>
          </cell>
          <cell r="T1393" t="str">
            <v>Celda Portatil Torre 45</v>
          </cell>
          <cell r="U1393" t="str">
            <v>CW2019</v>
          </cell>
        </row>
        <row r="1394">
          <cell r="B1394" t="str">
            <v>SurOccidente</v>
          </cell>
          <cell r="C1394" t="str">
            <v>FLO.La Gloria</v>
          </cell>
          <cell r="D1394" t="str">
            <v>Plan de Expansion - EB Tipo Torre - Suministro de Torre</v>
          </cell>
          <cell r="E1394">
            <v>167867415</v>
          </cell>
          <cell r="F1394" t="str">
            <v>Luis Ediel Torres</v>
          </cell>
          <cell r="G1394">
            <v>43809</v>
          </cell>
          <cell r="H1394" t="str">
            <v>PMC Ingenieria</v>
          </cell>
          <cell r="I1394" t="str">
            <v>RF-PE-15942,</v>
          </cell>
          <cell r="J1394">
            <v>27089500002</v>
          </cell>
          <cell r="K1394" t="str">
            <v>Calidad regional</v>
          </cell>
          <cell r="L1394" t="str">
            <v>Plan de Expansion</v>
          </cell>
          <cell r="M1394" t="str">
            <v>Celda Portatil - Triangular</v>
          </cell>
          <cell r="N1394" t="str">
            <v>45.0</v>
          </cell>
          <cell r="O1394">
            <v>43815</v>
          </cell>
          <cell r="P1394" t="str">
            <v>45.0</v>
          </cell>
          <cell r="Q1394">
            <v>43905</v>
          </cell>
          <cell r="R1394" t="str">
            <v>OC</v>
          </cell>
          <cell r="S1394" t="str">
            <v>hasta InSrv</v>
          </cell>
          <cell r="T1394" t="str">
            <v>Celda Portatil Torre 45</v>
          </cell>
          <cell r="U1394" t="str">
            <v>CW2019</v>
          </cell>
        </row>
        <row r="1395">
          <cell r="B1395" t="str">
            <v>SurOccidente</v>
          </cell>
          <cell r="C1395" t="str">
            <v>CAL.IND Coliseo del Pueblo</v>
          </cell>
          <cell r="D1395" t="str">
            <v>Ampliacion 3G/LTE - Adecuacion Obras Civiles</v>
          </cell>
          <cell r="E1395">
            <v>9921635</v>
          </cell>
          <cell r="F1395" t="str">
            <v>German David Diez</v>
          </cell>
          <cell r="G1395">
            <v>43808</v>
          </cell>
          <cell r="H1395" t="str">
            <v>Basa</v>
          </cell>
          <cell r="I1395" t="str">
            <v>RF-OVE-44491 2donodob1900,</v>
          </cell>
          <cell r="J1395">
            <v>29555000001</v>
          </cell>
          <cell r="K1395" t="str">
            <v>NA</v>
          </cell>
          <cell r="L1395" t="str">
            <v>Ampliacion 3G/LTE</v>
          </cell>
          <cell r="M1395" t="str">
            <v>Terraza - Convencional con Mastil Adosado</v>
          </cell>
          <cell r="N1395" t="str">
            <v>10.0</v>
          </cell>
          <cell r="O1395">
            <v>43815</v>
          </cell>
          <cell r="P1395" t="str">
            <v>28.0</v>
          </cell>
          <cell r="Q1395">
            <v>43888</v>
          </cell>
          <cell r="R1395" t="str">
            <v>NA</v>
          </cell>
          <cell r="S1395" t="str">
            <v>NA</v>
          </cell>
          <cell r="T1395" t="str">
            <v>AMP2019</v>
          </cell>
          <cell r="U1395" t="str">
            <v>CW2019</v>
          </cell>
        </row>
        <row r="1396">
          <cell r="B1396" t="str">
            <v>SurOccidente</v>
          </cell>
          <cell r="C1396" t="str">
            <v>NAR.Llorente-3</v>
          </cell>
          <cell r="D1396" t="str">
            <v>Plan de Expansion - EB Tipo Torre - Media Tension</v>
          </cell>
          <cell r="E1396">
            <v>25154918</v>
          </cell>
          <cell r="F1396" t="str">
            <v>Luis Ediel Torres</v>
          </cell>
          <cell r="G1396">
            <v>43803</v>
          </cell>
          <cell r="H1396" t="str">
            <v>Obras Y Montajes 76</v>
          </cell>
          <cell r="I1396" t="str">
            <v>RF-PE-19762,</v>
          </cell>
          <cell r="J1396">
            <v>27104300005</v>
          </cell>
          <cell r="K1396" t="str">
            <v>Calidad regional</v>
          </cell>
          <cell r="L1396" t="str">
            <v>Plan de Expansion</v>
          </cell>
          <cell r="M1396" t="str">
            <v>Torre Autosoportada - Triangular Seccion Variable</v>
          </cell>
          <cell r="N1396" t="str">
            <v>60.0</v>
          </cell>
          <cell r="O1396">
            <v>43820</v>
          </cell>
          <cell r="P1396" t="str">
            <v>45.0</v>
          </cell>
          <cell r="Q1396">
            <v>43910</v>
          </cell>
          <cell r="R1396" t="str">
            <v>C</v>
          </cell>
          <cell r="S1396" t="str">
            <v>hasta InSrv</v>
          </cell>
          <cell r="T1396" t="str">
            <v>CELDA CONVENCIONAL DE 60MT</v>
          </cell>
          <cell r="U1396" t="str">
            <v>CW2019</v>
          </cell>
        </row>
        <row r="1397">
          <cell r="B1397" t="str">
            <v>SurOccidente</v>
          </cell>
          <cell r="C1397" t="str">
            <v>NAR.Llorente-3</v>
          </cell>
          <cell r="D1397" t="str">
            <v>Plan de Expansion - EB Tipo Torre - Obra Civil - 100%</v>
          </cell>
          <cell r="E1397">
            <v>126192987</v>
          </cell>
          <cell r="F1397" t="str">
            <v>Luis Ediel Torres</v>
          </cell>
          <cell r="G1397">
            <v>43803</v>
          </cell>
          <cell r="H1397" t="str">
            <v>Obras Y Montajes 76</v>
          </cell>
          <cell r="I1397" t="str">
            <v>RF-PE-19762,</v>
          </cell>
          <cell r="J1397">
            <v>27104300004</v>
          </cell>
          <cell r="K1397" t="str">
            <v>Calidad regional</v>
          </cell>
          <cell r="L1397" t="str">
            <v>Plan de Expansion</v>
          </cell>
          <cell r="M1397" t="str">
            <v>Torre Autosoportada - Triangular Seccion Variable</v>
          </cell>
          <cell r="N1397" t="str">
            <v>60.0</v>
          </cell>
          <cell r="O1397">
            <v>43820</v>
          </cell>
          <cell r="P1397" t="str">
            <v>45.0</v>
          </cell>
          <cell r="Q1397">
            <v>43910</v>
          </cell>
          <cell r="R1397" t="str">
            <v>C</v>
          </cell>
          <cell r="S1397" t="str">
            <v>hasta InSrv</v>
          </cell>
          <cell r="T1397" t="str">
            <v>CELDA CONVENCIONAL DE 60MT</v>
          </cell>
          <cell r="U1397" t="str">
            <v>CW2019</v>
          </cell>
        </row>
        <row r="1398">
          <cell r="B1398" t="str">
            <v>SurOccidente</v>
          </cell>
          <cell r="C1398" t="str">
            <v>NAR.Llorente-3</v>
          </cell>
          <cell r="D1398" t="str">
            <v>Plan de Expansion - EB Tipo Torre - Cimentacion e Instalacion Torre</v>
          </cell>
          <cell r="E1398">
            <v>54906319</v>
          </cell>
          <cell r="F1398" t="str">
            <v>Luis Ediel Torres</v>
          </cell>
          <cell r="G1398">
            <v>43803</v>
          </cell>
          <cell r="H1398" t="str">
            <v>Obras Y Montajes 76</v>
          </cell>
          <cell r="I1398" t="str">
            <v>RF-PE-19762,</v>
          </cell>
          <cell r="J1398">
            <v>27104300003</v>
          </cell>
          <cell r="K1398" t="str">
            <v>Calidad regional</v>
          </cell>
          <cell r="L1398" t="str">
            <v>Plan de Expansion</v>
          </cell>
          <cell r="M1398" t="str">
            <v>Torre Autosoportada - Triangular Seccion Variable</v>
          </cell>
          <cell r="N1398" t="str">
            <v>60.0</v>
          </cell>
          <cell r="O1398">
            <v>43820</v>
          </cell>
          <cell r="P1398" t="str">
            <v>45.0</v>
          </cell>
          <cell r="Q1398">
            <v>43910</v>
          </cell>
          <cell r="R1398" t="str">
            <v>C</v>
          </cell>
          <cell r="S1398" t="str">
            <v>hasta InSrv</v>
          </cell>
          <cell r="T1398" t="str">
            <v>CELDA CONVENCIONAL DE 60MT</v>
          </cell>
          <cell r="U1398" t="str">
            <v>CW2019</v>
          </cell>
        </row>
        <row r="1399">
          <cell r="B1399" t="str">
            <v>SurOccidente</v>
          </cell>
          <cell r="C1399" t="str">
            <v>NAR.Llorente-3</v>
          </cell>
          <cell r="D1399" t="str">
            <v>Plan de Expansion - EB Tipo Torre - Suministro de Torre</v>
          </cell>
          <cell r="E1399">
            <v>86557678</v>
          </cell>
          <cell r="F1399" t="str">
            <v>Luis Ediel Torres</v>
          </cell>
          <cell r="G1399">
            <v>43803</v>
          </cell>
          <cell r="H1399" t="str">
            <v>Obras Y Montajes 76</v>
          </cell>
          <cell r="I1399" t="str">
            <v>RF-PE-19762,</v>
          </cell>
          <cell r="J1399">
            <v>27104300002</v>
          </cell>
          <cell r="K1399" t="str">
            <v>Calidad regional</v>
          </cell>
          <cell r="L1399" t="str">
            <v>Plan de Expansion</v>
          </cell>
          <cell r="M1399" t="str">
            <v>Torre Autosoportada - Triangular Seccion Variable</v>
          </cell>
          <cell r="N1399" t="str">
            <v>60.0</v>
          </cell>
          <cell r="O1399">
            <v>43820</v>
          </cell>
          <cell r="P1399" t="str">
            <v>45.0</v>
          </cell>
          <cell r="Q1399">
            <v>43910</v>
          </cell>
          <cell r="R1399" t="str">
            <v>C</v>
          </cell>
          <cell r="S1399" t="str">
            <v>hasta InSrv</v>
          </cell>
          <cell r="T1399" t="str">
            <v>CELDA CONVENCIONAL DE 60MT</v>
          </cell>
          <cell r="U1399" t="str">
            <v>CW2019</v>
          </cell>
        </row>
        <row r="1400">
          <cell r="B1400" t="str">
            <v>SurOccidente</v>
          </cell>
          <cell r="C1400" t="str">
            <v>NA</v>
          </cell>
          <cell r="D1400" t="str">
            <v>Modernizacion - Obra Civil Modernizacion</v>
          </cell>
          <cell r="E1400">
            <v>549068364</v>
          </cell>
          <cell r="F1400" t="str">
            <v>Oscar Javier Tibasosa Bernal</v>
          </cell>
          <cell r="G1400">
            <v>43802</v>
          </cell>
          <cell r="H1400" t="str">
            <v>WB Ingenieria De Proyectos</v>
          </cell>
          <cell r="J1400">
            <v>4600011468</v>
          </cell>
          <cell r="K1400" t="str">
            <v>NA</v>
          </cell>
          <cell r="L1400" t="str">
            <v>Modernizacion</v>
          </cell>
          <cell r="M1400" t="str">
            <v>NA</v>
          </cell>
          <cell r="N1400" t="str">
            <v>100.0</v>
          </cell>
          <cell r="O1400">
            <v>43802</v>
          </cell>
          <cell r="P1400" t="str">
            <v>30.0</v>
          </cell>
          <cell r="Q1400">
            <v>43877</v>
          </cell>
          <cell r="R1400" t="str">
            <v>NA</v>
          </cell>
          <cell r="S1400" t="str">
            <v>NA</v>
          </cell>
          <cell r="T1400" t="str">
            <v>Orden Inicial</v>
          </cell>
          <cell r="U1400" t="str">
            <v>CW2019</v>
          </cell>
        </row>
        <row r="1401">
          <cell r="B1401" t="str">
            <v>SurOccidente</v>
          </cell>
          <cell r="C1401" t="str">
            <v>NA</v>
          </cell>
          <cell r="D1401" t="str">
            <v>Modernizacion - Obra Civil Modernizacion</v>
          </cell>
          <cell r="E1401">
            <v>902921704</v>
          </cell>
          <cell r="F1401" t="str">
            <v>Oscar Javier Tibasosa Bernal</v>
          </cell>
          <cell r="G1401">
            <v>43802</v>
          </cell>
          <cell r="H1401" t="str">
            <v>ROR Ingenieria</v>
          </cell>
          <cell r="J1401">
            <v>4600011460</v>
          </cell>
          <cell r="K1401" t="str">
            <v>NA</v>
          </cell>
          <cell r="L1401" t="str">
            <v>Modernizacion</v>
          </cell>
          <cell r="M1401" t="str">
            <v>NA</v>
          </cell>
          <cell r="N1401" t="str">
            <v>100.0</v>
          </cell>
          <cell r="O1401">
            <v>43802</v>
          </cell>
          <cell r="P1401" t="str">
            <v>30.0</v>
          </cell>
          <cell r="Q1401">
            <v>43877</v>
          </cell>
          <cell r="R1401" t="str">
            <v>NA</v>
          </cell>
          <cell r="S1401" t="str">
            <v>NA</v>
          </cell>
          <cell r="T1401" t="str">
            <v>Orden Inicial</v>
          </cell>
          <cell r="U1401" t="str">
            <v>CW2019</v>
          </cell>
        </row>
        <row r="1402">
          <cell r="B1402" t="str">
            <v>SurOccidente</v>
          </cell>
          <cell r="C1402" t="str">
            <v>NA</v>
          </cell>
          <cell r="D1402" t="str">
            <v>Modernizacion - Obra Civil Modernizacion</v>
          </cell>
          <cell r="E1402">
            <v>1342194120</v>
          </cell>
          <cell r="F1402" t="str">
            <v>Oscar Javier Tibasosa Bernal</v>
          </cell>
          <cell r="G1402">
            <v>43802</v>
          </cell>
          <cell r="H1402" t="str">
            <v>PMC Ingenieria</v>
          </cell>
          <cell r="J1402">
            <v>4600011469</v>
          </cell>
          <cell r="K1402" t="str">
            <v>NA</v>
          </cell>
          <cell r="L1402" t="str">
            <v>Modernizacion</v>
          </cell>
          <cell r="M1402" t="str">
            <v>NA</v>
          </cell>
          <cell r="N1402" t="str">
            <v>100.0</v>
          </cell>
          <cell r="O1402">
            <v>43802</v>
          </cell>
          <cell r="P1402" t="str">
            <v>30.0</v>
          </cell>
          <cell r="Q1402">
            <v>43877</v>
          </cell>
          <cell r="R1402" t="str">
            <v>NA</v>
          </cell>
          <cell r="S1402" t="str">
            <v>NA</v>
          </cell>
          <cell r="T1402" t="str">
            <v>Orden Inicial</v>
          </cell>
          <cell r="U1402" t="str">
            <v>CW2019</v>
          </cell>
        </row>
        <row r="1403">
          <cell r="B1403" t="str">
            <v>SurOccidente</v>
          </cell>
          <cell r="C1403" t="str">
            <v>NA</v>
          </cell>
          <cell r="D1403" t="str">
            <v>Modernizacion - Obra Civil Modernizacion</v>
          </cell>
          <cell r="E1403">
            <v>713216772</v>
          </cell>
          <cell r="F1403" t="str">
            <v>Oscar Javier Tibasosa Bernal</v>
          </cell>
          <cell r="G1403">
            <v>43802</v>
          </cell>
          <cell r="H1403" t="str">
            <v>OMG Ingenieria</v>
          </cell>
          <cell r="J1403">
            <v>4600011473</v>
          </cell>
          <cell r="K1403" t="str">
            <v>NA</v>
          </cell>
          <cell r="L1403" t="str">
            <v>Modernizacion</v>
          </cell>
          <cell r="M1403" t="str">
            <v>NA</v>
          </cell>
          <cell r="N1403" t="str">
            <v>100.0</v>
          </cell>
          <cell r="O1403">
            <v>43802</v>
          </cell>
          <cell r="P1403" t="str">
            <v>30.0</v>
          </cell>
          <cell r="Q1403">
            <v>43877</v>
          </cell>
          <cell r="R1403" t="str">
            <v>NA</v>
          </cell>
          <cell r="S1403" t="str">
            <v>NA</v>
          </cell>
          <cell r="T1403" t="str">
            <v>Orden Inicial</v>
          </cell>
          <cell r="U1403" t="str">
            <v>CW2019</v>
          </cell>
        </row>
        <row r="1404">
          <cell r="B1404" t="str">
            <v>SurOccidente</v>
          </cell>
          <cell r="C1404" t="str">
            <v>NA</v>
          </cell>
          <cell r="D1404" t="str">
            <v>Modernizacion - Obra Civil Modernizacion</v>
          </cell>
          <cell r="E1404">
            <v>1453598322</v>
          </cell>
          <cell r="F1404" t="str">
            <v>Oscar Javier Tibasosa Bernal</v>
          </cell>
          <cell r="G1404">
            <v>43802</v>
          </cell>
          <cell r="H1404" t="str">
            <v>Obras Y Montajes 76</v>
          </cell>
          <cell r="J1404">
            <v>4600011493</v>
          </cell>
          <cell r="K1404" t="str">
            <v>NA</v>
          </cell>
          <cell r="L1404" t="str">
            <v>Modernizacion</v>
          </cell>
          <cell r="M1404" t="str">
            <v>NA</v>
          </cell>
          <cell r="N1404" t="str">
            <v>100.0</v>
          </cell>
          <cell r="O1404">
            <v>43802</v>
          </cell>
          <cell r="P1404" t="str">
            <v>30.0</v>
          </cell>
          <cell r="Q1404">
            <v>43877</v>
          </cell>
          <cell r="R1404" t="str">
            <v>NA</v>
          </cell>
          <cell r="S1404" t="str">
            <v>NA</v>
          </cell>
          <cell r="T1404" t="str">
            <v>Orden Inicial</v>
          </cell>
          <cell r="U1404" t="str">
            <v>CW2019</v>
          </cell>
        </row>
        <row r="1405">
          <cell r="B1405" t="str">
            <v>SurOccidente</v>
          </cell>
          <cell r="C1405" t="str">
            <v>NA</v>
          </cell>
          <cell r="D1405" t="str">
            <v>Modernizacion - Obra Civil Modernizacion</v>
          </cell>
          <cell r="E1405">
            <v>1369877428</v>
          </cell>
          <cell r="F1405" t="str">
            <v>Oscar Javier Tibasosa Bernal</v>
          </cell>
          <cell r="G1405">
            <v>43802</v>
          </cell>
          <cell r="H1405" t="str">
            <v>Montajes JE</v>
          </cell>
          <cell r="J1405">
            <v>4600011492</v>
          </cell>
          <cell r="K1405" t="str">
            <v>NA</v>
          </cell>
          <cell r="L1405" t="str">
            <v>Modernizacion</v>
          </cell>
          <cell r="M1405" t="str">
            <v>NA</v>
          </cell>
          <cell r="N1405" t="str">
            <v>100.0</v>
          </cell>
          <cell r="O1405">
            <v>43802</v>
          </cell>
          <cell r="P1405" t="str">
            <v>30.0</v>
          </cell>
          <cell r="Q1405">
            <v>43877</v>
          </cell>
          <cell r="R1405" t="str">
            <v>NA</v>
          </cell>
          <cell r="S1405" t="str">
            <v>NA</v>
          </cell>
          <cell r="T1405" t="str">
            <v>Orden Inicial</v>
          </cell>
          <cell r="U1405" t="str">
            <v>CW2019</v>
          </cell>
        </row>
        <row r="1406">
          <cell r="B1406" t="str">
            <v>SurOccidente</v>
          </cell>
          <cell r="C1406" t="str">
            <v>NA</v>
          </cell>
          <cell r="D1406" t="str">
            <v>Modernizacion - Obra Civil Modernizacion</v>
          </cell>
          <cell r="E1406">
            <v>993005342</v>
          </cell>
          <cell r="F1406" t="str">
            <v>Oscar Javier Tibasosa Bernal</v>
          </cell>
          <cell r="G1406">
            <v>43802</v>
          </cell>
          <cell r="H1406" t="str">
            <v>Itecol</v>
          </cell>
          <cell r="J1406">
            <v>4600011480</v>
          </cell>
          <cell r="K1406" t="str">
            <v>NA</v>
          </cell>
          <cell r="L1406" t="str">
            <v>Modernizacion</v>
          </cell>
          <cell r="M1406" t="str">
            <v>NA</v>
          </cell>
          <cell r="N1406" t="str">
            <v>100.0</v>
          </cell>
          <cell r="O1406">
            <v>43802</v>
          </cell>
          <cell r="P1406" t="str">
            <v>30.0</v>
          </cell>
          <cell r="Q1406">
            <v>43877</v>
          </cell>
          <cell r="R1406" t="str">
            <v>NA</v>
          </cell>
          <cell r="S1406" t="str">
            <v>NA</v>
          </cell>
          <cell r="T1406" t="str">
            <v>Orden Inicial</v>
          </cell>
          <cell r="U1406" t="str">
            <v>CW2019</v>
          </cell>
        </row>
        <row r="1407">
          <cell r="B1407" t="str">
            <v>SurOccidente</v>
          </cell>
          <cell r="C1407" t="str">
            <v>NA</v>
          </cell>
          <cell r="D1407" t="str">
            <v>Modernizacion - Obra Civil Modernizacion</v>
          </cell>
          <cell r="E1407">
            <v>1251221931</v>
          </cell>
          <cell r="F1407" t="str">
            <v>Oscar Javier Tibasosa Bernal</v>
          </cell>
          <cell r="G1407">
            <v>43802</v>
          </cell>
          <cell r="H1407" t="str">
            <v>Ingenieria RH</v>
          </cell>
          <cell r="J1407">
            <v>4600011475</v>
          </cell>
          <cell r="K1407" t="str">
            <v>NA</v>
          </cell>
          <cell r="L1407" t="str">
            <v>Modernizacion</v>
          </cell>
          <cell r="M1407" t="str">
            <v>NA</v>
          </cell>
          <cell r="N1407" t="str">
            <v>100.0</v>
          </cell>
          <cell r="O1407">
            <v>43802</v>
          </cell>
          <cell r="P1407" t="str">
            <v>30.0</v>
          </cell>
          <cell r="Q1407">
            <v>43877</v>
          </cell>
          <cell r="R1407" t="str">
            <v>NA</v>
          </cell>
          <cell r="S1407" t="str">
            <v>NA</v>
          </cell>
          <cell r="T1407" t="str">
            <v>Orden Inicial</v>
          </cell>
          <cell r="U1407" t="str">
            <v>CW2019</v>
          </cell>
        </row>
        <row r="1408">
          <cell r="B1408" t="str">
            <v>SurOccidente</v>
          </cell>
          <cell r="C1408" t="str">
            <v>NA</v>
          </cell>
          <cell r="D1408" t="str">
            <v>Modernizacion - Obra Civil Modernizacion</v>
          </cell>
          <cell r="E1408">
            <v>669284737</v>
          </cell>
          <cell r="F1408" t="str">
            <v>Oscar Javier Tibasosa Bernal</v>
          </cell>
          <cell r="G1408">
            <v>43802</v>
          </cell>
          <cell r="H1408" t="str">
            <v>Ingeconte</v>
          </cell>
          <cell r="J1408">
            <v>4600011481</v>
          </cell>
          <cell r="K1408" t="str">
            <v>NA</v>
          </cell>
          <cell r="L1408" t="str">
            <v>Modernizacion</v>
          </cell>
          <cell r="M1408" t="str">
            <v>NA</v>
          </cell>
          <cell r="N1408" t="str">
            <v>100.0</v>
          </cell>
          <cell r="O1408">
            <v>43802</v>
          </cell>
          <cell r="P1408" t="str">
            <v>30.0</v>
          </cell>
          <cell r="Q1408">
            <v>43877</v>
          </cell>
          <cell r="R1408" t="str">
            <v>NA</v>
          </cell>
          <cell r="S1408" t="str">
            <v>NA</v>
          </cell>
          <cell r="T1408" t="str">
            <v>Orden Inicial</v>
          </cell>
          <cell r="U1408" t="str">
            <v>CW2019</v>
          </cell>
        </row>
        <row r="1409">
          <cell r="B1409" t="str">
            <v>SurOccidente</v>
          </cell>
          <cell r="C1409" t="str">
            <v>NA</v>
          </cell>
          <cell r="D1409" t="str">
            <v>Modernizacion - Obra Civil Modernizacion</v>
          </cell>
          <cell r="E1409">
            <v>1404567321</v>
          </cell>
          <cell r="F1409" t="str">
            <v>Oscar Javier Tibasosa Bernal</v>
          </cell>
          <cell r="G1409">
            <v>43802</v>
          </cell>
          <cell r="H1409" t="str">
            <v>Inamsilco</v>
          </cell>
          <cell r="J1409">
            <v>4600011505</v>
          </cell>
          <cell r="K1409" t="str">
            <v>NA</v>
          </cell>
          <cell r="L1409" t="str">
            <v>Modernizacion</v>
          </cell>
          <cell r="M1409" t="str">
            <v>NA</v>
          </cell>
          <cell r="N1409" t="str">
            <v>100.0</v>
          </cell>
          <cell r="O1409">
            <v>43802</v>
          </cell>
          <cell r="P1409" t="str">
            <v>30.0</v>
          </cell>
          <cell r="Q1409">
            <v>43877</v>
          </cell>
          <cell r="R1409" t="str">
            <v>NA</v>
          </cell>
          <cell r="S1409" t="str">
            <v>NA</v>
          </cell>
          <cell r="T1409" t="str">
            <v>Orden Inicial</v>
          </cell>
          <cell r="U1409" t="str">
            <v>CW2019</v>
          </cell>
        </row>
        <row r="1410">
          <cell r="B1410" t="str">
            <v>SurOccidente</v>
          </cell>
          <cell r="C1410" t="str">
            <v>NA</v>
          </cell>
          <cell r="D1410" t="str">
            <v>Modernizacion - Obra Civil Modernizacion</v>
          </cell>
          <cell r="E1410">
            <v>877444904</v>
          </cell>
          <cell r="F1410" t="str">
            <v>Oscar Javier Tibasosa Bernal</v>
          </cell>
          <cell r="G1410">
            <v>43802</v>
          </cell>
          <cell r="H1410" t="str">
            <v>IDT</v>
          </cell>
          <cell r="J1410">
            <v>4600011474</v>
          </cell>
          <cell r="K1410" t="str">
            <v>NA</v>
          </cell>
          <cell r="L1410" t="str">
            <v>Modernizacion</v>
          </cell>
          <cell r="M1410" t="str">
            <v>NA</v>
          </cell>
          <cell r="N1410" t="str">
            <v>100.0</v>
          </cell>
          <cell r="O1410">
            <v>43802</v>
          </cell>
          <cell r="P1410" t="str">
            <v>30.0</v>
          </cell>
          <cell r="Q1410">
            <v>43877</v>
          </cell>
          <cell r="R1410" t="str">
            <v>NA</v>
          </cell>
          <cell r="S1410" t="str">
            <v>NA</v>
          </cell>
          <cell r="T1410" t="str">
            <v>Orden Inicial</v>
          </cell>
          <cell r="U1410" t="str">
            <v>CW2019</v>
          </cell>
        </row>
        <row r="1411">
          <cell r="B1411" t="str">
            <v>SurOccidente</v>
          </cell>
          <cell r="C1411" t="str">
            <v>NA</v>
          </cell>
          <cell r="D1411" t="str">
            <v>Modernizacion - Obra Civil Modernizacion</v>
          </cell>
          <cell r="E1411">
            <v>1478209923</v>
          </cell>
          <cell r="F1411" t="str">
            <v>Oscar Javier Tibasosa Bernal</v>
          </cell>
          <cell r="G1411">
            <v>43802</v>
          </cell>
          <cell r="H1411" t="str">
            <v>IDJ Sas</v>
          </cell>
          <cell r="J1411">
            <v>4600011471</v>
          </cell>
          <cell r="K1411" t="str">
            <v>NA</v>
          </cell>
          <cell r="L1411" t="str">
            <v>Modernizacion</v>
          </cell>
          <cell r="M1411" t="str">
            <v>NA</v>
          </cell>
          <cell r="N1411" t="str">
            <v>100.0</v>
          </cell>
          <cell r="O1411">
            <v>43802</v>
          </cell>
          <cell r="P1411" t="str">
            <v>30.0</v>
          </cell>
          <cell r="Q1411">
            <v>43877</v>
          </cell>
          <cell r="R1411" t="str">
            <v>NA</v>
          </cell>
          <cell r="S1411" t="str">
            <v>NA</v>
          </cell>
          <cell r="T1411" t="str">
            <v>Orden Inicial</v>
          </cell>
          <cell r="U1411" t="str">
            <v>CW2019</v>
          </cell>
        </row>
        <row r="1412">
          <cell r="B1412" t="str">
            <v>SurOccidente</v>
          </cell>
          <cell r="C1412" t="str">
            <v>NA</v>
          </cell>
          <cell r="D1412" t="str">
            <v>Modernizacion - Obra Civil Modernizacion</v>
          </cell>
          <cell r="E1412">
            <v>679295817</v>
          </cell>
          <cell r="F1412" t="str">
            <v>Oscar Javier Tibasosa Bernal</v>
          </cell>
          <cell r="G1412">
            <v>43802</v>
          </cell>
          <cell r="H1412" t="str">
            <v>Gabriel Matallana</v>
          </cell>
          <cell r="J1412">
            <v>4600011477</v>
          </cell>
          <cell r="K1412" t="str">
            <v>NA</v>
          </cell>
          <cell r="L1412" t="str">
            <v>Modernizacion</v>
          </cell>
          <cell r="M1412" t="str">
            <v>NA</v>
          </cell>
          <cell r="N1412" t="str">
            <v>100.0</v>
          </cell>
          <cell r="O1412">
            <v>43802</v>
          </cell>
          <cell r="P1412" t="str">
            <v>30.0</v>
          </cell>
          <cell r="Q1412">
            <v>43877</v>
          </cell>
          <cell r="R1412" t="str">
            <v>NA</v>
          </cell>
          <cell r="S1412" t="str">
            <v>NA</v>
          </cell>
          <cell r="T1412" t="str">
            <v>Orden Inicial</v>
          </cell>
          <cell r="U1412" t="str">
            <v>CW2019</v>
          </cell>
        </row>
        <row r="1413">
          <cell r="B1413" t="str">
            <v>SurOccidente</v>
          </cell>
          <cell r="C1413" t="str">
            <v>NA</v>
          </cell>
          <cell r="D1413" t="str">
            <v>Modernizacion - Obra Civil Modernizacion</v>
          </cell>
          <cell r="E1413">
            <v>2466338663</v>
          </cell>
          <cell r="F1413" t="str">
            <v>Oscar Javier Tibasosa Bernal</v>
          </cell>
          <cell r="G1413">
            <v>43802</v>
          </cell>
          <cell r="H1413" t="str">
            <v>Cobritelco</v>
          </cell>
          <cell r="J1413">
            <v>4600011491</v>
          </cell>
          <cell r="K1413" t="str">
            <v>NA</v>
          </cell>
          <cell r="L1413" t="str">
            <v>Modernizacion</v>
          </cell>
          <cell r="M1413" t="str">
            <v>NA</v>
          </cell>
          <cell r="N1413" t="str">
            <v>100.0</v>
          </cell>
          <cell r="O1413">
            <v>43802</v>
          </cell>
          <cell r="P1413" t="str">
            <v>30.0</v>
          </cell>
          <cell r="Q1413">
            <v>43877</v>
          </cell>
          <cell r="R1413" t="str">
            <v>NA</v>
          </cell>
          <cell r="S1413" t="str">
            <v>NA</v>
          </cell>
          <cell r="T1413" t="str">
            <v>Orden Inicial</v>
          </cell>
          <cell r="U1413" t="str">
            <v>CW2019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H Localidades 700 Año 1 25030"/>
    </sheetNames>
    <sheetDataSet>
      <sheetData sheetId="0">
        <row r="2">
          <cell r="F2" t="str">
            <v>CAQ.Brasilia</v>
          </cell>
        </row>
        <row r="3">
          <cell r="F3" t="str">
            <v>CAQ.Brisas de la Tunia</v>
          </cell>
        </row>
        <row r="4">
          <cell r="F4" t="str">
            <v>CAQ.Chipa</v>
          </cell>
        </row>
        <row r="5">
          <cell r="F5" t="str">
            <v>CAQ.El Carbon</v>
          </cell>
        </row>
        <row r="6">
          <cell r="F6" t="str">
            <v>CAQ.El Guamo</v>
          </cell>
        </row>
        <row r="7">
          <cell r="F7" t="str">
            <v>CAQ.El Guayabo</v>
          </cell>
        </row>
        <row r="8">
          <cell r="F8" t="str">
            <v>CAQ.EL Sabalo</v>
          </cell>
        </row>
        <row r="9">
          <cell r="F9" t="str">
            <v>CAQ.Fragua</v>
          </cell>
        </row>
        <row r="10">
          <cell r="F10" t="str">
            <v>CAQ.Guayabal</v>
          </cell>
        </row>
        <row r="11">
          <cell r="F11" t="str">
            <v>CAQ.Holanda</v>
          </cell>
        </row>
        <row r="12">
          <cell r="F12" t="str">
            <v>CAQ.Ilusion</v>
          </cell>
        </row>
        <row r="13">
          <cell r="F13" t="str">
            <v>CAQ.La Granja</v>
          </cell>
        </row>
        <row r="14">
          <cell r="F14" t="str">
            <v>CAQ.La Libertad</v>
          </cell>
        </row>
        <row r="15">
          <cell r="F15" t="str">
            <v>CAQ.La Mana</v>
          </cell>
        </row>
        <row r="16">
          <cell r="F16" t="str">
            <v>CAQ.La Paz 3</v>
          </cell>
        </row>
        <row r="17">
          <cell r="F17" t="str">
            <v>CAQ.La Primavera</v>
          </cell>
        </row>
        <row r="18">
          <cell r="F18" t="str">
            <v>CAQ.Las Damas</v>
          </cell>
        </row>
        <row r="19">
          <cell r="F19" t="str">
            <v>CAQ.Laureles</v>
          </cell>
        </row>
        <row r="20">
          <cell r="F20" t="str">
            <v>CAQ.Loma Larga</v>
          </cell>
        </row>
        <row r="21">
          <cell r="F21" t="str">
            <v>CAQ.Maguare</v>
          </cell>
        </row>
        <row r="22">
          <cell r="F22" t="str">
            <v>CAQ.Miramar</v>
          </cell>
        </row>
        <row r="23">
          <cell r="F23" t="str">
            <v>CAQ.Penas Blancas</v>
          </cell>
        </row>
        <row r="24">
          <cell r="F24" t="str">
            <v>CAQ.Pto Arango</v>
          </cell>
        </row>
        <row r="25">
          <cell r="F25" t="str">
            <v>CAQ.Pto Manrique-2</v>
          </cell>
        </row>
        <row r="26">
          <cell r="F26" t="str">
            <v>CAQ.Pto Napoles</v>
          </cell>
        </row>
        <row r="27">
          <cell r="F27" t="str">
            <v>CAQ.Puerto Hungria</v>
          </cell>
        </row>
        <row r="28">
          <cell r="F28" t="str">
            <v>CAQ.Reina Baja</v>
          </cell>
        </row>
        <row r="29">
          <cell r="F29" t="str">
            <v>CAQ.Riecito-2</v>
          </cell>
        </row>
        <row r="30">
          <cell r="F30" t="str">
            <v>CAQ.Sabanas del Yari</v>
          </cell>
        </row>
        <row r="31">
          <cell r="F31" t="str">
            <v>CAQ.Santa Rosa</v>
          </cell>
        </row>
        <row r="32">
          <cell r="F32" t="str">
            <v>CAQ.Solano P Blancas</v>
          </cell>
        </row>
        <row r="33">
          <cell r="F33" t="str">
            <v>CAQ.Suncilla Medio</v>
          </cell>
        </row>
        <row r="34">
          <cell r="F34" t="str">
            <v>CAU.Brisas Patia</v>
          </cell>
        </row>
        <row r="35">
          <cell r="F35" t="str">
            <v>CAU.Buena Vista</v>
          </cell>
        </row>
        <row r="36">
          <cell r="F36" t="str">
            <v>CAU.Don Alonso</v>
          </cell>
        </row>
        <row r="37">
          <cell r="F37" t="str">
            <v>CAU.El Carmelo</v>
          </cell>
        </row>
        <row r="38">
          <cell r="F38" t="str">
            <v>CAU.El Cerro Damian</v>
          </cell>
        </row>
        <row r="39">
          <cell r="F39" t="str">
            <v>CAU.El Mango-2</v>
          </cell>
        </row>
        <row r="40">
          <cell r="F40" t="str">
            <v>CAU.El Placer</v>
          </cell>
        </row>
        <row r="41">
          <cell r="F41" t="str">
            <v>CAU.EL Rosario-2</v>
          </cell>
        </row>
        <row r="42">
          <cell r="F42" t="str">
            <v>CAU.El Silencio</v>
          </cell>
        </row>
        <row r="43">
          <cell r="F43" t="str">
            <v>CAU.El Vergel</v>
          </cell>
        </row>
        <row r="44">
          <cell r="F44" t="str">
            <v>CAU.Huellas</v>
          </cell>
        </row>
        <row r="45">
          <cell r="F45" t="str">
            <v>CAU.La Placa</v>
          </cell>
        </row>
        <row r="46">
          <cell r="F46" t="str">
            <v>CAU.Las Vegas</v>
          </cell>
        </row>
        <row r="47">
          <cell r="F47" t="str">
            <v>CAU.Limones-2</v>
          </cell>
        </row>
        <row r="48">
          <cell r="F48" t="str">
            <v>CAU.Lomitas Arriba</v>
          </cell>
        </row>
        <row r="49">
          <cell r="F49" t="str">
            <v>CAU.Mazamorrero</v>
          </cell>
        </row>
        <row r="50">
          <cell r="F50" t="str">
            <v>CAU.Media Naranja</v>
          </cell>
        </row>
        <row r="51">
          <cell r="F51" t="str">
            <v>CAU.Mendez</v>
          </cell>
        </row>
        <row r="52">
          <cell r="F52" t="str">
            <v>CAU.Pan de Azucar</v>
          </cell>
        </row>
        <row r="53">
          <cell r="F53" t="str">
            <v>CAU.Pancitara</v>
          </cell>
        </row>
        <row r="54">
          <cell r="F54" t="str">
            <v>CAU.Pisimbala</v>
          </cell>
        </row>
        <row r="55">
          <cell r="F55" t="str">
            <v>CAU.Puerto Saija</v>
          </cell>
        </row>
        <row r="56">
          <cell r="F56" t="str">
            <v>CAU.Sabana</v>
          </cell>
        </row>
        <row r="57">
          <cell r="F57" t="str">
            <v>CAU.Tetillo</v>
          </cell>
        </row>
        <row r="58">
          <cell r="F58" t="str">
            <v>CAU.Turmina-2</v>
          </cell>
        </row>
        <row r="59">
          <cell r="F59" t="str">
            <v>CAU.Yapura</v>
          </cell>
        </row>
        <row r="60">
          <cell r="F60" t="str">
            <v>HUI.Begonia</v>
          </cell>
        </row>
        <row r="61">
          <cell r="F61" t="str">
            <v>HUI.Buenos Aires</v>
          </cell>
        </row>
        <row r="62">
          <cell r="F62" t="str">
            <v>HUI.Zaragoza</v>
          </cell>
        </row>
        <row r="63">
          <cell r="F63" t="str">
            <v>NAR.La Plata</v>
          </cell>
        </row>
        <row r="64">
          <cell r="F64" t="str">
            <v>NAR.Santa Anita</v>
          </cell>
        </row>
        <row r="65">
          <cell r="F65" t="str">
            <v>NAR.Vuelta Larga</v>
          </cell>
        </row>
        <row r="66">
          <cell r="F66" t="str">
            <v>NAR.Zapote</v>
          </cell>
        </row>
        <row r="67">
          <cell r="F67" t="str">
            <v>PUT.Buenavista</v>
          </cell>
        </row>
        <row r="68">
          <cell r="F68" t="str">
            <v>PUT.Burdines</v>
          </cell>
        </row>
        <row r="69">
          <cell r="F69" t="str">
            <v>PUT.Cabana</v>
          </cell>
        </row>
        <row r="70">
          <cell r="F70" t="str">
            <v>PUT.Cocoya</v>
          </cell>
        </row>
        <row r="71">
          <cell r="F71" t="str">
            <v>PUT.El Oasis</v>
          </cell>
        </row>
        <row r="72">
          <cell r="F72" t="str">
            <v>PUT.Germania</v>
          </cell>
        </row>
        <row r="73">
          <cell r="F73" t="str">
            <v>PUT.Germania-2</v>
          </cell>
        </row>
        <row r="74">
          <cell r="F74" t="str">
            <v>PUT.La Chipa</v>
          </cell>
        </row>
        <row r="75">
          <cell r="F75" t="str">
            <v>PUT.La Herradura</v>
          </cell>
        </row>
        <row r="76">
          <cell r="F76" t="str">
            <v>PUT.La Pedregosa</v>
          </cell>
        </row>
        <row r="77">
          <cell r="F77" t="str">
            <v>PUT.Mogambo</v>
          </cell>
        </row>
        <row r="78">
          <cell r="F78" t="str">
            <v>PUT.Puerto Umbria-2</v>
          </cell>
        </row>
        <row r="79">
          <cell r="F79" t="str">
            <v>PUT.Remolinos</v>
          </cell>
        </row>
        <row r="80">
          <cell r="F80" t="str">
            <v>PUT.Resguardo</v>
          </cell>
        </row>
        <row r="81">
          <cell r="F81" t="str">
            <v>PUT.San Luis</v>
          </cell>
        </row>
        <row r="82">
          <cell r="F82" t="str">
            <v>PUT.San Martin</v>
          </cell>
        </row>
        <row r="83">
          <cell r="F83" t="str">
            <v>PUT.Sensella</v>
          </cell>
        </row>
        <row r="84">
          <cell r="F84" t="str">
            <v>PUT.Tesalia-2</v>
          </cell>
        </row>
        <row r="85">
          <cell r="F85" t="str">
            <v>TOL.El Recreo</v>
          </cell>
        </row>
        <row r="86">
          <cell r="F86" t="str">
            <v>TOL.San Juan de la China-2</v>
          </cell>
        </row>
        <row r="87">
          <cell r="F87" t="str">
            <v>VAL.Alto Guacas</v>
          </cell>
        </row>
        <row r="88">
          <cell r="F88" t="str">
            <v>VAL.Cerro Azul</v>
          </cell>
        </row>
        <row r="89">
          <cell r="F89" t="str">
            <v>VAL.El Tigre</v>
          </cell>
        </row>
        <row r="90">
          <cell r="F90" t="str">
            <v>VAL.La Comba</v>
          </cell>
        </row>
        <row r="91">
          <cell r="F91" t="str">
            <v>VAL.Papayal</v>
          </cell>
        </row>
        <row r="92">
          <cell r="F92" t="str">
            <v>VAL.Punta Bonita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egGeneral24030859"/>
      <sheetName val="% Avances"/>
    </sheetNames>
    <sheetDataSet>
      <sheetData sheetId="0">
        <row r="100">
          <cell r="F100" t="str">
            <v>PUT.El Caiman</v>
          </cell>
        </row>
        <row r="101">
          <cell r="F101" t="str">
            <v>PUT.El Recreo</v>
          </cell>
        </row>
        <row r="102">
          <cell r="F102" t="str">
            <v>PUT.Esmeralda Orito</v>
          </cell>
        </row>
        <row r="103">
          <cell r="F103" t="str">
            <v>PUT.Galilea</v>
          </cell>
        </row>
        <row r="104">
          <cell r="F104" t="str">
            <v>PUT.Gallinazo</v>
          </cell>
        </row>
        <row r="105">
          <cell r="F105" t="str">
            <v>PUT.Jose Maria</v>
          </cell>
        </row>
        <row r="106">
          <cell r="F106" t="str">
            <v>PUT.La Libertad</v>
          </cell>
        </row>
        <row r="107">
          <cell r="F107" t="str">
            <v>PUT.La Sevilla</v>
          </cell>
        </row>
        <row r="108">
          <cell r="F108" t="str">
            <v>PUT.La Sultana</v>
          </cell>
        </row>
        <row r="109">
          <cell r="F109" t="str">
            <v>PUT.Los Andes</v>
          </cell>
        </row>
        <row r="110">
          <cell r="F110" t="str">
            <v>PUT.Montebello</v>
          </cell>
        </row>
        <row r="111">
          <cell r="F111" t="str">
            <v>PUT.Mundo Nuevo</v>
          </cell>
        </row>
        <row r="112">
          <cell r="F112" t="str">
            <v>PUT.Nukanchipa</v>
          </cell>
        </row>
        <row r="113">
          <cell r="F113" t="str">
            <v>PUT.Puerto Rico</v>
          </cell>
        </row>
        <row r="114">
          <cell r="F114" t="str">
            <v>PUT.Puerto Silencio</v>
          </cell>
        </row>
        <row r="115">
          <cell r="F115" t="str">
            <v>PUT.San Rafael</v>
          </cell>
        </row>
        <row r="116">
          <cell r="F116" t="str">
            <v>PUT.San Vicente</v>
          </cell>
        </row>
        <row r="117">
          <cell r="F117" t="str">
            <v>PUT.Simon Bolivar</v>
          </cell>
        </row>
        <row r="118">
          <cell r="F118" t="str">
            <v>PUT.V Nuevo Progreso</v>
          </cell>
        </row>
        <row r="119">
          <cell r="F119" t="str">
            <v>TOL.Cabildo</v>
          </cell>
        </row>
        <row r="120">
          <cell r="F120" t="str">
            <v>TOL.El Caucho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egGeneral25030910"/>
    </sheetNames>
    <sheetDataSet>
      <sheetData sheetId="0">
        <row r="2">
          <cell r="F2" t="str">
            <v>CAQ.Animas Altas</v>
          </cell>
        </row>
        <row r="3">
          <cell r="F3" t="str">
            <v>CAQ.Billar</v>
          </cell>
        </row>
        <row r="4">
          <cell r="F4" t="str">
            <v>CAQ.Cuemani</v>
          </cell>
        </row>
        <row r="5">
          <cell r="F5" t="str">
            <v>CAQ.Delicias</v>
          </cell>
        </row>
        <row r="6">
          <cell r="F6" t="str">
            <v>CAQ.El Barro</v>
          </cell>
        </row>
        <row r="7">
          <cell r="F7" t="str">
            <v>CAQ.El Bolivar</v>
          </cell>
        </row>
        <row r="8">
          <cell r="F8" t="str">
            <v>CAQ.El Cafe</v>
          </cell>
        </row>
        <row r="9">
          <cell r="F9" t="str">
            <v>CAQ.El Mirador</v>
          </cell>
        </row>
        <row r="10">
          <cell r="F10" t="str">
            <v>CAQ.El Prado</v>
          </cell>
        </row>
        <row r="11">
          <cell r="F11" t="str">
            <v>CAQ.La Cuchilla</v>
          </cell>
        </row>
        <row r="12">
          <cell r="F12" t="str">
            <v>CAQ.La Magdalena</v>
          </cell>
        </row>
        <row r="13">
          <cell r="F13" t="str">
            <v>CAQ.La Playa</v>
          </cell>
        </row>
        <row r="14">
          <cell r="F14" t="str">
            <v>CAQ.La Teofila</v>
          </cell>
        </row>
        <row r="15">
          <cell r="F15" t="str">
            <v>CAQ.Los Angeles</v>
          </cell>
        </row>
        <row r="16">
          <cell r="F16" t="str">
            <v>CAQ.Los Estrechos</v>
          </cell>
        </row>
        <row r="17">
          <cell r="F17" t="str">
            <v>CAQ.Los Pozos</v>
          </cell>
        </row>
        <row r="18">
          <cell r="F18" t="str">
            <v>CAQ.Monserrate</v>
          </cell>
        </row>
        <row r="19">
          <cell r="F19" t="str">
            <v>CAQ.Monte Adentro</v>
          </cell>
        </row>
        <row r="20">
          <cell r="F20" t="str">
            <v>CAQ.Nueva Ilusion</v>
          </cell>
        </row>
        <row r="21">
          <cell r="F21" t="str">
            <v>CAQ.Pena Roja</v>
          </cell>
        </row>
        <row r="22">
          <cell r="F22" t="str">
            <v>CAQ.Peneya</v>
          </cell>
        </row>
        <row r="23">
          <cell r="F23" t="str">
            <v>CAQ.Playa Rica Caguan</v>
          </cell>
        </row>
        <row r="24">
          <cell r="F24" t="str">
            <v>CAQ.Pto Las Mercedes</v>
          </cell>
        </row>
        <row r="25">
          <cell r="F25" t="str">
            <v>CAQ.Puerto Bello</v>
          </cell>
        </row>
        <row r="26">
          <cell r="F26" t="str">
            <v>CAQ.Puerto Pizarro</v>
          </cell>
        </row>
        <row r="27">
          <cell r="F27" t="str">
            <v>CAQ.Puerto Tejada</v>
          </cell>
        </row>
        <row r="28">
          <cell r="F28" t="str">
            <v>CAQ.Reforma Cartagena</v>
          </cell>
        </row>
        <row r="29">
          <cell r="F29" t="str">
            <v>CAQ.Santo Domingo</v>
          </cell>
        </row>
        <row r="30">
          <cell r="F30" t="str">
            <v>CAQ.Tokio</v>
          </cell>
        </row>
        <row r="31">
          <cell r="F31" t="str">
            <v>CAQ.Union Sincelejo</v>
          </cell>
        </row>
        <row r="32">
          <cell r="F32" t="str">
            <v>CAQ.Villa Zelanda</v>
          </cell>
        </row>
        <row r="33">
          <cell r="F33" t="str">
            <v>CAU.Baraya</v>
          </cell>
        </row>
        <row r="34">
          <cell r="F34" t="str">
            <v>CAU.Betania Totoro</v>
          </cell>
        </row>
        <row r="35">
          <cell r="F35" t="str">
            <v>CAU.Bocagrande</v>
          </cell>
        </row>
        <row r="36">
          <cell r="F36" t="str">
            <v>CAU.Bocas de Guangui</v>
          </cell>
        </row>
        <row r="37">
          <cell r="F37" t="str">
            <v>CAU.Brisas Morales</v>
          </cell>
        </row>
        <row r="38">
          <cell r="F38" t="str">
            <v>CAU.Cabecitas</v>
          </cell>
        </row>
        <row r="39">
          <cell r="F39" t="str">
            <v>CAU.Caimito</v>
          </cell>
        </row>
        <row r="40">
          <cell r="F40" t="str">
            <v>CAU.El Remanso</v>
          </cell>
        </row>
        <row r="41">
          <cell r="F41" t="str">
            <v>CAU.El Trebol</v>
          </cell>
        </row>
        <row r="42">
          <cell r="F42" t="str">
            <v>CAU.Gorgona</v>
          </cell>
        </row>
        <row r="43">
          <cell r="F43" t="str">
            <v>CAU.Guajui</v>
          </cell>
        </row>
        <row r="44">
          <cell r="F44" t="str">
            <v>CAU.Guare</v>
          </cell>
        </row>
        <row r="45">
          <cell r="F45" t="str">
            <v>CAU.La Fragua</v>
          </cell>
        </row>
        <row r="46">
          <cell r="F46" t="str">
            <v>CAU.Obregone-2</v>
          </cell>
        </row>
        <row r="47">
          <cell r="F47" t="str">
            <v>CAU.Pioya-2</v>
          </cell>
        </row>
        <row r="48">
          <cell r="F48" t="str">
            <v>CAU.Robles Guapi</v>
          </cell>
        </row>
        <row r="49">
          <cell r="F49" t="str">
            <v>CAU.San Antonio Guapi</v>
          </cell>
        </row>
        <row r="50">
          <cell r="F50" t="str">
            <v>CAU.San Juan Guadua</v>
          </cell>
        </row>
        <row r="51">
          <cell r="F51" t="str">
            <v>CAU.San Luis</v>
          </cell>
        </row>
        <row r="52">
          <cell r="F52" t="str">
            <v>CAU.Santa Clara Sur</v>
          </cell>
        </row>
        <row r="53">
          <cell r="F53" t="str">
            <v>CAU.Tarabita</v>
          </cell>
        </row>
        <row r="54">
          <cell r="F54" t="str">
            <v>CAU.Tumbichucue</v>
          </cell>
        </row>
        <row r="55">
          <cell r="F55" t="str">
            <v>CAU.Tumburao</v>
          </cell>
        </row>
        <row r="56">
          <cell r="F56" t="str">
            <v>HUI.Batalla</v>
          </cell>
        </row>
        <row r="57">
          <cell r="F57" t="str">
            <v>HUI.Cedral</v>
          </cell>
        </row>
        <row r="58">
          <cell r="F58" t="str">
            <v>HUI.Cerro Castanal</v>
          </cell>
        </row>
        <row r="59">
          <cell r="F59" t="str">
            <v>HUI.Laureles Baraya</v>
          </cell>
        </row>
        <row r="60">
          <cell r="F60" t="str">
            <v>HUI.Paraguay Palermo</v>
          </cell>
        </row>
        <row r="61">
          <cell r="F61" t="str">
            <v>HUI.Resina</v>
          </cell>
        </row>
        <row r="62">
          <cell r="F62" t="str">
            <v>NAR.Jagua</v>
          </cell>
        </row>
        <row r="63">
          <cell r="F63" t="str">
            <v>NAR.Telembi</v>
          </cell>
        </row>
        <row r="64">
          <cell r="F64" t="str">
            <v>PUT.Agua Negra</v>
          </cell>
        </row>
        <row r="65">
          <cell r="F65" t="str">
            <v>PUT.Carmen Pinuna</v>
          </cell>
        </row>
        <row r="66">
          <cell r="F66" t="str">
            <v>PUT.Damasco</v>
          </cell>
        </row>
        <row r="67">
          <cell r="F67" t="str">
            <v>PUT.La Apaya</v>
          </cell>
        </row>
        <row r="68">
          <cell r="F68" t="str">
            <v>PUT.La victoria</v>
          </cell>
        </row>
        <row r="69">
          <cell r="F69" t="str">
            <v>PUT.Lucitania</v>
          </cell>
        </row>
        <row r="70">
          <cell r="F70" t="str">
            <v>PUT.Mayoyogue</v>
          </cell>
        </row>
        <row r="71">
          <cell r="F71" t="str">
            <v>PUT.Pinuna</v>
          </cell>
        </row>
        <row r="72">
          <cell r="F72" t="str">
            <v>PUT.Pto Narino</v>
          </cell>
        </row>
        <row r="73">
          <cell r="F73" t="str">
            <v>PUT.V San Francisco</v>
          </cell>
        </row>
        <row r="74">
          <cell r="F74" t="str">
            <v>TOL.Bruselas</v>
          </cell>
        </row>
        <row r="75">
          <cell r="F75" t="str">
            <v>TOL.Jabalcon</v>
          </cell>
        </row>
        <row r="76">
          <cell r="F76" t="str">
            <v>TOL.La Canada</v>
          </cell>
        </row>
        <row r="77">
          <cell r="F77" t="str">
            <v>TOL.la reforma</v>
          </cell>
        </row>
        <row r="78">
          <cell r="F78" t="str">
            <v>TOL.Meche</v>
          </cell>
        </row>
        <row r="79">
          <cell r="F79" t="str">
            <v>TOL.Puente Cucuana</v>
          </cell>
        </row>
        <row r="80">
          <cell r="F80" t="str">
            <v>TOL.San Nicolas</v>
          </cell>
        </row>
        <row r="81">
          <cell r="F81" t="str">
            <v>TOL.Totarco Tamarindo</v>
          </cell>
        </row>
        <row r="82">
          <cell r="F82" t="str">
            <v>VAL.El Castillo</v>
          </cell>
        </row>
        <row r="83">
          <cell r="F83" t="str">
            <v>VAL.Guadualito</v>
          </cell>
        </row>
        <row r="84">
          <cell r="F84" t="str">
            <v>VAL.La Camelia</v>
          </cell>
        </row>
        <row r="85">
          <cell r="F85" t="str">
            <v>VAL.La Maria</v>
          </cell>
        </row>
        <row r="86">
          <cell r="F86" t="str">
            <v>VAL.Las Guacas</v>
          </cell>
        </row>
        <row r="87">
          <cell r="F87" t="str">
            <v>VAL.Paila Arriba</v>
          </cell>
        </row>
        <row r="88">
          <cell r="F88" t="str">
            <v>VAL.Taguales</v>
          </cell>
        </row>
      </sheetData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649.4532755787" backgroundQuery="1" createdVersion="5" refreshedVersion="5" minRefreshableVersion="3" recordCount="0" supportSubquery="1" supportAdvancedDrill="1">
  <cacheSource type="external" connectionId="1"/>
  <cacheFields count="1">
    <cacheField name="[Rango].[Fecha de inicio].[Fecha de inicio]" caption="Fecha de inicio" numFmtId="0" hierarchy="6" level="1">
      <sharedItems containsSemiMixedTypes="0" containsNonDate="0" containsString="0"/>
    </cacheField>
  </cacheFields>
  <cacheHierarchies count="14">
    <cacheHierarchy uniqueName="[Rango].[Sitio]" caption="Sitio" attribute="1" defaultMemberUniqueName="[Rango].[Sitio].[All]" allUniqueName="[Rango].[Sitio].[All]" dimensionUniqueName="[Rango]" displayFolder="" count="0" memberValueDatatype="130" unbalanced="0"/>
    <cacheHierarchy uniqueName="[Rango].[Presupuesto total.]" caption="Presupuesto total." attribute="1" defaultMemberUniqueName="[Rango].[Presupuesto total.].[All]" allUniqueName="[Rango].[Presupuesto total.].[All]" dimensionUniqueName="[Rango]" displayFolder="" count="0" memberValueDatatype="20" unbalanced="0"/>
    <cacheHierarchy uniqueName="[Rango].[Presupuesto sin cerrar]" caption="Presupuesto sin cerrar" attribute="1" defaultMemberUniqueName="[Rango].[Presupuesto sin cerrar].[All]" allUniqueName="[Rango].[Presupuesto sin cerrar].[All]" dimensionUniqueName="[Rango]" displayFolder="" count="0" memberValueDatatype="20" unbalanced="0"/>
    <cacheHierarchy uniqueName="[Rango].[Presupuesto cerrado]" caption="Presupuesto cerrado" attribute="1" defaultMemberUniqueName="[Rango].[Presupuesto cerrado].[All]" allUniqueName="[Rango].[Presupuesto cerrado].[All]" dimensionUniqueName="[Rango]" displayFolder="" count="0" memberValueDatatype="20" unbalanced="0"/>
    <cacheHierarchy uniqueName="[Rango].[LMO]" caption="LMO" attribute="1" defaultMemberUniqueName="[Rango].[LMO].[All]" allUniqueName="[Rango].[LMO].[All]" dimensionUniqueName="[Rango]" displayFolder="" count="0" memberValueDatatype="130" unbalanced="0"/>
    <cacheHierarchy uniqueName="[Rango].[Tipo]" caption="Tipo" attribute="1" defaultMemberUniqueName="[Rango].[Tipo].[All]" allUniqueName="[Rango].[Tipo].[All]" dimensionUniqueName="[Rango]" displayFolder="" count="0" memberValueDatatype="130" unbalanced="0"/>
    <cacheHierarchy uniqueName="[Rango].[Fecha de inicio]" caption="Fecha de inicio" attribute="1" time="1" defaultMemberUniqueName="[Rango].[Fecha de inicio].[All]" allUniqueName="[Rango].[Fecha de inicio].[All]" dimensionUniqueName="[Rango]" displayFolder="" count="2" memberValueDatatype="7" unbalanced="0">
      <fieldsUsage count="2">
        <fieldUsage x="-1"/>
        <fieldUsage x="0"/>
      </fieldsUsage>
    </cacheHierarchy>
    <cacheHierarchy uniqueName="[Rango].[Año]" caption="Año" attribute="1" defaultMemberUniqueName="[Rango].[Año].[All]" allUniqueName="[Rango].[Año].[All]" dimensionUniqueName="[Rango]" displayFolder="" count="0" memberValueDatatype="130" unbalanced="0"/>
    <cacheHierarchy uniqueName="[Rango].[Depatramento]" caption="Depatramento" attribute="1" defaultMemberUniqueName="[Rango].[Depatramento].[All]" allUniqueName="[Rango].[Depatramento].[All]" dimensionUniqueName="[Rango]" displayFolder="" count="0" memberValueDatatype="130" unbalanced="0"/>
    <cacheHierarchy uniqueName="[Rango].[Proyeccion]" caption="Proyeccion" attribute="1" defaultMemberUniqueName="[Rango].[Proyeccion].[All]" allUniqueName="[Rango].[Proyeccion].[All]" dimensionUniqueName="[Rango]" displayFolder="" count="0" memberValueDatatype="130" unbalanced="0"/>
    <cacheHierarchy uniqueName="[Rango].[Avance Real]" caption="Avance Real" attribute="1" defaultMemberUniqueName="[Rango].[Avance Real].[All]" allUniqueName="[Rango].[Avance Real].[All]" dimensionUniqueName="[Rango]" displayFolder="" count="0" memberValueDatatype="130" unbalanced="0"/>
    <cacheHierarchy uniqueName="[Rango].[Encargado]" caption="Encargado" attribute="1" defaultMemberUniqueName="[Rango].[Encargado].[All]" allUniqueName="[Rango].[Encarg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4649.460451041668" createdVersion="5" refreshedVersion="5" minRefreshableVersion="3" recordCount="1497">
  <cacheSource type="worksheet">
    <worksheetSource ref="A1:L1498" sheet="Relacion"/>
  </cacheSource>
  <cacheFields count="12">
    <cacheField name="Sitio" numFmtId="0">
      <sharedItems containsBlank="1" count="800">
        <s v="CAU.La Aguada"/>
        <s v="CAQ.Maracaibo"/>
        <s v="PUT.Los Andes"/>
        <s v="CAQ.Santiago de la Selva"/>
        <s v="PAS.El Rosario"/>
        <s v="CAL.Batallon Pichincha"/>
        <s v="IBG.Calle 15"/>
        <s v="PAS.Jerusalen"/>
        <s v="CAL.Ingenio"/>
        <s v="HUI.Praga"/>
        <s v="CAU.Agua Blanca"/>
        <s v="CAU.Aures"/>
        <s v="TOL.Playa Hawai"/>
        <s v="PUT.Villa Garzon-5"/>
        <s v="CAQ.Campo Alegre-2"/>
        <s v="HUI.Aleluyas"/>
        <s v="POP.Matamoros"/>
        <s v="VAL.Yumbo-2"/>
        <s v="CAU.Toribio"/>
        <s v="CAU.Hormiguero"/>
        <s v="PAS.Terminal"/>
        <s v="HUI.Isnos-2"/>
        <s v="HUI.Isnos"/>
        <s v="PAL.Estacion"/>
        <s v="CAU.IND Mayaguez Hormiguero"/>
        <s v="CAU.SAN MARTIN SPC"/>
        <s v="CAQ.La Primavera"/>
        <s v="CAL.RB Makro"/>
        <s v="CAU.San Martin"/>
        <s v="PAS.Buesaquillo"/>
        <s v="CAQ.Camicaya"/>
        <s v="CAU.Miraflores Caloto"/>
        <s v="VAL.Mayaguez"/>
        <s v="VAL.El Aguila"/>
        <s v="TOL.Anzoategui"/>
        <s v="NAR.Aponte"/>
        <s v="JAM.Circunvalar"/>
        <s v="CAQ.El Carbon"/>
        <s v="CAU.La Palma"/>
        <s v="CAU.Asencio"/>
        <s v="CAL.Makro Sur"/>
        <s v="TOL.Cabildo"/>
        <s v="VAL.RB Yumbo-8"/>
        <s v="VAL.Villa Carmelo"/>
        <s v="CAQ.Mono Alta"/>
        <s v="VAL.San Marcos"/>
        <s v="TUL.Marandua"/>
        <s v="PUT.Sibundoy-2"/>
        <s v="NEI.Gaitana-2"/>
        <s v="FLO.Villa Monica"/>
        <s v="TOL.Guamo-2"/>
        <s v="TOL.CENOP"/>
        <s v="NAR.Tumaco-7"/>
        <s v="NAR.Tambo"/>
        <s v="HUI.Suaza"/>
        <s v="CAL.Villa Nueva"/>
        <s v="CAU.Brisas Patia"/>
        <s v="NAR.Vuelta Larga"/>
        <s v="CAU.Timbio"/>
        <s v="CAL.Petecuy"/>
        <s v="IBG.Arkacentro"/>
        <s v="FLO.Galerias"/>
        <s v="CAU.Media Naranja"/>
        <s v="CAU.Bubuey"/>
        <s v="TOL.Carmen-2"/>
        <s v="HUI.Nataga"/>
        <s v="VAL.Llanito"/>
        <s v="POP.Barrio Chino"/>
        <s v="PUT.Rb Pto Guzman"/>
        <s v="TOL.Doima"/>
        <s v="TOL.Lerida"/>
        <s v="PAS.Tamasagra"/>
        <s v="NAR.Remolinos"/>
        <s v="HUI.Potrerillos"/>
        <s v="IBG.Pijao"/>
        <s v="NAR.Union"/>
        <s v="PAL.Bosque"/>
        <s v="IBG.Mandarino"/>
        <s v="POP.Moscopan"/>
        <s v="HUI.Villa Losada"/>
        <s v="CAL.Banderas"/>
        <s v="CAU.Concepcion"/>
        <s v="CAU.Sto Domingo"/>
        <s v="IBG.Matallana"/>
        <s v="FLO. SDS MALVINAS"/>
        <s v="NAR.Tuquerres"/>
        <s v="NAR.Linares"/>
        <s v="TOL.Herrera"/>
        <s v="TOL.Rovira"/>
        <s v="CAU.Sucre"/>
        <s v="TOL.Aurora"/>
        <s v="HUI.Matanza"/>
        <s v="BNV.Naval"/>
        <s v="CAL.Sameco"/>
        <s v="NAR.Ipiales-1"/>
        <s v="PUT.V Nuevo Progreso"/>
        <s v="TOL.Potosi"/>
        <s v="POP.Campanario"/>
        <s v="CAU.El Plateado"/>
        <s v="VAL. DES Providencia"/>
        <s v="FLO.Ciudadela"/>
        <s v="CAQ.Zabaleta"/>
        <s v="CAQ.Pilones"/>
        <s v="IBG.Cadiz"/>
        <s v="NAR.Cruz San Fernando"/>
        <s v="POP.Autonoma ALT-5"/>
        <s v="POP.Autonoma ALT-4"/>
        <s v="POP.Autonoma ALT-2"/>
        <s v="POP.Autonoma ALT-1"/>
        <s v="HUI.Altamira"/>
        <s v="POP.La Paz"/>
        <s v="VAL.Versalles"/>
        <s v="CAQ.Fragua"/>
        <s v="PUT.Santana"/>
        <s v="NAR.Tumaco-9"/>
        <s v="IBG.Variante"/>
        <s v="IBG.Multicentro"/>
        <s v="HUI.Campo Alegre"/>
        <s v="BNV.Zona Franca-2"/>
        <s v="TOL.Purificacion"/>
        <s v="MOC.Mocoa-1"/>
        <s v="NEI.San Pedro"/>
        <s v="NAR.Union-2"/>
        <s v="PUT.Cocoya"/>
        <s v="NAR.Ipiales-8"/>
        <s v="CAU.SDS POPAYAN"/>
        <s v="CAU.Huisito"/>
        <s v="CAU.Pizare"/>
        <s v="NAR.Ipiales-21"/>
        <s v="NAR.Ipiales-18"/>
        <s v="NAR.Ipiales-17"/>
        <s v="NAR.Barbacoas"/>
        <s v="TOL.Chaparral-4"/>
        <s v="PAS.RB Exito"/>
        <s v="NAR.Sandona"/>
        <s v="VAL.Naranjal"/>
        <s v="POP.Americas"/>
        <s v="CAQ.Dos Quebradas"/>
        <s v="TOL.Melgar-4"/>
        <s v="FLO.Centro-2"/>
        <s v="CAL.Pedro Claver"/>
        <s v="TOL.Represa Prado"/>
        <s v="TOL.La Sierra"/>
        <s v="TOL.Cajamarca-3"/>
        <s v="HUI.El Meson"/>
        <s v="HUI.La Jagua"/>
        <s v="NAR.Rio Mejicano"/>
        <s v="NAR.Via Aeropuerto Ipiales"/>
        <s v="CAQ.Puerto Londono"/>
        <s v="CAU.Santa Rosa Patia"/>
        <s v="CAQ.Brisas de la Tunia"/>
        <s v="VAL.Riofrio"/>
        <s v="CAQ.Libano"/>
        <s v="VAL.IND Agropecuaria Zarzal"/>
        <s v="CAU.Las Pilas"/>
        <s v="CAQ.Holanda"/>
        <s v="CAQ.Brasilia"/>
        <s v="NEI.RB Galindo"/>
        <s v="CAL.La FES"/>
        <s v="CAQ.Peneya"/>
        <s v="VAL.Florida-2"/>
        <s v="TOL.Guayabal"/>
        <s v="PAS.Morasurco"/>
        <s v="VAL.IND Bengala Agricola"/>
        <s v="CAU.Tetillo"/>
        <s v="CAQ.Macarena"/>
        <s v="CAQ.Bocana Anaya"/>
        <s v="PUT.El Recreo"/>
        <s v="PUT.Damasco Caicedo"/>
        <s v="PUT.El Bombon"/>
        <s v="HUI.Buenos Aires – OPC2"/>
        <s v="CAU.Ledesma"/>
        <s v="CAQ.La Libertad"/>
        <s v="CAL.RB Mojica"/>
        <s v="MOC.Mocoa-3"/>
        <s v="CAQ.Miramar"/>
        <s v="BNV.Brisas"/>
        <s v="CAU.Vereda Cajibio"/>
        <s v="NEI.Exito"/>
        <s v="NEI.Cambulos"/>
        <s v="BNV.El Progreso"/>
        <s v="CAQ.Suncilla Medio"/>
        <s v="CAQ.Guacamayas"/>
        <s v="HUI.Potosi"/>
        <s v="PUT.Pto Asis-7"/>
        <s v="HUI.Versalles"/>
        <s v="NAR.Tumaco-11"/>
        <s v="PUT.El Aji"/>
        <s v="CAU.Lerma"/>
        <s v="PUT.Puerto Ospina"/>
        <s v="POP.Portales"/>
        <s v="CAU.Caloto"/>
        <s v="CAU.Laguna Dinde"/>
        <s v="BNV.Colpuertos"/>
        <s v="CAU.Villa Maria"/>
        <s v="HUI.Pital"/>
        <s v="TOL.Playa Rica"/>
        <s v="PUT.Villa Garzon-2"/>
        <s v="CAL.Ulpiano"/>
        <s v="PUT.La Tagua"/>
        <s v="VAL.Palmaseca"/>
        <s v="NEI.Tenerife"/>
        <s v="NAR.Cumbal"/>
        <s v="PUT.La Chipa"/>
        <s v="CAQ.Los Pinos"/>
        <s v="VAL.Bugalagrande"/>
        <s v="VAL.Pradera-3"/>
        <s v="PAS.Valle de Atriz"/>
        <s v="HUI.Pitalito-2"/>
        <s v="HUI.Garzon-1"/>
        <s v="PUT.Jose Maria"/>
        <s v="PUT.Montebello"/>
        <s v="PUT.Gallinazo"/>
        <s v="CAL.Departamental"/>
        <s v="CAL.Santa Barbara"/>
        <s v="VAL.Puente Velez"/>
        <s v="NEI.Surcolombiana"/>
        <s v="HUI.Yaguara-2"/>
        <s v="BNV.Variante"/>
        <s v="NAR.Tumaco-3"/>
        <s v="CAU.Ortega"/>
        <s v="VAL.RB Voragine"/>
        <s v="CAL.Jockey Club"/>
        <s v="VAL.Bolivar"/>
        <s v="TOL.Santiago"/>
        <s v="TOL.Palocabildo"/>
        <s v="TOL.Espinal-3"/>
        <s v="TOL.Casabianca"/>
        <s v="POP.Catay"/>
        <s v="PAS.Santa Barbara"/>
        <s v="NEI.La Libertad"/>
        <s v="NEI.Hospital:P1"/>
        <s v="NAR.Tangua"/>
        <s v="HUI.Patia"/>
        <s v="CAL.Santa Monica Norte"/>
        <s v="CAQ.Pto Napoles"/>
        <s v="VAL.Cascarillal"/>
        <s v="CAU.IND Bucanero Taminango"/>
        <s v="VAL.Via Potrerito"/>
        <s v="JAM.Las Mercedes-2"/>
        <s v="CAU.La Chicuena"/>
        <s v="CAQ.La Paz 1"/>
        <s v="HUI.Riverita"/>
        <s v="TOL.Saldana-2"/>
        <s v="TOL.Flandes"/>
        <s v="POP.Torres"/>
        <s v="NEI.Centro"/>
        <s v="NEI.Altico"/>
        <s v="NAR.Samaniego-2"/>
        <s v="HUI.La Plata"/>
        <s v="CAL.Alamos"/>
        <s v="BNV.Inmaculada"/>
        <s v="VAL.Zarzal-2"/>
        <s v="VAL.La Cumbre"/>
        <s v="NAR.Taminango-2"/>
        <s v="NAR.Olaya Herrera"/>
        <s v="HUI.La Arcadia"/>
        <s v="CAL.Caney"/>
        <s v="CAQ.Larandia"/>
        <s v="CAQ.La Fraguita"/>
        <s v="CAQ.La Aguililla"/>
        <s v="CAQ.Cartagena-3"/>
        <s v="CAL.Comuneros"/>
        <s v="VAL.Yumbo-3"/>
        <s v="FLO.Malvinas"/>
        <s v="VAL.San Pedro"/>
        <s v="TOL.Saldana"/>
        <s v="TOL.Guayabal-2"/>
        <s v="POP.Ladera"/>
        <s v="NEI.Antonio Narino"/>
        <s v="HUI.Garzon-2"/>
        <s v="CAU.Inza-2"/>
        <s v="BNV.Eucaristico"/>
        <s v="CAQ.La Argentina"/>
        <s v="NAR.Llorente-3"/>
        <s v="NEI.ST CENTRO"/>
        <s v="TOL.Riomanso"/>
        <s v="CAU.Caldono"/>
        <s v="CAU.La Pedregosa"/>
        <s v="CAU.Piendamo"/>
        <s v="TOL.Icononzo"/>
        <s v="TOL.Guamo"/>
        <s v="PAS.Lunas"/>
        <s v="CAU.Miranda"/>
        <s v="CAL.Prado Norte"/>
        <s v="CAL.Sucre"/>
        <s v="PUT.Albania"/>
        <s v="VAL.Salonica"/>
        <s v="TOL.Melgar-2"/>
        <s v="TOL.Mariquita"/>
        <s v="TOL.Espinal-4"/>
        <s v="TOL.Carmen de Apicala"/>
        <s v="JAM.Jamundi-3"/>
        <s v="NAR.Buesaco"/>
        <s v="VAL.Barragan"/>
        <s v="POP.Empaques"/>
        <s v="IBG.Santa Helena"/>
        <s v="IBG.IND Cordialsa"/>
        <s v="IBG.CC Estacion"/>
        <s v="HUI.Santa Maria"/>
        <s v="HUI.San Antonio"/>
        <s v="HUI.Rio Paez"/>
        <s v="HUI.Las Nieves"/>
        <s v="HUI.La Ulloa"/>
        <s v="CAL.El Cedro"/>
        <s v="NAR.Sucumbios"/>
        <s v="PUT.IND GTE Villagarzon-Opción 2"/>
        <s v="TOL.Mariquita-2"/>
        <s v="CAL.Supercentro"/>
        <s v="IBG.Mirolindo"/>
        <s v="HUI.La Plata-3"/>
        <s v="HUI.Gallardo"/>
        <s v="VAL.La Marina"/>
        <s v="VAL.Florida"/>
        <s v="TOL.Peaje Cajamarca"/>
        <s v="HUI.Zuluaga"/>
        <s v="FLO.Centro"/>
        <s v="CAL.Rumbodromo"/>
        <s v="CAL.Berlin"/>
        <s v="PUT.Colgas Cocaya"/>
        <s v="PUT.Germania-2"/>
        <s v="PUT.Sensella"/>
        <s v="CAU.La Alianza"/>
        <s v="CAU.El Hoyo"/>
        <s v="CAQ.Remolinos de Aricunti"/>
        <s v="TOL.Chicoral-2"/>
        <s v="NEI.Alamos"/>
        <s v="CAL.ST MELENDEZ"/>
        <s v="JAM.Jamundi-2"/>
        <s v="CAL.14 Pasoancho"/>
        <s v="TOL.Honda-1"/>
        <s v="TOL.Flandes-2"/>
        <s v="CAU.Yapura"/>
        <s v="CAQ.Las Verdes"/>
        <s v="TOL.Ataco"/>
        <s v="NAR.Cordoba"/>
        <s v="NAR.Candelillas"/>
        <s v="PAS.Estadio"/>
        <s v="POP.Bello Horizonte"/>
        <s v="CAL.Evaristo"/>
        <s v="VAL.Golondrinas"/>
        <s v="CAL.Calvario"/>
        <s v="IBG.Centro"/>
        <s v="IBG.Modelia"/>
        <s v="CAL.Diamante"/>
        <s v="TOL.El Caucho"/>
        <s v="IBG.Pueblo Nuevo"/>
        <s v="NAR.Yacuanquer"/>
        <s v="VAL.Cartago-5"/>
        <s v="PAL.RB San Pablo"/>
        <s v="HUI.Palestina-2"/>
        <s v="CAU.Inza"/>
        <s v="VAL.Potrerillo"/>
        <s v="POP.Coliseo"/>
        <s v="NAR.La Florida"/>
        <s v="NAR.Guachucal"/>
        <s v="HUI.San Adolfo"/>
        <s v="CAL.Salomia"/>
        <s v="PUT.San Rafael"/>
        <s v="CAL.IND COMFANDI Prado-Opción 3"/>
        <s v="TUL.Campina"/>
        <s v="POP.Maria Mala"/>
        <s v="PAS.Santa Catalina"/>
        <s v="NAR.Potosi"/>
        <s v="CAQ.Los Cristales"/>
        <s v="CAQ.Las Platas"/>
        <s v="NAR.IND Concesionaria Vial-Opción 1"/>
        <s v="PUT.Cabana"/>
        <s v="VAL.La Buitrera"/>
        <s v="TOL.Via la Linea-2"/>
        <s v="IBG.La Estacion"/>
        <s v="CAQ.Agua Blanca"/>
        <s v="CAU.La Placa"/>
        <s v="CAU.RB El Plateado"/>
        <s v="TOL.Fatextol"/>
        <s v="CAU.Pisimbala"/>
        <s v="CAQ.La Esperanza"/>
        <s v="CAQ.Santa Marta"/>
        <s v="PUT.Esmeralda Orito"/>
        <s v="CAU.Puerto Saija"/>
        <s v="NAR.Altaquer"/>
        <s v="CAL.Icesi"/>
        <s v="HUI.Hobo-2"/>
        <s v="PAS.Acueducto"/>
        <s v="IBG.Parque Galarza"/>
        <s v="CAL.Chiminangos"/>
        <s v="CAQ.La Reforma"/>
        <s v="VAL.Carmelita"/>
        <s v="TUL.Aguaclara"/>
        <s v="CAU.Santander-3"/>
        <s v="CAL.Boca Junior"/>
        <s v="PUT.La Libertad"/>
        <s v="NEI.Manzanares BSC"/>
        <s v="NAR.Llorente"/>
        <s v="CAQ.San Vicente"/>
        <s v="CAL.Imbanaco"/>
        <s v="VAL.Timba"/>
        <s v="POP.El Bosque"/>
        <s v="PAS.Batallon"/>
        <s v="PUT.La Sevilla"/>
        <s v="PUT.La Sultana"/>
        <s v="PUT.Simon Bolivar"/>
        <s v="PUT.Alto Temblon"/>
        <s v="CAL.RB Pascual"/>
        <s v="CAQ.Las Palmeras"/>
        <s v="CAQ.Chonchillosa"/>
        <s v="CAL.14 del Lili"/>
        <s v="VAL.Pradera-2"/>
        <s v="PUT.Mundo Nuevo"/>
        <s v="CAQ.Union Belen"/>
        <s v="VAL.Goodyear"/>
        <s v="IBG.La Campina"/>
        <s v="FLO.Galerias-2"/>
        <s v="IBG.Salado"/>
        <s v="HUI.Zuluaga-2"/>
        <s v="CAL.Colseguros"/>
        <s v="CAQ.La Rastra"/>
        <s v="CAQ.Los Laureles"/>
        <s v="PUT.Campobello"/>
        <s v="PUT.San Vicente"/>
        <s v="PUT.Arizona"/>
        <s v="CAQ.Casa Grande"/>
        <s v="PUT.Galilea"/>
        <s v="CAQ.La Mana"/>
        <s v="CAQ.Pato Balsillas"/>
        <s v="PUT.Balsamo"/>
        <s v="PUT.Cana Brava"/>
        <s v="CAQ.Esmeralda Chaira"/>
        <s v="PUT.Caicuche"/>
        <s v="HUI.El Carmen"/>
        <s v="CAQ.Playa Verde"/>
        <s v="CAQ.Novia Puerto Valdivia"/>
        <s v="CAQ.El Paraiso"/>
        <m/>
        <s v="JAM.Alfaguara-2"/>
        <s v="CAQ.Las Morras"/>
        <s v="CAQ.Fundacion"/>
        <s v="CAQ.El Manantial"/>
        <s v="HUI.Pitalito-3"/>
        <s v="CAU.Mondomo"/>
        <s v="TUL.Farfan"/>
        <s v="POP.RB Campanario"/>
        <s v="PUT.Remolinos"/>
        <s v="CAU.Santander-1"/>
        <s v="CAU.Villarica"/>
        <s v="HUI.Bruselas"/>
        <s v="NAR.Ipiales-7"/>
        <s v="POP.Las Ferias"/>
        <s v="TOL.Natagaima"/>
        <s v="VAL.Montebello"/>
        <s v="VAL.Propal"/>
        <s v="CAQ.Palizadas"/>
        <s v="CAQ.Alto Cafeto"/>
        <s v="CAQ.Barranquillita"/>
        <s v="CAQ.La Paz 3"/>
        <s v="CAQ.Salamina"/>
        <s v="CAL.Palmeto"/>
        <s v="VAL.IND BAYER-Opción 1"/>
        <s v="CAQ.La Raya"/>
        <s v="TOL.Coello-2"/>
        <s v="TOL.Chicoral"/>
        <s v="TOL.Bilbao"/>
        <s v="VAL.Cartago-1"/>
        <s v="CAU.El Rosario-2"/>
        <s v="CAQ.El Triunfo"/>
        <s v="TOL.Planadas-2"/>
        <s v="VAL.Caicedonia"/>
        <s v="TOL.San Bernardo"/>
        <s v="HUI.Gigante"/>
        <s v="TOL.Sumapaz"/>
        <s v="TOL.Guamo-3"/>
        <s v="POP.La Maria"/>
        <s v="NEI.Sur Oriental"/>
        <s v="NAR.Cajapi"/>
        <s v="CAU.Pto Tejada-3"/>
        <s v="CAU.Parques"/>
        <s v="CAQ.Campo Hermoso"/>
        <s v="CAL.Obrero"/>
        <s v="VAL.Kilometro 18"/>
        <s v="PAS.Popular"/>
        <s v="PAS.Calle Real"/>
        <s v="CAU.Quebraditas"/>
        <s v="CAL.Shangai"/>
        <s v="CAL.Carrefour Norte"/>
        <s v="IBG.San Martin"/>
        <s v="HUI.Pitalito-4"/>
        <s v="CAL.Tequendama"/>
        <s v="CAQ.Loma Larga"/>
        <s v="CAL.RB Brisas del Limonar"/>
        <s v="NAR.Zapote"/>
        <s v="TOL.Mariquita-3"/>
        <s v="PUT.Villa Garzon-4"/>
        <s v="JAM.Las Mercedes"/>
        <s v="TOL.Melgar-1"/>
        <s v="JAM.Cazadores"/>
        <s v="CAU.Cajibio"/>
        <s v="NAR.Chachagui"/>
        <s v="CAU.RB Buenos Aires"/>
        <s v="TOL.San Juan de la China-2"/>
        <s v="CAU.IND Colombina-Opción 1"/>
        <s v="TOL.Honda-5"/>
        <s v="PAS.Catambuco"/>
        <s v="NAR.Tumaco-2"/>
        <s v="CAL.Unilever"/>
        <s v="PAS.RB Laureles"/>
        <s v="VAL.Dapa"/>
        <s v="TOL.RB Flandes-6"/>
        <s v="CAL.Versalles"/>
        <s v="PAS.IND Dromayor"/>
        <s v="TOL.Flandes-6"/>
        <s v="VAL.IND Bucaneros VillaLucia"/>
        <s v="VAL.IND Carvajal Empaques"/>
        <s v="TOL.Fresno"/>
        <s v="CAU.Calibio"/>
        <s v="CAL.Americas"/>
        <s v="HUI.RB Caguan"/>
        <s v="TOL.Coello Cocora"/>
        <s v="CAU.Rioblanco"/>
        <s v="NAR.Tangareal"/>
        <s v="CAL.CC Unico"/>
        <s v="IBG.Boqueron-2"/>
        <s v="NAR.IND Palmar"/>
        <s v="PAS.Tejar"/>
        <s v="PAS.Agualongo"/>
        <s v="TUL.Alvernia"/>
        <s v="PAS.Laureles"/>
        <s v="CAQ.El Guayabo"/>
        <s v="PUT.Yurilla"/>
        <s v="CAL.IND Clinica Occidente"/>
        <s v="TOL.Gualanday"/>
        <s v="HUI.ECP Mangos"/>
        <s v="CAL.Rodeo"/>
        <s v="TOL.Neme"/>
        <s v="VAL.Triana"/>
        <s v="VAL.Sombrerillo"/>
        <s v="CAL.San Fernando Viejo"/>
        <s v="CAL.CC Tesoro"/>
        <s v="PUT.La Cofania"/>
        <s v="CAL.Miraflores"/>
        <s v="PUT.Mogambo"/>
        <s v="CAL.Estacion"/>
        <s v="CAQ.Guayabal"/>
        <s v="IBG.Picalena-2"/>
        <s v="TOL.Machin"/>
        <s v="TOL.IND Autovia flandes-Opción 1"/>
        <s v="TOL.Cunday"/>
        <s v="CAL.Campina"/>
        <s v="CAL.La Maria"/>
        <s v="VAL.Terranova"/>
        <s v="PUT.Coembi"/>
        <s v="PAL.Las Mercedes"/>
        <s v="JAM.La Morada"/>
        <s v="PUT.El Oasis"/>
        <s v="CAU.Buenos Aires"/>
        <s v="PUT.La Pedregosa"/>
        <s v="HUI.ECP Palogrande"/>
        <s v="PUT.Tesalia-2"/>
        <s v="CAL.Torres de Comfandi"/>
        <s v="CAL.Los Alcazares"/>
        <s v="PUT.La Herradura"/>
        <s v="HUI.Bolivar"/>
        <s v="CAQ.Kilometro 18"/>
        <s v="IBG.Rb Salado-2"/>
        <s v="NAR.Obonuco"/>
        <s v="CAL.Recuerdo"/>
        <s v="IBG.IND Avicol"/>
        <s v="PUT.Bocana"/>
        <s v="PUT.Villa Flor"/>
        <s v="CAL.RB Chorros-2"/>
        <s v="PAL.RB Jaramillo"/>
        <s v="TOL.El Recreo"/>
        <s v="BNV.Palacio"/>
        <s v="CAL.HUV"/>
        <s v="BNV.12Abril"/>
        <s v="CAU.Guapi-2"/>
        <s v="IBG.Ferrocarril"/>
        <s v="NAR.Ipiales-11"/>
        <s v="CAU.Rosas"/>
        <s v="CAQ.Curillo"/>
        <s v="BNV.Nayita"/>
        <s v="VAL.Bavaria"/>
        <s v="CAL.Calle Feria-1"/>
        <s v="BNV.Triunfo"/>
        <s v="PUT.La Hormiga"/>
        <s v="PUT.La Hormiga-3"/>
        <s v="PUT.Pto Leguizamo-2"/>
        <s v="CAU.Ovejas"/>
        <s v="HUI.Pitalito-7"/>
        <s v="HUI.Pitalito-10"/>
        <s v="HUI.Horizonte"/>
        <s v="PAS.Caicedo"/>
        <s v="PUT.Orito-2"/>
        <s v="NAR.Aeropuerto Pasto"/>
        <s v="CAL.Juanambu"/>
        <s v="CAQ.Lusitania"/>
        <s v="VAL.San Isidro"/>
        <s v="CAL.Universidades"/>
        <s v="HUI.Palacio"/>
        <s v="PUT.San Antonio"/>
        <s v="CAU.El Tambo-2"/>
        <s v="TOL.La Paloma"/>
        <s v="CAU.Valle Nuevo"/>
        <s v="HUI.Santa Maria-2"/>
        <s v="PUT.Arcanchi"/>
        <s v="CAU.Pachonga"/>
        <s v="HUI.Zona Franca"/>
        <s v="CAU.Polindara"/>
        <s v="CAU.Pureto"/>
        <s v="HUI.Villa Vieja"/>
        <s v="CAQ.Mononguete"/>
        <s v="TOL.Condominios"/>
        <s v="CAL.Cristales"/>
        <s v="TOL.Tapias"/>
        <s v="CAU.El Cairo"/>
        <s v="VAL.Ciat"/>
        <s v="VAL.Dagua-2"/>
        <s v="CAU.Suarez-2"/>
        <s v="BNV.Colombia"/>
        <s v="POP.Alto Moreno"/>
        <s v="TOL.La Chamba"/>
        <s v="CAL.ST RAPISUR-PLAZA TORO"/>
        <s v="CAU.Kikes"/>
        <s v="CAL.Poblado"/>
        <s v="NAR.Ipiales-10"/>
        <s v="NAR.Ipiales-4"/>
        <s v="VAL.Cordoba"/>
        <s v="CAU.Ensenillo"/>
        <s v="CAU.Noanamito"/>
        <s v="CAL.Aguacatal-2"/>
        <s v="VAL.IND Unilever Andina-opción 1"/>
        <s v="CAL.IND Unilever Andina-opción 1"/>
        <s v="PAS.U Mariana"/>
        <s v="TUL.La Cruz"/>
        <s v="VAL.Borrero"/>
        <s v="IBG.Varsovia-2"/>
        <s v="TUL.Bosques Maracaibo"/>
        <s v="CAL.Retiro"/>
        <s v="PAS.Invipaz"/>
        <s v="IBG.Villa del Sol"/>
        <s v="NAR.Magui"/>
        <s v="CAU.El Mango-2"/>
        <s v="CAU.SDS SANTANDER DE QUILICHAO"/>
        <s v="VAL.SDS CERRITO"/>
        <s v="PAS.SDS CCM PASTO"/>
        <s v="CAL.SDS CALI ORIENTE"/>
        <s v="CAL.SDS Cali Norte"/>
        <s v="CAL.Carrillon"/>
        <s v="VAL.Providencia"/>
        <s v="CAU.Las Vegas"/>
        <s v="BNV.Independencia"/>
        <s v="CAU.Usenda"/>
        <s v="CAQ.Valparaiso"/>
        <s v="CAU.Muralla"/>
        <s v="CAU.Lomitas Arriba"/>
        <s v="CAL.Club Campestre"/>
        <s v="VAL.Alto Guacas"/>
        <s v="CAL.Guadalupe"/>
        <s v="PUT.Las Palmeras"/>
        <s v="CAQ.La Granja"/>
        <s v="VAL.Cerro Azul"/>
        <s v="PUT.San Martin"/>
        <s v="PUT.San Luis"/>
        <s v="CAQ.Riecito-2"/>
        <s v="CAQ.Ilusion"/>
        <s v="CAU.Mendez"/>
        <s v="CAU.IND Mexichem-Opción 1"/>
        <s v="HUI.Zaragoza"/>
        <s v="CAU.El Carmelo"/>
        <s v="CAU.El Cerro Damian"/>
        <s v="PUT.Buenavista"/>
        <s v="CAQ.Chipa"/>
        <s v="HUI.Begonia"/>
        <s v="CAU.Sabana"/>
        <s v="CAQ.EL Sabalo"/>
        <s v="NAR.La Plata"/>
        <s v="CAL.Juanchito"/>
        <s v="TUL.San Fernando"/>
        <s v="CAQ.Pto Manrique-2"/>
        <s v="CAQ.Solano P Blancas"/>
        <s v="CAQ.Maguare"/>
        <s v="PUT.Puerto Limon-2"/>
        <s v="CAQ.El Guamo"/>
        <s v="HUI.Mongui"/>
        <s v="CAL.Villa del Lago"/>
        <s v="CAL.Marroquin"/>
        <s v="CAL.RB Javeriana:H1"/>
        <s v="PUT.Puerto Umbria-2"/>
        <s v="CAU.Huellas"/>
        <s v="CAQ.Reina Baja"/>
        <s v="CAQ.Versalles"/>
        <s v="CAU.Pancitara"/>
        <s v="CAL.Independencia"/>
        <s v="CAL.Carrefour Sur"/>
        <s v="NAR.Santa Anita"/>
        <s v="PUT.Germania"/>
        <s v="PUT.Naranjito"/>
        <s v="PUT.San Roque"/>
        <s v="CAL.Centro-1"/>
        <s v="NAR.San Lorenzo"/>
        <s v="IBG.Centenario-2"/>
        <s v="CAU.El Vergel"/>
        <s v="VAL.Estambul"/>
        <s v="VAL.Cerrito"/>
        <s v="CAQ.Pto Arango"/>
        <s v="CAU.Mazamorrero"/>
        <s v="POP.ST POPAYAN"/>
        <s v="HUI.Buenos Aires"/>
        <s v="CAU.Turmina-2"/>
        <s v="BGA.Buga 2 SDS"/>
        <s v="TUL.RESIDENCIAL SDS"/>
        <s v="PAS.RESIDENCIAL SDS"/>
        <s v="FLO.MALVINAS SDS"/>
        <s v="CAL.Las Quintas"/>
        <s v="CAL.Marroquin-2"/>
        <s v="CAL.Decepaz"/>
        <s v="CAL.Altos de Juanambu"/>
        <s v="CAQ.Penas Blancas"/>
        <s v="CAL.La Nubia"/>
        <s v="CAU.Limones-2"/>
        <s v="CAL.Acueducto"/>
        <s v="PUT.Pto Caicedo"/>
        <s v="CAQ.Playa Rica"/>
        <s v="NAR.Aldana"/>
        <s v="PUT.Burdines"/>
        <s v="HUI.Colombia"/>
        <s v="CAQ.Santa Rosa"/>
        <s v="CAQ.Puerto Hungria"/>
        <s v="CAL.San Joaquin"/>
        <s v="CAL.Centenario"/>
        <s v="HUI.ECP Tello"/>
        <s v="CAQ.Las Damas"/>
        <s v="VAL.Mulalo"/>
        <s v="HUI.ECP Rio Ceibas"/>
        <s v="CAL.Ecopapel"/>
        <s v="CAL.Israel"/>
        <s v="CAL.Aristi"/>
        <s v="CAL.San Andresito"/>
        <s v="CAL.Apache"/>
        <s v="CAL.Club Rivera"/>
        <s v="CAL.Cam"/>
        <s v="CAL.La Base-2"/>
        <s v="CAL.Porvenir"/>
        <s v="CAL.La Base"/>
        <s v="PUT.Pto Asis-3"/>
        <s v="IBG.Valparaiso"/>
        <s v="IBG.Topacio"/>
        <s v="IBG.Rb Club Campestre"/>
        <s v="IBG.Montecarlo"/>
        <s v="CAL.Normandia-3"/>
        <s v="CAL.IND Cosmocentro"/>
        <s v="PUT.Miravalle"/>
        <s v="POP.Temp MiniMOV SS2020"/>
        <s v="CAL.Belen"/>
        <s v="PUT.El Pepino"/>
        <s v="TOL.IND Autovia saldana"/>
        <s v="CAU.Zona Franca"/>
        <s v="VAL.La Union-4"/>
        <s v="IBG.Chapeton"/>
        <s v="IBG.Matallana-2"/>
        <s v="IBG.Calambeo"/>
        <s v="CAL.Ciudad Melendez ALT-1"/>
        <s v="CAL.Zoologico ALT-1"/>
        <s v="CAU.El Bordo"/>
        <s v="NAR.Ricaute"/>
        <s v="CAU.Argelia"/>
        <s v="CAL.Autonoma"/>
        <s v="VAL.Terranova-2 ALT-1"/>
        <s v="VAL.Terranova-3 ALT-1"/>
        <s v="JAM.Alfaguara-2 ALT-3"/>
        <s v="JAM.Alfaguara-2 ALT-2"/>
        <s v="JAM.Alfaguara-2 ALT-1"/>
        <s v="VAL.Caballeros"/>
        <s v="VAL.Madronal"/>
        <s v="PAS.La Colina"/>
        <s v="PAS.Normandia"/>
        <s v="POP.Unicomfacauca ALT-4"/>
        <s v="PAS.Villarecreo"/>
        <s v="POP.Unicomfacauca ALT-1"/>
        <s v="PAS.Gualmatan"/>
        <s v="PAS.Filadelfia"/>
        <s v="PAS.Rosal de Oriente"/>
        <s v="POP.Autonoma ALT-3"/>
        <s v="POP.Licorera"/>
        <s v="POP.Cartagena"/>
        <s v="POP.Autonoma"/>
        <s v="HUI.El Juncal-2"/>
        <s v="PAS.Gualcaloma"/>
        <s v="VAL.Terranova-2 ALT-2"/>
        <s v="CAL.Llano Verde"/>
        <s v="VAL.El Carmen"/>
        <s v="NAR.Agua Clara"/>
        <s v="IBG.Megacolegio"/>
        <s v="NAR.Ipiales-20"/>
        <s v="CAL.Polvorines"/>
        <s v="FLO.La Gloria"/>
        <s v="CAL.IND Coliseo del Pueblo"/>
        <s v="VAD.SDS San Juan de Villalobos" u="1"/>
        <s v="MAN.ST MANIZALES" u="1"/>
        <s v="ARM.SDS ARMENIA" u="1"/>
        <s v="NA" u="1"/>
      </sharedItems>
    </cacheField>
    <cacheField name="Presupuesto total." numFmtId="165">
      <sharedItems containsString="0" containsBlank="1" containsNumber="1" containsInteger="1" minValue="340659" maxValue="2095000000"/>
    </cacheField>
    <cacheField name="Presupuesto sin cerrar" numFmtId="164">
      <sharedItems containsString="0" containsBlank="1" containsNumber="1" containsInteger="1" minValue="0" maxValue="2095000000"/>
    </cacheField>
    <cacheField name="Presupuesto cerrado" numFmtId="164">
      <sharedItems containsString="0" containsBlank="1" containsNumber="1" containsInteger="1" minValue="0" maxValue="1143732115"/>
    </cacheField>
    <cacheField name="LMO" numFmtId="14">
      <sharedItems containsDate="1" containsBlank="1" containsMixedTypes="1" minDate="2020-12-03T00:00:00" maxDate="2022-03-05T00:00:00"/>
    </cacheField>
    <cacheField name="Tipo" numFmtId="0">
      <sharedItems containsBlank="1" count="43">
        <s v="Adecuaciones - Contrucción Red Electrica Plan Espectro"/>
        <s v="Localidades 700 - Obra Civil 100%"/>
        <s v="Localidades 700 - Cimentación Torre"/>
        <s v="Localidades 700 - Suministro e Instalación Torre"/>
        <s v="Plan de Expansión - Obra Eléctrica 100%"/>
        <s v="Plan de Expansión - Cimentación Torre"/>
        <s v="Plan de Expansión - Suministro e Instalación de Torre"/>
        <s v="Plan de Expansión - Obra Civil 100%"/>
        <s v="Adecuaciones - Obras Civiles Menores"/>
        <s v="Adecuaciones - SDS BCC y CCM"/>
        <s v="Ampliación 3G/LTE - Ampliación Obras Civiles"/>
        <s v="Localidades 700 - Obra Eléctrica 100%"/>
        <s v="Adecuaciones - Contrucción Red Electrica Plan Expansión"/>
        <s v="Soluciones Dedicadas Corporativas - Obra Civil 100%"/>
        <s v="Ampliación Localidades 700 - Ampliación Obras Civiles"/>
        <s v="Adecuaciones - Obras Eléctricas Menores"/>
        <s v="Plan Espectro - Búsqueda de Sitios"/>
        <s v="Plan de Expansión - Búsqueda de Sitios"/>
        <s v="Desmontes - Estructuras Metalmecanicas"/>
        <s v="Plan Espectro - Suministro de Torre"/>
        <s v="Adecuaciones - Civiles LTE u Otras tecnologias"/>
        <s v="Plan Espectro - Obra Civil 100%"/>
        <s v="Plan Espectro - Cimentación Torre"/>
        <s v="Plan Espectro - Obra Eléctrica 100%"/>
        <s v="Refuerzos - Estructural"/>
        <m/>
        <s v="Localidades 700 - Búsqueda de Sitios"/>
        <s v="Plan de Expansión - Estudios de suelos y Evaluación Estructural"/>
        <s v="Ampliación Ciudades Capitales - Ampliación Obras Civiles"/>
        <s v="Ampliación Resoluciones - Ampliación Obras Civiles"/>
        <s v="Adecuaciones - Visita Tecnica Energía"/>
        <s v="Plan de Expansión - EB Tipo Torre - Obra Civil y Eléctrica - % Final"/>
        <s v="Plan de Expansion - Busqueda de Sitios"/>
        <s v="Plan de Expansion - EB Tipo Terraza - Obra Civil - 100%"/>
        <s v="Plan de Expansion - EB Tipo Torre - Obra Civil - 100%"/>
        <s v="Ampliacion 3G/LTE - Ampliacion Obras Civiles"/>
        <s v="Plan de Expansion - EB Tipo Poste - Obra Civil - 100%"/>
        <s v="Plan de Expansion - EB Tipo Torre - Cimentacion e Instalacion Torre"/>
        <s v="Ampliacion 3G/LTE - Adecuacion Obras Civiles"/>
        <s v="Modernizacion - Obra Civil Modernizacion"/>
        <s v="Plan de Expansion - EB Tipo Torre - Suministro de Torre"/>
        <s v="Plan de Expansion - EB Tipo Terraza - Suministro de Torre"/>
        <s v="Plan de Expansion - EB Tipo Torre - Media Tension"/>
      </sharedItems>
    </cacheField>
    <cacheField name="Fecha de inicio" numFmtId="14">
      <sharedItems containsNonDate="0" containsDate="1" containsString="0" containsBlank="1" minDate="2019-12-16T00:00:00" maxDate="2022-03-08T00:00:00"/>
    </cacheField>
    <cacheField name="Año" numFmtId="0">
      <sharedItems containsBlank="1" count="4">
        <s v="Año 3"/>
        <s v="Año 2"/>
        <s v="Año 1"/>
        <m/>
      </sharedItems>
    </cacheField>
    <cacheField name="Depatramento" numFmtId="0">
      <sharedItems containsBlank="1" count="22">
        <s v="Cauca"/>
        <s v="Caqueta"/>
        <s v="Putumayo"/>
        <s v="Pasto"/>
        <s v="Cali"/>
        <s v="Ibague"/>
        <s v="Huila"/>
        <s v="Tolima"/>
        <s v="Popayan"/>
        <s v="Valle del Cauca"/>
        <s v="Palmira"/>
        <s v="Nariño"/>
        <s v="Jamundi"/>
        <s v="Tulua"/>
        <s v="Neiva"/>
        <s v="Florencia"/>
        <s v="Buenaventura"/>
        <s v="Mocoa"/>
        <m/>
        <s v="Buga"/>
        <s v="Armenia" u="1"/>
        <e v="#N/A" u="1"/>
      </sharedItems>
    </cacheField>
    <cacheField name="Proyeccion" numFmtId="0">
      <sharedItems containsNonDate="0" containsString="0" containsBlank="1"/>
    </cacheField>
    <cacheField name="Avance Real" numFmtId="0">
      <sharedItems containsNonDate="0" containsString="0" containsBlank="1"/>
    </cacheField>
    <cacheField name="Encargado" numFmtId="0">
      <sharedItems containsBlank="1" count="14">
        <s v="Rafael Angel Garcia"/>
        <s v="Juan Carlos Gonzalez"/>
        <s v="Luis Ediel Torres"/>
        <s v="Andres Felipe Gonzalez Cardona"/>
        <s v="German David Diez"/>
        <s v="German Dario Mancipe"/>
        <s v="Derian Mauricio Nieto"/>
        <s v="Karen Gutierrez Taborda"/>
        <s v="Jaime Ariel Rodriguez Guzman"/>
        <m/>
        <s v="Carlos Alberto Trujillo"/>
        <s v="Luis Armando Murcia Martinez"/>
        <s v="Cesar Augusto Cubides" u="1"/>
        <s v="Oscar Javier Tibasosa Bernal" u="1"/>
      </sharedItems>
    </cacheField>
  </cacheFields>
  <extLst>
    <ext xmlns:x14="http://schemas.microsoft.com/office/spreadsheetml/2009/9/main" uri="{725AE2AE-9491-48be-B2B4-4EB974FC3084}">
      <x14:pivotCacheDefinition pivotCacheId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">
  <r>
    <x v="0"/>
    <n v="587348384"/>
    <n v="0"/>
    <n v="587348384"/>
    <d v="2022-03-04T00:00:00"/>
    <x v="0"/>
    <d v="2022-02-23T00:00:00"/>
    <x v="0"/>
    <x v="0"/>
    <m/>
    <m/>
    <x v="0"/>
  </r>
  <r>
    <x v="1"/>
    <n v="604364253"/>
    <n v="0"/>
    <n v="604364253"/>
    <d v="2022-03-04T00:00:00"/>
    <x v="0"/>
    <d v="2022-02-23T00:00:00"/>
    <x v="0"/>
    <x v="1"/>
    <m/>
    <m/>
    <x v="0"/>
  </r>
  <r>
    <x v="2"/>
    <n v="600000000"/>
    <n v="600000000"/>
    <n v="0"/>
    <s v=""/>
    <x v="1"/>
    <d v="2022-03-07T00:00:00"/>
    <x v="0"/>
    <x v="2"/>
    <m/>
    <m/>
    <x v="1"/>
  </r>
  <r>
    <x v="2"/>
    <n v="600000000"/>
    <n v="600000000"/>
    <n v="0"/>
    <s v=""/>
    <x v="2"/>
    <d v="2022-03-07T00:00:00"/>
    <x v="0"/>
    <x v="2"/>
    <m/>
    <m/>
    <x v="1"/>
  </r>
  <r>
    <x v="2"/>
    <n v="600000000"/>
    <n v="600000000"/>
    <n v="0"/>
    <s v=""/>
    <x v="3"/>
    <d v="2022-03-07T00:00:00"/>
    <x v="0"/>
    <x v="2"/>
    <m/>
    <m/>
    <x v="1"/>
  </r>
  <r>
    <x v="3"/>
    <n v="1196813393"/>
    <n v="917279778"/>
    <n v="279533615"/>
    <d v="2022-03-04T00:00:00"/>
    <x v="0"/>
    <d v="2021-08-16T00:00:00"/>
    <x v="1"/>
    <x v="1"/>
    <m/>
    <m/>
    <x v="0"/>
  </r>
  <r>
    <x v="4"/>
    <n v="230000000"/>
    <n v="230000000"/>
    <n v="0"/>
    <s v=""/>
    <x v="4"/>
    <d v="2022-02-28T00:00:00"/>
    <x v="0"/>
    <x v="3"/>
    <m/>
    <m/>
    <x v="1"/>
  </r>
  <r>
    <x v="4"/>
    <n v="230000000"/>
    <n v="230000000"/>
    <n v="0"/>
    <s v=""/>
    <x v="5"/>
    <d v="2022-02-28T00:00:00"/>
    <x v="0"/>
    <x v="3"/>
    <m/>
    <m/>
    <x v="1"/>
  </r>
  <r>
    <x v="4"/>
    <n v="230000000"/>
    <n v="230000000"/>
    <n v="0"/>
    <s v=""/>
    <x v="6"/>
    <d v="2022-02-28T00:00:00"/>
    <x v="0"/>
    <x v="3"/>
    <m/>
    <m/>
    <x v="1"/>
  </r>
  <r>
    <x v="5"/>
    <n v="70000000"/>
    <n v="70000000"/>
    <n v="0"/>
    <s v=""/>
    <x v="7"/>
    <d v="2022-02-21T00:00:00"/>
    <x v="0"/>
    <x v="4"/>
    <m/>
    <m/>
    <x v="2"/>
  </r>
  <r>
    <x v="6"/>
    <n v="50000000"/>
    <n v="50000000"/>
    <n v="0"/>
    <s v=""/>
    <x v="8"/>
    <d v="2021-09-06T00:00:00"/>
    <x v="1"/>
    <x v="5"/>
    <m/>
    <m/>
    <x v="1"/>
  </r>
  <r>
    <x v="7"/>
    <n v="220000000"/>
    <n v="220000000"/>
    <n v="0"/>
    <s v=""/>
    <x v="4"/>
    <d v="2022-02-28T00:00:00"/>
    <x v="0"/>
    <x v="3"/>
    <m/>
    <m/>
    <x v="1"/>
  </r>
  <r>
    <x v="7"/>
    <n v="220000000"/>
    <n v="220000000"/>
    <n v="0"/>
    <s v=""/>
    <x v="4"/>
    <d v="2022-02-28T00:00:00"/>
    <x v="0"/>
    <x v="3"/>
    <m/>
    <m/>
    <x v="1"/>
  </r>
  <r>
    <x v="7"/>
    <n v="220000000"/>
    <n v="220000000"/>
    <n v="0"/>
    <s v=""/>
    <x v="7"/>
    <d v="2022-02-28T00:00:00"/>
    <x v="0"/>
    <x v="3"/>
    <m/>
    <m/>
    <x v="1"/>
  </r>
  <r>
    <x v="8"/>
    <n v="152742442"/>
    <n v="130000000"/>
    <n v="22742442"/>
    <s v=""/>
    <x v="9"/>
    <d v="2022-02-17T00:00:00"/>
    <x v="0"/>
    <x v="4"/>
    <m/>
    <m/>
    <x v="3"/>
  </r>
  <r>
    <x v="9"/>
    <n v="15000000"/>
    <n v="15000000"/>
    <n v="0"/>
    <s v=""/>
    <x v="10"/>
    <d v="2022-02-16T00:00:00"/>
    <x v="0"/>
    <x v="6"/>
    <m/>
    <m/>
    <x v="4"/>
  </r>
  <r>
    <x v="10"/>
    <n v="428000000"/>
    <n v="428000000"/>
    <n v="0"/>
    <s v=""/>
    <x v="11"/>
    <d v="2022-02-16T00:00:00"/>
    <x v="0"/>
    <x v="0"/>
    <m/>
    <m/>
    <x v="4"/>
  </r>
  <r>
    <x v="10"/>
    <n v="428000000"/>
    <n v="428000000"/>
    <n v="0"/>
    <s v=""/>
    <x v="3"/>
    <d v="2022-02-16T00:00:00"/>
    <x v="0"/>
    <x v="0"/>
    <m/>
    <m/>
    <x v="4"/>
  </r>
  <r>
    <x v="10"/>
    <n v="428000000"/>
    <n v="428000000"/>
    <n v="0"/>
    <s v=""/>
    <x v="2"/>
    <d v="2022-02-16T00:00:00"/>
    <x v="0"/>
    <x v="0"/>
    <m/>
    <m/>
    <x v="4"/>
  </r>
  <r>
    <x v="10"/>
    <n v="428000000"/>
    <n v="428000000"/>
    <n v="0"/>
    <s v=""/>
    <x v="1"/>
    <d v="2022-02-16T00:00:00"/>
    <x v="0"/>
    <x v="0"/>
    <m/>
    <m/>
    <x v="4"/>
  </r>
  <r>
    <x v="11"/>
    <n v="390000000"/>
    <n v="390000000"/>
    <n v="0"/>
    <s v=""/>
    <x v="11"/>
    <d v="2022-02-15T00:00:00"/>
    <x v="0"/>
    <x v="0"/>
    <m/>
    <m/>
    <x v="4"/>
  </r>
  <r>
    <x v="11"/>
    <n v="390000000"/>
    <n v="390000000"/>
    <n v="0"/>
    <s v=""/>
    <x v="1"/>
    <d v="2022-02-15T00:00:00"/>
    <x v="0"/>
    <x v="0"/>
    <m/>
    <m/>
    <x v="4"/>
  </r>
  <r>
    <x v="12"/>
    <n v="99821015"/>
    <n v="0"/>
    <n v="99821015"/>
    <d v="2022-03-04T00:00:00"/>
    <x v="7"/>
    <d v="2022-02-11T00:00:00"/>
    <x v="0"/>
    <x v="7"/>
    <m/>
    <m/>
    <x v="2"/>
  </r>
  <r>
    <x v="13"/>
    <n v="379847124"/>
    <n v="260000000"/>
    <n v="119847124"/>
    <s v=""/>
    <x v="12"/>
    <d v="2022-02-11T00:00:00"/>
    <x v="0"/>
    <x v="2"/>
    <m/>
    <m/>
    <x v="0"/>
  </r>
  <r>
    <x v="14"/>
    <n v="447177668"/>
    <n v="77000000"/>
    <n v="370177668"/>
    <s v=""/>
    <x v="8"/>
    <d v="2022-02-14T00:00:00"/>
    <x v="0"/>
    <x v="1"/>
    <m/>
    <m/>
    <x v="4"/>
  </r>
  <r>
    <x v="15"/>
    <n v="418000000"/>
    <n v="418000000"/>
    <n v="0"/>
    <s v=""/>
    <x v="11"/>
    <d v="2022-02-14T00:00:00"/>
    <x v="0"/>
    <x v="6"/>
    <m/>
    <m/>
    <x v="4"/>
  </r>
  <r>
    <x v="15"/>
    <n v="418000000"/>
    <n v="418000000"/>
    <n v="0"/>
    <s v=""/>
    <x v="3"/>
    <d v="2022-02-14T00:00:00"/>
    <x v="0"/>
    <x v="6"/>
    <m/>
    <m/>
    <x v="4"/>
  </r>
  <r>
    <x v="15"/>
    <n v="418000000"/>
    <n v="418000000"/>
    <n v="0"/>
    <s v=""/>
    <x v="2"/>
    <d v="2022-02-14T00:00:00"/>
    <x v="0"/>
    <x v="6"/>
    <m/>
    <m/>
    <x v="4"/>
  </r>
  <r>
    <x v="15"/>
    <n v="418000000"/>
    <n v="418000000"/>
    <n v="0"/>
    <s v=""/>
    <x v="1"/>
    <d v="2022-02-14T00:00:00"/>
    <x v="0"/>
    <x v="6"/>
    <m/>
    <m/>
    <x v="4"/>
  </r>
  <r>
    <x v="16"/>
    <n v="55381112"/>
    <n v="50000000"/>
    <n v="5381112"/>
    <s v=""/>
    <x v="8"/>
    <d v="2022-02-14T00:00:00"/>
    <x v="0"/>
    <x v="8"/>
    <m/>
    <m/>
    <x v="2"/>
  </r>
  <r>
    <x v="17"/>
    <n v="7000000"/>
    <n v="7000000"/>
    <n v="0"/>
    <s v=""/>
    <x v="10"/>
    <d v="2022-02-14T00:00:00"/>
    <x v="0"/>
    <x v="9"/>
    <m/>
    <m/>
    <x v="4"/>
  </r>
  <r>
    <x v="18"/>
    <n v="9000000"/>
    <n v="9000000"/>
    <n v="0"/>
    <s v=""/>
    <x v="10"/>
    <d v="2022-02-12T00:00:00"/>
    <x v="0"/>
    <x v="0"/>
    <m/>
    <m/>
    <x v="4"/>
  </r>
  <r>
    <x v="19"/>
    <n v="9113467"/>
    <n v="9113467"/>
    <n v="0"/>
    <s v=""/>
    <x v="10"/>
    <d v="2022-02-12T00:00:00"/>
    <x v="0"/>
    <x v="0"/>
    <m/>
    <m/>
    <x v="4"/>
  </r>
  <r>
    <x v="8"/>
    <n v="152742442"/>
    <n v="130000000"/>
    <n v="22742442"/>
    <s v=""/>
    <x v="9"/>
    <d v="2022-02-17T00:00:00"/>
    <x v="0"/>
    <x v="4"/>
    <m/>
    <m/>
    <x v="3"/>
  </r>
  <r>
    <x v="20"/>
    <n v="6000000"/>
    <n v="6000000"/>
    <n v="0"/>
    <s v=""/>
    <x v="10"/>
    <d v="2022-02-12T00:00:00"/>
    <x v="0"/>
    <x v="3"/>
    <m/>
    <m/>
    <x v="4"/>
  </r>
  <r>
    <x v="21"/>
    <n v="19144730"/>
    <n v="19144730"/>
    <n v="0"/>
    <s v=""/>
    <x v="10"/>
    <d v="2022-02-12T00:00:00"/>
    <x v="0"/>
    <x v="6"/>
    <m/>
    <m/>
    <x v="4"/>
  </r>
  <r>
    <x v="22"/>
    <n v="14851268"/>
    <n v="9000000"/>
    <n v="5851268"/>
    <s v=""/>
    <x v="10"/>
    <d v="2022-02-11T00:00:00"/>
    <x v="0"/>
    <x v="6"/>
    <m/>
    <m/>
    <x v="4"/>
  </r>
  <r>
    <x v="23"/>
    <n v="7000000"/>
    <n v="7000000"/>
    <n v="0"/>
    <s v=""/>
    <x v="10"/>
    <d v="2022-02-11T00:00:00"/>
    <x v="0"/>
    <x v="10"/>
    <m/>
    <m/>
    <x v="4"/>
  </r>
  <r>
    <x v="24"/>
    <n v="50000000"/>
    <n v="50000000"/>
    <n v="0"/>
    <s v=""/>
    <x v="13"/>
    <d v="2022-02-11T00:00:00"/>
    <x v="0"/>
    <x v="0"/>
    <m/>
    <m/>
    <x v="4"/>
  </r>
  <r>
    <x v="25"/>
    <n v="300000000"/>
    <n v="300000000"/>
    <n v="0"/>
    <s v=""/>
    <x v="1"/>
    <d v="2022-02-04T00:00:00"/>
    <x v="0"/>
    <x v="0"/>
    <m/>
    <m/>
    <x v="4"/>
  </r>
  <r>
    <x v="26"/>
    <n v="557999240"/>
    <n v="16000000"/>
    <n v="541999240"/>
    <s v=""/>
    <x v="8"/>
    <d v="2022-02-04T00:00:00"/>
    <x v="0"/>
    <x v="1"/>
    <m/>
    <m/>
    <x v="5"/>
  </r>
  <r>
    <x v="27"/>
    <n v="27425570"/>
    <n v="25000000"/>
    <n v="2425570"/>
    <s v=""/>
    <x v="12"/>
    <d v="2022-02-04T00:00:00"/>
    <x v="0"/>
    <x v="4"/>
    <m/>
    <m/>
    <x v="0"/>
  </r>
  <r>
    <x v="28"/>
    <n v="773566784"/>
    <n v="771371500"/>
    <n v="2195284"/>
    <s v=""/>
    <x v="11"/>
    <d v="2022-02-04T00:00:00"/>
    <x v="0"/>
    <x v="0"/>
    <m/>
    <m/>
    <x v="4"/>
  </r>
  <r>
    <x v="28"/>
    <n v="773566784"/>
    <n v="771371500"/>
    <n v="2195284"/>
    <s v=""/>
    <x v="3"/>
    <d v="2022-02-04T00:00:00"/>
    <x v="0"/>
    <x v="0"/>
    <m/>
    <m/>
    <x v="4"/>
  </r>
  <r>
    <x v="28"/>
    <n v="773566784"/>
    <n v="771371500"/>
    <n v="2195284"/>
    <s v=""/>
    <x v="2"/>
    <d v="2022-02-04T00:00:00"/>
    <x v="0"/>
    <x v="0"/>
    <m/>
    <m/>
    <x v="4"/>
  </r>
  <r>
    <x v="28"/>
    <n v="773566784"/>
    <n v="771371500"/>
    <n v="2195284"/>
    <s v=""/>
    <x v="1"/>
    <d v="2022-02-04T00:00:00"/>
    <x v="0"/>
    <x v="0"/>
    <m/>
    <m/>
    <x v="4"/>
  </r>
  <r>
    <x v="29"/>
    <n v="310935195"/>
    <n v="310935195"/>
    <n v="0"/>
    <s v=""/>
    <x v="4"/>
    <d v="2022-02-15T00:00:00"/>
    <x v="0"/>
    <x v="3"/>
    <m/>
    <m/>
    <x v="2"/>
  </r>
  <r>
    <x v="29"/>
    <n v="310935195"/>
    <n v="310935195"/>
    <n v="0"/>
    <s v=""/>
    <x v="6"/>
    <d v="2022-02-15T00:00:00"/>
    <x v="0"/>
    <x v="3"/>
    <m/>
    <m/>
    <x v="2"/>
  </r>
  <r>
    <x v="29"/>
    <n v="310935195"/>
    <n v="310935195"/>
    <n v="0"/>
    <s v=""/>
    <x v="5"/>
    <d v="2022-02-15T00:00:00"/>
    <x v="0"/>
    <x v="3"/>
    <m/>
    <m/>
    <x v="2"/>
  </r>
  <r>
    <x v="29"/>
    <n v="310935195"/>
    <n v="310935195"/>
    <n v="0"/>
    <s v=""/>
    <x v="7"/>
    <d v="2022-02-15T00:00:00"/>
    <x v="0"/>
    <x v="3"/>
    <m/>
    <m/>
    <x v="2"/>
  </r>
  <r>
    <x v="30"/>
    <n v="640000000"/>
    <n v="640000000"/>
    <n v="0"/>
    <s v=""/>
    <x v="11"/>
    <d v="2022-01-24T00:00:00"/>
    <x v="0"/>
    <x v="1"/>
    <m/>
    <m/>
    <x v="2"/>
  </r>
  <r>
    <x v="30"/>
    <n v="640000000"/>
    <n v="640000000"/>
    <n v="0"/>
    <s v=""/>
    <x v="3"/>
    <d v="2022-01-24T00:00:00"/>
    <x v="0"/>
    <x v="1"/>
    <m/>
    <m/>
    <x v="2"/>
  </r>
  <r>
    <x v="30"/>
    <n v="640000000"/>
    <n v="640000000"/>
    <n v="0"/>
    <s v=""/>
    <x v="2"/>
    <d v="2022-01-24T00:00:00"/>
    <x v="0"/>
    <x v="1"/>
    <m/>
    <m/>
    <x v="2"/>
  </r>
  <r>
    <x v="31"/>
    <n v="370000000"/>
    <n v="370000000"/>
    <n v="0"/>
    <s v=""/>
    <x v="11"/>
    <d v="2022-02-03T00:00:00"/>
    <x v="0"/>
    <x v="0"/>
    <m/>
    <m/>
    <x v="4"/>
  </r>
  <r>
    <x v="31"/>
    <n v="370000000"/>
    <n v="370000000"/>
    <n v="0"/>
    <s v=""/>
    <x v="1"/>
    <d v="2022-02-03T00:00:00"/>
    <x v="0"/>
    <x v="0"/>
    <m/>
    <m/>
    <x v="4"/>
  </r>
  <r>
    <x v="32"/>
    <n v="10000000"/>
    <n v="10000000"/>
    <n v="0"/>
    <s v=""/>
    <x v="14"/>
    <d v="2022-01-29T00:00:00"/>
    <x v="0"/>
    <x v="9"/>
    <m/>
    <m/>
    <x v="5"/>
  </r>
  <r>
    <x v="33"/>
    <n v="14372557"/>
    <n v="0"/>
    <n v="14372557"/>
    <d v="2022-03-04T00:00:00"/>
    <x v="14"/>
    <d v="2022-01-29T00:00:00"/>
    <x v="0"/>
    <x v="9"/>
    <m/>
    <m/>
    <x v="5"/>
  </r>
  <r>
    <x v="34"/>
    <n v="12000000"/>
    <n v="12000000"/>
    <n v="0"/>
    <s v=""/>
    <x v="14"/>
    <d v="2022-01-29T00:00:00"/>
    <x v="0"/>
    <x v="7"/>
    <m/>
    <m/>
    <x v="5"/>
  </r>
  <r>
    <x v="35"/>
    <n v="290000000"/>
    <n v="290000000"/>
    <n v="0"/>
    <s v=""/>
    <x v="14"/>
    <d v="2022-01-29T00:00:00"/>
    <x v="0"/>
    <x v="11"/>
    <m/>
    <m/>
    <x v="5"/>
  </r>
  <r>
    <x v="36"/>
    <n v="8383267"/>
    <n v="0"/>
    <n v="8383267"/>
    <d v="2022-03-04T00:00:00"/>
    <x v="14"/>
    <d v="2022-01-29T00:00:00"/>
    <x v="0"/>
    <x v="12"/>
    <m/>
    <m/>
    <x v="5"/>
  </r>
  <r>
    <x v="21"/>
    <n v="19144730"/>
    <n v="19144730"/>
    <n v="0"/>
    <s v=""/>
    <x v="14"/>
    <d v="2022-02-12T00:00:00"/>
    <x v="0"/>
    <x v="6"/>
    <m/>
    <m/>
    <x v="4"/>
  </r>
  <r>
    <x v="37"/>
    <n v="420906110"/>
    <n v="0"/>
    <n v="420906110"/>
    <d v="2022-03-04T00:00:00"/>
    <x v="14"/>
    <d v="2022-01-29T00:00:00"/>
    <x v="0"/>
    <x v="1"/>
    <m/>
    <m/>
    <x v="5"/>
  </r>
  <r>
    <x v="38"/>
    <n v="587559646"/>
    <n v="587559646"/>
    <n v="0"/>
    <s v=""/>
    <x v="11"/>
    <d v="2022-01-31T00:00:00"/>
    <x v="0"/>
    <x v="0"/>
    <m/>
    <m/>
    <x v="4"/>
  </r>
  <r>
    <x v="38"/>
    <n v="587559646"/>
    <n v="587559646"/>
    <n v="0"/>
    <s v=""/>
    <x v="1"/>
    <d v="2022-01-31T00:00:00"/>
    <x v="0"/>
    <x v="0"/>
    <m/>
    <m/>
    <x v="4"/>
  </r>
  <r>
    <x v="39"/>
    <n v="712959270"/>
    <n v="712959270"/>
    <n v="0"/>
    <s v=""/>
    <x v="11"/>
    <d v="2022-01-24T00:00:00"/>
    <x v="0"/>
    <x v="0"/>
    <m/>
    <m/>
    <x v="4"/>
  </r>
  <r>
    <x v="39"/>
    <n v="712959270"/>
    <n v="712959270"/>
    <n v="0"/>
    <s v=""/>
    <x v="3"/>
    <d v="2022-01-24T00:00:00"/>
    <x v="0"/>
    <x v="0"/>
    <m/>
    <m/>
    <x v="4"/>
  </r>
  <r>
    <x v="40"/>
    <n v="25000000"/>
    <n v="25000000"/>
    <n v="0"/>
    <s v=""/>
    <x v="15"/>
    <d v="2022-01-31T00:00:00"/>
    <x v="0"/>
    <x v="4"/>
    <m/>
    <m/>
    <x v="0"/>
  </r>
  <r>
    <x v="41"/>
    <n v="443958501"/>
    <n v="72000000"/>
    <n v="371958501"/>
    <s v=""/>
    <x v="8"/>
    <d v="2022-01-27T00:00:00"/>
    <x v="0"/>
    <x v="7"/>
    <m/>
    <m/>
    <x v="4"/>
  </r>
  <r>
    <x v="42"/>
    <n v="93921088"/>
    <n v="0"/>
    <n v="93921088"/>
    <d v="2022-03-04T00:00:00"/>
    <x v="8"/>
    <d v="2022-01-27T00:00:00"/>
    <x v="0"/>
    <x v="9"/>
    <m/>
    <m/>
    <x v="2"/>
  </r>
  <r>
    <x v="43"/>
    <n v="1069815"/>
    <n v="1069815"/>
    <n v="0"/>
    <s v=""/>
    <x v="16"/>
    <d v="2022-01-31T00:00:00"/>
    <x v="0"/>
    <x v="9"/>
    <m/>
    <m/>
    <x v="1"/>
  </r>
  <r>
    <x v="44"/>
    <n v="260839884"/>
    <n v="0"/>
    <n v="260839884"/>
    <d v="2022-03-04T00:00:00"/>
    <x v="8"/>
    <d v="2022-01-27T00:00:00"/>
    <x v="0"/>
    <x v="1"/>
    <m/>
    <m/>
    <x v="4"/>
  </r>
  <r>
    <x v="39"/>
    <n v="712959270"/>
    <n v="712959270"/>
    <n v="0"/>
    <s v=""/>
    <x v="2"/>
    <d v="2022-01-24T00:00:00"/>
    <x v="0"/>
    <x v="0"/>
    <m/>
    <m/>
    <x v="4"/>
  </r>
  <r>
    <x v="39"/>
    <n v="712959270"/>
    <n v="712959270"/>
    <n v="0"/>
    <s v=""/>
    <x v="1"/>
    <d v="2022-01-24T00:00:00"/>
    <x v="0"/>
    <x v="0"/>
    <m/>
    <m/>
    <x v="4"/>
  </r>
  <r>
    <x v="45"/>
    <n v="12337865"/>
    <n v="0"/>
    <n v="12337865"/>
    <d v="2022-03-04T00:00:00"/>
    <x v="10"/>
    <d v="2022-01-21T00:00:00"/>
    <x v="0"/>
    <x v="9"/>
    <m/>
    <m/>
    <x v="5"/>
  </r>
  <r>
    <x v="46"/>
    <n v="1974834"/>
    <n v="0"/>
    <n v="1974834"/>
    <d v="2022-03-04T00:00:00"/>
    <x v="14"/>
    <d v="2022-01-21T00:00:00"/>
    <x v="0"/>
    <x v="13"/>
    <m/>
    <m/>
    <x v="5"/>
  </r>
  <r>
    <x v="47"/>
    <n v="8132164"/>
    <n v="0"/>
    <n v="8132164"/>
    <d v="2022-03-04T00:00:00"/>
    <x v="10"/>
    <d v="2022-01-21T00:00:00"/>
    <x v="0"/>
    <x v="2"/>
    <m/>
    <m/>
    <x v="5"/>
  </r>
  <r>
    <x v="48"/>
    <n v="5637395"/>
    <n v="0"/>
    <n v="5637395"/>
    <d v="2022-03-04T00:00:00"/>
    <x v="10"/>
    <d v="2022-01-21T00:00:00"/>
    <x v="0"/>
    <x v="14"/>
    <m/>
    <m/>
    <x v="5"/>
  </r>
  <r>
    <x v="9"/>
    <n v="15000000"/>
    <n v="15000000"/>
    <n v="0"/>
    <s v=""/>
    <x v="14"/>
    <d v="2022-02-16T00:00:00"/>
    <x v="0"/>
    <x v="6"/>
    <m/>
    <m/>
    <x v="4"/>
  </r>
  <r>
    <x v="49"/>
    <n v="6571605"/>
    <n v="6571605"/>
    <n v="0"/>
    <s v=""/>
    <x v="14"/>
    <d v="2022-01-21T00:00:00"/>
    <x v="0"/>
    <x v="15"/>
    <m/>
    <m/>
    <x v="5"/>
  </r>
  <r>
    <x v="50"/>
    <n v="26169303"/>
    <n v="11579478"/>
    <n v="14589825"/>
    <d v="2022-03-04T00:00:00"/>
    <x v="14"/>
    <d v="2022-01-21T00:00:00"/>
    <x v="0"/>
    <x v="7"/>
    <m/>
    <m/>
    <x v="5"/>
  </r>
  <r>
    <x v="51"/>
    <n v="2618541"/>
    <n v="0"/>
    <n v="2618541"/>
    <d v="2022-03-04T00:00:00"/>
    <x v="14"/>
    <d v="2022-01-21T00:00:00"/>
    <x v="0"/>
    <x v="7"/>
    <m/>
    <m/>
    <x v="5"/>
  </r>
  <r>
    <x v="52"/>
    <n v="52189848"/>
    <n v="0"/>
    <n v="52189848"/>
    <d v="2022-03-04T00:00:00"/>
    <x v="14"/>
    <d v="2022-01-21T00:00:00"/>
    <x v="0"/>
    <x v="11"/>
    <m/>
    <m/>
    <x v="5"/>
  </r>
  <r>
    <x v="53"/>
    <n v="13930113"/>
    <n v="13930113"/>
    <n v="0"/>
    <s v=""/>
    <x v="14"/>
    <d v="2022-01-21T00:00:00"/>
    <x v="0"/>
    <x v="11"/>
    <m/>
    <m/>
    <x v="5"/>
  </r>
  <r>
    <x v="54"/>
    <n v="5111612"/>
    <n v="0"/>
    <n v="5111612"/>
    <d v="2022-03-04T00:00:00"/>
    <x v="14"/>
    <d v="2022-01-22T00:00:00"/>
    <x v="0"/>
    <x v="6"/>
    <m/>
    <m/>
    <x v="5"/>
  </r>
  <r>
    <x v="55"/>
    <n v="2896406"/>
    <n v="0"/>
    <n v="2896406"/>
    <d v="2022-03-04T00:00:00"/>
    <x v="14"/>
    <d v="2022-01-22T00:00:00"/>
    <x v="0"/>
    <x v="4"/>
    <m/>
    <m/>
    <x v="5"/>
  </r>
  <r>
    <x v="56"/>
    <n v="575000000"/>
    <n v="575000000"/>
    <n v="0"/>
    <s v=""/>
    <x v="11"/>
    <d v="2022-01-31T00:00:00"/>
    <x v="0"/>
    <x v="0"/>
    <m/>
    <m/>
    <x v="1"/>
  </r>
  <r>
    <x v="56"/>
    <n v="575000000"/>
    <n v="575000000"/>
    <n v="0"/>
    <s v=""/>
    <x v="1"/>
    <d v="2022-01-31T00:00:00"/>
    <x v="0"/>
    <x v="0"/>
    <m/>
    <m/>
    <x v="1"/>
  </r>
  <r>
    <x v="56"/>
    <n v="575000000"/>
    <n v="575000000"/>
    <n v="0"/>
    <s v=""/>
    <x v="2"/>
    <d v="2022-01-31T00:00:00"/>
    <x v="0"/>
    <x v="0"/>
    <m/>
    <m/>
    <x v="1"/>
  </r>
  <r>
    <x v="56"/>
    <n v="575000000"/>
    <n v="575000000"/>
    <n v="0"/>
    <s v=""/>
    <x v="3"/>
    <d v="2022-01-31T00:00:00"/>
    <x v="0"/>
    <x v="0"/>
    <m/>
    <m/>
    <x v="1"/>
  </r>
  <r>
    <x v="57"/>
    <n v="623066525"/>
    <n v="15000000"/>
    <n v="608066525"/>
    <s v=""/>
    <x v="8"/>
    <d v="2022-01-19T00:00:00"/>
    <x v="0"/>
    <x v="11"/>
    <m/>
    <m/>
    <x v="1"/>
  </r>
  <r>
    <x v="12"/>
    <n v="99821015"/>
    <n v="0"/>
    <n v="99821015"/>
    <d v="2022-03-04T00:00:00"/>
    <x v="17"/>
    <d v="2022-02-11T00:00:00"/>
    <x v="0"/>
    <x v="7"/>
    <m/>
    <m/>
    <x v="2"/>
  </r>
  <r>
    <x v="30"/>
    <n v="640000000"/>
    <n v="640000000"/>
    <n v="0"/>
    <s v=""/>
    <x v="1"/>
    <d v="2022-01-24T00:00:00"/>
    <x v="0"/>
    <x v="1"/>
    <m/>
    <m/>
    <x v="2"/>
  </r>
  <r>
    <x v="58"/>
    <n v="12000000"/>
    <n v="12000000"/>
    <n v="0"/>
    <s v=""/>
    <x v="14"/>
    <d v="2022-01-08T00:00:00"/>
    <x v="0"/>
    <x v="0"/>
    <m/>
    <m/>
    <x v="5"/>
  </r>
  <r>
    <x v="59"/>
    <n v="823797"/>
    <n v="0"/>
    <n v="823797"/>
    <d v="2022-02-04T00:00:00"/>
    <x v="14"/>
    <d v="2022-01-08T00:00:00"/>
    <x v="0"/>
    <x v="4"/>
    <m/>
    <m/>
    <x v="5"/>
  </r>
  <r>
    <x v="60"/>
    <n v="8036032"/>
    <n v="0"/>
    <n v="8036032"/>
    <d v="2022-02-04T00:00:00"/>
    <x v="14"/>
    <d v="2022-01-06T00:00:00"/>
    <x v="0"/>
    <x v="5"/>
    <m/>
    <m/>
    <x v="5"/>
  </r>
  <r>
    <x v="61"/>
    <n v="7988349"/>
    <n v="0"/>
    <n v="7988349"/>
    <d v="2022-02-04T00:00:00"/>
    <x v="14"/>
    <d v="2022-01-05T00:00:00"/>
    <x v="0"/>
    <x v="15"/>
    <m/>
    <m/>
    <x v="5"/>
  </r>
  <r>
    <x v="62"/>
    <n v="517072771"/>
    <n v="0"/>
    <n v="517072771"/>
    <d v="2022-03-04T00:00:00"/>
    <x v="8"/>
    <d v="2022-01-04T00:00:00"/>
    <x v="0"/>
    <x v="0"/>
    <m/>
    <m/>
    <x v="6"/>
  </r>
  <r>
    <x v="63"/>
    <n v="680000000"/>
    <n v="680000000"/>
    <n v="0"/>
    <s v=""/>
    <x v="3"/>
    <d v="2022-01-04T00:00:00"/>
    <x v="0"/>
    <x v="0"/>
    <m/>
    <m/>
    <x v="4"/>
  </r>
  <r>
    <x v="63"/>
    <n v="680000000"/>
    <n v="680000000"/>
    <n v="0"/>
    <s v=""/>
    <x v="2"/>
    <d v="2022-01-04T00:00:00"/>
    <x v="0"/>
    <x v="0"/>
    <m/>
    <m/>
    <x v="4"/>
  </r>
  <r>
    <x v="63"/>
    <n v="680000000"/>
    <n v="680000000"/>
    <n v="0"/>
    <s v=""/>
    <x v="1"/>
    <d v="2022-01-04T00:00:00"/>
    <x v="0"/>
    <x v="0"/>
    <m/>
    <m/>
    <x v="4"/>
  </r>
  <r>
    <x v="63"/>
    <n v="680000000"/>
    <n v="680000000"/>
    <n v="0"/>
    <s v=""/>
    <x v="11"/>
    <d v="2022-01-04T00:00:00"/>
    <x v="0"/>
    <x v="0"/>
    <m/>
    <m/>
    <x v="4"/>
  </r>
  <r>
    <x v="64"/>
    <n v="4631425"/>
    <n v="0"/>
    <n v="4631425"/>
    <d v="2022-03-04T00:00:00"/>
    <x v="10"/>
    <d v="2022-01-04T00:00:00"/>
    <x v="0"/>
    <x v="7"/>
    <m/>
    <m/>
    <x v="4"/>
  </r>
  <r>
    <x v="65"/>
    <n v="11176641"/>
    <n v="0"/>
    <n v="11176641"/>
    <d v="2022-03-04T00:00:00"/>
    <x v="10"/>
    <d v="2022-01-04T00:00:00"/>
    <x v="0"/>
    <x v="6"/>
    <m/>
    <m/>
    <x v="4"/>
  </r>
  <r>
    <x v="66"/>
    <n v="12427427"/>
    <n v="0"/>
    <n v="12427427"/>
    <d v="2022-03-04T00:00:00"/>
    <x v="10"/>
    <d v="2022-01-04T00:00:00"/>
    <x v="0"/>
    <x v="9"/>
    <m/>
    <m/>
    <x v="4"/>
  </r>
  <r>
    <x v="67"/>
    <n v="9000000"/>
    <n v="9000000"/>
    <n v="0"/>
    <s v=""/>
    <x v="10"/>
    <d v="2022-01-04T00:00:00"/>
    <x v="0"/>
    <x v="8"/>
    <m/>
    <m/>
    <x v="4"/>
  </r>
  <r>
    <x v="68"/>
    <n v="12000000"/>
    <n v="12000000"/>
    <n v="0"/>
    <s v=""/>
    <x v="10"/>
    <d v="2022-01-03T00:00:00"/>
    <x v="0"/>
    <x v="2"/>
    <m/>
    <m/>
    <x v="4"/>
  </r>
  <r>
    <x v="69"/>
    <n v="12566077"/>
    <n v="0"/>
    <n v="12566077"/>
    <d v="2022-03-04T00:00:00"/>
    <x v="10"/>
    <d v="2021-12-30T00:00:00"/>
    <x v="1"/>
    <x v="7"/>
    <m/>
    <m/>
    <x v="4"/>
  </r>
  <r>
    <x v="70"/>
    <n v="12000000"/>
    <n v="12000000"/>
    <n v="0"/>
    <s v=""/>
    <x v="10"/>
    <d v="2021-12-30T00:00:00"/>
    <x v="1"/>
    <x v="7"/>
    <m/>
    <m/>
    <x v="4"/>
  </r>
  <r>
    <x v="71"/>
    <n v="12000000"/>
    <n v="12000000"/>
    <n v="0"/>
    <s v=""/>
    <x v="10"/>
    <d v="2021-12-30T00:00:00"/>
    <x v="1"/>
    <x v="3"/>
    <m/>
    <m/>
    <x v="4"/>
  </r>
  <r>
    <x v="72"/>
    <n v="12920965"/>
    <n v="0"/>
    <n v="12920965"/>
    <d v="2022-03-04T00:00:00"/>
    <x v="10"/>
    <d v="2021-12-30T00:00:00"/>
    <x v="1"/>
    <x v="11"/>
    <m/>
    <m/>
    <x v="4"/>
  </r>
  <r>
    <x v="73"/>
    <n v="5548321"/>
    <n v="0"/>
    <n v="5548321"/>
    <d v="2022-03-04T00:00:00"/>
    <x v="10"/>
    <d v="2021-12-27T00:00:00"/>
    <x v="1"/>
    <x v="6"/>
    <m/>
    <m/>
    <x v="4"/>
  </r>
  <r>
    <x v="74"/>
    <n v="2000000"/>
    <n v="2000000"/>
    <n v="0"/>
    <s v=""/>
    <x v="10"/>
    <d v="2021-12-27T00:00:00"/>
    <x v="1"/>
    <x v="5"/>
    <m/>
    <m/>
    <x v="4"/>
  </r>
  <r>
    <x v="75"/>
    <n v="29829334"/>
    <n v="20000000"/>
    <n v="9829334"/>
    <s v=""/>
    <x v="10"/>
    <d v="2021-12-27T00:00:00"/>
    <x v="1"/>
    <x v="11"/>
    <m/>
    <m/>
    <x v="4"/>
  </r>
  <r>
    <x v="76"/>
    <n v="1259570"/>
    <n v="0"/>
    <n v="1259570"/>
    <d v="2022-02-04T00:00:00"/>
    <x v="8"/>
    <d v="2021-12-27T00:00:00"/>
    <x v="1"/>
    <x v="10"/>
    <m/>
    <m/>
    <x v="4"/>
  </r>
  <r>
    <x v="77"/>
    <n v="2000000"/>
    <n v="2000000"/>
    <n v="0"/>
    <s v=""/>
    <x v="10"/>
    <d v="2021-12-27T00:00:00"/>
    <x v="1"/>
    <x v="5"/>
    <m/>
    <m/>
    <x v="6"/>
  </r>
  <r>
    <x v="78"/>
    <n v="2000000"/>
    <n v="2000000"/>
    <n v="0"/>
    <s v=""/>
    <x v="10"/>
    <d v="2021-12-27T00:00:00"/>
    <x v="1"/>
    <x v="8"/>
    <m/>
    <m/>
    <x v="4"/>
  </r>
  <r>
    <x v="79"/>
    <n v="8959857"/>
    <n v="0"/>
    <n v="8959857"/>
    <d v="2022-03-04T00:00:00"/>
    <x v="10"/>
    <d v="2021-12-26T00:00:00"/>
    <x v="1"/>
    <x v="6"/>
    <m/>
    <m/>
    <x v="4"/>
  </r>
  <r>
    <x v="80"/>
    <n v="2000000"/>
    <n v="2000000"/>
    <n v="0"/>
    <s v=""/>
    <x v="10"/>
    <d v="2021-12-24T00:00:00"/>
    <x v="1"/>
    <x v="4"/>
    <m/>
    <m/>
    <x v="4"/>
  </r>
  <r>
    <x v="81"/>
    <n v="4560953"/>
    <n v="0"/>
    <n v="4560953"/>
    <d v="2022-02-04T00:00:00"/>
    <x v="10"/>
    <d v="2021-12-24T00:00:00"/>
    <x v="1"/>
    <x v="0"/>
    <m/>
    <m/>
    <x v="4"/>
  </r>
  <r>
    <x v="82"/>
    <n v="946951884"/>
    <n v="946951884"/>
    <n v="0"/>
    <s v=""/>
    <x v="3"/>
    <d v="2021-12-24T00:00:00"/>
    <x v="1"/>
    <x v="0"/>
    <m/>
    <m/>
    <x v="4"/>
  </r>
  <r>
    <x v="82"/>
    <n v="946951884"/>
    <n v="946951884"/>
    <n v="0"/>
    <s v=""/>
    <x v="2"/>
    <d v="2021-12-24T00:00:00"/>
    <x v="1"/>
    <x v="0"/>
    <m/>
    <m/>
    <x v="4"/>
  </r>
  <r>
    <x v="82"/>
    <n v="946951884"/>
    <n v="946951884"/>
    <n v="0"/>
    <s v=""/>
    <x v="11"/>
    <d v="2021-12-24T00:00:00"/>
    <x v="1"/>
    <x v="0"/>
    <m/>
    <m/>
    <x v="4"/>
  </r>
  <r>
    <x v="82"/>
    <n v="946951884"/>
    <n v="946951884"/>
    <n v="0"/>
    <s v=""/>
    <x v="1"/>
    <d v="2021-12-24T00:00:00"/>
    <x v="1"/>
    <x v="0"/>
    <m/>
    <m/>
    <x v="4"/>
  </r>
  <r>
    <x v="83"/>
    <n v="3000000"/>
    <n v="3000000"/>
    <n v="0"/>
    <s v=""/>
    <x v="10"/>
    <d v="2021-12-23T00:00:00"/>
    <x v="1"/>
    <x v="5"/>
    <m/>
    <m/>
    <x v="4"/>
  </r>
  <r>
    <x v="84"/>
    <n v="15000000"/>
    <n v="15000000"/>
    <n v="0"/>
    <s v=""/>
    <x v="9"/>
    <d v="2021-12-21T00:00:00"/>
    <x v="1"/>
    <x v="15"/>
    <m/>
    <m/>
    <x v="7"/>
  </r>
  <r>
    <x v="85"/>
    <n v="7999201"/>
    <n v="0"/>
    <n v="7999201"/>
    <d v="2022-02-04T00:00:00"/>
    <x v="10"/>
    <d v="2021-12-23T00:00:00"/>
    <x v="1"/>
    <x v="11"/>
    <m/>
    <m/>
    <x v="4"/>
  </r>
  <r>
    <x v="86"/>
    <n v="6141117"/>
    <n v="0"/>
    <n v="6141117"/>
    <d v="2022-03-04T00:00:00"/>
    <x v="14"/>
    <d v="2021-12-21T00:00:00"/>
    <x v="1"/>
    <x v="11"/>
    <m/>
    <m/>
    <x v="2"/>
  </r>
  <r>
    <x v="87"/>
    <n v="12873008"/>
    <n v="0"/>
    <n v="12873008"/>
    <d v="2022-03-04T00:00:00"/>
    <x v="14"/>
    <d v="2021-12-20T00:00:00"/>
    <x v="1"/>
    <x v="7"/>
    <m/>
    <m/>
    <x v="2"/>
  </r>
  <r>
    <x v="88"/>
    <n v="4463520"/>
    <n v="0"/>
    <n v="4463520"/>
    <d v="2022-03-04T00:00:00"/>
    <x v="14"/>
    <d v="2021-12-20T00:00:00"/>
    <x v="1"/>
    <x v="7"/>
    <m/>
    <m/>
    <x v="2"/>
  </r>
  <r>
    <x v="89"/>
    <n v="6551908"/>
    <n v="0"/>
    <n v="6551908"/>
    <d v="2022-02-04T00:00:00"/>
    <x v="14"/>
    <d v="2021-12-20T00:00:00"/>
    <x v="1"/>
    <x v="0"/>
    <m/>
    <m/>
    <x v="2"/>
  </r>
  <r>
    <x v="90"/>
    <n v="22000000"/>
    <n v="22000000"/>
    <n v="0"/>
    <s v=""/>
    <x v="14"/>
    <d v="2021-12-20T00:00:00"/>
    <x v="1"/>
    <x v="7"/>
    <m/>
    <m/>
    <x v="2"/>
  </r>
  <r>
    <x v="91"/>
    <n v="12353987"/>
    <n v="10000000"/>
    <n v="2353987"/>
    <s v=""/>
    <x v="14"/>
    <d v="2021-12-20T00:00:00"/>
    <x v="1"/>
    <x v="6"/>
    <m/>
    <m/>
    <x v="2"/>
  </r>
  <r>
    <x v="92"/>
    <n v="8000000"/>
    <n v="8000000"/>
    <n v="0"/>
    <s v=""/>
    <x v="10"/>
    <d v="2021-12-16T00:00:00"/>
    <x v="1"/>
    <x v="16"/>
    <m/>
    <m/>
    <x v="4"/>
  </r>
  <r>
    <x v="93"/>
    <n v="9728765"/>
    <n v="0"/>
    <n v="9728765"/>
    <d v="2022-01-06T00:00:00"/>
    <x v="8"/>
    <d v="2021-12-16T00:00:00"/>
    <x v="1"/>
    <x v="4"/>
    <m/>
    <m/>
    <x v="4"/>
  </r>
  <r>
    <x v="94"/>
    <n v="69049181"/>
    <n v="15000000"/>
    <n v="54049181"/>
    <s v=""/>
    <x v="8"/>
    <d v="2021-12-27T00:00:00"/>
    <x v="1"/>
    <x v="11"/>
    <m/>
    <m/>
    <x v="1"/>
  </r>
  <r>
    <x v="95"/>
    <n v="1310000000"/>
    <n v="1310000000"/>
    <n v="0"/>
    <s v=""/>
    <x v="1"/>
    <d v="2021-12-27T00:00:00"/>
    <x v="1"/>
    <x v="2"/>
    <m/>
    <m/>
    <x v="1"/>
  </r>
  <r>
    <x v="95"/>
    <n v="1310000000"/>
    <n v="1310000000"/>
    <n v="0"/>
    <s v=""/>
    <x v="2"/>
    <d v="2021-12-27T00:00:00"/>
    <x v="1"/>
    <x v="2"/>
    <m/>
    <m/>
    <x v="1"/>
  </r>
  <r>
    <x v="95"/>
    <n v="1310000000"/>
    <n v="1310000000"/>
    <n v="0"/>
    <s v=""/>
    <x v="3"/>
    <d v="2021-12-27T00:00:00"/>
    <x v="1"/>
    <x v="2"/>
    <m/>
    <m/>
    <x v="1"/>
  </r>
  <r>
    <x v="96"/>
    <n v="3000000"/>
    <n v="3000000"/>
    <n v="0"/>
    <s v=""/>
    <x v="15"/>
    <d v="2021-12-13T00:00:00"/>
    <x v="1"/>
    <x v="7"/>
    <m/>
    <m/>
    <x v="6"/>
  </r>
  <r>
    <x v="97"/>
    <n v="12000000"/>
    <n v="12000000"/>
    <n v="0"/>
    <s v=""/>
    <x v="14"/>
    <d v="2021-12-10T00:00:00"/>
    <x v="1"/>
    <x v="8"/>
    <m/>
    <m/>
    <x v="5"/>
  </r>
  <r>
    <x v="98"/>
    <n v="9013411"/>
    <n v="0"/>
    <n v="9013411"/>
    <d v="2022-01-06T00:00:00"/>
    <x v="10"/>
    <d v="2021-12-08T00:00:00"/>
    <x v="1"/>
    <x v="0"/>
    <m/>
    <m/>
    <x v="2"/>
  </r>
  <r>
    <x v="99"/>
    <n v="12360579"/>
    <n v="0"/>
    <n v="12360579"/>
    <d v="2022-01-06T00:00:00"/>
    <x v="18"/>
    <d v="2021-12-07T00:00:00"/>
    <x v="1"/>
    <x v="9"/>
    <m/>
    <m/>
    <x v="2"/>
  </r>
  <r>
    <x v="100"/>
    <n v="9282303"/>
    <n v="0"/>
    <n v="9282303"/>
    <d v="2022-03-04T00:00:00"/>
    <x v="14"/>
    <d v="2021-12-07T00:00:00"/>
    <x v="1"/>
    <x v="15"/>
    <m/>
    <m/>
    <x v="5"/>
  </r>
  <r>
    <x v="101"/>
    <n v="420000000"/>
    <n v="420000000"/>
    <n v="0"/>
    <s v=""/>
    <x v="11"/>
    <d v="2021-12-27T00:00:00"/>
    <x v="1"/>
    <x v="1"/>
    <m/>
    <m/>
    <x v="2"/>
  </r>
  <r>
    <x v="102"/>
    <n v="420000000"/>
    <n v="420000000"/>
    <n v="0"/>
    <s v=""/>
    <x v="11"/>
    <d v="2021-12-27T00:00:00"/>
    <x v="1"/>
    <x v="1"/>
    <m/>
    <m/>
    <x v="2"/>
  </r>
  <r>
    <x v="101"/>
    <n v="420000000"/>
    <n v="420000000"/>
    <n v="0"/>
    <s v=""/>
    <x v="2"/>
    <d v="2021-12-27T00:00:00"/>
    <x v="1"/>
    <x v="1"/>
    <m/>
    <m/>
    <x v="2"/>
  </r>
  <r>
    <x v="101"/>
    <n v="420000000"/>
    <n v="420000000"/>
    <n v="0"/>
    <s v=""/>
    <x v="3"/>
    <d v="2021-12-27T00:00:00"/>
    <x v="1"/>
    <x v="1"/>
    <m/>
    <m/>
    <x v="2"/>
  </r>
  <r>
    <x v="102"/>
    <n v="420000000"/>
    <n v="420000000"/>
    <n v="0"/>
    <s v=""/>
    <x v="2"/>
    <d v="2021-12-27T00:00:00"/>
    <x v="1"/>
    <x v="1"/>
    <m/>
    <m/>
    <x v="2"/>
  </r>
  <r>
    <x v="102"/>
    <n v="420000000"/>
    <n v="420000000"/>
    <n v="0"/>
    <s v=""/>
    <x v="3"/>
    <d v="2021-12-27T00:00:00"/>
    <x v="1"/>
    <x v="1"/>
    <m/>
    <m/>
    <x v="2"/>
  </r>
  <r>
    <x v="101"/>
    <n v="420000000"/>
    <n v="420000000"/>
    <n v="0"/>
    <s v=""/>
    <x v="1"/>
    <d v="2021-12-27T00:00:00"/>
    <x v="1"/>
    <x v="1"/>
    <m/>
    <m/>
    <x v="2"/>
  </r>
  <r>
    <x v="102"/>
    <n v="420000000"/>
    <n v="420000000"/>
    <n v="0"/>
    <s v=""/>
    <x v="1"/>
    <d v="2021-12-27T00:00:00"/>
    <x v="1"/>
    <x v="1"/>
    <m/>
    <m/>
    <x v="2"/>
  </r>
  <r>
    <x v="103"/>
    <n v="3966443"/>
    <n v="3966443"/>
    <n v="0"/>
    <s v=""/>
    <x v="14"/>
    <d v="2021-12-06T00:00:00"/>
    <x v="1"/>
    <x v="5"/>
    <m/>
    <m/>
    <x v="5"/>
  </r>
  <r>
    <x v="104"/>
    <n v="450616288"/>
    <n v="450616288"/>
    <n v="0"/>
    <s v=""/>
    <x v="6"/>
    <d v="2021-12-13T00:00:00"/>
    <x v="1"/>
    <x v="11"/>
    <m/>
    <m/>
    <x v="2"/>
  </r>
  <r>
    <x v="104"/>
    <n v="450616288"/>
    <n v="450616288"/>
    <n v="0"/>
    <s v=""/>
    <x v="5"/>
    <d v="2021-12-13T00:00:00"/>
    <x v="1"/>
    <x v="11"/>
    <m/>
    <m/>
    <x v="2"/>
  </r>
  <r>
    <x v="105"/>
    <n v="9368616"/>
    <n v="9368616"/>
    <n v="0"/>
    <s v=""/>
    <x v="8"/>
    <d v="2021-12-09T00:00:00"/>
    <x v="1"/>
    <x v="8"/>
    <m/>
    <m/>
    <x v="1"/>
  </r>
  <r>
    <x v="106"/>
    <n v="5000000"/>
    <n v="5000000"/>
    <n v="0"/>
    <s v=""/>
    <x v="8"/>
    <d v="2021-12-09T00:00:00"/>
    <x v="1"/>
    <x v="8"/>
    <m/>
    <m/>
    <x v="1"/>
  </r>
  <r>
    <x v="107"/>
    <n v="5000000"/>
    <n v="5000000"/>
    <n v="0"/>
    <s v=""/>
    <x v="8"/>
    <d v="2021-12-09T00:00:00"/>
    <x v="1"/>
    <x v="8"/>
    <m/>
    <m/>
    <x v="1"/>
  </r>
  <r>
    <x v="108"/>
    <n v="5000000"/>
    <n v="5000000"/>
    <n v="0"/>
    <s v=""/>
    <x v="8"/>
    <d v="2021-12-09T00:00:00"/>
    <x v="1"/>
    <x v="8"/>
    <m/>
    <m/>
    <x v="1"/>
  </r>
  <r>
    <x v="109"/>
    <n v="8514150"/>
    <n v="0"/>
    <n v="8514150"/>
    <d v="2022-03-04T00:00:00"/>
    <x v="8"/>
    <d v="2021-12-03T00:00:00"/>
    <x v="1"/>
    <x v="6"/>
    <m/>
    <m/>
    <x v="5"/>
  </r>
  <r>
    <x v="110"/>
    <n v="23013723"/>
    <n v="16000000"/>
    <n v="7013723"/>
    <s v=""/>
    <x v="8"/>
    <d v="2021-12-03T00:00:00"/>
    <x v="1"/>
    <x v="8"/>
    <m/>
    <m/>
    <x v="5"/>
  </r>
  <r>
    <x v="111"/>
    <n v="10883004"/>
    <n v="8000000"/>
    <n v="2883004"/>
    <s v=""/>
    <x v="8"/>
    <d v="2021-12-03T00:00:00"/>
    <x v="1"/>
    <x v="9"/>
    <m/>
    <m/>
    <x v="5"/>
  </r>
  <r>
    <x v="112"/>
    <n v="264147899"/>
    <n v="0"/>
    <n v="264147899"/>
    <d v="2022-02-04T00:00:00"/>
    <x v="14"/>
    <d v="2021-12-03T00:00:00"/>
    <x v="1"/>
    <x v="1"/>
    <m/>
    <m/>
    <x v="5"/>
  </r>
  <r>
    <x v="113"/>
    <n v="8000000"/>
    <n v="8000000"/>
    <n v="0"/>
    <s v=""/>
    <x v="14"/>
    <d v="2021-12-03T00:00:00"/>
    <x v="1"/>
    <x v="2"/>
    <m/>
    <m/>
    <x v="5"/>
  </r>
  <r>
    <x v="114"/>
    <n v="20000000"/>
    <n v="20000000"/>
    <n v="0"/>
    <s v=""/>
    <x v="14"/>
    <d v="2021-12-03T00:00:00"/>
    <x v="1"/>
    <x v="11"/>
    <m/>
    <m/>
    <x v="5"/>
  </r>
  <r>
    <x v="115"/>
    <n v="2860732"/>
    <n v="0"/>
    <n v="2860732"/>
    <d v="2022-03-04T00:00:00"/>
    <x v="14"/>
    <d v="2021-12-03T00:00:00"/>
    <x v="1"/>
    <x v="5"/>
    <m/>
    <m/>
    <x v="5"/>
  </r>
  <r>
    <x v="116"/>
    <n v="12147458"/>
    <n v="0"/>
    <n v="12147458"/>
    <d v="2022-02-04T00:00:00"/>
    <x v="14"/>
    <d v="2021-12-03T00:00:00"/>
    <x v="1"/>
    <x v="5"/>
    <m/>
    <m/>
    <x v="5"/>
  </r>
  <r>
    <x v="117"/>
    <n v="15556194"/>
    <n v="0"/>
    <n v="15556194"/>
    <d v="2022-02-04T00:00:00"/>
    <x v="14"/>
    <d v="2021-12-03T00:00:00"/>
    <x v="1"/>
    <x v="6"/>
    <m/>
    <m/>
    <x v="5"/>
  </r>
  <r>
    <x v="118"/>
    <n v="12000000"/>
    <n v="12000000"/>
    <n v="0"/>
    <s v=""/>
    <x v="14"/>
    <d v="2021-12-03T00:00:00"/>
    <x v="1"/>
    <x v="16"/>
    <m/>
    <m/>
    <x v="5"/>
  </r>
  <r>
    <x v="119"/>
    <n v="14819745"/>
    <n v="8000000"/>
    <n v="6819745"/>
    <s v=""/>
    <x v="14"/>
    <d v="2021-12-03T00:00:00"/>
    <x v="1"/>
    <x v="7"/>
    <m/>
    <m/>
    <x v="5"/>
  </r>
  <r>
    <x v="120"/>
    <n v="6415889"/>
    <n v="0"/>
    <n v="6415889"/>
    <d v="2022-03-04T00:00:00"/>
    <x v="14"/>
    <d v="2021-12-03T00:00:00"/>
    <x v="1"/>
    <x v="17"/>
    <m/>
    <m/>
    <x v="5"/>
  </r>
  <r>
    <x v="121"/>
    <n v="10000000"/>
    <n v="10000000"/>
    <n v="0"/>
    <s v=""/>
    <x v="14"/>
    <d v="2021-12-03T00:00:00"/>
    <x v="1"/>
    <x v="14"/>
    <m/>
    <m/>
    <x v="5"/>
  </r>
  <r>
    <x v="122"/>
    <n v="15697811"/>
    <n v="3614162"/>
    <n v="12083649"/>
    <s v=""/>
    <x v="14"/>
    <d v="2021-12-03T00:00:00"/>
    <x v="1"/>
    <x v="11"/>
    <m/>
    <m/>
    <x v="5"/>
  </r>
  <r>
    <x v="123"/>
    <n v="227797126"/>
    <n v="0"/>
    <n v="227797126"/>
    <d v="2022-02-04T00:00:00"/>
    <x v="8"/>
    <d v="2021-01-25T00:00:00"/>
    <x v="1"/>
    <x v="2"/>
    <m/>
    <m/>
    <x v="1"/>
  </r>
  <r>
    <x v="124"/>
    <n v="440616288"/>
    <n v="440616288"/>
    <n v="0"/>
    <s v=""/>
    <x v="4"/>
    <d v="2021-12-13T00:00:00"/>
    <x v="1"/>
    <x v="11"/>
    <m/>
    <m/>
    <x v="2"/>
  </r>
  <r>
    <x v="124"/>
    <n v="440616288"/>
    <n v="440616288"/>
    <n v="0"/>
    <s v=""/>
    <x v="6"/>
    <d v="2021-12-13T00:00:00"/>
    <x v="1"/>
    <x v="11"/>
    <m/>
    <m/>
    <x v="2"/>
  </r>
  <r>
    <x v="124"/>
    <n v="440616288"/>
    <n v="440616288"/>
    <n v="0"/>
    <s v=""/>
    <x v="5"/>
    <d v="2021-12-13T00:00:00"/>
    <x v="1"/>
    <x v="11"/>
    <m/>
    <m/>
    <x v="2"/>
  </r>
  <r>
    <x v="104"/>
    <n v="450616288"/>
    <n v="450616288"/>
    <n v="0"/>
    <s v=""/>
    <x v="7"/>
    <d v="2021-12-13T00:00:00"/>
    <x v="1"/>
    <x v="11"/>
    <m/>
    <m/>
    <x v="2"/>
  </r>
  <r>
    <x v="124"/>
    <n v="440616288"/>
    <n v="440616288"/>
    <n v="0"/>
    <s v=""/>
    <x v="7"/>
    <d v="2021-12-13T00:00:00"/>
    <x v="1"/>
    <x v="11"/>
    <m/>
    <m/>
    <x v="2"/>
  </r>
  <r>
    <x v="125"/>
    <n v="1202727"/>
    <n v="0"/>
    <n v="1202727"/>
    <d v="2021-12-03T00:00:00"/>
    <x v="15"/>
    <d v="2021-11-30T00:00:00"/>
    <x v="1"/>
    <x v="0"/>
    <m/>
    <m/>
    <x v="8"/>
  </r>
  <r>
    <x v="126"/>
    <n v="2095000000"/>
    <n v="2095000000"/>
    <n v="0"/>
    <s v=""/>
    <x v="11"/>
    <d v="2021-12-10T00:00:00"/>
    <x v="1"/>
    <x v="0"/>
    <m/>
    <m/>
    <x v="1"/>
  </r>
  <r>
    <x v="126"/>
    <n v="2095000000"/>
    <n v="2095000000"/>
    <n v="0"/>
    <s v=""/>
    <x v="1"/>
    <d v="2021-12-10T00:00:00"/>
    <x v="1"/>
    <x v="0"/>
    <m/>
    <m/>
    <x v="1"/>
  </r>
  <r>
    <x v="126"/>
    <n v="2095000000"/>
    <n v="2095000000"/>
    <n v="0"/>
    <s v=""/>
    <x v="2"/>
    <d v="2021-12-10T00:00:00"/>
    <x v="1"/>
    <x v="0"/>
    <m/>
    <m/>
    <x v="1"/>
  </r>
  <r>
    <x v="126"/>
    <n v="2095000000"/>
    <n v="2095000000"/>
    <n v="0"/>
    <s v=""/>
    <x v="3"/>
    <d v="2021-12-10T00:00:00"/>
    <x v="1"/>
    <x v="0"/>
    <m/>
    <m/>
    <x v="1"/>
  </r>
  <r>
    <x v="127"/>
    <n v="690000000"/>
    <n v="690000000"/>
    <n v="0"/>
    <s v=""/>
    <x v="3"/>
    <d v="2021-12-13T00:00:00"/>
    <x v="1"/>
    <x v="0"/>
    <m/>
    <m/>
    <x v="2"/>
  </r>
  <r>
    <x v="127"/>
    <n v="690000000"/>
    <n v="690000000"/>
    <n v="0"/>
    <s v=""/>
    <x v="11"/>
    <d v="2021-12-13T00:00:00"/>
    <x v="1"/>
    <x v="0"/>
    <m/>
    <m/>
    <x v="2"/>
  </r>
  <r>
    <x v="127"/>
    <n v="690000000"/>
    <n v="690000000"/>
    <n v="0"/>
    <s v=""/>
    <x v="2"/>
    <d v="2021-12-13T00:00:00"/>
    <x v="1"/>
    <x v="0"/>
    <m/>
    <m/>
    <x v="2"/>
  </r>
  <r>
    <x v="128"/>
    <n v="350000000"/>
    <n v="350000000"/>
    <n v="0"/>
    <s v=""/>
    <x v="6"/>
    <d v="2021-12-13T00:00:00"/>
    <x v="1"/>
    <x v="11"/>
    <m/>
    <m/>
    <x v="2"/>
  </r>
  <r>
    <x v="128"/>
    <n v="350000000"/>
    <n v="350000000"/>
    <n v="0"/>
    <s v=""/>
    <x v="4"/>
    <d v="2021-12-13T00:00:00"/>
    <x v="1"/>
    <x v="11"/>
    <m/>
    <m/>
    <x v="2"/>
  </r>
  <r>
    <x v="128"/>
    <n v="350000000"/>
    <n v="350000000"/>
    <n v="0"/>
    <s v=""/>
    <x v="5"/>
    <d v="2021-12-13T00:00:00"/>
    <x v="1"/>
    <x v="11"/>
    <m/>
    <m/>
    <x v="2"/>
  </r>
  <r>
    <x v="129"/>
    <n v="330000000"/>
    <n v="330000000"/>
    <n v="0"/>
    <s v=""/>
    <x v="6"/>
    <d v="2021-12-13T00:00:00"/>
    <x v="1"/>
    <x v="11"/>
    <m/>
    <m/>
    <x v="2"/>
  </r>
  <r>
    <x v="129"/>
    <n v="330000000"/>
    <n v="330000000"/>
    <n v="0"/>
    <s v=""/>
    <x v="4"/>
    <d v="2021-12-13T00:00:00"/>
    <x v="1"/>
    <x v="11"/>
    <m/>
    <m/>
    <x v="2"/>
  </r>
  <r>
    <x v="129"/>
    <n v="330000000"/>
    <n v="330000000"/>
    <n v="0"/>
    <s v=""/>
    <x v="5"/>
    <d v="2021-12-13T00:00:00"/>
    <x v="1"/>
    <x v="11"/>
    <m/>
    <m/>
    <x v="2"/>
  </r>
  <r>
    <x v="130"/>
    <n v="418028816"/>
    <n v="418028816"/>
    <n v="0"/>
    <s v=""/>
    <x v="6"/>
    <d v="2021-12-13T00:00:00"/>
    <x v="1"/>
    <x v="11"/>
    <m/>
    <m/>
    <x v="2"/>
  </r>
  <r>
    <x v="130"/>
    <n v="418028816"/>
    <n v="418028816"/>
    <n v="0"/>
    <s v=""/>
    <x v="4"/>
    <d v="2021-12-13T00:00:00"/>
    <x v="1"/>
    <x v="11"/>
    <m/>
    <m/>
    <x v="2"/>
  </r>
  <r>
    <x v="130"/>
    <n v="418028816"/>
    <n v="418028816"/>
    <n v="0"/>
    <s v=""/>
    <x v="5"/>
    <d v="2021-12-13T00:00:00"/>
    <x v="1"/>
    <x v="11"/>
    <m/>
    <m/>
    <x v="2"/>
  </r>
  <r>
    <x v="127"/>
    <n v="690000000"/>
    <n v="690000000"/>
    <n v="0"/>
    <s v=""/>
    <x v="1"/>
    <d v="2021-12-13T00:00:00"/>
    <x v="1"/>
    <x v="0"/>
    <m/>
    <m/>
    <x v="2"/>
  </r>
  <r>
    <x v="128"/>
    <n v="350000000"/>
    <n v="350000000"/>
    <n v="0"/>
    <s v=""/>
    <x v="7"/>
    <d v="2021-12-13T00:00:00"/>
    <x v="1"/>
    <x v="11"/>
    <m/>
    <m/>
    <x v="2"/>
  </r>
  <r>
    <x v="129"/>
    <n v="330000000"/>
    <n v="330000000"/>
    <n v="0"/>
    <s v=""/>
    <x v="7"/>
    <d v="2021-12-13T00:00:00"/>
    <x v="1"/>
    <x v="11"/>
    <m/>
    <m/>
    <x v="2"/>
  </r>
  <r>
    <x v="130"/>
    <n v="418028816"/>
    <n v="418028816"/>
    <n v="0"/>
    <s v=""/>
    <x v="7"/>
    <d v="2021-12-13T00:00:00"/>
    <x v="1"/>
    <x v="11"/>
    <m/>
    <m/>
    <x v="2"/>
  </r>
  <r>
    <x v="131"/>
    <n v="14774370"/>
    <n v="0"/>
    <n v="14774370"/>
    <d v="2022-03-04T00:00:00"/>
    <x v="14"/>
    <d v="2021-11-26T00:00:00"/>
    <x v="1"/>
    <x v="11"/>
    <m/>
    <m/>
    <x v="5"/>
  </r>
  <r>
    <x v="132"/>
    <n v="3275599"/>
    <n v="0"/>
    <n v="3275599"/>
    <d v="2022-02-04T00:00:00"/>
    <x v="14"/>
    <d v="2021-11-26T00:00:00"/>
    <x v="1"/>
    <x v="7"/>
    <m/>
    <m/>
    <x v="5"/>
  </r>
  <r>
    <x v="133"/>
    <n v="1947766"/>
    <n v="0"/>
    <n v="1947766"/>
    <d v="2022-03-04T00:00:00"/>
    <x v="14"/>
    <d v="2021-11-26T00:00:00"/>
    <x v="1"/>
    <x v="3"/>
    <m/>
    <m/>
    <x v="5"/>
  </r>
  <r>
    <x v="48"/>
    <n v="5637395"/>
    <n v="0"/>
    <n v="5637395"/>
    <d v="2022-03-04T00:00:00"/>
    <x v="14"/>
    <d v="2022-01-21T00:00:00"/>
    <x v="0"/>
    <x v="14"/>
    <m/>
    <m/>
    <x v="5"/>
  </r>
  <r>
    <x v="134"/>
    <n v="4778713"/>
    <n v="4778713"/>
    <n v="0"/>
    <s v=""/>
    <x v="14"/>
    <d v="2021-11-26T00:00:00"/>
    <x v="1"/>
    <x v="11"/>
    <m/>
    <m/>
    <x v="5"/>
  </r>
  <r>
    <x v="94"/>
    <n v="69049181"/>
    <n v="15000000"/>
    <n v="54049181"/>
    <s v=""/>
    <x v="15"/>
    <d v="2021-12-27T00:00:00"/>
    <x v="1"/>
    <x v="11"/>
    <m/>
    <m/>
    <x v="1"/>
  </r>
  <r>
    <x v="135"/>
    <n v="4855174"/>
    <n v="0"/>
    <n v="4855174"/>
    <d v="2022-02-04T00:00:00"/>
    <x v="14"/>
    <d v="2021-11-18T00:00:00"/>
    <x v="1"/>
    <x v="9"/>
    <m/>
    <m/>
    <x v="5"/>
  </r>
  <r>
    <x v="136"/>
    <n v="5712521"/>
    <n v="0"/>
    <n v="5712521"/>
    <d v="2022-02-04T00:00:00"/>
    <x v="14"/>
    <d v="2021-11-18T00:00:00"/>
    <x v="1"/>
    <x v="8"/>
    <m/>
    <m/>
    <x v="5"/>
  </r>
  <r>
    <x v="137"/>
    <n v="796210042"/>
    <n v="551424500"/>
    <n v="244785542"/>
    <d v="2022-03-04T00:00:00"/>
    <x v="3"/>
    <d v="2021-11-29T00:00:00"/>
    <x v="1"/>
    <x v="1"/>
    <m/>
    <m/>
    <x v="2"/>
  </r>
  <r>
    <x v="137"/>
    <n v="796210042"/>
    <n v="551424500"/>
    <n v="244785542"/>
    <d v="2022-03-04T00:00:00"/>
    <x v="1"/>
    <d v="2021-11-29T00:00:00"/>
    <x v="1"/>
    <x v="1"/>
    <m/>
    <m/>
    <x v="2"/>
  </r>
  <r>
    <x v="138"/>
    <n v="6738718"/>
    <n v="0"/>
    <n v="6738718"/>
    <d v="2022-02-04T00:00:00"/>
    <x v="14"/>
    <d v="2021-11-12T00:00:00"/>
    <x v="1"/>
    <x v="7"/>
    <m/>
    <m/>
    <x v="5"/>
  </r>
  <r>
    <x v="139"/>
    <n v="2271138"/>
    <n v="0"/>
    <n v="2271138"/>
    <d v="2022-02-04T00:00:00"/>
    <x v="14"/>
    <d v="2021-11-12T00:00:00"/>
    <x v="1"/>
    <x v="15"/>
    <m/>
    <m/>
    <x v="5"/>
  </r>
  <r>
    <x v="140"/>
    <n v="4102315"/>
    <n v="0"/>
    <n v="4102315"/>
    <d v="2022-02-04T00:00:00"/>
    <x v="14"/>
    <d v="2021-11-12T00:00:00"/>
    <x v="1"/>
    <x v="4"/>
    <m/>
    <m/>
    <x v="5"/>
  </r>
  <r>
    <x v="141"/>
    <n v="72000000"/>
    <n v="72000000"/>
    <n v="0"/>
    <s v=""/>
    <x v="15"/>
    <d v="2021-11-16T00:00:00"/>
    <x v="1"/>
    <x v="7"/>
    <m/>
    <m/>
    <x v="0"/>
  </r>
  <r>
    <x v="142"/>
    <n v="72000000"/>
    <n v="72000000"/>
    <n v="0"/>
    <s v=""/>
    <x v="15"/>
    <d v="2021-11-16T00:00:00"/>
    <x v="1"/>
    <x v="7"/>
    <m/>
    <m/>
    <x v="0"/>
  </r>
  <r>
    <x v="143"/>
    <n v="71613591"/>
    <n v="70000000"/>
    <n v="1613591"/>
    <s v=""/>
    <x v="15"/>
    <d v="2021-11-16T00:00:00"/>
    <x v="1"/>
    <x v="7"/>
    <m/>
    <m/>
    <x v="0"/>
  </r>
  <r>
    <x v="144"/>
    <n v="70000000"/>
    <n v="70000000"/>
    <n v="0"/>
    <s v=""/>
    <x v="15"/>
    <d v="2021-11-16T00:00:00"/>
    <x v="1"/>
    <x v="6"/>
    <m/>
    <m/>
    <x v="0"/>
  </r>
  <r>
    <x v="145"/>
    <n v="70000000"/>
    <n v="70000000"/>
    <n v="0"/>
    <s v=""/>
    <x v="8"/>
    <d v="2021-11-16T00:00:00"/>
    <x v="1"/>
    <x v="6"/>
    <m/>
    <m/>
    <x v="0"/>
  </r>
  <r>
    <x v="146"/>
    <n v="72000000"/>
    <n v="72000000"/>
    <n v="0"/>
    <s v=""/>
    <x v="15"/>
    <d v="2021-11-16T00:00:00"/>
    <x v="1"/>
    <x v="11"/>
    <m/>
    <m/>
    <x v="0"/>
  </r>
  <r>
    <x v="147"/>
    <n v="213628484"/>
    <n v="204128796"/>
    <n v="9499688"/>
    <s v=""/>
    <x v="15"/>
    <d v="2021-11-16T00:00:00"/>
    <x v="1"/>
    <x v="11"/>
    <m/>
    <m/>
    <x v="0"/>
  </r>
  <r>
    <x v="148"/>
    <n v="613860042"/>
    <n v="369074500"/>
    <n v="244785542"/>
    <s v=""/>
    <x v="11"/>
    <d v="2021-11-29T00:00:00"/>
    <x v="1"/>
    <x v="1"/>
    <m/>
    <m/>
    <x v="1"/>
  </r>
  <r>
    <x v="148"/>
    <n v="613860042"/>
    <n v="369074500"/>
    <n v="244785542"/>
    <s v=""/>
    <x v="1"/>
    <d v="2021-11-29T00:00:00"/>
    <x v="1"/>
    <x v="1"/>
    <m/>
    <m/>
    <x v="1"/>
  </r>
  <r>
    <x v="149"/>
    <n v="636355542"/>
    <n v="391570000"/>
    <n v="244785542"/>
    <s v=""/>
    <x v="11"/>
    <d v="2021-11-29T00:00:00"/>
    <x v="1"/>
    <x v="0"/>
    <m/>
    <m/>
    <x v="1"/>
  </r>
  <r>
    <x v="150"/>
    <n v="634230000"/>
    <n v="634230000"/>
    <n v="0"/>
    <s v=""/>
    <x v="2"/>
    <d v="2021-11-29T00:00:00"/>
    <x v="1"/>
    <x v="1"/>
    <m/>
    <m/>
    <x v="1"/>
  </r>
  <r>
    <x v="150"/>
    <n v="634230000"/>
    <n v="634230000"/>
    <n v="0"/>
    <s v=""/>
    <x v="1"/>
    <d v="2021-11-29T00:00:00"/>
    <x v="1"/>
    <x v="1"/>
    <m/>
    <m/>
    <x v="1"/>
  </r>
  <r>
    <x v="150"/>
    <n v="634230000"/>
    <n v="634230000"/>
    <n v="0"/>
    <s v=""/>
    <x v="3"/>
    <d v="2021-11-29T00:00:00"/>
    <x v="1"/>
    <x v="1"/>
    <m/>
    <m/>
    <x v="1"/>
  </r>
  <r>
    <x v="148"/>
    <n v="613860042"/>
    <n v="369074500"/>
    <n v="244785542"/>
    <s v=""/>
    <x v="3"/>
    <d v="2021-11-29T00:00:00"/>
    <x v="1"/>
    <x v="1"/>
    <m/>
    <m/>
    <x v="1"/>
  </r>
  <r>
    <x v="149"/>
    <n v="636355542"/>
    <n v="391570000"/>
    <n v="244785542"/>
    <s v=""/>
    <x v="1"/>
    <d v="2021-11-29T00:00:00"/>
    <x v="1"/>
    <x v="0"/>
    <m/>
    <m/>
    <x v="1"/>
  </r>
  <r>
    <x v="149"/>
    <n v="636355542"/>
    <n v="391570000"/>
    <n v="244785542"/>
    <s v=""/>
    <x v="3"/>
    <d v="2021-11-29T00:00:00"/>
    <x v="1"/>
    <x v="0"/>
    <m/>
    <m/>
    <x v="1"/>
  </r>
  <r>
    <x v="151"/>
    <n v="15000000"/>
    <n v="15000000"/>
    <n v="0"/>
    <s v=""/>
    <x v="15"/>
    <d v="2021-11-10T00:00:00"/>
    <x v="1"/>
    <x v="9"/>
    <m/>
    <m/>
    <x v="0"/>
  </r>
  <r>
    <x v="152"/>
    <n v="570000000"/>
    <n v="570000000"/>
    <n v="0"/>
    <s v=""/>
    <x v="2"/>
    <d v="2021-11-22T00:00:00"/>
    <x v="1"/>
    <x v="1"/>
    <m/>
    <m/>
    <x v="2"/>
  </r>
  <r>
    <x v="152"/>
    <n v="570000000"/>
    <n v="570000000"/>
    <n v="0"/>
    <s v=""/>
    <x v="3"/>
    <d v="2021-11-22T00:00:00"/>
    <x v="1"/>
    <x v="1"/>
    <m/>
    <m/>
    <x v="2"/>
  </r>
  <r>
    <x v="152"/>
    <n v="570000000"/>
    <n v="570000000"/>
    <n v="0"/>
    <s v=""/>
    <x v="1"/>
    <d v="2021-11-22T00:00:00"/>
    <x v="1"/>
    <x v="1"/>
    <m/>
    <m/>
    <x v="2"/>
  </r>
  <r>
    <x v="153"/>
    <n v="51500000"/>
    <n v="51500000"/>
    <n v="0"/>
    <s v=""/>
    <x v="13"/>
    <d v="2021-11-12T00:00:00"/>
    <x v="1"/>
    <x v="9"/>
    <m/>
    <m/>
    <x v="4"/>
  </r>
  <r>
    <x v="154"/>
    <n v="1453493778"/>
    <n v="1453493778"/>
    <n v="0"/>
    <s v=""/>
    <x v="3"/>
    <d v="2021-11-12T00:00:00"/>
    <x v="1"/>
    <x v="0"/>
    <m/>
    <m/>
    <x v="4"/>
  </r>
  <r>
    <x v="154"/>
    <n v="1453493778"/>
    <n v="1453493778"/>
    <n v="0"/>
    <s v=""/>
    <x v="2"/>
    <d v="2021-11-12T00:00:00"/>
    <x v="1"/>
    <x v="0"/>
    <m/>
    <m/>
    <x v="4"/>
  </r>
  <r>
    <x v="154"/>
    <n v="1453493778"/>
    <n v="1453493778"/>
    <n v="0"/>
    <s v=""/>
    <x v="11"/>
    <d v="2021-11-12T00:00:00"/>
    <x v="1"/>
    <x v="0"/>
    <m/>
    <m/>
    <x v="4"/>
  </r>
  <r>
    <x v="154"/>
    <n v="1453493778"/>
    <n v="1453493778"/>
    <n v="0"/>
    <s v=""/>
    <x v="1"/>
    <d v="2021-11-12T00:00:00"/>
    <x v="1"/>
    <x v="0"/>
    <m/>
    <m/>
    <x v="4"/>
  </r>
  <r>
    <x v="155"/>
    <n v="437784238"/>
    <n v="437784238"/>
    <n v="0"/>
    <s v=""/>
    <x v="11"/>
    <d v="2021-11-12T00:00:00"/>
    <x v="1"/>
    <x v="1"/>
    <m/>
    <m/>
    <x v="4"/>
  </r>
  <r>
    <x v="155"/>
    <n v="437784238"/>
    <n v="437784238"/>
    <n v="0"/>
    <s v=""/>
    <x v="1"/>
    <d v="2021-11-12T00:00:00"/>
    <x v="1"/>
    <x v="1"/>
    <m/>
    <m/>
    <x v="4"/>
  </r>
  <r>
    <x v="156"/>
    <n v="758364182"/>
    <n v="758364182"/>
    <n v="0"/>
    <s v=""/>
    <x v="3"/>
    <d v="2021-11-12T00:00:00"/>
    <x v="1"/>
    <x v="1"/>
    <m/>
    <m/>
    <x v="4"/>
  </r>
  <r>
    <x v="156"/>
    <n v="758364182"/>
    <n v="758364182"/>
    <n v="0"/>
    <s v=""/>
    <x v="2"/>
    <d v="2021-11-12T00:00:00"/>
    <x v="1"/>
    <x v="1"/>
    <m/>
    <m/>
    <x v="4"/>
  </r>
  <r>
    <x v="156"/>
    <n v="758364182"/>
    <n v="758364182"/>
    <n v="0"/>
    <s v=""/>
    <x v="11"/>
    <d v="2021-11-12T00:00:00"/>
    <x v="1"/>
    <x v="1"/>
    <m/>
    <m/>
    <x v="4"/>
  </r>
  <r>
    <x v="156"/>
    <n v="758364182"/>
    <n v="758364182"/>
    <n v="0"/>
    <s v=""/>
    <x v="1"/>
    <d v="2021-11-12T00:00:00"/>
    <x v="1"/>
    <x v="1"/>
    <m/>
    <m/>
    <x v="4"/>
  </r>
  <r>
    <x v="157"/>
    <n v="584874720"/>
    <n v="584874720"/>
    <n v="0"/>
    <s v=""/>
    <x v="5"/>
    <d v="2021-11-15T00:00:00"/>
    <x v="1"/>
    <x v="14"/>
    <m/>
    <m/>
    <x v="2"/>
  </r>
  <r>
    <x v="157"/>
    <n v="584874720"/>
    <n v="584874720"/>
    <n v="0"/>
    <s v=""/>
    <x v="19"/>
    <d v="2021-11-15T00:00:00"/>
    <x v="1"/>
    <x v="14"/>
    <m/>
    <m/>
    <x v="2"/>
  </r>
  <r>
    <x v="157"/>
    <n v="584874720"/>
    <n v="584874720"/>
    <n v="0"/>
    <s v=""/>
    <x v="7"/>
    <d v="2021-11-15T00:00:00"/>
    <x v="1"/>
    <x v="14"/>
    <m/>
    <m/>
    <x v="2"/>
  </r>
  <r>
    <x v="158"/>
    <n v="7495957"/>
    <n v="0"/>
    <n v="7495957"/>
    <d v="2022-01-06T00:00:00"/>
    <x v="14"/>
    <d v="2021-11-05T00:00:00"/>
    <x v="1"/>
    <x v="4"/>
    <m/>
    <m/>
    <x v="5"/>
  </r>
  <r>
    <x v="159"/>
    <n v="825069685"/>
    <n v="0"/>
    <n v="825069685"/>
    <d v="2022-03-04T00:00:00"/>
    <x v="3"/>
    <d v="2021-09-20T00:00:00"/>
    <x v="1"/>
    <x v="1"/>
    <m/>
    <m/>
    <x v="2"/>
  </r>
  <r>
    <x v="159"/>
    <n v="825069685"/>
    <n v="0"/>
    <n v="825069685"/>
    <d v="2022-03-04T00:00:00"/>
    <x v="2"/>
    <d v="2021-09-20T00:00:00"/>
    <x v="1"/>
    <x v="1"/>
    <m/>
    <m/>
    <x v="2"/>
  </r>
  <r>
    <x v="160"/>
    <n v="1691187"/>
    <n v="0"/>
    <n v="1691187"/>
    <d v="2021-12-03T00:00:00"/>
    <x v="14"/>
    <d v="2021-11-05T00:00:00"/>
    <x v="1"/>
    <x v="9"/>
    <m/>
    <m/>
    <x v="5"/>
  </r>
  <r>
    <x v="161"/>
    <n v="15915629"/>
    <n v="5366559"/>
    <n v="10549070"/>
    <d v="2022-03-04T00:00:00"/>
    <x v="14"/>
    <d v="2021-11-05T00:00:00"/>
    <x v="1"/>
    <x v="7"/>
    <m/>
    <m/>
    <x v="5"/>
  </r>
  <r>
    <x v="162"/>
    <n v="3330278"/>
    <n v="0"/>
    <n v="3330278"/>
    <d v="2022-02-04T00:00:00"/>
    <x v="14"/>
    <d v="2021-11-05T00:00:00"/>
    <x v="1"/>
    <x v="3"/>
    <m/>
    <m/>
    <x v="5"/>
  </r>
  <r>
    <x v="163"/>
    <n v="51500000"/>
    <n v="51500000"/>
    <n v="0"/>
    <s v=""/>
    <x v="7"/>
    <d v="2021-11-08T00:00:00"/>
    <x v="1"/>
    <x v="9"/>
    <m/>
    <m/>
    <x v="4"/>
  </r>
  <r>
    <x v="164"/>
    <n v="409793305"/>
    <n v="105000000"/>
    <n v="304793305"/>
    <s v=""/>
    <x v="11"/>
    <d v="2021-11-04T00:00:00"/>
    <x v="1"/>
    <x v="0"/>
    <m/>
    <m/>
    <x v="0"/>
  </r>
  <r>
    <x v="165"/>
    <n v="1148402268"/>
    <n v="1037896668"/>
    <n v="110505600"/>
    <s v=""/>
    <x v="2"/>
    <d v="2021-09-27T00:00:00"/>
    <x v="1"/>
    <x v="1"/>
    <m/>
    <m/>
    <x v="2"/>
  </r>
  <r>
    <x v="165"/>
    <n v="1148402268"/>
    <n v="1037896668"/>
    <n v="110505600"/>
    <s v=""/>
    <x v="1"/>
    <d v="2021-09-27T00:00:00"/>
    <x v="1"/>
    <x v="1"/>
    <m/>
    <m/>
    <x v="2"/>
  </r>
  <r>
    <x v="166"/>
    <n v="505580400"/>
    <n v="348346000"/>
    <n v="157234400"/>
    <d v="2022-01-06T00:00:00"/>
    <x v="2"/>
    <d v="2021-09-27T00:00:00"/>
    <x v="1"/>
    <x v="1"/>
    <m/>
    <m/>
    <x v="1"/>
  </r>
  <r>
    <x v="166"/>
    <n v="505580400"/>
    <n v="348346000"/>
    <n v="157234400"/>
    <d v="2022-01-06T00:00:00"/>
    <x v="1"/>
    <d v="2021-09-27T00:00:00"/>
    <x v="1"/>
    <x v="1"/>
    <m/>
    <m/>
    <x v="1"/>
  </r>
  <r>
    <x v="167"/>
    <n v="700993494"/>
    <n v="526696500"/>
    <n v="174296994"/>
    <d v="2022-03-04T00:00:00"/>
    <x v="2"/>
    <d v="2021-09-27T00:00:00"/>
    <x v="1"/>
    <x v="2"/>
    <m/>
    <m/>
    <x v="1"/>
  </r>
  <r>
    <x v="167"/>
    <n v="700993494"/>
    <n v="526696500"/>
    <n v="174296994"/>
    <d v="2022-03-04T00:00:00"/>
    <x v="1"/>
    <d v="2021-09-27T00:00:00"/>
    <x v="1"/>
    <x v="2"/>
    <m/>
    <m/>
    <x v="1"/>
  </r>
  <r>
    <x v="168"/>
    <n v="467338431"/>
    <n v="356832831"/>
    <n v="110505600"/>
    <s v=""/>
    <x v="1"/>
    <d v="2021-10-11T00:00:00"/>
    <x v="1"/>
    <x v="2"/>
    <m/>
    <m/>
    <x v="1"/>
  </r>
  <r>
    <x v="168"/>
    <n v="467338431"/>
    <n v="356832831"/>
    <n v="110505600"/>
    <s v=""/>
    <x v="2"/>
    <d v="2021-10-11T00:00:00"/>
    <x v="1"/>
    <x v="2"/>
    <m/>
    <m/>
    <x v="1"/>
  </r>
  <r>
    <x v="169"/>
    <n v="420505600"/>
    <n v="310000000"/>
    <n v="110505600"/>
    <s v=""/>
    <x v="1"/>
    <d v="2021-10-04T00:00:00"/>
    <x v="1"/>
    <x v="2"/>
    <m/>
    <m/>
    <x v="1"/>
  </r>
  <r>
    <x v="169"/>
    <n v="420505600"/>
    <n v="310000000"/>
    <n v="110505600"/>
    <s v=""/>
    <x v="2"/>
    <d v="2021-10-04T00:00:00"/>
    <x v="1"/>
    <x v="2"/>
    <m/>
    <m/>
    <x v="1"/>
  </r>
  <r>
    <x v="169"/>
    <n v="420505600"/>
    <n v="310000000"/>
    <n v="110505600"/>
    <s v=""/>
    <x v="11"/>
    <d v="2021-10-04T00:00:00"/>
    <x v="1"/>
    <x v="2"/>
    <m/>
    <m/>
    <x v="1"/>
  </r>
  <r>
    <x v="170"/>
    <n v="111877566"/>
    <n v="0"/>
    <n v="111877566"/>
    <d v="2021-11-04T00:00:00"/>
    <x v="1"/>
    <d v="2021-10-29T00:00:00"/>
    <x v="1"/>
    <x v="6"/>
    <m/>
    <m/>
    <x v="2"/>
  </r>
  <r>
    <x v="171"/>
    <n v="397180106"/>
    <n v="70000000"/>
    <n v="327180106"/>
    <s v=""/>
    <x v="11"/>
    <d v="2021-11-02T00:00:00"/>
    <x v="1"/>
    <x v="0"/>
    <m/>
    <m/>
    <x v="4"/>
  </r>
  <r>
    <x v="171"/>
    <n v="397180106"/>
    <n v="70000000"/>
    <n v="327180106"/>
    <s v=""/>
    <x v="1"/>
    <d v="2021-11-02T00:00:00"/>
    <x v="1"/>
    <x v="0"/>
    <m/>
    <m/>
    <x v="4"/>
  </r>
  <r>
    <x v="172"/>
    <n v="497486787"/>
    <n v="0"/>
    <n v="497486787"/>
    <d v="2022-03-04T00:00:00"/>
    <x v="1"/>
    <d v="2021-11-15T00:00:00"/>
    <x v="1"/>
    <x v="1"/>
    <m/>
    <m/>
    <x v="2"/>
  </r>
  <r>
    <x v="172"/>
    <n v="497486787"/>
    <n v="0"/>
    <n v="497486787"/>
    <d v="2022-03-04T00:00:00"/>
    <x v="3"/>
    <d v="2021-11-15T00:00:00"/>
    <x v="1"/>
    <x v="1"/>
    <m/>
    <m/>
    <x v="2"/>
  </r>
  <r>
    <x v="173"/>
    <n v="7503787"/>
    <n v="0"/>
    <n v="7503787"/>
    <d v="2022-01-06T00:00:00"/>
    <x v="14"/>
    <d v="2021-10-29T00:00:00"/>
    <x v="1"/>
    <x v="4"/>
    <m/>
    <m/>
    <x v="5"/>
  </r>
  <r>
    <x v="174"/>
    <n v="29176801"/>
    <n v="7237815"/>
    <n v="21938986"/>
    <d v="2022-02-04T00:00:00"/>
    <x v="10"/>
    <d v="2021-10-29T00:00:00"/>
    <x v="1"/>
    <x v="17"/>
    <m/>
    <m/>
    <x v="5"/>
  </r>
  <r>
    <x v="157"/>
    <n v="584874720"/>
    <n v="584874720"/>
    <n v="0"/>
    <s v=""/>
    <x v="5"/>
    <d v="2021-11-15T00:00:00"/>
    <x v="1"/>
    <x v="14"/>
    <m/>
    <m/>
    <x v="2"/>
  </r>
  <r>
    <x v="157"/>
    <n v="584874720"/>
    <n v="584874720"/>
    <n v="0"/>
    <s v=""/>
    <x v="6"/>
    <d v="2021-11-15T00:00:00"/>
    <x v="1"/>
    <x v="14"/>
    <m/>
    <m/>
    <x v="2"/>
  </r>
  <r>
    <x v="175"/>
    <n v="507239467"/>
    <n v="4615740"/>
    <n v="502623727"/>
    <s v=""/>
    <x v="8"/>
    <d v="2021-10-06T00:00:00"/>
    <x v="1"/>
    <x v="1"/>
    <m/>
    <m/>
    <x v="4"/>
  </r>
  <r>
    <x v="176"/>
    <n v="4848450"/>
    <n v="0"/>
    <n v="4848450"/>
    <d v="2021-11-04T00:00:00"/>
    <x v="14"/>
    <d v="2021-10-02T00:00:00"/>
    <x v="1"/>
    <x v="16"/>
    <m/>
    <m/>
    <x v="5"/>
  </r>
  <r>
    <x v="177"/>
    <n v="446156593"/>
    <n v="70000000"/>
    <n v="376156593"/>
    <s v=""/>
    <x v="11"/>
    <d v="2021-10-29T00:00:00"/>
    <x v="1"/>
    <x v="0"/>
    <m/>
    <m/>
    <x v="4"/>
  </r>
  <r>
    <x v="177"/>
    <n v="446156593"/>
    <n v="70000000"/>
    <n v="376156593"/>
    <s v=""/>
    <x v="1"/>
    <d v="2021-10-29T00:00:00"/>
    <x v="1"/>
    <x v="0"/>
    <m/>
    <m/>
    <x v="4"/>
  </r>
  <r>
    <x v="178"/>
    <n v="12628364"/>
    <n v="0"/>
    <n v="12628364"/>
    <d v="2022-02-04T00:00:00"/>
    <x v="14"/>
    <d v="2021-10-27T00:00:00"/>
    <x v="1"/>
    <x v="14"/>
    <m/>
    <m/>
    <x v="5"/>
  </r>
  <r>
    <x v="179"/>
    <n v="15000000"/>
    <n v="15000000"/>
    <n v="0"/>
    <s v=""/>
    <x v="14"/>
    <d v="2021-10-27T00:00:00"/>
    <x v="1"/>
    <x v="14"/>
    <m/>
    <m/>
    <x v="5"/>
  </r>
  <r>
    <x v="180"/>
    <n v="1556621"/>
    <n v="0"/>
    <n v="1556621"/>
    <d v="2021-12-03T00:00:00"/>
    <x v="14"/>
    <d v="2021-10-27T00:00:00"/>
    <x v="1"/>
    <x v="16"/>
    <m/>
    <m/>
    <x v="5"/>
  </r>
  <r>
    <x v="181"/>
    <n v="1319637670"/>
    <n v="1269000000"/>
    <n v="50637670"/>
    <s v=""/>
    <x v="3"/>
    <d v="2021-10-29T00:00:00"/>
    <x v="1"/>
    <x v="1"/>
    <m/>
    <m/>
    <x v="4"/>
  </r>
  <r>
    <x v="181"/>
    <n v="1319637670"/>
    <n v="1269000000"/>
    <n v="50637670"/>
    <s v=""/>
    <x v="2"/>
    <d v="2021-10-29T00:00:00"/>
    <x v="1"/>
    <x v="1"/>
    <m/>
    <m/>
    <x v="4"/>
  </r>
  <r>
    <x v="181"/>
    <n v="1319637670"/>
    <n v="1269000000"/>
    <n v="50637670"/>
    <s v=""/>
    <x v="1"/>
    <d v="2021-10-29T00:00:00"/>
    <x v="1"/>
    <x v="1"/>
    <m/>
    <m/>
    <x v="4"/>
  </r>
  <r>
    <x v="182"/>
    <n v="40000000"/>
    <n v="40000000"/>
    <n v="0"/>
    <s v=""/>
    <x v="15"/>
    <d v="2021-10-22T00:00:00"/>
    <x v="1"/>
    <x v="1"/>
    <m/>
    <m/>
    <x v="0"/>
  </r>
  <r>
    <x v="183"/>
    <n v="40000000"/>
    <n v="40000000"/>
    <n v="0"/>
    <s v=""/>
    <x v="15"/>
    <d v="2021-10-22T00:00:00"/>
    <x v="1"/>
    <x v="6"/>
    <m/>
    <m/>
    <x v="0"/>
  </r>
  <r>
    <x v="184"/>
    <n v="14707873"/>
    <n v="0"/>
    <n v="14707873"/>
    <d v="2021-12-03T00:00:00"/>
    <x v="20"/>
    <d v="2021-10-22T00:00:00"/>
    <x v="1"/>
    <x v="2"/>
    <m/>
    <m/>
    <x v="5"/>
  </r>
  <r>
    <x v="185"/>
    <n v="550983542"/>
    <n v="306198000"/>
    <n v="244785542"/>
    <s v=""/>
    <x v="11"/>
    <d v="2021-11-01T00:00:00"/>
    <x v="1"/>
    <x v="6"/>
    <m/>
    <m/>
    <x v="1"/>
  </r>
  <r>
    <x v="185"/>
    <n v="550983542"/>
    <n v="306198000"/>
    <n v="244785542"/>
    <s v=""/>
    <x v="1"/>
    <d v="2021-11-01T00:00:00"/>
    <x v="1"/>
    <x v="6"/>
    <m/>
    <m/>
    <x v="1"/>
  </r>
  <r>
    <x v="185"/>
    <n v="550983542"/>
    <n v="306198000"/>
    <n v="244785542"/>
    <s v=""/>
    <x v="3"/>
    <d v="2021-11-01T00:00:00"/>
    <x v="1"/>
    <x v="6"/>
    <m/>
    <m/>
    <x v="1"/>
  </r>
  <r>
    <x v="186"/>
    <n v="4676579"/>
    <n v="0"/>
    <n v="4676579"/>
    <d v="2021-12-03T00:00:00"/>
    <x v="14"/>
    <d v="2021-10-20T00:00:00"/>
    <x v="1"/>
    <x v="11"/>
    <m/>
    <m/>
    <x v="5"/>
  </r>
  <r>
    <x v="187"/>
    <n v="884456420"/>
    <n v="751849700"/>
    <n v="132606720"/>
    <s v=""/>
    <x v="1"/>
    <d v="2021-11-02T00:00:00"/>
    <x v="1"/>
    <x v="2"/>
    <m/>
    <m/>
    <x v="1"/>
  </r>
  <r>
    <x v="187"/>
    <n v="884456420"/>
    <n v="751849700"/>
    <n v="132606720"/>
    <s v=""/>
    <x v="2"/>
    <d v="2021-11-02T00:00:00"/>
    <x v="1"/>
    <x v="2"/>
    <m/>
    <m/>
    <x v="1"/>
  </r>
  <r>
    <x v="187"/>
    <n v="884456420"/>
    <n v="751849700"/>
    <n v="132606720"/>
    <s v=""/>
    <x v="3"/>
    <d v="2021-11-02T00:00:00"/>
    <x v="1"/>
    <x v="2"/>
    <m/>
    <m/>
    <x v="1"/>
  </r>
  <r>
    <x v="188"/>
    <n v="757167750"/>
    <n v="757167750"/>
    <n v="0"/>
    <s v=""/>
    <x v="2"/>
    <d v="2021-09-13T00:00:00"/>
    <x v="1"/>
    <x v="0"/>
    <m/>
    <m/>
    <x v="2"/>
  </r>
  <r>
    <x v="189"/>
    <n v="11346488"/>
    <n v="0"/>
    <n v="11346488"/>
    <d v="2022-01-06T00:00:00"/>
    <x v="14"/>
    <d v="2021-10-16T00:00:00"/>
    <x v="1"/>
    <x v="2"/>
    <m/>
    <m/>
    <x v="5"/>
  </r>
  <r>
    <x v="190"/>
    <n v="1778619"/>
    <n v="0"/>
    <n v="1778619"/>
    <d v="2022-02-04T00:00:00"/>
    <x v="14"/>
    <d v="2021-10-16T00:00:00"/>
    <x v="1"/>
    <x v="8"/>
    <m/>
    <m/>
    <x v="5"/>
  </r>
  <r>
    <x v="191"/>
    <n v="3821283"/>
    <n v="0"/>
    <n v="3821283"/>
    <d v="2022-03-04T00:00:00"/>
    <x v="14"/>
    <d v="2021-10-16T00:00:00"/>
    <x v="1"/>
    <x v="0"/>
    <m/>
    <m/>
    <x v="5"/>
  </r>
  <r>
    <x v="192"/>
    <n v="733155973"/>
    <n v="733155973"/>
    <n v="0"/>
    <s v=""/>
    <x v="3"/>
    <d v="2021-10-09T00:00:00"/>
    <x v="1"/>
    <x v="0"/>
    <m/>
    <m/>
    <x v="4"/>
  </r>
  <r>
    <x v="193"/>
    <n v="3891500"/>
    <n v="0"/>
    <n v="3891500"/>
    <d v="2021-12-03T00:00:00"/>
    <x v="8"/>
    <d v="2021-10-14T00:00:00"/>
    <x v="1"/>
    <x v="16"/>
    <m/>
    <m/>
    <x v="5"/>
  </r>
  <r>
    <x v="194"/>
    <n v="411632795"/>
    <n v="394085338"/>
    <n v="17547457"/>
    <s v=""/>
    <x v="1"/>
    <d v="2021-09-27T00:00:00"/>
    <x v="1"/>
    <x v="0"/>
    <m/>
    <m/>
    <x v="2"/>
  </r>
  <r>
    <x v="194"/>
    <n v="411632795"/>
    <n v="394085338"/>
    <n v="17547457"/>
    <s v=""/>
    <x v="2"/>
    <d v="2021-09-27T00:00:00"/>
    <x v="1"/>
    <x v="0"/>
    <m/>
    <m/>
    <x v="2"/>
  </r>
  <r>
    <x v="195"/>
    <n v="12000000"/>
    <n v="12000000"/>
    <n v="0"/>
    <s v=""/>
    <x v="14"/>
    <d v="2021-10-13T00:00:00"/>
    <x v="1"/>
    <x v="6"/>
    <m/>
    <m/>
    <x v="5"/>
  </r>
  <r>
    <x v="196"/>
    <n v="10000000"/>
    <n v="10000000"/>
    <n v="0"/>
    <s v=""/>
    <x v="14"/>
    <d v="2021-10-13T00:00:00"/>
    <x v="1"/>
    <x v="7"/>
    <m/>
    <m/>
    <x v="5"/>
  </r>
  <r>
    <x v="197"/>
    <n v="7468942"/>
    <n v="0"/>
    <n v="7468942"/>
    <d v="2022-03-04T00:00:00"/>
    <x v="14"/>
    <d v="2021-10-13T00:00:00"/>
    <x v="1"/>
    <x v="2"/>
    <m/>
    <m/>
    <x v="5"/>
  </r>
  <r>
    <x v="198"/>
    <n v="19936349"/>
    <n v="0"/>
    <n v="19936349"/>
    <d v="2022-02-04T00:00:00"/>
    <x v="14"/>
    <d v="2021-10-13T00:00:00"/>
    <x v="1"/>
    <x v="4"/>
    <m/>
    <m/>
    <x v="5"/>
  </r>
  <r>
    <x v="199"/>
    <n v="4000000"/>
    <n v="4000000"/>
    <n v="0"/>
    <s v=""/>
    <x v="15"/>
    <d v="2021-10-12T00:00:00"/>
    <x v="1"/>
    <x v="2"/>
    <m/>
    <m/>
    <x v="0"/>
  </r>
  <r>
    <x v="200"/>
    <n v="3041037"/>
    <n v="0"/>
    <n v="3041037"/>
    <d v="2022-01-06T00:00:00"/>
    <x v="14"/>
    <d v="2021-10-13T00:00:00"/>
    <x v="1"/>
    <x v="9"/>
    <m/>
    <m/>
    <x v="5"/>
  </r>
  <r>
    <x v="201"/>
    <n v="4808646"/>
    <n v="0"/>
    <n v="4808646"/>
    <d v="2021-12-03T00:00:00"/>
    <x v="14"/>
    <d v="2021-10-08T00:00:00"/>
    <x v="1"/>
    <x v="14"/>
    <m/>
    <m/>
    <x v="5"/>
  </r>
  <r>
    <x v="202"/>
    <n v="11619730"/>
    <n v="8793756"/>
    <n v="2825974"/>
    <d v="2022-03-04T00:00:00"/>
    <x v="14"/>
    <d v="2021-10-08T00:00:00"/>
    <x v="1"/>
    <x v="11"/>
    <m/>
    <m/>
    <x v="5"/>
  </r>
  <r>
    <x v="203"/>
    <n v="704055237"/>
    <n v="704055237"/>
    <n v="0"/>
    <s v=""/>
    <x v="2"/>
    <d v="2021-10-04T00:00:00"/>
    <x v="1"/>
    <x v="2"/>
    <m/>
    <m/>
    <x v="1"/>
  </r>
  <r>
    <x v="203"/>
    <n v="704055237"/>
    <n v="704055237"/>
    <n v="0"/>
    <s v=""/>
    <x v="1"/>
    <d v="2021-10-04T00:00:00"/>
    <x v="1"/>
    <x v="2"/>
    <m/>
    <m/>
    <x v="1"/>
  </r>
  <r>
    <x v="204"/>
    <n v="350040950"/>
    <n v="120000000"/>
    <n v="230040950"/>
    <d v="2022-03-04T00:00:00"/>
    <x v="2"/>
    <d v="2021-10-18T00:00:00"/>
    <x v="1"/>
    <x v="1"/>
    <m/>
    <m/>
    <x v="2"/>
  </r>
  <r>
    <x v="204"/>
    <n v="350040950"/>
    <n v="120000000"/>
    <n v="230040950"/>
    <d v="2022-03-04T00:00:00"/>
    <x v="3"/>
    <d v="2021-10-18T00:00:00"/>
    <x v="1"/>
    <x v="1"/>
    <m/>
    <m/>
    <x v="2"/>
  </r>
  <r>
    <x v="204"/>
    <n v="350040950"/>
    <n v="120000000"/>
    <n v="230040950"/>
    <d v="2022-03-04T00:00:00"/>
    <x v="11"/>
    <d v="2021-10-18T00:00:00"/>
    <x v="1"/>
    <x v="1"/>
    <m/>
    <m/>
    <x v="2"/>
  </r>
  <r>
    <x v="205"/>
    <n v="15545982"/>
    <n v="0"/>
    <n v="15545982"/>
    <d v="2021-12-03T00:00:00"/>
    <x v="14"/>
    <d v="2021-10-08T00:00:00"/>
    <x v="1"/>
    <x v="9"/>
    <m/>
    <m/>
    <x v="5"/>
  </r>
  <r>
    <x v="192"/>
    <n v="733155973"/>
    <n v="733155973"/>
    <n v="0"/>
    <s v=""/>
    <x v="2"/>
    <d v="2021-10-09T00:00:00"/>
    <x v="1"/>
    <x v="0"/>
    <m/>
    <m/>
    <x v="4"/>
  </r>
  <r>
    <x v="192"/>
    <n v="733155973"/>
    <n v="733155973"/>
    <n v="0"/>
    <s v=""/>
    <x v="11"/>
    <d v="2021-10-09T00:00:00"/>
    <x v="1"/>
    <x v="0"/>
    <m/>
    <m/>
    <x v="4"/>
  </r>
  <r>
    <x v="192"/>
    <n v="733155973"/>
    <n v="733155973"/>
    <n v="0"/>
    <s v=""/>
    <x v="1"/>
    <d v="2021-10-09T00:00:00"/>
    <x v="1"/>
    <x v="0"/>
    <m/>
    <m/>
    <x v="4"/>
  </r>
  <r>
    <x v="206"/>
    <n v="14706650"/>
    <n v="2930716"/>
    <n v="11775934"/>
    <d v="2022-02-04T00:00:00"/>
    <x v="14"/>
    <d v="2021-10-07T00:00:00"/>
    <x v="1"/>
    <x v="9"/>
    <m/>
    <m/>
    <x v="5"/>
  </r>
  <r>
    <x v="207"/>
    <n v="2179058"/>
    <n v="0"/>
    <n v="2179058"/>
    <d v="2021-11-04T00:00:00"/>
    <x v="14"/>
    <d v="2021-10-07T00:00:00"/>
    <x v="1"/>
    <x v="3"/>
    <m/>
    <m/>
    <x v="5"/>
  </r>
  <r>
    <x v="208"/>
    <n v="12473791"/>
    <n v="0"/>
    <n v="12473791"/>
    <d v="2022-02-04T00:00:00"/>
    <x v="14"/>
    <d v="2021-10-07T00:00:00"/>
    <x v="1"/>
    <x v="6"/>
    <m/>
    <m/>
    <x v="5"/>
  </r>
  <r>
    <x v="209"/>
    <n v="8987352"/>
    <n v="0"/>
    <n v="8987352"/>
    <d v="2022-01-06T00:00:00"/>
    <x v="14"/>
    <d v="2021-10-07T00:00:00"/>
    <x v="1"/>
    <x v="6"/>
    <m/>
    <m/>
    <x v="5"/>
  </r>
  <r>
    <x v="210"/>
    <n v="762403534"/>
    <n v="762403534"/>
    <n v="0"/>
    <s v=""/>
    <x v="11"/>
    <d v="2021-10-11T00:00:00"/>
    <x v="1"/>
    <x v="2"/>
    <m/>
    <m/>
    <x v="1"/>
  </r>
  <r>
    <x v="210"/>
    <n v="762403534"/>
    <n v="762403534"/>
    <n v="0"/>
    <s v=""/>
    <x v="1"/>
    <d v="2021-10-11T00:00:00"/>
    <x v="1"/>
    <x v="2"/>
    <m/>
    <m/>
    <x v="1"/>
  </r>
  <r>
    <x v="210"/>
    <n v="762403534"/>
    <n v="762403534"/>
    <n v="0"/>
    <s v=""/>
    <x v="2"/>
    <d v="2021-10-11T00:00:00"/>
    <x v="1"/>
    <x v="2"/>
    <m/>
    <m/>
    <x v="1"/>
  </r>
  <r>
    <x v="211"/>
    <n v="833951000"/>
    <n v="833951000"/>
    <n v="0"/>
    <s v=""/>
    <x v="1"/>
    <d v="2021-10-04T00:00:00"/>
    <x v="1"/>
    <x v="2"/>
    <m/>
    <m/>
    <x v="1"/>
  </r>
  <r>
    <x v="211"/>
    <n v="833951000"/>
    <n v="833951000"/>
    <n v="0"/>
    <s v=""/>
    <x v="2"/>
    <d v="2021-10-04T00:00:00"/>
    <x v="1"/>
    <x v="2"/>
    <m/>
    <m/>
    <x v="1"/>
  </r>
  <r>
    <x v="212"/>
    <n v="1062299000"/>
    <n v="1062299000"/>
    <n v="0"/>
    <s v=""/>
    <x v="11"/>
    <d v="2021-10-11T00:00:00"/>
    <x v="1"/>
    <x v="2"/>
    <m/>
    <m/>
    <x v="1"/>
  </r>
  <r>
    <x v="212"/>
    <n v="1062299000"/>
    <n v="1062299000"/>
    <n v="0"/>
    <s v=""/>
    <x v="2"/>
    <d v="2021-10-11T00:00:00"/>
    <x v="1"/>
    <x v="2"/>
    <m/>
    <m/>
    <x v="1"/>
  </r>
  <r>
    <x v="212"/>
    <n v="1062299000"/>
    <n v="1062299000"/>
    <n v="0"/>
    <s v=""/>
    <x v="1"/>
    <d v="2021-10-11T00:00:00"/>
    <x v="1"/>
    <x v="2"/>
    <m/>
    <m/>
    <x v="1"/>
  </r>
  <r>
    <x v="213"/>
    <n v="8774504"/>
    <n v="0"/>
    <n v="8774504"/>
    <d v="2022-03-04T00:00:00"/>
    <x v="14"/>
    <d v="2021-10-06T00:00:00"/>
    <x v="1"/>
    <x v="4"/>
    <m/>
    <m/>
    <x v="5"/>
  </r>
  <r>
    <x v="214"/>
    <n v="35000000"/>
    <n v="35000000"/>
    <n v="0"/>
    <s v=""/>
    <x v="15"/>
    <d v="2021-10-06T00:00:00"/>
    <x v="1"/>
    <x v="4"/>
    <m/>
    <m/>
    <x v="0"/>
  </r>
  <r>
    <x v="215"/>
    <n v="693048191"/>
    <n v="443639500"/>
    <n v="249408691"/>
    <s v=""/>
    <x v="21"/>
    <d v="2021-10-18T00:00:00"/>
    <x v="1"/>
    <x v="9"/>
    <m/>
    <m/>
    <x v="1"/>
  </r>
  <r>
    <x v="215"/>
    <n v="693048191"/>
    <n v="443639500"/>
    <n v="249408691"/>
    <s v=""/>
    <x v="22"/>
    <d v="2021-10-18T00:00:00"/>
    <x v="1"/>
    <x v="9"/>
    <m/>
    <m/>
    <x v="1"/>
  </r>
  <r>
    <x v="215"/>
    <n v="693048191"/>
    <n v="443639500"/>
    <n v="249408691"/>
    <s v=""/>
    <x v="19"/>
    <d v="2021-10-18T00:00:00"/>
    <x v="1"/>
    <x v="9"/>
    <m/>
    <m/>
    <x v="1"/>
  </r>
  <r>
    <x v="216"/>
    <n v="2437260"/>
    <n v="0"/>
    <n v="2437260"/>
    <d v="2021-11-04T00:00:00"/>
    <x v="10"/>
    <d v="2021-10-05T00:00:00"/>
    <x v="1"/>
    <x v="14"/>
    <m/>
    <m/>
    <x v="5"/>
  </r>
  <r>
    <x v="122"/>
    <n v="15697811"/>
    <n v="3614162"/>
    <n v="12083649"/>
    <s v=""/>
    <x v="14"/>
    <d v="2021-12-03T00:00:00"/>
    <x v="1"/>
    <x v="11"/>
    <m/>
    <m/>
    <x v="5"/>
  </r>
  <r>
    <x v="217"/>
    <n v="6052053"/>
    <n v="0"/>
    <n v="6052053"/>
    <d v="2021-12-03T00:00:00"/>
    <x v="14"/>
    <d v="2021-10-05T00:00:00"/>
    <x v="1"/>
    <x v="6"/>
    <m/>
    <m/>
    <x v="5"/>
  </r>
  <r>
    <x v="218"/>
    <n v="7406854"/>
    <n v="0"/>
    <n v="7406854"/>
    <d v="2022-02-04T00:00:00"/>
    <x v="14"/>
    <d v="2021-10-05T00:00:00"/>
    <x v="1"/>
    <x v="16"/>
    <m/>
    <m/>
    <x v="5"/>
  </r>
  <r>
    <x v="75"/>
    <n v="29829334"/>
    <n v="20000000"/>
    <n v="9829334"/>
    <s v=""/>
    <x v="14"/>
    <d v="2021-12-27T00:00:00"/>
    <x v="1"/>
    <x v="11"/>
    <m/>
    <m/>
    <x v="4"/>
  </r>
  <r>
    <x v="219"/>
    <n v="3524590"/>
    <n v="0"/>
    <n v="3524590"/>
    <d v="2021-11-04T00:00:00"/>
    <x v="14"/>
    <d v="2021-10-04T00:00:00"/>
    <x v="1"/>
    <x v="11"/>
    <m/>
    <m/>
    <x v="5"/>
  </r>
  <r>
    <x v="41"/>
    <n v="443958501"/>
    <n v="72000000"/>
    <n v="371958501"/>
    <s v=""/>
    <x v="11"/>
    <d v="2022-01-27T00:00:00"/>
    <x v="0"/>
    <x v="7"/>
    <m/>
    <m/>
    <x v="4"/>
  </r>
  <r>
    <x v="220"/>
    <n v="352030182"/>
    <n v="70000000"/>
    <n v="282030182"/>
    <s v=""/>
    <x v="11"/>
    <d v="2021-10-06T00:00:00"/>
    <x v="1"/>
    <x v="0"/>
    <m/>
    <m/>
    <x v="4"/>
  </r>
  <r>
    <x v="221"/>
    <n v="3575015"/>
    <n v="0"/>
    <n v="3575015"/>
    <d v="2021-11-04T00:00:00"/>
    <x v="6"/>
    <d v="2021-10-06T00:00:00"/>
    <x v="1"/>
    <x v="9"/>
    <m/>
    <m/>
    <x v="4"/>
  </r>
  <r>
    <x v="222"/>
    <n v="219800790"/>
    <n v="65000000"/>
    <n v="154800790"/>
    <s v=""/>
    <x v="4"/>
    <d v="2021-10-06T00:00:00"/>
    <x v="1"/>
    <x v="4"/>
    <m/>
    <m/>
    <x v="4"/>
  </r>
  <r>
    <x v="222"/>
    <n v="219800790"/>
    <n v="65000000"/>
    <n v="154800790"/>
    <s v=""/>
    <x v="5"/>
    <d v="2021-10-06T00:00:00"/>
    <x v="1"/>
    <x v="4"/>
    <m/>
    <m/>
    <x v="4"/>
  </r>
  <r>
    <x v="222"/>
    <n v="219800790"/>
    <n v="65000000"/>
    <n v="154800790"/>
    <s v=""/>
    <x v="6"/>
    <d v="2021-10-06T00:00:00"/>
    <x v="1"/>
    <x v="4"/>
    <m/>
    <m/>
    <x v="4"/>
  </r>
  <r>
    <x v="41"/>
    <n v="443958501"/>
    <n v="72000000"/>
    <n v="371958501"/>
    <s v=""/>
    <x v="1"/>
    <d v="2022-01-27T00:00:00"/>
    <x v="0"/>
    <x v="7"/>
    <m/>
    <m/>
    <x v="4"/>
  </r>
  <r>
    <x v="220"/>
    <n v="352030182"/>
    <n v="70000000"/>
    <n v="282030182"/>
    <s v=""/>
    <x v="1"/>
    <d v="2021-10-06T00:00:00"/>
    <x v="1"/>
    <x v="0"/>
    <m/>
    <m/>
    <x v="4"/>
  </r>
  <r>
    <x v="222"/>
    <n v="219800790"/>
    <n v="65000000"/>
    <n v="154800790"/>
    <s v=""/>
    <x v="7"/>
    <d v="2021-10-06T00:00:00"/>
    <x v="1"/>
    <x v="4"/>
    <m/>
    <m/>
    <x v="4"/>
  </r>
  <r>
    <x v="223"/>
    <n v="2393985"/>
    <n v="0"/>
    <n v="2393985"/>
    <d v="2022-03-04T00:00:00"/>
    <x v="14"/>
    <d v="2021-10-02T00:00:00"/>
    <x v="1"/>
    <x v="9"/>
    <m/>
    <m/>
    <x v="5"/>
  </r>
  <r>
    <x v="224"/>
    <n v="10000000"/>
    <n v="10000000"/>
    <n v="0"/>
    <s v=""/>
    <x v="14"/>
    <d v="2021-10-02T00:00:00"/>
    <x v="1"/>
    <x v="7"/>
    <m/>
    <m/>
    <x v="5"/>
  </r>
  <r>
    <x v="225"/>
    <n v="9311079"/>
    <n v="0"/>
    <n v="9311079"/>
    <d v="2021-12-03T00:00:00"/>
    <x v="14"/>
    <d v="2021-10-02T00:00:00"/>
    <x v="1"/>
    <x v="7"/>
    <m/>
    <m/>
    <x v="5"/>
  </r>
  <r>
    <x v="226"/>
    <n v="4805280"/>
    <n v="0"/>
    <n v="4805280"/>
    <d v="2021-11-04T00:00:00"/>
    <x v="14"/>
    <d v="2021-10-02T00:00:00"/>
    <x v="1"/>
    <x v="7"/>
    <m/>
    <m/>
    <x v="5"/>
  </r>
  <r>
    <x v="227"/>
    <n v="7068591"/>
    <n v="0"/>
    <n v="7068591"/>
    <d v="2022-03-04T00:00:00"/>
    <x v="14"/>
    <d v="2021-10-02T00:00:00"/>
    <x v="1"/>
    <x v="7"/>
    <m/>
    <m/>
    <x v="5"/>
  </r>
  <r>
    <x v="228"/>
    <n v="1846807"/>
    <n v="0"/>
    <n v="1846807"/>
    <d v="2021-11-04T00:00:00"/>
    <x v="14"/>
    <d v="2021-10-02T00:00:00"/>
    <x v="1"/>
    <x v="8"/>
    <m/>
    <m/>
    <x v="5"/>
  </r>
  <r>
    <x v="229"/>
    <n v="1563234"/>
    <n v="0"/>
    <n v="1563234"/>
    <d v="2021-11-04T00:00:00"/>
    <x v="14"/>
    <d v="2021-10-02T00:00:00"/>
    <x v="1"/>
    <x v="3"/>
    <m/>
    <m/>
    <x v="5"/>
  </r>
  <r>
    <x v="230"/>
    <n v="4468906"/>
    <n v="0"/>
    <n v="4468906"/>
    <d v="2021-11-04T00:00:00"/>
    <x v="14"/>
    <d v="2021-10-02T00:00:00"/>
    <x v="1"/>
    <x v="14"/>
    <m/>
    <m/>
    <x v="5"/>
  </r>
  <r>
    <x v="231"/>
    <n v="5247752"/>
    <n v="0"/>
    <n v="5247752"/>
    <d v="2021-12-03T00:00:00"/>
    <x v="14"/>
    <d v="2021-10-02T00:00:00"/>
    <x v="1"/>
    <x v="14"/>
    <m/>
    <m/>
    <x v="5"/>
  </r>
  <r>
    <x v="232"/>
    <n v="9758790"/>
    <n v="0"/>
    <n v="9758790"/>
    <d v="2021-11-04T00:00:00"/>
    <x v="14"/>
    <d v="2021-10-02T00:00:00"/>
    <x v="1"/>
    <x v="11"/>
    <m/>
    <m/>
    <x v="5"/>
  </r>
  <r>
    <x v="233"/>
    <n v="294439396"/>
    <n v="70000000"/>
    <n v="224439396"/>
    <d v="2021-12-03T00:00:00"/>
    <x v="14"/>
    <d v="2021-10-02T00:00:00"/>
    <x v="1"/>
    <x v="6"/>
    <m/>
    <m/>
    <x v="5"/>
  </r>
  <r>
    <x v="234"/>
    <n v="25000000"/>
    <n v="25000000"/>
    <n v="0"/>
    <s v=""/>
    <x v="15"/>
    <d v="2021-10-05T00:00:00"/>
    <x v="1"/>
    <x v="4"/>
    <m/>
    <m/>
    <x v="0"/>
  </r>
  <r>
    <x v="212"/>
    <n v="1062299000"/>
    <n v="1062299000"/>
    <n v="0"/>
    <s v=""/>
    <x v="3"/>
    <d v="2021-10-11T00:00:00"/>
    <x v="1"/>
    <x v="2"/>
    <m/>
    <m/>
    <x v="1"/>
  </r>
  <r>
    <x v="235"/>
    <n v="337193840"/>
    <n v="140000000"/>
    <n v="197193840"/>
    <d v="2021-11-04T00:00:00"/>
    <x v="8"/>
    <d v="2020-12-31T00:00:00"/>
    <x v="2"/>
    <x v="1"/>
    <m/>
    <m/>
    <x v="2"/>
  </r>
  <r>
    <x v="236"/>
    <n v="414785542"/>
    <n v="170000000"/>
    <n v="244785542"/>
    <s v=""/>
    <x v="23"/>
    <d v="2021-10-11T00:00:00"/>
    <x v="1"/>
    <x v="9"/>
    <m/>
    <m/>
    <x v="1"/>
  </r>
  <r>
    <x v="236"/>
    <n v="414785542"/>
    <n v="170000000"/>
    <n v="244785542"/>
    <s v=""/>
    <x v="21"/>
    <d v="2021-10-11T00:00:00"/>
    <x v="1"/>
    <x v="9"/>
    <m/>
    <m/>
    <x v="1"/>
  </r>
  <r>
    <x v="237"/>
    <n v="5215709"/>
    <n v="0"/>
    <n v="5215709"/>
    <d v="2021-10-04T00:00:00"/>
    <x v="18"/>
    <d v="2021-05-25T00:00:00"/>
    <x v="1"/>
    <x v="0"/>
    <m/>
    <m/>
    <x v="5"/>
  </r>
  <r>
    <x v="236"/>
    <n v="414785542"/>
    <n v="170000000"/>
    <n v="244785542"/>
    <s v=""/>
    <x v="19"/>
    <d v="2021-10-11T00:00:00"/>
    <x v="1"/>
    <x v="9"/>
    <m/>
    <m/>
    <x v="1"/>
  </r>
  <r>
    <x v="238"/>
    <n v="237710450"/>
    <n v="80000000"/>
    <n v="157710450"/>
    <d v="2022-02-04T00:00:00"/>
    <x v="5"/>
    <d v="2021-10-04T00:00:00"/>
    <x v="1"/>
    <x v="9"/>
    <m/>
    <m/>
    <x v="2"/>
  </r>
  <r>
    <x v="238"/>
    <n v="237710450"/>
    <n v="80000000"/>
    <n v="157710450"/>
    <d v="2022-02-04T00:00:00"/>
    <x v="6"/>
    <d v="2021-10-04T00:00:00"/>
    <x v="1"/>
    <x v="9"/>
    <m/>
    <m/>
    <x v="2"/>
  </r>
  <r>
    <x v="238"/>
    <n v="237710450"/>
    <n v="80000000"/>
    <n v="157710450"/>
    <d v="2022-02-04T00:00:00"/>
    <x v="7"/>
    <d v="2021-10-04T00:00:00"/>
    <x v="1"/>
    <x v="9"/>
    <m/>
    <m/>
    <x v="2"/>
  </r>
  <r>
    <x v="239"/>
    <n v="310598322"/>
    <n v="0"/>
    <n v="310598322"/>
    <d v="2022-01-06T00:00:00"/>
    <x v="5"/>
    <d v="2021-10-11T00:00:00"/>
    <x v="1"/>
    <x v="12"/>
    <m/>
    <m/>
    <x v="2"/>
  </r>
  <r>
    <x v="239"/>
    <n v="310598322"/>
    <n v="0"/>
    <n v="310598322"/>
    <d v="2022-01-06T00:00:00"/>
    <x v="6"/>
    <d v="2021-10-11T00:00:00"/>
    <x v="1"/>
    <x v="12"/>
    <m/>
    <m/>
    <x v="2"/>
  </r>
  <r>
    <x v="239"/>
    <n v="310598322"/>
    <n v="0"/>
    <n v="310598322"/>
    <d v="2022-01-06T00:00:00"/>
    <x v="7"/>
    <d v="2021-10-11T00:00:00"/>
    <x v="1"/>
    <x v="12"/>
    <m/>
    <m/>
    <x v="2"/>
  </r>
  <r>
    <x v="240"/>
    <n v="328541576"/>
    <n v="0"/>
    <n v="328541576"/>
    <d v="2022-02-04T00:00:00"/>
    <x v="1"/>
    <d v="2021-10-01T00:00:00"/>
    <x v="1"/>
    <x v="0"/>
    <m/>
    <m/>
    <x v="4"/>
  </r>
  <r>
    <x v="44"/>
    <n v="260839884"/>
    <n v="0"/>
    <n v="260839884"/>
    <d v="2022-03-04T00:00:00"/>
    <x v="3"/>
    <d v="2022-01-27T00:00:00"/>
    <x v="0"/>
    <x v="1"/>
    <m/>
    <m/>
    <x v="4"/>
  </r>
  <r>
    <x v="44"/>
    <n v="260839884"/>
    <n v="0"/>
    <n v="260839884"/>
    <d v="2022-03-04T00:00:00"/>
    <x v="1"/>
    <d v="2022-01-27T00:00:00"/>
    <x v="0"/>
    <x v="1"/>
    <m/>
    <m/>
    <x v="4"/>
  </r>
  <r>
    <x v="241"/>
    <n v="1183028617"/>
    <n v="935012683"/>
    <n v="248015934"/>
    <d v="2022-03-04T00:00:00"/>
    <x v="3"/>
    <d v="2021-10-04T00:00:00"/>
    <x v="1"/>
    <x v="1"/>
    <m/>
    <m/>
    <x v="2"/>
  </r>
  <r>
    <x v="241"/>
    <n v="1183028617"/>
    <n v="935012683"/>
    <n v="248015934"/>
    <d v="2022-03-04T00:00:00"/>
    <x v="2"/>
    <d v="2021-10-04T00:00:00"/>
    <x v="1"/>
    <x v="1"/>
    <m/>
    <m/>
    <x v="2"/>
  </r>
  <r>
    <x v="241"/>
    <n v="1183028617"/>
    <n v="935012683"/>
    <n v="248015934"/>
    <d v="2022-03-04T00:00:00"/>
    <x v="1"/>
    <d v="2021-10-04T00:00:00"/>
    <x v="1"/>
    <x v="1"/>
    <m/>
    <m/>
    <x v="2"/>
  </r>
  <r>
    <x v="242"/>
    <n v="11957039"/>
    <n v="0"/>
    <n v="11957039"/>
    <d v="2021-11-04T00:00:00"/>
    <x v="14"/>
    <d v="2021-09-28T00:00:00"/>
    <x v="1"/>
    <x v="6"/>
    <m/>
    <m/>
    <x v="5"/>
  </r>
  <r>
    <x v="243"/>
    <n v="10324322"/>
    <n v="0"/>
    <n v="10324322"/>
    <d v="2021-11-04T00:00:00"/>
    <x v="14"/>
    <d v="2021-09-25T00:00:00"/>
    <x v="1"/>
    <x v="7"/>
    <m/>
    <m/>
    <x v="5"/>
  </r>
  <r>
    <x v="244"/>
    <n v="13709081"/>
    <n v="0"/>
    <n v="13709081"/>
    <d v="2021-12-03T00:00:00"/>
    <x v="14"/>
    <d v="2021-09-25T00:00:00"/>
    <x v="1"/>
    <x v="7"/>
    <m/>
    <m/>
    <x v="5"/>
  </r>
  <r>
    <x v="245"/>
    <n v="7221778"/>
    <n v="0"/>
    <n v="7221778"/>
    <d v="2021-11-04T00:00:00"/>
    <x v="14"/>
    <d v="2021-09-25T00:00:00"/>
    <x v="1"/>
    <x v="8"/>
    <m/>
    <m/>
    <x v="5"/>
  </r>
  <r>
    <x v="246"/>
    <n v="13983865"/>
    <n v="0"/>
    <n v="13983865"/>
    <d v="2021-12-03T00:00:00"/>
    <x v="14"/>
    <d v="2021-09-25T00:00:00"/>
    <x v="1"/>
    <x v="14"/>
    <m/>
    <m/>
    <x v="5"/>
  </r>
  <r>
    <x v="247"/>
    <n v="49464519"/>
    <n v="25475218"/>
    <n v="23989301"/>
    <s v=""/>
    <x v="14"/>
    <d v="2021-09-25T00:00:00"/>
    <x v="1"/>
    <x v="14"/>
    <m/>
    <m/>
    <x v="5"/>
  </r>
  <r>
    <x v="248"/>
    <n v="6420825"/>
    <n v="0"/>
    <n v="6420825"/>
    <d v="2022-02-04T00:00:00"/>
    <x v="14"/>
    <d v="2021-09-25T00:00:00"/>
    <x v="1"/>
    <x v="11"/>
    <m/>
    <m/>
    <x v="5"/>
  </r>
  <r>
    <x v="249"/>
    <n v="10658645"/>
    <n v="0"/>
    <n v="10658645"/>
    <d v="2022-03-04T00:00:00"/>
    <x v="14"/>
    <d v="2021-09-25T00:00:00"/>
    <x v="1"/>
    <x v="6"/>
    <m/>
    <m/>
    <x v="5"/>
  </r>
  <r>
    <x v="250"/>
    <n v="25989978"/>
    <n v="0"/>
    <n v="25989978"/>
    <d v="2021-11-04T00:00:00"/>
    <x v="14"/>
    <d v="2021-09-25T00:00:00"/>
    <x v="1"/>
    <x v="4"/>
    <m/>
    <m/>
    <x v="5"/>
  </r>
  <r>
    <x v="251"/>
    <n v="11802915"/>
    <n v="0"/>
    <n v="11802915"/>
    <d v="2021-11-04T00:00:00"/>
    <x v="14"/>
    <d v="2021-09-25T00:00:00"/>
    <x v="1"/>
    <x v="16"/>
    <m/>
    <m/>
    <x v="5"/>
  </r>
  <r>
    <x v="252"/>
    <n v="6828351"/>
    <n v="0"/>
    <n v="6828351"/>
    <d v="2021-12-03T00:00:00"/>
    <x v="14"/>
    <d v="2021-09-24T00:00:00"/>
    <x v="1"/>
    <x v="9"/>
    <m/>
    <m/>
    <x v="5"/>
  </r>
  <r>
    <x v="111"/>
    <n v="10883004"/>
    <n v="8000000"/>
    <n v="2883004"/>
    <s v=""/>
    <x v="14"/>
    <d v="2021-12-03T00:00:00"/>
    <x v="1"/>
    <x v="9"/>
    <m/>
    <m/>
    <x v="5"/>
  </r>
  <r>
    <x v="253"/>
    <n v="6320292"/>
    <n v="0"/>
    <n v="6320292"/>
    <d v="2021-12-03T00:00:00"/>
    <x v="14"/>
    <d v="2021-09-24T00:00:00"/>
    <x v="1"/>
    <x v="9"/>
    <m/>
    <m/>
    <x v="5"/>
  </r>
  <r>
    <x v="254"/>
    <n v="5331975"/>
    <n v="5331975"/>
    <n v="0"/>
    <s v=""/>
    <x v="10"/>
    <d v="2021-09-24T00:00:00"/>
    <x v="1"/>
    <x v="11"/>
    <m/>
    <m/>
    <x v="5"/>
  </r>
  <r>
    <x v="255"/>
    <n v="23620134"/>
    <n v="0"/>
    <n v="23620134"/>
    <d v="2022-01-06T00:00:00"/>
    <x v="14"/>
    <d v="2021-09-24T00:00:00"/>
    <x v="1"/>
    <x v="11"/>
    <m/>
    <m/>
    <x v="5"/>
  </r>
  <r>
    <x v="256"/>
    <n v="6741522"/>
    <n v="0"/>
    <n v="6741522"/>
    <d v="2021-11-04T00:00:00"/>
    <x v="14"/>
    <d v="2021-09-24T00:00:00"/>
    <x v="1"/>
    <x v="6"/>
    <m/>
    <m/>
    <x v="5"/>
  </r>
  <r>
    <x v="18"/>
    <n v="9000000"/>
    <n v="9000000"/>
    <n v="0"/>
    <s v=""/>
    <x v="10"/>
    <d v="2022-02-12T00:00:00"/>
    <x v="0"/>
    <x v="0"/>
    <m/>
    <m/>
    <x v="4"/>
  </r>
  <r>
    <x v="257"/>
    <n v="11618584"/>
    <n v="0"/>
    <n v="11618584"/>
    <d v="2022-03-04T00:00:00"/>
    <x v="8"/>
    <d v="2021-09-22T00:00:00"/>
    <x v="1"/>
    <x v="4"/>
    <m/>
    <m/>
    <x v="5"/>
  </r>
  <r>
    <x v="258"/>
    <n v="24698203"/>
    <n v="12000000"/>
    <n v="12698203"/>
    <s v=""/>
    <x v="8"/>
    <d v="2021-09-22T00:00:00"/>
    <x v="1"/>
    <x v="1"/>
    <m/>
    <m/>
    <x v="5"/>
  </r>
  <r>
    <x v="259"/>
    <n v="7397661"/>
    <n v="0"/>
    <n v="7397661"/>
    <d v="2022-03-04T00:00:00"/>
    <x v="8"/>
    <d v="2021-09-22T00:00:00"/>
    <x v="1"/>
    <x v="1"/>
    <m/>
    <m/>
    <x v="5"/>
  </r>
  <r>
    <x v="260"/>
    <n v="17318261"/>
    <n v="17318261"/>
    <n v="0"/>
    <s v=""/>
    <x v="8"/>
    <d v="2021-09-22T00:00:00"/>
    <x v="1"/>
    <x v="1"/>
    <m/>
    <m/>
    <x v="5"/>
  </r>
  <r>
    <x v="261"/>
    <n v="12000000"/>
    <n v="12000000"/>
    <n v="0"/>
    <s v=""/>
    <x v="8"/>
    <d v="2021-09-22T00:00:00"/>
    <x v="1"/>
    <x v="1"/>
    <m/>
    <m/>
    <x v="5"/>
  </r>
  <r>
    <x v="262"/>
    <n v="8258666"/>
    <n v="0"/>
    <n v="8258666"/>
    <d v="2022-01-06T00:00:00"/>
    <x v="8"/>
    <d v="2021-09-22T00:00:00"/>
    <x v="1"/>
    <x v="4"/>
    <m/>
    <m/>
    <x v="5"/>
  </r>
  <r>
    <x v="263"/>
    <n v="19132448"/>
    <n v="0"/>
    <n v="19132448"/>
    <d v="2022-01-06T00:00:00"/>
    <x v="8"/>
    <d v="2021-09-22T00:00:00"/>
    <x v="1"/>
    <x v="9"/>
    <m/>
    <m/>
    <x v="5"/>
  </r>
  <r>
    <x v="264"/>
    <n v="6644704"/>
    <n v="0"/>
    <n v="6644704"/>
    <d v="2021-12-03T00:00:00"/>
    <x v="9"/>
    <d v="2021-09-27T00:00:00"/>
    <x v="1"/>
    <x v="15"/>
    <m/>
    <m/>
    <x v="1"/>
  </r>
  <r>
    <x v="265"/>
    <n v="3923709"/>
    <n v="0"/>
    <n v="3923709"/>
    <d v="2021-11-04T00:00:00"/>
    <x v="14"/>
    <d v="2021-09-23T00:00:00"/>
    <x v="1"/>
    <x v="9"/>
    <m/>
    <m/>
    <x v="5"/>
  </r>
  <r>
    <x v="266"/>
    <n v="10959218"/>
    <n v="0"/>
    <n v="10959218"/>
    <d v="2021-11-04T00:00:00"/>
    <x v="14"/>
    <d v="2021-09-23T00:00:00"/>
    <x v="1"/>
    <x v="7"/>
    <m/>
    <m/>
    <x v="5"/>
  </r>
  <r>
    <x v="267"/>
    <n v="8000000"/>
    <n v="8000000"/>
    <n v="0"/>
    <s v=""/>
    <x v="14"/>
    <d v="2021-09-23T00:00:00"/>
    <x v="1"/>
    <x v="7"/>
    <m/>
    <m/>
    <x v="5"/>
  </r>
  <r>
    <x v="268"/>
    <n v="2718454"/>
    <n v="0"/>
    <n v="2718454"/>
    <d v="2021-11-04T00:00:00"/>
    <x v="14"/>
    <d v="2021-09-23T00:00:00"/>
    <x v="1"/>
    <x v="8"/>
    <m/>
    <m/>
    <x v="5"/>
  </r>
  <r>
    <x v="269"/>
    <n v="2957576"/>
    <n v="0"/>
    <n v="2957576"/>
    <d v="2021-11-04T00:00:00"/>
    <x v="14"/>
    <d v="2021-09-23T00:00:00"/>
    <x v="1"/>
    <x v="14"/>
    <m/>
    <m/>
    <x v="5"/>
  </r>
  <r>
    <x v="270"/>
    <n v="20481150"/>
    <n v="11000000"/>
    <n v="9481150"/>
    <d v="2021-11-04T00:00:00"/>
    <x v="14"/>
    <d v="2021-09-23T00:00:00"/>
    <x v="1"/>
    <x v="6"/>
    <m/>
    <m/>
    <x v="5"/>
  </r>
  <r>
    <x v="271"/>
    <n v="10000000"/>
    <n v="10000000"/>
    <n v="0"/>
    <s v=""/>
    <x v="10"/>
    <d v="2021-09-23T00:00:00"/>
    <x v="1"/>
    <x v="0"/>
    <m/>
    <m/>
    <x v="5"/>
  </r>
  <r>
    <x v="272"/>
    <n v="10189712"/>
    <n v="0"/>
    <n v="10189712"/>
    <d v="2021-12-03T00:00:00"/>
    <x v="14"/>
    <d v="2021-09-23T00:00:00"/>
    <x v="1"/>
    <x v="16"/>
    <m/>
    <m/>
    <x v="5"/>
  </r>
  <r>
    <x v="210"/>
    <n v="762403534"/>
    <n v="762403534"/>
    <n v="0"/>
    <s v=""/>
    <x v="3"/>
    <d v="2021-10-11T00:00:00"/>
    <x v="1"/>
    <x v="2"/>
    <m/>
    <m/>
    <x v="1"/>
  </r>
  <r>
    <x v="168"/>
    <n v="467338431"/>
    <n v="356832831"/>
    <n v="110505600"/>
    <s v=""/>
    <x v="3"/>
    <d v="2021-10-11T00:00:00"/>
    <x v="1"/>
    <x v="2"/>
    <m/>
    <m/>
    <x v="1"/>
  </r>
  <r>
    <x v="211"/>
    <n v="833951000"/>
    <n v="833951000"/>
    <n v="0"/>
    <s v=""/>
    <x v="3"/>
    <d v="2021-10-04T00:00:00"/>
    <x v="1"/>
    <x v="2"/>
    <m/>
    <m/>
    <x v="1"/>
  </r>
  <r>
    <x v="169"/>
    <n v="420505600"/>
    <n v="310000000"/>
    <n v="110505600"/>
    <s v=""/>
    <x v="3"/>
    <d v="2021-10-04T00:00:00"/>
    <x v="1"/>
    <x v="2"/>
    <m/>
    <m/>
    <x v="1"/>
  </r>
  <r>
    <x v="203"/>
    <n v="704055237"/>
    <n v="704055237"/>
    <n v="0"/>
    <s v=""/>
    <x v="3"/>
    <d v="2021-10-04T00:00:00"/>
    <x v="1"/>
    <x v="2"/>
    <m/>
    <m/>
    <x v="1"/>
  </r>
  <r>
    <x v="273"/>
    <n v="941390019"/>
    <n v="771104250"/>
    <n v="170285769"/>
    <s v=""/>
    <x v="11"/>
    <d v="2021-10-04T00:00:00"/>
    <x v="1"/>
    <x v="1"/>
    <m/>
    <m/>
    <x v="2"/>
  </r>
  <r>
    <x v="273"/>
    <n v="941390019"/>
    <n v="771104250"/>
    <n v="170285769"/>
    <s v=""/>
    <x v="2"/>
    <d v="2021-10-04T00:00:00"/>
    <x v="1"/>
    <x v="1"/>
    <m/>
    <m/>
    <x v="2"/>
  </r>
  <r>
    <x v="273"/>
    <n v="941390019"/>
    <n v="771104250"/>
    <n v="170285769"/>
    <s v=""/>
    <x v="3"/>
    <d v="2021-10-04T00:00:00"/>
    <x v="1"/>
    <x v="1"/>
    <m/>
    <m/>
    <x v="2"/>
  </r>
  <r>
    <x v="273"/>
    <n v="941390019"/>
    <n v="771104250"/>
    <n v="170285769"/>
    <s v=""/>
    <x v="1"/>
    <d v="2021-10-04T00:00:00"/>
    <x v="1"/>
    <x v="1"/>
    <m/>
    <m/>
    <x v="2"/>
  </r>
  <r>
    <x v="274"/>
    <n v="312811902"/>
    <n v="312811902"/>
    <n v="0"/>
    <s v=""/>
    <x v="15"/>
    <d v="2021-09-20T00:00:00"/>
    <x v="1"/>
    <x v="11"/>
    <m/>
    <m/>
    <x v="0"/>
  </r>
  <r>
    <x v="275"/>
    <n v="113000000"/>
    <n v="113000000"/>
    <n v="0"/>
    <s v=""/>
    <x v="9"/>
    <d v="2021-09-20T00:00:00"/>
    <x v="1"/>
    <x v="14"/>
    <m/>
    <m/>
    <x v="1"/>
  </r>
  <r>
    <x v="165"/>
    <n v="1148402268"/>
    <n v="1037896668"/>
    <n v="110505600"/>
    <s v=""/>
    <x v="3"/>
    <d v="2021-09-27T00:00:00"/>
    <x v="1"/>
    <x v="1"/>
    <m/>
    <m/>
    <x v="2"/>
  </r>
  <r>
    <x v="276"/>
    <n v="7402169"/>
    <n v="0"/>
    <n v="7402169"/>
    <d v="2021-11-04T00:00:00"/>
    <x v="14"/>
    <d v="2021-09-17T00:00:00"/>
    <x v="1"/>
    <x v="7"/>
    <m/>
    <m/>
    <x v="5"/>
  </r>
  <r>
    <x v="277"/>
    <n v="9809279"/>
    <n v="0"/>
    <n v="9809279"/>
    <d v="2021-12-03T00:00:00"/>
    <x v="10"/>
    <d v="2021-09-17T00:00:00"/>
    <x v="1"/>
    <x v="0"/>
    <m/>
    <m/>
    <x v="5"/>
  </r>
  <r>
    <x v="194"/>
    <n v="411632795"/>
    <n v="394085338"/>
    <n v="17547457"/>
    <s v=""/>
    <x v="11"/>
    <d v="2021-09-27T00:00:00"/>
    <x v="1"/>
    <x v="0"/>
    <m/>
    <m/>
    <x v="2"/>
  </r>
  <r>
    <x v="194"/>
    <n v="411632795"/>
    <n v="394085338"/>
    <n v="17547457"/>
    <s v=""/>
    <x v="3"/>
    <d v="2021-09-27T00:00:00"/>
    <x v="1"/>
    <x v="0"/>
    <m/>
    <m/>
    <x v="2"/>
  </r>
  <r>
    <x v="278"/>
    <n v="371237776"/>
    <n v="0"/>
    <n v="371237776"/>
    <d v="2022-01-06T00:00:00"/>
    <x v="1"/>
    <d v="2021-09-27T00:00:00"/>
    <x v="1"/>
    <x v="0"/>
    <m/>
    <m/>
    <x v="2"/>
  </r>
  <r>
    <x v="278"/>
    <n v="371237776"/>
    <n v="0"/>
    <n v="371237776"/>
    <d v="2022-01-06T00:00:00"/>
    <x v="3"/>
    <d v="2021-09-27T00:00:00"/>
    <x v="1"/>
    <x v="0"/>
    <m/>
    <m/>
    <x v="2"/>
  </r>
  <r>
    <x v="279"/>
    <n v="6145134"/>
    <n v="0"/>
    <n v="6145134"/>
    <d v="2021-11-04T00:00:00"/>
    <x v="10"/>
    <d v="2021-09-16T00:00:00"/>
    <x v="1"/>
    <x v="0"/>
    <m/>
    <m/>
    <x v="5"/>
  </r>
  <r>
    <x v="280"/>
    <n v="2389729"/>
    <n v="0"/>
    <n v="2389729"/>
    <d v="2021-11-04T00:00:00"/>
    <x v="10"/>
    <d v="2021-09-16T00:00:00"/>
    <x v="1"/>
    <x v="7"/>
    <m/>
    <m/>
    <x v="5"/>
  </r>
  <r>
    <x v="281"/>
    <n v="4699187"/>
    <n v="0"/>
    <n v="4699187"/>
    <d v="2021-12-03T00:00:00"/>
    <x v="10"/>
    <d v="2021-09-16T00:00:00"/>
    <x v="1"/>
    <x v="7"/>
    <m/>
    <m/>
    <x v="5"/>
  </r>
  <r>
    <x v="282"/>
    <n v="10436860"/>
    <n v="0"/>
    <n v="10436860"/>
    <d v="2021-11-04T00:00:00"/>
    <x v="10"/>
    <d v="2021-09-16T00:00:00"/>
    <x v="1"/>
    <x v="3"/>
    <m/>
    <m/>
    <x v="5"/>
  </r>
  <r>
    <x v="283"/>
    <n v="6701259"/>
    <n v="0"/>
    <n v="6701259"/>
    <d v="2021-11-04T00:00:00"/>
    <x v="10"/>
    <d v="2021-09-16T00:00:00"/>
    <x v="1"/>
    <x v="0"/>
    <m/>
    <m/>
    <x v="5"/>
  </r>
  <r>
    <x v="284"/>
    <n v="7022660"/>
    <n v="0"/>
    <n v="7022660"/>
    <d v="2021-12-03T00:00:00"/>
    <x v="10"/>
    <d v="2021-09-16T00:00:00"/>
    <x v="1"/>
    <x v="4"/>
    <m/>
    <m/>
    <x v="5"/>
  </r>
  <r>
    <x v="285"/>
    <n v="12000000"/>
    <n v="12000000"/>
    <n v="0"/>
    <s v=""/>
    <x v="14"/>
    <d v="2021-09-16T00:00:00"/>
    <x v="1"/>
    <x v="4"/>
    <m/>
    <m/>
    <x v="5"/>
  </r>
  <r>
    <x v="286"/>
    <n v="291472366"/>
    <n v="257634629"/>
    <n v="33837737"/>
    <d v="2021-11-04T00:00:00"/>
    <x v="10"/>
    <d v="2021-09-16T00:00:00"/>
    <x v="1"/>
    <x v="2"/>
    <m/>
    <m/>
    <x v="5"/>
  </r>
  <r>
    <x v="287"/>
    <n v="2444043"/>
    <n v="0"/>
    <n v="2444043"/>
    <d v="2021-11-04T00:00:00"/>
    <x v="14"/>
    <d v="2021-09-16T00:00:00"/>
    <x v="1"/>
    <x v="9"/>
    <m/>
    <m/>
    <x v="5"/>
  </r>
  <r>
    <x v="288"/>
    <n v="6442945"/>
    <n v="0"/>
    <n v="6442945"/>
    <d v="2021-11-04T00:00:00"/>
    <x v="14"/>
    <d v="2021-09-16T00:00:00"/>
    <x v="1"/>
    <x v="7"/>
    <m/>
    <m/>
    <x v="5"/>
  </r>
  <r>
    <x v="289"/>
    <n v="7898578"/>
    <n v="0"/>
    <n v="7898578"/>
    <d v="2021-11-04T00:00:00"/>
    <x v="14"/>
    <d v="2021-09-16T00:00:00"/>
    <x v="1"/>
    <x v="7"/>
    <m/>
    <m/>
    <x v="5"/>
  </r>
  <r>
    <x v="290"/>
    <n v="14800399"/>
    <n v="0"/>
    <n v="14800399"/>
    <d v="2021-12-03T00:00:00"/>
    <x v="14"/>
    <d v="2021-09-16T00:00:00"/>
    <x v="1"/>
    <x v="7"/>
    <m/>
    <m/>
    <x v="5"/>
  </r>
  <r>
    <x v="291"/>
    <n v="11921629"/>
    <n v="0"/>
    <n v="11921629"/>
    <d v="2021-11-04T00:00:00"/>
    <x v="14"/>
    <d v="2021-09-16T00:00:00"/>
    <x v="1"/>
    <x v="7"/>
    <m/>
    <m/>
    <x v="5"/>
  </r>
  <r>
    <x v="167"/>
    <n v="700993494"/>
    <n v="526696500"/>
    <n v="174296994"/>
    <d v="2022-03-04T00:00:00"/>
    <x v="3"/>
    <d v="2021-09-27T00:00:00"/>
    <x v="1"/>
    <x v="2"/>
    <m/>
    <m/>
    <x v="1"/>
  </r>
  <r>
    <x v="47"/>
    <n v="8132164"/>
    <n v="0"/>
    <n v="8132164"/>
    <d v="2022-03-04T00:00:00"/>
    <x v="14"/>
    <d v="2022-01-21T00:00:00"/>
    <x v="0"/>
    <x v="2"/>
    <m/>
    <m/>
    <x v="5"/>
  </r>
  <r>
    <x v="292"/>
    <n v="6285205"/>
    <n v="0"/>
    <n v="6285205"/>
    <d v="2021-12-03T00:00:00"/>
    <x v="14"/>
    <d v="2021-09-16T00:00:00"/>
    <x v="1"/>
    <x v="12"/>
    <m/>
    <m/>
    <x v="5"/>
  </r>
  <r>
    <x v="293"/>
    <n v="7580819"/>
    <n v="0"/>
    <n v="7580819"/>
    <d v="2021-10-04T00:00:00"/>
    <x v="10"/>
    <d v="2021-09-15T00:00:00"/>
    <x v="1"/>
    <x v="11"/>
    <m/>
    <m/>
    <x v="5"/>
  </r>
  <r>
    <x v="294"/>
    <n v="12000000"/>
    <n v="12000000"/>
    <n v="0"/>
    <s v=""/>
    <x v="14"/>
    <d v="2021-09-14T00:00:00"/>
    <x v="1"/>
    <x v="9"/>
    <m/>
    <m/>
    <x v="5"/>
  </r>
  <r>
    <x v="90"/>
    <n v="22000000"/>
    <n v="22000000"/>
    <n v="0"/>
    <s v=""/>
    <x v="14"/>
    <d v="2021-12-20T00:00:00"/>
    <x v="1"/>
    <x v="7"/>
    <m/>
    <m/>
    <x v="2"/>
  </r>
  <r>
    <x v="295"/>
    <n v="11339074"/>
    <n v="0"/>
    <n v="11339074"/>
    <d v="2021-12-03T00:00:00"/>
    <x v="10"/>
    <d v="2021-09-14T00:00:00"/>
    <x v="1"/>
    <x v="8"/>
    <m/>
    <m/>
    <x v="5"/>
  </r>
  <r>
    <x v="131"/>
    <n v="14774370"/>
    <n v="0"/>
    <n v="14774370"/>
    <d v="2022-03-04T00:00:00"/>
    <x v="10"/>
    <d v="2021-11-26T00:00:00"/>
    <x v="1"/>
    <x v="11"/>
    <m/>
    <m/>
    <x v="5"/>
  </r>
  <r>
    <x v="296"/>
    <n v="5803256"/>
    <n v="0"/>
    <n v="5803256"/>
    <d v="2021-10-04T00:00:00"/>
    <x v="14"/>
    <d v="2021-09-14T00:00:00"/>
    <x v="1"/>
    <x v="5"/>
    <m/>
    <m/>
    <x v="5"/>
  </r>
  <r>
    <x v="297"/>
    <n v="5116729"/>
    <n v="0"/>
    <n v="5116729"/>
    <d v="2021-11-04T00:00:00"/>
    <x v="10"/>
    <d v="2021-09-14T00:00:00"/>
    <x v="1"/>
    <x v="5"/>
    <m/>
    <m/>
    <x v="5"/>
  </r>
  <r>
    <x v="298"/>
    <n v="12000000"/>
    <n v="12000000"/>
    <n v="0"/>
    <s v=""/>
    <x v="14"/>
    <d v="2021-09-14T00:00:00"/>
    <x v="1"/>
    <x v="5"/>
    <m/>
    <m/>
    <x v="5"/>
  </r>
  <r>
    <x v="299"/>
    <n v="9912905"/>
    <n v="0"/>
    <n v="9912905"/>
    <d v="2021-11-04T00:00:00"/>
    <x v="14"/>
    <d v="2021-09-14T00:00:00"/>
    <x v="1"/>
    <x v="6"/>
    <m/>
    <m/>
    <x v="5"/>
  </r>
  <r>
    <x v="300"/>
    <n v="12000000"/>
    <n v="12000000"/>
    <n v="0"/>
    <s v=""/>
    <x v="14"/>
    <d v="2021-09-14T00:00:00"/>
    <x v="1"/>
    <x v="6"/>
    <m/>
    <m/>
    <x v="5"/>
  </r>
  <r>
    <x v="301"/>
    <n v="12000000"/>
    <n v="12000000"/>
    <n v="0"/>
    <s v=""/>
    <x v="14"/>
    <d v="2021-09-14T00:00:00"/>
    <x v="1"/>
    <x v="6"/>
    <m/>
    <m/>
    <x v="5"/>
  </r>
  <r>
    <x v="302"/>
    <n v="12000000"/>
    <n v="12000000"/>
    <n v="0"/>
    <s v=""/>
    <x v="14"/>
    <d v="2021-09-14T00:00:00"/>
    <x v="1"/>
    <x v="6"/>
    <m/>
    <m/>
    <x v="5"/>
  </r>
  <r>
    <x v="303"/>
    <n v="11268174"/>
    <n v="0"/>
    <n v="11268174"/>
    <d v="2021-12-03T00:00:00"/>
    <x v="10"/>
    <d v="2021-09-14T00:00:00"/>
    <x v="1"/>
    <x v="6"/>
    <m/>
    <m/>
    <x v="5"/>
  </r>
  <r>
    <x v="258"/>
    <n v="24698203"/>
    <n v="12000000"/>
    <n v="12698203"/>
    <s v=""/>
    <x v="14"/>
    <d v="2021-09-22T00:00:00"/>
    <x v="1"/>
    <x v="1"/>
    <m/>
    <m/>
    <x v="5"/>
  </r>
  <r>
    <x v="304"/>
    <n v="5799585"/>
    <n v="0"/>
    <n v="5799585"/>
    <d v="2021-11-04T00:00:00"/>
    <x v="10"/>
    <d v="2021-09-14T00:00:00"/>
    <x v="1"/>
    <x v="4"/>
    <m/>
    <m/>
    <x v="5"/>
  </r>
  <r>
    <x v="166"/>
    <n v="505580400"/>
    <n v="348346000"/>
    <n v="157234400"/>
    <d v="2022-01-06T00:00:00"/>
    <x v="3"/>
    <d v="2021-09-27T00:00:00"/>
    <x v="1"/>
    <x v="1"/>
    <m/>
    <m/>
    <x v="1"/>
  </r>
  <r>
    <x v="305"/>
    <n v="9000819"/>
    <n v="0"/>
    <n v="9000819"/>
    <d v="2021-11-04T00:00:00"/>
    <x v="14"/>
    <d v="2021-09-14T00:00:00"/>
    <x v="1"/>
    <x v="11"/>
    <m/>
    <m/>
    <x v="5"/>
  </r>
  <r>
    <x v="306"/>
    <n v="25000000"/>
    <n v="25000000"/>
    <n v="0"/>
    <s v=""/>
    <x v="13"/>
    <d v="2021-09-13T00:00:00"/>
    <x v="1"/>
    <x v="2"/>
    <m/>
    <m/>
    <x v="5"/>
  </r>
  <r>
    <x v="307"/>
    <n v="7439561"/>
    <n v="0"/>
    <n v="7439561"/>
    <d v="2021-10-04T00:00:00"/>
    <x v="14"/>
    <d v="2021-09-11T00:00:00"/>
    <x v="1"/>
    <x v="7"/>
    <m/>
    <m/>
    <x v="5"/>
  </r>
  <r>
    <x v="308"/>
    <n v="8060382"/>
    <n v="0"/>
    <n v="8060382"/>
    <d v="2021-11-04T00:00:00"/>
    <x v="14"/>
    <d v="2021-09-12T00:00:00"/>
    <x v="1"/>
    <x v="4"/>
    <m/>
    <m/>
    <x v="5"/>
  </r>
  <r>
    <x v="309"/>
    <n v="5286248"/>
    <n v="0"/>
    <n v="5286248"/>
    <d v="2021-11-04T00:00:00"/>
    <x v="14"/>
    <d v="2021-09-11T00:00:00"/>
    <x v="1"/>
    <x v="5"/>
    <m/>
    <m/>
    <x v="5"/>
  </r>
  <r>
    <x v="310"/>
    <n v="13468292"/>
    <n v="0"/>
    <n v="13468292"/>
    <d v="2021-11-04T00:00:00"/>
    <x v="14"/>
    <d v="2021-09-11T00:00:00"/>
    <x v="1"/>
    <x v="6"/>
    <m/>
    <m/>
    <x v="5"/>
  </r>
  <r>
    <x v="311"/>
    <n v="9274695"/>
    <n v="0"/>
    <n v="9274695"/>
    <d v="2021-11-04T00:00:00"/>
    <x v="10"/>
    <d v="2021-09-11T00:00:00"/>
    <x v="1"/>
    <x v="6"/>
    <m/>
    <m/>
    <x v="5"/>
  </r>
  <r>
    <x v="312"/>
    <n v="7139616"/>
    <n v="0"/>
    <n v="7139616"/>
    <d v="2021-11-04T00:00:00"/>
    <x v="10"/>
    <d v="2021-09-11T00:00:00"/>
    <x v="1"/>
    <x v="9"/>
    <m/>
    <m/>
    <x v="5"/>
  </r>
  <r>
    <x v="313"/>
    <n v="7483659"/>
    <n v="0"/>
    <n v="7483659"/>
    <d v="2021-11-04T00:00:00"/>
    <x v="10"/>
    <d v="2021-09-11T00:00:00"/>
    <x v="1"/>
    <x v="9"/>
    <m/>
    <m/>
    <x v="5"/>
  </r>
  <r>
    <x v="314"/>
    <n v="2017986"/>
    <n v="0"/>
    <n v="2017986"/>
    <d v="2021-10-04T00:00:00"/>
    <x v="14"/>
    <d v="2021-09-11T00:00:00"/>
    <x v="1"/>
    <x v="7"/>
    <m/>
    <m/>
    <x v="5"/>
  </r>
  <r>
    <x v="174"/>
    <n v="29176801"/>
    <n v="7237815"/>
    <n v="21938986"/>
    <d v="2022-02-04T00:00:00"/>
    <x v="14"/>
    <d v="2021-10-29T00:00:00"/>
    <x v="1"/>
    <x v="17"/>
    <m/>
    <m/>
    <x v="5"/>
  </r>
  <r>
    <x v="315"/>
    <n v="6931570"/>
    <n v="0"/>
    <n v="6931570"/>
    <d v="2021-10-04T00:00:00"/>
    <x v="14"/>
    <d v="2021-09-11T00:00:00"/>
    <x v="1"/>
    <x v="6"/>
    <m/>
    <m/>
    <x v="5"/>
  </r>
  <r>
    <x v="316"/>
    <n v="1440812"/>
    <n v="0"/>
    <n v="1440812"/>
    <d v="2021-11-04T00:00:00"/>
    <x v="14"/>
    <d v="2021-09-11T00:00:00"/>
    <x v="1"/>
    <x v="15"/>
    <m/>
    <m/>
    <x v="5"/>
  </r>
  <r>
    <x v="317"/>
    <n v="1031682"/>
    <n v="0"/>
    <n v="1031682"/>
    <d v="2021-10-04T00:00:00"/>
    <x v="10"/>
    <d v="2021-09-11T00:00:00"/>
    <x v="1"/>
    <x v="4"/>
    <m/>
    <m/>
    <x v="5"/>
  </r>
  <r>
    <x v="318"/>
    <n v="3130596"/>
    <n v="0"/>
    <n v="3130596"/>
    <d v="2021-10-04T00:00:00"/>
    <x v="10"/>
    <d v="2021-09-11T00:00:00"/>
    <x v="1"/>
    <x v="4"/>
    <m/>
    <m/>
    <x v="5"/>
  </r>
  <r>
    <x v="319"/>
    <n v="664957917"/>
    <n v="50000000"/>
    <n v="614957917"/>
    <s v=""/>
    <x v="11"/>
    <d v="2021-09-06T00:00:00"/>
    <x v="1"/>
    <x v="2"/>
    <m/>
    <m/>
    <x v="1"/>
  </r>
  <r>
    <x v="319"/>
    <n v="664957917"/>
    <n v="50000000"/>
    <n v="614957917"/>
    <s v=""/>
    <x v="1"/>
    <d v="2021-09-06T00:00:00"/>
    <x v="1"/>
    <x v="2"/>
    <m/>
    <m/>
    <x v="1"/>
  </r>
  <r>
    <x v="319"/>
    <n v="664957917"/>
    <n v="50000000"/>
    <n v="614957917"/>
    <s v=""/>
    <x v="2"/>
    <d v="2021-09-06T00:00:00"/>
    <x v="1"/>
    <x v="2"/>
    <m/>
    <m/>
    <x v="1"/>
  </r>
  <r>
    <x v="320"/>
    <n v="715383743"/>
    <n v="373550997"/>
    <n v="341832746"/>
    <s v=""/>
    <x v="1"/>
    <d v="2021-09-13T00:00:00"/>
    <x v="1"/>
    <x v="2"/>
    <m/>
    <m/>
    <x v="1"/>
  </r>
  <r>
    <x v="320"/>
    <n v="715383743"/>
    <n v="373550997"/>
    <n v="341832746"/>
    <s v=""/>
    <x v="2"/>
    <d v="2021-09-13T00:00:00"/>
    <x v="1"/>
    <x v="2"/>
    <m/>
    <m/>
    <x v="1"/>
  </r>
  <r>
    <x v="321"/>
    <n v="906524692"/>
    <n v="660938719"/>
    <n v="245585973"/>
    <s v=""/>
    <x v="1"/>
    <d v="2021-09-13T00:00:00"/>
    <x v="1"/>
    <x v="2"/>
    <m/>
    <m/>
    <x v="1"/>
  </r>
  <r>
    <x v="321"/>
    <n v="906524692"/>
    <n v="660938719"/>
    <n v="245585973"/>
    <s v=""/>
    <x v="2"/>
    <d v="2021-09-13T00:00:00"/>
    <x v="1"/>
    <x v="2"/>
    <m/>
    <m/>
    <x v="1"/>
  </r>
  <r>
    <x v="322"/>
    <n v="506667678"/>
    <n v="261882136"/>
    <n v="244785542"/>
    <s v=""/>
    <x v="11"/>
    <d v="2021-09-13T00:00:00"/>
    <x v="1"/>
    <x v="0"/>
    <m/>
    <m/>
    <x v="1"/>
  </r>
  <r>
    <x v="322"/>
    <n v="506667678"/>
    <n v="261882136"/>
    <n v="244785542"/>
    <s v=""/>
    <x v="1"/>
    <d v="2021-09-13T00:00:00"/>
    <x v="1"/>
    <x v="0"/>
    <m/>
    <m/>
    <x v="1"/>
  </r>
  <r>
    <x v="322"/>
    <n v="506667678"/>
    <n v="261882136"/>
    <n v="244785542"/>
    <s v=""/>
    <x v="2"/>
    <d v="2021-09-13T00:00:00"/>
    <x v="1"/>
    <x v="0"/>
    <m/>
    <m/>
    <x v="1"/>
  </r>
  <r>
    <x v="323"/>
    <n v="820530000"/>
    <n v="820530000"/>
    <n v="0"/>
    <s v=""/>
    <x v="11"/>
    <d v="2021-09-13T00:00:00"/>
    <x v="1"/>
    <x v="0"/>
    <m/>
    <m/>
    <x v="1"/>
  </r>
  <r>
    <x v="324"/>
    <n v="493720196"/>
    <n v="248934654"/>
    <n v="244785542"/>
    <s v=""/>
    <x v="2"/>
    <d v="2021-09-13T00:00:00"/>
    <x v="1"/>
    <x v="1"/>
    <m/>
    <m/>
    <x v="1"/>
  </r>
  <r>
    <x v="325"/>
    <n v="8569710"/>
    <n v="3424541"/>
    <n v="5145169"/>
    <d v="2021-10-04T00:00:00"/>
    <x v="14"/>
    <d v="2021-09-10T00:00:00"/>
    <x v="1"/>
    <x v="7"/>
    <m/>
    <m/>
    <x v="5"/>
  </r>
  <r>
    <x v="326"/>
    <n v="14183255"/>
    <n v="0"/>
    <n v="14183255"/>
    <d v="2021-10-04T00:00:00"/>
    <x v="14"/>
    <d v="2021-09-10T00:00:00"/>
    <x v="1"/>
    <x v="14"/>
    <m/>
    <m/>
    <x v="5"/>
  </r>
  <r>
    <x v="327"/>
    <n v="622905"/>
    <n v="0"/>
    <n v="622905"/>
    <d v="2021-12-03T00:00:00"/>
    <x v="9"/>
    <d v="2021-09-13T00:00:00"/>
    <x v="1"/>
    <x v="4"/>
    <m/>
    <m/>
    <x v="1"/>
  </r>
  <r>
    <x v="328"/>
    <n v="12114212"/>
    <n v="0"/>
    <n v="12114212"/>
    <d v="2021-10-04T00:00:00"/>
    <x v="14"/>
    <d v="2021-09-09T00:00:00"/>
    <x v="1"/>
    <x v="12"/>
    <m/>
    <m/>
    <x v="5"/>
  </r>
  <r>
    <x v="329"/>
    <n v="7246381"/>
    <n v="0"/>
    <n v="7246381"/>
    <d v="2021-10-04T00:00:00"/>
    <x v="14"/>
    <d v="2021-09-08T00:00:00"/>
    <x v="1"/>
    <x v="4"/>
    <m/>
    <m/>
    <x v="5"/>
  </r>
  <r>
    <x v="263"/>
    <n v="19132448"/>
    <n v="0"/>
    <n v="19132448"/>
    <d v="2022-01-06T00:00:00"/>
    <x v="10"/>
    <d v="2021-09-22T00:00:00"/>
    <x v="1"/>
    <x v="9"/>
    <m/>
    <m/>
    <x v="5"/>
  </r>
  <r>
    <x v="330"/>
    <n v="2236162"/>
    <n v="0"/>
    <n v="2236162"/>
    <d v="2021-10-04T00:00:00"/>
    <x v="10"/>
    <d v="2021-09-08T00:00:00"/>
    <x v="1"/>
    <x v="7"/>
    <m/>
    <m/>
    <x v="5"/>
  </r>
  <r>
    <x v="331"/>
    <n v="14882819"/>
    <n v="0"/>
    <n v="14882819"/>
    <d v="2021-11-04T00:00:00"/>
    <x v="10"/>
    <d v="2021-09-08T00:00:00"/>
    <x v="1"/>
    <x v="7"/>
    <m/>
    <m/>
    <x v="5"/>
  </r>
  <r>
    <x v="162"/>
    <n v="3330278"/>
    <n v="0"/>
    <n v="3330278"/>
    <d v="2022-02-04T00:00:00"/>
    <x v="10"/>
    <d v="2021-11-05T00:00:00"/>
    <x v="1"/>
    <x v="3"/>
    <m/>
    <m/>
    <x v="5"/>
  </r>
  <r>
    <x v="332"/>
    <n v="350729217"/>
    <n v="0"/>
    <n v="350729217"/>
    <d v="2021-11-04T00:00:00"/>
    <x v="10"/>
    <d v="2021-07-26T00:00:00"/>
    <x v="1"/>
    <x v="0"/>
    <m/>
    <m/>
    <x v="2"/>
  </r>
  <r>
    <x v="159"/>
    <n v="825069685"/>
    <n v="0"/>
    <n v="825069685"/>
    <d v="2022-03-04T00:00:00"/>
    <x v="1"/>
    <d v="2021-09-20T00:00:00"/>
    <x v="1"/>
    <x v="1"/>
    <m/>
    <m/>
    <x v="2"/>
  </r>
  <r>
    <x v="333"/>
    <n v="332163888"/>
    <n v="332163888"/>
    <n v="0"/>
    <s v=""/>
    <x v="3"/>
    <d v="2021-09-20T00:00:00"/>
    <x v="1"/>
    <x v="1"/>
    <m/>
    <m/>
    <x v="2"/>
  </r>
  <r>
    <x v="334"/>
    <n v="11568197"/>
    <n v="0"/>
    <n v="11568197"/>
    <d v="2022-03-04T00:00:00"/>
    <x v="14"/>
    <d v="2021-09-08T00:00:00"/>
    <x v="1"/>
    <x v="7"/>
    <m/>
    <m/>
    <x v="5"/>
  </r>
  <r>
    <x v="335"/>
    <n v="13282760"/>
    <n v="0"/>
    <n v="13282760"/>
    <d v="2021-10-04T00:00:00"/>
    <x v="14"/>
    <d v="2021-09-08T00:00:00"/>
    <x v="1"/>
    <x v="11"/>
    <m/>
    <m/>
    <x v="5"/>
  </r>
  <r>
    <x v="336"/>
    <n v="55885588"/>
    <n v="40000000"/>
    <n v="15885588"/>
    <d v="2021-10-04T00:00:00"/>
    <x v="20"/>
    <d v="2021-09-07T00:00:00"/>
    <x v="1"/>
    <x v="11"/>
    <m/>
    <m/>
    <x v="5"/>
  </r>
  <r>
    <x v="337"/>
    <n v="15295293"/>
    <n v="0"/>
    <n v="15295293"/>
    <d v="2021-11-04T00:00:00"/>
    <x v="14"/>
    <d v="2021-09-07T00:00:00"/>
    <x v="1"/>
    <x v="3"/>
    <m/>
    <m/>
    <x v="5"/>
  </r>
  <r>
    <x v="338"/>
    <n v="2097368"/>
    <n v="0"/>
    <n v="2097368"/>
    <d v="2021-11-04T00:00:00"/>
    <x v="14"/>
    <d v="2021-09-07T00:00:00"/>
    <x v="1"/>
    <x v="8"/>
    <m/>
    <m/>
    <x v="5"/>
  </r>
  <r>
    <x v="339"/>
    <n v="985400"/>
    <n v="0"/>
    <n v="985400"/>
    <d v="2021-11-04T00:00:00"/>
    <x v="14"/>
    <d v="2021-09-07T00:00:00"/>
    <x v="1"/>
    <x v="4"/>
    <m/>
    <m/>
    <x v="5"/>
  </r>
  <r>
    <x v="340"/>
    <n v="10000000"/>
    <n v="10000000"/>
    <n v="0"/>
    <s v=""/>
    <x v="10"/>
    <d v="2021-09-07T00:00:00"/>
    <x v="1"/>
    <x v="9"/>
    <m/>
    <m/>
    <x v="5"/>
  </r>
  <r>
    <x v="341"/>
    <n v="16820296"/>
    <n v="0"/>
    <n v="16820296"/>
    <d v="2021-10-04T00:00:00"/>
    <x v="14"/>
    <d v="2021-09-07T00:00:00"/>
    <x v="1"/>
    <x v="4"/>
    <m/>
    <m/>
    <x v="5"/>
  </r>
  <r>
    <x v="342"/>
    <n v="13677881"/>
    <n v="0"/>
    <n v="13677881"/>
    <d v="2021-11-04T00:00:00"/>
    <x v="14"/>
    <d v="2021-09-07T00:00:00"/>
    <x v="1"/>
    <x v="5"/>
    <m/>
    <m/>
    <x v="5"/>
  </r>
  <r>
    <x v="343"/>
    <n v="6548476"/>
    <n v="0"/>
    <n v="6548476"/>
    <d v="2021-10-04T00:00:00"/>
    <x v="14"/>
    <d v="2021-09-06T00:00:00"/>
    <x v="1"/>
    <x v="5"/>
    <m/>
    <m/>
    <x v="5"/>
  </r>
  <r>
    <x v="344"/>
    <n v="19242490"/>
    <n v="0"/>
    <n v="19242490"/>
    <d v="2021-10-04T00:00:00"/>
    <x v="14"/>
    <d v="2021-09-06T00:00:00"/>
    <x v="1"/>
    <x v="4"/>
    <m/>
    <m/>
    <x v="5"/>
  </r>
  <r>
    <x v="322"/>
    <n v="506667678"/>
    <n v="261882136"/>
    <n v="244785542"/>
    <s v=""/>
    <x v="3"/>
    <d v="2021-09-13T00:00:00"/>
    <x v="1"/>
    <x v="0"/>
    <m/>
    <m/>
    <x v="1"/>
  </r>
  <r>
    <x v="321"/>
    <n v="906524692"/>
    <n v="660938719"/>
    <n v="245585973"/>
    <s v=""/>
    <x v="3"/>
    <d v="2021-09-13T00:00:00"/>
    <x v="1"/>
    <x v="2"/>
    <m/>
    <m/>
    <x v="1"/>
  </r>
  <r>
    <x v="320"/>
    <n v="715383743"/>
    <n v="373550997"/>
    <n v="341832746"/>
    <s v=""/>
    <x v="3"/>
    <d v="2021-09-13T00:00:00"/>
    <x v="1"/>
    <x v="2"/>
    <m/>
    <m/>
    <x v="1"/>
  </r>
  <r>
    <x v="319"/>
    <n v="664957917"/>
    <n v="50000000"/>
    <n v="614957917"/>
    <s v=""/>
    <x v="3"/>
    <d v="2021-09-06T00:00:00"/>
    <x v="1"/>
    <x v="2"/>
    <m/>
    <m/>
    <x v="1"/>
  </r>
  <r>
    <x v="323"/>
    <n v="820530000"/>
    <n v="820530000"/>
    <n v="0"/>
    <s v=""/>
    <x v="3"/>
    <d v="2021-09-13T00:00:00"/>
    <x v="1"/>
    <x v="0"/>
    <m/>
    <m/>
    <x v="1"/>
  </r>
  <r>
    <x v="323"/>
    <n v="820530000"/>
    <n v="820530000"/>
    <n v="0"/>
    <s v=""/>
    <x v="1"/>
    <d v="2021-09-13T00:00:00"/>
    <x v="1"/>
    <x v="0"/>
    <m/>
    <m/>
    <x v="1"/>
  </r>
  <r>
    <x v="324"/>
    <n v="493720196"/>
    <n v="248934654"/>
    <n v="244785542"/>
    <s v=""/>
    <x v="1"/>
    <d v="2021-09-13T00:00:00"/>
    <x v="1"/>
    <x v="1"/>
    <m/>
    <m/>
    <x v="1"/>
  </r>
  <r>
    <x v="324"/>
    <n v="493720196"/>
    <n v="248934654"/>
    <n v="244785542"/>
    <s v=""/>
    <x v="3"/>
    <d v="2021-09-13T00:00:00"/>
    <x v="1"/>
    <x v="1"/>
    <m/>
    <m/>
    <x v="1"/>
  </r>
  <r>
    <x v="345"/>
    <n v="296675231"/>
    <n v="40000000"/>
    <n v="256675231"/>
    <s v=""/>
    <x v="11"/>
    <d v="2021-08-31T00:00:00"/>
    <x v="1"/>
    <x v="7"/>
    <m/>
    <m/>
    <x v="0"/>
  </r>
  <r>
    <x v="346"/>
    <n v="50000000"/>
    <n v="50000000"/>
    <n v="0"/>
    <s v=""/>
    <x v="8"/>
    <d v="2021-09-06T00:00:00"/>
    <x v="1"/>
    <x v="5"/>
    <m/>
    <m/>
    <x v="1"/>
  </r>
  <r>
    <x v="347"/>
    <n v="2163925"/>
    <n v="0"/>
    <n v="2163925"/>
    <d v="2021-10-04T00:00:00"/>
    <x v="10"/>
    <d v="2021-09-02T00:00:00"/>
    <x v="1"/>
    <x v="11"/>
    <m/>
    <m/>
    <x v="5"/>
  </r>
  <r>
    <x v="348"/>
    <n v="2926480"/>
    <n v="0"/>
    <n v="2926480"/>
    <d v="2021-10-04T00:00:00"/>
    <x v="14"/>
    <d v="2021-09-02T00:00:00"/>
    <x v="1"/>
    <x v="9"/>
    <m/>
    <m/>
    <x v="5"/>
  </r>
  <r>
    <x v="188"/>
    <n v="757167750"/>
    <n v="757167750"/>
    <n v="0"/>
    <s v=""/>
    <x v="1"/>
    <d v="2021-09-13T00:00:00"/>
    <x v="1"/>
    <x v="0"/>
    <m/>
    <m/>
    <x v="2"/>
  </r>
  <r>
    <x v="188"/>
    <n v="757167750"/>
    <n v="757167750"/>
    <n v="0"/>
    <s v=""/>
    <x v="3"/>
    <d v="2021-09-13T00:00:00"/>
    <x v="1"/>
    <x v="0"/>
    <m/>
    <m/>
    <x v="2"/>
  </r>
  <r>
    <x v="349"/>
    <n v="4572910"/>
    <n v="0"/>
    <n v="4572910"/>
    <d v="2021-11-04T00:00:00"/>
    <x v="4"/>
    <d v="2021-09-02T00:00:00"/>
    <x v="1"/>
    <x v="10"/>
    <m/>
    <m/>
    <x v="0"/>
  </r>
  <r>
    <x v="350"/>
    <n v="12420199"/>
    <n v="0"/>
    <n v="12420199"/>
    <d v="2021-11-04T00:00:00"/>
    <x v="14"/>
    <d v="2021-09-02T00:00:00"/>
    <x v="1"/>
    <x v="6"/>
    <m/>
    <m/>
    <x v="5"/>
  </r>
  <r>
    <x v="87"/>
    <n v="12873008"/>
    <n v="0"/>
    <n v="12873008"/>
    <d v="2022-03-04T00:00:00"/>
    <x v="14"/>
    <d v="2021-12-20T00:00:00"/>
    <x v="1"/>
    <x v="7"/>
    <m/>
    <m/>
    <x v="2"/>
  </r>
  <r>
    <x v="351"/>
    <n v="19263672"/>
    <n v="8000000"/>
    <n v="11263672"/>
    <d v="2021-11-04T00:00:00"/>
    <x v="14"/>
    <d v="2021-09-02T00:00:00"/>
    <x v="1"/>
    <x v="0"/>
    <m/>
    <m/>
    <x v="5"/>
  </r>
  <r>
    <x v="352"/>
    <n v="5091682"/>
    <n v="0"/>
    <n v="5091682"/>
    <d v="2021-11-04T00:00:00"/>
    <x v="14"/>
    <d v="2021-09-02T00:00:00"/>
    <x v="1"/>
    <x v="9"/>
    <m/>
    <m/>
    <x v="5"/>
  </r>
  <r>
    <x v="353"/>
    <n v="15020517"/>
    <n v="0"/>
    <n v="15020517"/>
    <d v="2021-10-04T00:00:00"/>
    <x v="14"/>
    <d v="2021-09-02T00:00:00"/>
    <x v="1"/>
    <x v="8"/>
    <m/>
    <m/>
    <x v="5"/>
  </r>
  <r>
    <x v="66"/>
    <n v="12427427"/>
    <n v="0"/>
    <n v="12427427"/>
    <d v="2022-03-04T00:00:00"/>
    <x v="14"/>
    <d v="2022-01-04T00:00:00"/>
    <x v="0"/>
    <x v="9"/>
    <m/>
    <m/>
    <x v="4"/>
  </r>
  <r>
    <x v="354"/>
    <n v="43476613"/>
    <n v="0"/>
    <n v="43476613"/>
    <d v="2021-11-04T00:00:00"/>
    <x v="10"/>
    <d v="2021-09-02T00:00:00"/>
    <x v="1"/>
    <x v="11"/>
    <m/>
    <m/>
    <x v="5"/>
  </r>
  <r>
    <x v="355"/>
    <n v="13366274"/>
    <n v="0"/>
    <n v="13366274"/>
    <d v="2021-12-03T00:00:00"/>
    <x v="10"/>
    <d v="2021-09-02T00:00:00"/>
    <x v="1"/>
    <x v="11"/>
    <m/>
    <m/>
    <x v="5"/>
  </r>
  <r>
    <x v="356"/>
    <n v="8828707"/>
    <n v="0"/>
    <n v="8828707"/>
    <d v="2021-11-04T00:00:00"/>
    <x v="14"/>
    <d v="2021-09-02T00:00:00"/>
    <x v="1"/>
    <x v="6"/>
    <m/>
    <m/>
    <x v="5"/>
  </r>
  <r>
    <x v="22"/>
    <n v="14851268"/>
    <n v="9000000"/>
    <n v="5851268"/>
    <s v=""/>
    <x v="14"/>
    <d v="2022-02-11T00:00:00"/>
    <x v="0"/>
    <x v="6"/>
    <m/>
    <m/>
    <x v="4"/>
  </r>
  <r>
    <x v="357"/>
    <n v="8966849"/>
    <n v="0"/>
    <n v="8966849"/>
    <d v="2021-11-04T00:00:00"/>
    <x v="24"/>
    <d v="2021-09-01T00:00:00"/>
    <x v="1"/>
    <x v="4"/>
    <m/>
    <m/>
    <x v="1"/>
  </r>
  <r>
    <x v="358"/>
    <n v="771017214"/>
    <n v="574619100"/>
    <n v="196398114"/>
    <s v=""/>
    <x v="11"/>
    <d v="2021-09-06T00:00:00"/>
    <x v="1"/>
    <x v="2"/>
    <m/>
    <m/>
    <x v="1"/>
  </r>
  <r>
    <x v="358"/>
    <n v="771017214"/>
    <n v="574619100"/>
    <n v="196398114"/>
    <s v=""/>
    <x v="1"/>
    <d v="2021-09-06T00:00:00"/>
    <x v="1"/>
    <x v="2"/>
    <m/>
    <m/>
    <x v="1"/>
  </r>
  <r>
    <x v="358"/>
    <n v="771017214"/>
    <n v="574619100"/>
    <n v="196398114"/>
    <s v=""/>
    <x v="2"/>
    <d v="2021-09-06T00:00:00"/>
    <x v="1"/>
    <x v="2"/>
    <m/>
    <m/>
    <x v="1"/>
  </r>
  <r>
    <x v="358"/>
    <n v="771017214"/>
    <n v="574619100"/>
    <n v="196398114"/>
    <s v=""/>
    <x v="3"/>
    <d v="2021-09-06T00:00:00"/>
    <x v="1"/>
    <x v="2"/>
    <m/>
    <m/>
    <x v="1"/>
  </r>
  <r>
    <x v="359"/>
    <n v="80312704"/>
    <n v="0"/>
    <n v="80312704"/>
    <d v="2022-01-06T00:00:00"/>
    <x v="13"/>
    <d v="2021-08-30T00:00:00"/>
    <x v="1"/>
    <x v="4"/>
    <m/>
    <m/>
    <x v="5"/>
  </r>
  <r>
    <x v="28"/>
    <n v="773566784"/>
    <n v="771371500"/>
    <n v="2195284"/>
    <s v=""/>
    <x v="11"/>
    <d v="2022-02-04T00:00:00"/>
    <x v="0"/>
    <x v="0"/>
    <m/>
    <m/>
    <x v="4"/>
  </r>
  <r>
    <x v="1"/>
    <n v="604364253"/>
    <n v="0"/>
    <n v="604364253"/>
    <d v="2022-03-04T00:00:00"/>
    <x v="2"/>
    <d v="2022-02-23T00:00:00"/>
    <x v="0"/>
    <x v="1"/>
    <m/>
    <m/>
    <x v="0"/>
  </r>
  <r>
    <x v="1"/>
    <n v="604364253"/>
    <n v="0"/>
    <n v="604364253"/>
    <d v="2022-03-04T00:00:00"/>
    <x v="3"/>
    <d v="2022-02-23T00:00:00"/>
    <x v="0"/>
    <x v="1"/>
    <m/>
    <m/>
    <x v="0"/>
  </r>
  <r>
    <x v="1"/>
    <n v="604364253"/>
    <n v="0"/>
    <n v="604364253"/>
    <d v="2022-03-04T00:00:00"/>
    <x v="1"/>
    <d v="2022-02-23T00:00:00"/>
    <x v="0"/>
    <x v="1"/>
    <m/>
    <m/>
    <x v="0"/>
  </r>
  <r>
    <x v="360"/>
    <n v="11168333"/>
    <n v="0"/>
    <n v="11168333"/>
    <d v="2022-03-04T00:00:00"/>
    <x v="10"/>
    <d v="2021-08-27T00:00:00"/>
    <x v="1"/>
    <x v="13"/>
    <m/>
    <m/>
    <x v="5"/>
  </r>
  <r>
    <x v="361"/>
    <n v="6148346"/>
    <n v="0"/>
    <n v="6148346"/>
    <d v="2021-10-04T00:00:00"/>
    <x v="14"/>
    <d v="2021-08-27T00:00:00"/>
    <x v="1"/>
    <x v="8"/>
    <m/>
    <m/>
    <x v="5"/>
  </r>
  <r>
    <x v="362"/>
    <n v="6109078"/>
    <n v="0"/>
    <n v="6109078"/>
    <d v="2021-11-04T00:00:00"/>
    <x v="14"/>
    <d v="2021-08-27T00:00:00"/>
    <x v="1"/>
    <x v="3"/>
    <m/>
    <m/>
    <x v="5"/>
  </r>
  <r>
    <x v="138"/>
    <n v="6738718"/>
    <n v="0"/>
    <n v="6738718"/>
    <d v="2022-02-04T00:00:00"/>
    <x v="10"/>
    <d v="2021-11-12T00:00:00"/>
    <x v="1"/>
    <x v="7"/>
    <m/>
    <m/>
    <x v="5"/>
  </r>
  <r>
    <x v="363"/>
    <n v="4627328"/>
    <n v="0"/>
    <n v="4627328"/>
    <d v="2021-10-04T00:00:00"/>
    <x v="10"/>
    <d v="2021-08-26T00:00:00"/>
    <x v="1"/>
    <x v="11"/>
    <m/>
    <m/>
    <x v="5"/>
  </r>
  <r>
    <x v="364"/>
    <n v="781836682"/>
    <n v="543091600"/>
    <n v="238745082"/>
    <s v=""/>
    <x v="1"/>
    <d v="2021-08-30T00:00:00"/>
    <x v="1"/>
    <x v="1"/>
    <m/>
    <m/>
    <x v="1"/>
  </r>
  <r>
    <x v="364"/>
    <n v="781836682"/>
    <n v="543091600"/>
    <n v="238745082"/>
    <s v=""/>
    <x v="2"/>
    <d v="2021-08-30T00:00:00"/>
    <x v="1"/>
    <x v="1"/>
    <m/>
    <m/>
    <x v="1"/>
  </r>
  <r>
    <x v="364"/>
    <n v="781836682"/>
    <n v="543091600"/>
    <n v="238745082"/>
    <s v=""/>
    <x v="3"/>
    <d v="2021-08-30T00:00:00"/>
    <x v="1"/>
    <x v="1"/>
    <m/>
    <m/>
    <x v="1"/>
  </r>
  <r>
    <x v="365"/>
    <n v="804196036"/>
    <n v="671589316"/>
    <n v="132606720"/>
    <s v=""/>
    <x v="11"/>
    <d v="2021-08-30T00:00:00"/>
    <x v="1"/>
    <x v="1"/>
    <m/>
    <m/>
    <x v="1"/>
  </r>
  <r>
    <x v="365"/>
    <n v="804196036"/>
    <n v="671589316"/>
    <n v="132606720"/>
    <s v=""/>
    <x v="1"/>
    <d v="2021-08-30T00:00:00"/>
    <x v="1"/>
    <x v="1"/>
    <m/>
    <m/>
    <x v="1"/>
  </r>
  <r>
    <x v="365"/>
    <n v="804196036"/>
    <n v="671589316"/>
    <n v="132606720"/>
    <s v=""/>
    <x v="2"/>
    <d v="2021-08-30T00:00:00"/>
    <x v="1"/>
    <x v="1"/>
    <m/>
    <m/>
    <x v="1"/>
  </r>
  <r>
    <x v="365"/>
    <n v="804196036"/>
    <n v="671589316"/>
    <n v="132606720"/>
    <s v=""/>
    <x v="3"/>
    <d v="2021-08-30T00:00:00"/>
    <x v="1"/>
    <x v="1"/>
    <m/>
    <m/>
    <x v="1"/>
  </r>
  <r>
    <x v="366"/>
    <n v="45799524"/>
    <n v="0"/>
    <n v="45799524"/>
    <d v="2022-02-04T00:00:00"/>
    <x v="13"/>
    <d v="2021-08-25T00:00:00"/>
    <x v="1"/>
    <x v="11"/>
    <m/>
    <m/>
    <x v="5"/>
  </r>
  <r>
    <x v="367"/>
    <n v="390490404"/>
    <n v="50000000"/>
    <n v="340490404"/>
    <d v="2022-03-04T00:00:00"/>
    <x v="8"/>
    <d v="2021-03-01T00:00:00"/>
    <x v="1"/>
    <x v="2"/>
    <m/>
    <m/>
    <x v="1"/>
  </r>
  <r>
    <x v="368"/>
    <n v="3000000"/>
    <n v="3000000"/>
    <n v="0"/>
    <s v=""/>
    <x v="14"/>
    <d v="2021-08-25T00:00:00"/>
    <x v="1"/>
    <x v="9"/>
    <m/>
    <m/>
    <x v="5"/>
  </r>
  <r>
    <x v="369"/>
    <n v="2215134"/>
    <n v="0"/>
    <n v="2215134"/>
    <d v="2021-10-04T00:00:00"/>
    <x v="14"/>
    <d v="2021-08-25T00:00:00"/>
    <x v="1"/>
    <x v="7"/>
    <m/>
    <m/>
    <x v="5"/>
  </r>
  <r>
    <x v="370"/>
    <n v="8158934"/>
    <n v="0"/>
    <n v="8158934"/>
    <d v="2021-10-04T00:00:00"/>
    <x v="14"/>
    <d v="2021-08-25T00:00:00"/>
    <x v="1"/>
    <x v="5"/>
    <m/>
    <m/>
    <x v="5"/>
  </r>
  <r>
    <x v="345"/>
    <n v="296675231"/>
    <n v="40000000"/>
    <n v="256675231"/>
    <s v=""/>
    <x v="1"/>
    <d v="2021-08-31T00:00:00"/>
    <x v="1"/>
    <x v="7"/>
    <m/>
    <m/>
    <x v="0"/>
  </r>
  <r>
    <x v="345"/>
    <n v="296675231"/>
    <n v="40000000"/>
    <n v="256675231"/>
    <s v=""/>
    <x v="3"/>
    <d v="2021-08-31T00:00:00"/>
    <x v="1"/>
    <x v="7"/>
    <m/>
    <m/>
    <x v="0"/>
  </r>
  <r>
    <x v="371"/>
    <n v="556044832"/>
    <n v="90000000"/>
    <n v="466044832"/>
    <s v=""/>
    <x v="11"/>
    <d v="2021-08-16T00:00:00"/>
    <x v="1"/>
    <x v="1"/>
    <m/>
    <m/>
    <x v="0"/>
  </r>
  <r>
    <x v="372"/>
    <n v="479662407"/>
    <n v="0"/>
    <n v="479662407"/>
    <d v="2022-01-06T00:00:00"/>
    <x v="8"/>
    <d v="2021-08-21T00:00:00"/>
    <x v="1"/>
    <x v="0"/>
    <m/>
    <m/>
    <x v="4"/>
  </r>
  <r>
    <x v="373"/>
    <n v="100000000"/>
    <n v="100000000"/>
    <n v="0"/>
    <s v=""/>
    <x v="6"/>
    <d v="2021-08-17T00:00:00"/>
    <x v="1"/>
    <x v="0"/>
    <m/>
    <m/>
    <x v="2"/>
  </r>
  <r>
    <x v="374"/>
    <n v="4422084"/>
    <n v="0"/>
    <n v="4422084"/>
    <d v="2021-11-04T00:00:00"/>
    <x v="14"/>
    <d v="2021-08-18T00:00:00"/>
    <x v="1"/>
    <x v="7"/>
    <m/>
    <m/>
    <x v="5"/>
  </r>
  <r>
    <x v="375"/>
    <n v="341633973"/>
    <n v="0"/>
    <n v="341633973"/>
    <d v="2021-11-04T00:00:00"/>
    <x v="15"/>
    <d v="2021-08-13T00:00:00"/>
    <x v="1"/>
    <x v="0"/>
    <m/>
    <m/>
    <x v="0"/>
  </r>
  <r>
    <x v="0"/>
    <n v="587348384"/>
    <n v="0"/>
    <n v="587348384"/>
    <d v="2022-03-04T00:00:00"/>
    <x v="2"/>
    <d v="2022-02-23T00:00:00"/>
    <x v="0"/>
    <x v="0"/>
    <m/>
    <m/>
    <x v="0"/>
  </r>
  <r>
    <x v="0"/>
    <n v="587348384"/>
    <n v="0"/>
    <n v="587348384"/>
    <d v="2022-03-04T00:00:00"/>
    <x v="3"/>
    <d v="2022-02-23T00:00:00"/>
    <x v="0"/>
    <x v="0"/>
    <m/>
    <m/>
    <x v="0"/>
  </r>
  <r>
    <x v="0"/>
    <n v="587348384"/>
    <n v="0"/>
    <n v="587348384"/>
    <d v="2022-03-04T00:00:00"/>
    <x v="1"/>
    <d v="2022-02-23T00:00:00"/>
    <x v="0"/>
    <x v="0"/>
    <m/>
    <m/>
    <x v="0"/>
  </r>
  <r>
    <x v="376"/>
    <n v="890000000"/>
    <n v="890000000"/>
    <n v="0"/>
    <s v=""/>
    <x v="1"/>
    <d v="2021-08-18T00:00:00"/>
    <x v="1"/>
    <x v="1"/>
    <m/>
    <m/>
    <x v="2"/>
  </r>
  <r>
    <x v="376"/>
    <n v="890000000"/>
    <n v="890000000"/>
    <n v="0"/>
    <s v=""/>
    <x v="3"/>
    <d v="2021-08-18T00:00:00"/>
    <x v="1"/>
    <x v="1"/>
    <m/>
    <m/>
    <x v="2"/>
  </r>
  <r>
    <x v="371"/>
    <n v="556044832"/>
    <n v="90000000"/>
    <n v="466044832"/>
    <s v=""/>
    <x v="1"/>
    <d v="2021-08-16T00:00:00"/>
    <x v="1"/>
    <x v="1"/>
    <m/>
    <m/>
    <x v="0"/>
  </r>
  <r>
    <x v="371"/>
    <n v="556044832"/>
    <n v="90000000"/>
    <n v="466044832"/>
    <s v=""/>
    <x v="3"/>
    <d v="2021-08-16T00:00:00"/>
    <x v="1"/>
    <x v="1"/>
    <m/>
    <m/>
    <x v="0"/>
  </r>
  <r>
    <x v="377"/>
    <n v="344957133"/>
    <n v="70000000"/>
    <n v="274957133"/>
    <s v=""/>
    <x v="11"/>
    <d v="2021-08-14T00:00:00"/>
    <x v="1"/>
    <x v="1"/>
    <m/>
    <m/>
    <x v="4"/>
  </r>
  <r>
    <x v="377"/>
    <n v="344957133"/>
    <n v="70000000"/>
    <n v="274957133"/>
    <s v=""/>
    <x v="1"/>
    <d v="2021-08-14T00:00:00"/>
    <x v="1"/>
    <x v="1"/>
    <m/>
    <m/>
    <x v="4"/>
  </r>
  <r>
    <x v="378"/>
    <n v="583806255"/>
    <n v="408900000"/>
    <n v="174906255"/>
    <d v="2022-03-04T00:00:00"/>
    <x v="3"/>
    <d v="2021-08-14T00:00:00"/>
    <x v="1"/>
    <x v="2"/>
    <m/>
    <m/>
    <x v="4"/>
  </r>
  <r>
    <x v="378"/>
    <n v="583806255"/>
    <n v="408900000"/>
    <n v="174906255"/>
    <d v="2022-03-04T00:00:00"/>
    <x v="2"/>
    <d v="2021-08-14T00:00:00"/>
    <x v="1"/>
    <x v="2"/>
    <m/>
    <m/>
    <x v="4"/>
  </r>
  <r>
    <x v="378"/>
    <n v="583806255"/>
    <n v="408900000"/>
    <n v="174906255"/>
    <d v="2022-03-04T00:00:00"/>
    <x v="1"/>
    <d v="2021-08-14T00:00:00"/>
    <x v="1"/>
    <x v="2"/>
    <m/>
    <m/>
    <x v="4"/>
  </r>
  <r>
    <x v="379"/>
    <n v="728049761"/>
    <n v="70000000"/>
    <n v="658049761"/>
    <d v="2021-10-04T00:00:00"/>
    <x v="1"/>
    <d v="2020-10-19T00:00:00"/>
    <x v="2"/>
    <x v="0"/>
    <m/>
    <m/>
    <x v="4"/>
  </r>
  <r>
    <x v="380"/>
    <n v="7789647"/>
    <n v="0"/>
    <n v="7789647"/>
    <d v="2021-10-04T00:00:00"/>
    <x v="14"/>
    <d v="2021-08-10T00:00:00"/>
    <x v="1"/>
    <x v="11"/>
    <m/>
    <m/>
    <x v="5"/>
  </r>
  <r>
    <x v="381"/>
    <n v="4028791"/>
    <n v="4028791"/>
    <n v="0"/>
    <s v=""/>
    <x v="10"/>
    <d v="2021-08-10T00:00:00"/>
    <x v="1"/>
    <x v="4"/>
    <m/>
    <m/>
    <x v="5"/>
  </r>
  <r>
    <x v="382"/>
    <n v="3099310"/>
    <n v="0"/>
    <n v="3099310"/>
    <d v="2021-10-04T00:00:00"/>
    <x v="14"/>
    <d v="2021-08-10T00:00:00"/>
    <x v="1"/>
    <x v="6"/>
    <m/>
    <m/>
    <x v="5"/>
  </r>
  <r>
    <x v="383"/>
    <n v="1577076"/>
    <n v="0"/>
    <n v="1577076"/>
    <d v="2021-11-04T00:00:00"/>
    <x v="14"/>
    <d v="2021-08-10T00:00:00"/>
    <x v="1"/>
    <x v="3"/>
    <m/>
    <m/>
    <x v="5"/>
  </r>
  <r>
    <x v="384"/>
    <n v="8178037"/>
    <n v="0"/>
    <n v="8178037"/>
    <d v="2021-10-04T00:00:00"/>
    <x v="14"/>
    <d v="2021-08-10T00:00:00"/>
    <x v="1"/>
    <x v="5"/>
    <m/>
    <m/>
    <x v="5"/>
  </r>
  <r>
    <x v="55"/>
    <n v="2896406"/>
    <n v="0"/>
    <n v="2896406"/>
    <d v="2022-03-04T00:00:00"/>
    <x v="14"/>
    <d v="2022-01-22T00:00:00"/>
    <x v="0"/>
    <x v="4"/>
    <m/>
    <m/>
    <x v="5"/>
  </r>
  <r>
    <x v="385"/>
    <n v="6304461"/>
    <n v="5000000"/>
    <n v="1304461"/>
    <s v=""/>
    <x v="10"/>
    <d v="2021-08-10T00:00:00"/>
    <x v="1"/>
    <x v="4"/>
    <m/>
    <m/>
    <x v="5"/>
  </r>
  <r>
    <x v="3"/>
    <n v="1196813393"/>
    <n v="917279778"/>
    <n v="279533615"/>
    <d v="2022-03-04T00:00:00"/>
    <x v="2"/>
    <d v="2021-08-16T00:00:00"/>
    <x v="1"/>
    <x v="1"/>
    <m/>
    <m/>
    <x v="0"/>
  </r>
  <r>
    <x v="3"/>
    <n v="1196813393"/>
    <n v="917279778"/>
    <n v="279533615"/>
    <d v="2022-03-04T00:00:00"/>
    <x v="3"/>
    <d v="2021-08-16T00:00:00"/>
    <x v="1"/>
    <x v="1"/>
    <m/>
    <m/>
    <x v="0"/>
  </r>
  <r>
    <x v="3"/>
    <n v="1196813393"/>
    <n v="917279778"/>
    <n v="279533615"/>
    <d v="2022-03-04T00:00:00"/>
    <x v="1"/>
    <d v="2021-08-16T00:00:00"/>
    <x v="1"/>
    <x v="1"/>
    <m/>
    <m/>
    <x v="0"/>
  </r>
  <r>
    <x v="386"/>
    <n v="1066269864"/>
    <n v="884475285"/>
    <n v="181794579"/>
    <s v=""/>
    <x v="2"/>
    <d v="2021-08-16T00:00:00"/>
    <x v="1"/>
    <x v="1"/>
    <m/>
    <m/>
    <x v="2"/>
  </r>
  <r>
    <x v="386"/>
    <n v="1066269864"/>
    <n v="884475285"/>
    <n v="181794579"/>
    <s v=""/>
    <x v="3"/>
    <d v="2021-08-16T00:00:00"/>
    <x v="1"/>
    <x v="1"/>
    <m/>
    <m/>
    <x v="2"/>
  </r>
  <r>
    <x v="386"/>
    <n v="1066269864"/>
    <n v="884475285"/>
    <n v="181794579"/>
    <s v=""/>
    <x v="1"/>
    <d v="2021-08-16T00:00:00"/>
    <x v="1"/>
    <x v="1"/>
    <m/>
    <m/>
    <x v="2"/>
  </r>
  <r>
    <x v="387"/>
    <n v="22899205"/>
    <n v="0"/>
    <n v="22899205"/>
    <d v="2021-12-03T00:00:00"/>
    <x v="20"/>
    <d v="2021-07-07T00:00:00"/>
    <x v="1"/>
    <x v="9"/>
    <m/>
    <m/>
    <x v="5"/>
  </r>
  <r>
    <x v="388"/>
    <n v="25880077"/>
    <n v="0"/>
    <n v="25880077"/>
    <d v="2021-12-03T00:00:00"/>
    <x v="20"/>
    <d v="2021-06-30T00:00:00"/>
    <x v="1"/>
    <x v="13"/>
    <m/>
    <m/>
    <x v="5"/>
  </r>
  <r>
    <x v="389"/>
    <n v="20900392"/>
    <n v="0"/>
    <n v="20900392"/>
    <d v="2021-12-03T00:00:00"/>
    <x v="20"/>
    <d v="2021-07-13T00:00:00"/>
    <x v="1"/>
    <x v="0"/>
    <m/>
    <m/>
    <x v="5"/>
  </r>
  <r>
    <x v="390"/>
    <n v="38188665"/>
    <n v="3590143"/>
    <n v="34598522"/>
    <d v="2021-12-03T00:00:00"/>
    <x v="20"/>
    <d v="2021-07-05T00:00:00"/>
    <x v="1"/>
    <x v="4"/>
    <m/>
    <m/>
    <x v="5"/>
  </r>
  <r>
    <x v="391"/>
    <n v="397588460"/>
    <n v="70000000"/>
    <n v="327588460"/>
    <d v="2021-11-04T00:00:00"/>
    <x v="3"/>
    <d v="2021-08-09T00:00:00"/>
    <x v="1"/>
    <x v="2"/>
    <m/>
    <m/>
    <x v="4"/>
  </r>
  <r>
    <x v="391"/>
    <n v="397588460"/>
    <n v="70000000"/>
    <n v="327588460"/>
    <d v="2021-11-04T00:00:00"/>
    <x v="2"/>
    <d v="2021-08-09T00:00:00"/>
    <x v="1"/>
    <x v="2"/>
    <m/>
    <m/>
    <x v="4"/>
  </r>
  <r>
    <x v="391"/>
    <n v="397588460"/>
    <n v="70000000"/>
    <n v="327588460"/>
    <d v="2021-11-04T00:00:00"/>
    <x v="11"/>
    <d v="2021-08-09T00:00:00"/>
    <x v="1"/>
    <x v="2"/>
    <m/>
    <m/>
    <x v="4"/>
  </r>
  <r>
    <x v="391"/>
    <n v="397588460"/>
    <n v="70000000"/>
    <n v="327588460"/>
    <d v="2021-11-04T00:00:00"/>
    <x v="1"/>
    <d v="2021-08-09T00:00:00"/>
    <x v="1"/>
    <x v="2"/>
    <m/>
    <m/>
    <x v="4"/>
  </r>
  <r>
    <x v="392"/>
    <n v="36111890"/>
    <n v="0"/>
    <n v="36111890"/>
    <d v="2022-02-04T00:00:00"/>
    <x v="20"/>
    <d v="2021-07-22T00:00:00"/>
    <x v="1"/>
    <x v="14"/>
    <m/>
    <m/>
    <x v="5"/>
  </r>
  <r>
    <x v="393"/>
    <n v="50078414"/>
    <n v="0"/>
    <n v="50078414"/>
    <d v="2022-03-04T00:00:00"/>
    <x v="20"/>
    <d v="2021-07-27T00:00:00"/>
    <x v="1"/>
    <x v="11"/>
    <m/>
    <m/>
    <x v="5"/>
  </r>
  <r>
    <x v="394"/>
    <n v="27169481"/>
    <n v="0"/>
    <n v="27169481"/>
    <d v="2021-12-03T00:00:00"/>
    <x v="20"/>
    <d v="2021-07-27T00:00:00"/>
    <x v="1"/>
    <x v="1"/>
    <m/>
    <m/>
    <x v="5"/>
  </r>
  <r>
    <x v="395"/>
    <n v="14851320"/>
    <n v="0"/>
    <n v="14851320"/>
    <d v="2021-10-04T00:00:00"/>
    <x v="20"/>
    <d v="2021-07-16T00:00:00"/>
    <x v="1"/>
    <x v="4"/>
    <m/>
    <m/>
    <x v="5"/>
  </r>
  <r>
    <x v="396"/>
    <n v="52401978"/>
    <n v="0"/>
    <n v="52401978"/>
    <d v="2022-03-04T00:00:00"/>
    <x v="20"/>
    <d v="2021-08-07T00:00:00"/>
    <x v="1"/>
    <x v="9"/>
    <m/>
    <m/>
    <x v="5"/>
  </r>
  <r>
    <x v="397"/>
    <n v="8004856"/>
    <n v="0"/>
    <n v="8004856"/>
    <d v="2022-01-06T00:00:00"/>
    <x v="20"/>
    <d v="2021-08-07T00:00:00"/>
    <x v="1"/>
    <x v="8"/>
    <m/>
    <m/>
    <x v="5"/>
  </r>
  <r>
    <x v="398"/>
    <n v="12982617"/>
    <n v="0"/>
    <n v="12982617"/>
    <d v="2022-01-06T00:00:00"/>
    <x v="20"/>
    <d v="2021-08-07T00:00:00"/>
    <x v="1"/>
    <x v="3"/>
    <m/>
    <m/>
    <x v="5"/>
  </r>
  <r>
    <x v="399"/>
    <n v="695301153"/>
    <n v="0"/>
    <n v="695301153"/>
    <d v="2021-10-04T00:00:00"/>
    <x v="3"/>
    <d v="2021-08-09T00:00:00"/>
    <x v="1"/>
    <x v="2"/>
    <m/>
    <m/>
    <x v="4"/>
  </r>
  <r>
    <x v="399"/>
    <n v="695301153"/>
    <n v="0"/>
    <n v="695301153"/>
    <d v="2021-10-04T00:00:00"/>
    <x v="2"/>
    <d v="2021-08-09T00:00:00"/>
    <x v="1"/>
    <x v="2"/>
    <m/>
    <m/>
    <x v="4"/>
  </r>
  <r>
    <x v="399"/>
    <n v="695301153"/>
    <n v="0"/>
    <n v="695301153"/>
    <d v="2021-10-04T00:00:00"/>
    <x v="1"/>
    <d v="2021-08-09T00:00:00"/>
    <x v="1"/>
    <x v="2"/>
    <m/>
    <m/>
    <x v="4"/>
  </r>
  <r>
    <x v="400"/>
    <n v="557601815"/>
    <n v="70000000"/>
    <n v="487601815"/>
    <d v="2021-12-03T00:00:00"/>
    <x v="3"/>
    <d v="2021-08-09T00:00:00"/>
    <x v="1"/>
    <x v="2"/>
    <m/>
    <m/>
    <x v="4"/>
  </r>
  <r>
    <x v="400"/>
    <n v="557601815"/>
    <n v="70000000"/>
    <n v="487601815"/>
    <d v="2021-12-03T00:00:00"/>
    <x v="2"/>
    <d v="2021-08-09T00:00:00"/>
    <x v="1"/>
    <x v="2"/>
    <m/>
    <m/>
    <x v="4"/>
  </r>
  <r>
    <x v="400"/>
    <n v="557601815"/>
    <n v="70000000"/>
    <n v="487601815"/>
    <d v="2021-12-03T00:00:00"/>
    <x v="11"/>
    <d v="2021-08-09T00:00:00"/>
    <x v="1"/>
    <x v="2"/>
    <m/>
    <m/>
    <x v="4"/>
  </r>
  <r>
    <x v="400"/>
    <n v="557601815"/>
    <n v="70000000"/>
    <n v="487601815"/>
    <d v="2021-12-03T00:00:00"/>
    <x v="1"/>
    <d v="2021-08-09T00:00:00"/>
    <x v="1"/>
    <x v="2"/>
    <m/>
    <m/>
    <x v="4"/>
  </r>
  <r>
    <x v="401"/>
    <n v="644213282"/>
    <n v="70000000"/>
    <n v="574213282"/>
    <d v="2021-11-04T00:00:00"/>
    <x v="3"/>
    <d v="2021-08-09T00:00:00"/>
    <x v="1"/>
    <x v="2"/>
    <m/>
    <m/>
    <x v="4"/>
  </r>
  <r>
    <x v="401"/>
    <n v="644213282"/>
    <n v="70000000"/>
    <n v="574213282"/>
    <d v="2021-11-04T00:00:00"/>
    <x v="2"/>
    <d v="2021-08-09T00:00:00"/>
    <x v="1"/>
    <x v="2"/>
    <m/>
    <m/>
    <x v="4"/>
  </r>
  <r>
    <x v="401"/>
    <n v="644213282"/>
    <n v="70000000"/>
    <n v="574213282"/>
    <d v="2021-11-04T00:00:00"/>
    <x v="11"/>
    <d v="2021-08-09T00:00:00"/>
    <x v="1"/>
    <x v="2"/>
    <m/>
    <m/>
    <x v="4"/>
  </r>
  <r>
    <x v="401"/>
    <n v="644213282"/>
    <n v="70000000"/>
    <n v="574213282"/>
    <d v="2021-11-04T00:00:00"/>
    <x v="1"/>
    <d v="2021-08-09T00:00:00"/>
    <x v="1"/>
    <x v="2"/>
    <m/>
    <m/>
    <x v="4"/>
  </r>
  <r>
    <x v="402"/>
    <n v="315413445"/>
    <n v="0"/>
    <n v="315413445"/>
    <d v="2021-11-04T00:00:00"/>
    <x v="3"/>
    <d v="2021-08-08T00:00:00"/>
    <x v="1"/>
    <x v="2"/>
    <m/>
    <m/>
    <x v="4"/>
  </r>
  <r>
    <x v="402"/>
    <n v="315413445"/>
    <n v="0"/>
    <n v="315413445"/>
    <d v="2021-11-04T00:00:00"/>
    <x v="2"/>
    <d v="2021-08-08T00:00:00"/>
    <x v="1"/>
    <x v="2"/>
    <m/>
    <m/>
    <x v="4"/>
  </r>
  <r>
    <x v="402"/>
    <n v="315413445"/>
    <n v="0"/>
    <n v="315413445"/>
    <d v="2021-11-04T00:00:00"/>
    <x v="1"/>
    <d v="2021-08-08T00:00:00"/>
    <x v="1"/>
    <x v="2"/>
    <m/>
    <m/>
    <x v="4"/>
  </r>
  <r>
    <x v="403"/>
    <n v="28773938"/>
    <n v="0"/>
    <n v="28773938"/>
    <d v="2021-10-04T00:00:00"/>
    <x v="6"/>
    <d v="2021-08-09T00:00:00"/>
    <x v="1"/>
    <x v="4"/>
    <m/>
    <m/>
    <x v="1"/>
  </r>
  <r>
    <x v="404"/>
    <n v="859766284"/>
    <n v="676645700"/>
    <n v="183120584"/>
    <s v=""/>
    <x v="2"/>
    <d v="2021-08-16T00:00:00"/>
    <x v="1"/>
    <x v="1"/>
    <m/>
    <m/>
    <x v="2"/>
  </r>
  <r>
    <x v="404"/>
    <n v="859766284"/>
    <n v="676645700"/>
    <n v="183120584"/>
    <s v=""/>
    <x v="3"/>
    <d v="2021-08-16T00:00:00"/>
    <x v="1"/>
    <x v="1"/>
    <m/>
    <m/>
    <x v="2"/>
  </r>
  <r>
    <x v="404"/>
    <n v="859766284"/>
    <n v="676645700"/>
    <n v="183120584"/>
    <s v=""/>
    <x v="1"/>
    <d v="2021-08-16T00:00:00"/>
    <x v="1"/>
    <x v="1"/>
    <m/>
    <m/>
    <x v="2"/>
  </r>
  <r>
    <x v="405"/>
    <n v="527197862"/>
    <n v="282412320"/>
    <n v="244785542"/>
    <s v=""/>
    <x v="1"/>
    <d v="2021-08-16T00:00:00"/>
    <x v="1"/>
    <x v="1"/>
    <m/>
    <m/>
    <x v="2"/>
  </r>
  <r>
    <x v="405"/>
    <n v="527197862"/>
    <n v="282412320"/>
    <n v="244785542"/>
    <s v=""/>
    <x v="3"/>
    <d v="2021-08-16T00:00:00"/>
    <x v="1"/>
    <x v="1"/>
    <m/>
    <m/>
    <x v="2"/>
  </r>
  <r>
    <x v="406"/>
    <n v="281156825"/>
    <n v="249616288"/>
    <n v="31540537"/>
    <s v=""/>
    <x v="6"/>
    <d v="2021-08-06T00:00:00"/>
    <x v="1"/>
    <x v="4"/>
    <m/>
    <m/>
    <x v="4"/>
  </r>
  <r>
    <x v="406"/>
    <n v="281156825"/>
    <n v="249616288"/>
    <n v="31540537"/>
    <s v=""/>
    <x v="5"/>
    <d v="2021-08-06T00:00:00"/>
    <x v="1"/>
    <x v="4"/>
    <m/>
    <m/>
    <x v="4"/>
  </r>
  <r>
    <x v="406"/>
    <n v="281156825"/>
    <n v="249616288"/>
    <n v="31540537"/>
    <s v=""/>
    <x v="4"/>
    <d v="2021-08-06T00:00:00"/>
    <x v="1"/>
    <x v="4"/>
    <m/>
    <m/>
    <x v="4"/>
  </r>
  <r>
    <x v="406"/>
    <n v="281156825"/>
    <n v="249616288"/>
    <n v="31540537"/>
    <s v=""/>
    <x v="7"/>
    <d v="2021-08-06T00:00:00"/>
    <x v="1"/>
    <x v="4"/>
    <m/>
    <m/>
    <x v="4"/>
  </r>
  <r>
    <x v="143"/>
    <n v="71613591"/>
    <n v="70000000"/>
    <n v="1613591"/>
    <s v=""/>
    <x v="14"/>
    <d v="2021-11-16T00:00:00"/>
    <x v="1"/>
    <x v="7"/>
    <m/>
    <m/>
    <x v="0"/>
  </r>
  <r>
    <x v="407"/>
    <n v="39032419"/>
    <n v="0"/>
    <n v="39032419"/>
    <d v="2021-10-04T00:00:00"/>
    <x v="10"/>
    <d v="2021-08-04T00:00:00"/>
    <x v="1"/>
    <x v="9"/>
    <m/>
    <m/>
    <x v="5"/>
  </r>
  <r>
    <x v="408"/>
    <n v="667280944"/>
    <n v="667280944"/>
    <n v="0"/>
    <s v=""/>
    <x v="3"/>
    <d v="2021-08-06T00:00:00"/>
    <x v="1"/>
    <x v="2"/>
    <m/>
    <m/>
    <x v="4"/>
  </r>
  <r>
    <x v="408"/>
    <n v="667280944"/>
    <n v="667280944"/>
    <n v="0"/>
    <s v=""/>
    <x v="2"/>
    <d v="2021-08-06T00:00:00"/>
    <x v="1"/>
    <x v="2"/>
    <m/>
    <m/>
    <x v="4"/>
  </r>
  <r>
    <x v="408"/>
    <n v="667280944"/>
    <n v="667280944"/>
    <n v="0"/>
    <s v=""/>
    <x v="1"/>
    <d v="2021-08-06T00:00:00"/>
    <x v="1"/>
    <x v="2"/>
    <m/>
    <m/>
    <x v="4"/>
  </r>
  <r>
    <x v="409"/>
    <n v="451741400"/>
    <n v="451741400"/>
    <n v="0"/>
    <s v=""/>
    <x v="11"/>
    <d v="2021-08-06T00:00:00"/>
    <x v="1"/>
    <x v="1"/>
    <m/>
    <m/>
    <x v="4"/>
  </r>
  <r>
    <x v="409"/>
    <n v="451741400"/>
    <n v="451741400"/>
    <n v="0"/>
    <s v=""/>
    <x v="1"/>
    <d v="2021-08-06T00:00:00"/>
    <x v="1"/>
    <x v="1"/>
    <m/>
    <m/>
    <x v="4"/>
  </r>
  <r>
    <x v="410"/>
    <n v="4249989"/>
    <n v="0"/>
    <n v="4249989"/>
    <d v="2021-09-03T00:00:00"/>
    <x v="14"/>
    <d v="2021-08-04T00:00:00"/>
    <x v="1"/>
    <x v="9"/>
    <m/>
    <m/>
    <x v="5"/>
  </r>
  <r>
    <x v="411"/>
    <n v="12000000"/>
    <n v="12000000"/>
    <n v="0"/>
    <s v=""/>
    <x v="14"/>
    <d v="2021-08-04T00:00:00"/>
    <x v="1"/>
    <x v="5"/>
    <m/>
    <m/>
    <x v="5"/>
  </r>
  <r>
    <x v="412"/>
    <n v="1859328"/>
    <n v="0"/>
    <n v="1859328"/>
    <d v="2021-09-03T00:00:00"/>
    <x v="14"/>
    <d v="2021-08-04T00:00:00"/>
    <x v="1"/>
    <x v="15"/>
    <m/>
    <m/>
    <x v="5"/>
  </r>
  <r>
    <x v="413"/>
    <n v="9917141"/>
    <n v="0"/>
    <n v="9917141"/>
    <d v="2021-09-03T00:00:00"/>
    <x v="14"/>
    <d v="2021-08-04T00:00:00"/>
    <x v="1"/>
    <x v="5"/>
    <m/>
    <m/>
    <x v="5"/>
  </r>
  <r>
    <x v="414"/>
    <n v="12014001"/>
    <n v="0"/>
    <n v="12014001"/>
    <d v="2021-09-03T00:00:00"/>
    <x v="14"/>
    <d v="2021-08-04T00:00:00"/>
    <x v="1"/>
    <x v="6"/>
    <m/>
    <m/>
    <x v="5"/>
  </r>
  <r>
    <x v="415"/>
    <n v="3912485"/>
    <n v="0"/>
    <n v="3912485"/>
    <d v="2021-09-03T00:00:00"/>
    <x v="14"/>
    <d v="2021-08-04T00:00:00"/>
    <x v="1"/>
    <x v="4"/>
    <m/>
    <m/>
    <x v="5"/>
  </r>
  <r>
    <x v="416"/>
    <n v="430718989"/>
    <n v="70000000"/>
    <n v="360718989"/>
    <s v=""/>
    <x v="11"/>
    <d v="2021-08-06T00:00:00"/>
    <x v="1"/>
    <x v="1"/>
    <m/>
    <m/>
    <x v="4"/>
  </r>
  <r>
    <x v="416"/>
    <n v="430718989"/>
    <n v="70000000"/>
    <n v="360718989"/>
    <s v=""/>
    <x v="1"/>
    <d v="2021-08-06T00:00:00"/>
    <x v="1"/>
    <x v="1"/>
    <m/>
    <m/>
    <x v="4"/>
  </r>
  <r>
    <x v="94"/>
    <n v="69049181"/>
    <n v="15000000"/>
    <n v="54049181"/>
    <s v=""/>
    <x v="8"/>
    <d v="2021-12-27T00:00:00"/>
    <x v="1"/>
    <x v="11"/>
    <m/>
    <m/>
    <x v="1"/>
  </r>
  <r>
    <x v="417"/>
    <n v="650271174"/>
    <n v="0"/>
    <n v="650271174"/>
    <d v="2022-01-06T00:00:00"/>
    <x v="3"/>
    <d v="2021-08-05T00:00:00"/>
    <x v="1"/>
    <x v="1"/>
    <m/>
    <m/>
    <x v="4"/>
  </r>
  <r>
    <x v="417"/>
    <n v="650271174"/>
    <n v="0"/>
    <n v="650271174"/>
    <d v="2022-01-06T00:00:00"/>
    <x v="2"/>
    <d v="2021-08-05T00:00:00"/>
    <x v="1"/>
    <x v="1"/>
    <m/>
    <m/>
    <x v="4"/>
  </r>
  <r>
    <x v="417"/>
    <n v="650271174"/>
    <n v="0"/>
    <n v="650271174"/>
    <d v="2022-01-06T00:00:00"/>
    <x v="11"/>
    <d v="2021-08-05T00:00:00"/>
    <x v="1"/>
    <x v="1"/>
    <m/>
    <m/>
    <x v="4"/>
  </r>
  <r>
    <x v="418"/>
    <n v="562458311"/>
    <n v="70000000"/>
    <n v="492458311"/>
    <d v="2021-11-04T00:00:00"/>
    <x v="3"/>
    <d v="2021-08-05T00:00:00"/>
    <x v="1"/>
    <x v="2"/>
    <m/>
    <m/>
    <x v="4"/>
  </r>
  <r>
    <x v="418"/>
    <n v="562458311"/>
    <n v="70000000"/>
    <n v="492458311"/>
    <d v="2021-11-04T00:00:00"/>
    <x v="2"/>
    <d v="2021-08-05T00:00:00"/>
    <x v="1"/>
    <x v="2"/>
    <m/>
    <m/>
    <x v="4"/>
  </r>
  <r>
    <x v="418"/>
    <n v="562458311"/>
    <n v="70000000"/>
    <n v="492458311"/>
    <d v="2021-11-04T00:00:00"/>
    <x v="11"/>
    <d v="2021-08-05T00:00:00"/>
    <x v="1"/>
    <x v="2"/>
    <m/>
    <m/>
    <x v="4"/>
  </r>
  <r>
    <x v="418"/>
    <n v="562458311"/>
    <n v="70000000"/>
    <n v="492458311"/>
    <d v="2021-11-04T00:00:00"/>
    <x v="1"/>
    <d v="2021-08-05T00:00:00"/>
    <x v="1"/>
    <x v="2"/>
    <m/>
    <m/>
    <x v="4"/>
  </r>
  <r>
    <x v="419"/>
    <n v="763660609"/>
    <n v="763660609"/>
    <n v="0"/>
    <s v=""/>
    <x v="3"/>
    <d v="2021-08-05T00:00:00"/>
    <x v="1"/>
    <x v="2"/>
    <m/>
    <m/>
    <x v="4"/>
  </r>
  <r>
    <x v="419"/>
    <n v="763660609"/>
    <n v="763660609"/>
    <n v="0"/>
    <s v=""/>
    <x v="2"/>
    <d v="2021-08-05T00:00:00"/>
    <x v="1"/>
    <x v="2"/>
    <m/>
    <m/>
    <x v="4"/>
  </r>
  <r>
    <x v="419"/>
    <n v="763660609"/>
    <n v="763660609"/>
    <n v="0"/>
    <s v=""/>
    <x v="11"/>
    <d v="2021-08-05T00:00:00"/>
    <x v="1"/>
    <x v="2"/>
    <m/>
    <m/>
    <x v="4"/>
  </r>
  <r>
    <x v="419"/>
    <n v="763660609"/>
    <n v="763660609"/>
    <n v="0"/>
    <s v=""/>
    <x v="1"/>
    <d v="2021-08-05T00:00:00"/>
    <x v="1"/>
    <x v="2"/>
    <m/>
    <m/>
    <x v="4"/>
  </r>
  <r>
    <x v="420"/>
    <n v="578466570"/>
    <n v="0"/>
    <n v="578466570"/>
    <d v="2021-10-04T00:00:00"/>
    <x v="3"/>
    <d v="2021-08-05T00:00:00"/>
    <x v="1"/>
    <x v="2"/>
    <m/>
    <m/>
    <x v="4"/>
  </r>
  <r>
    <x v="420"/>
    <n v="578466570"/>
    <n v="0"/>
    <n v="578466570"/>
    <d v="2021-10-04T00:00:00"/>
    <x v="2"/>
    <d v="2021-08-05T00:00:00"/>
    <x v="1"/>
    <x v="2"/>
    <m/>
    <m/>
    <x v="4"/>
  </r>
  <r>
    <x v="420"/>
    <n v="578466570"/>
    <n v="0"/>
    <n v="578466570"/>
    <d v="2021-10-04T00:00:00"/>
    <x v="1"/>
    <d v="2021-08-05T00:00:00"/>
    <x v="1"/>
    <x v="2"/>
    <m/>
    <m/>
    <x v="4"/>
  </r>
  <r>
    <x v="421"/>
    <n v="462997791"/>
    <n v="30000000"/>
    <n v="432997791"/>
    <s v=""/>
    <x v="11"/>
    <d v="2021-08-13T00:00:00"/>
    <x v="1"/>
    <x v="1"/>
    <m/>
    <m/>
    <x v="2"/>
  </r>
  <r>
    <x v="421"/>
    <n v="462997791"/>
    <n v="30000000"/>
    <n v="432997791"/>
    <s v=""/>
    <x v="2"/>
    <d v="2021-08-13T00:00:00"/>
    <x v="1"/>
    <x v="1"/>
    <m/>
    <m/>
    <x v="2"/>
  </r>
  <r>
    <x v="421"/>
    <n v="462997791"/>
    <n v="30000000"/>
    <n v="432997791"/>
    <s v=""/>
    <x v="3"/>
    <d v="2021-08-13T00:00:00"/>
    <x v="1"/>
    <x v="1"/>
    <m/>
    <m/>
    <x v="2"/>
  </r>
  <r>
    <x v="421"/>
    <n v="462997791"/>
    <n v="30000000"/>
    <n v="432997791"/>
    <s v=""/>
    <x v="1"/>
    <d v="2021-08-13T00:00:00"/>
    <x v="1"/>
    <x v="1"/>
    <m/>
    <m/>
    <x v="2"/>
  </r>
  <r>
    <x v="422"/>
    <n v="1729632625"/>
    <n v="1729632625"/>
    <n v="0"/>
    <s v=""/>
    <x v="3"/>
    <d v="2021-08-05T00:00:00"/>
    <x v="1"/>
    <x v="2"/>
    <m/>
    <m/>
    <x v="4"/>
  </r>
  <r>
    <x v="422"/>
    <n v="1729632625"/>
    <n v="1729632625"/>
    <n v="0"/>
    <s v=""/>
    <x v="2"/>
    <d v="2021-08-05T00:00:00"/>
    <x v="1"/>
    <x v="2"/>
    <m/>
    <m/>
    <x v="4"/>
  </r>
  <r>
    <x v="422"/>
    <n v="1729632625"/>
    <n v="1729632625"/>
    <n v="0"/>
    <s v=""/>
    <x v="11"/>
    <d v="2021-08-05T00:00:00"/>
    <x v="1"/>
    <x v="2"/>
    <m/>
    <m/>
    <x v="4"/>
  </r>
  <r>
    <x v="422"/>
    <n v="1729632625"/>
    <n v="1729632625"/>
    <n v="0"/>
    <s v=""/>
    <x v="1"/>
    <d v="2021-08-05T00:00:00"/>
    <x v="1"/>
    <x v="2"/>
    <m/>
    <m/>
    <x v="4"/>
  </r>
  <r>
    <x v="417"/>
    <n v="650271174"/>
    <n v="0"/>
    <n v="650271174"/>
    <d v="2022-01-06T00:00:00"/>
    <x v="1"/>
    <d v="2021-08-05T00:00:00"/>
    <x v="1"/>
    <x v="1"/>
    <m/>
    <m/>
    <x v="4"/>
  </r>
  <r>
    <x v="14"/>
    <n v="447177668"/>
    <n v="77000000"/>
    <n v="370177668"/>
    <s v=""/>
    <x v="11"/>
    <d v="2022-02-14T00:00:00"/>
    <x v="0"/>
    <x v="1"/>
    <m/>
    <m/>
    <x v="4"/>
  </r>
  <r>
    <x v="14"/>
    <n v="447177668"/>
    <n v="77000000"/>
    <n v="370177668"/>
    <s v=""/>
    <x v="1"/>
    <d v="2022-02-14T00:00:00"/>
    <x v="0"/>
    <x v="1"/>
    <m/>
    <m/>
    <x v="4"/>
  </r>
  <r>
    <x v="423"/>
    <n v="557848245"/>
    <n v="30000000"/>
    <n v="527848245"/>
    <s v=""/>
    <x v="1"/>
    <d v="2020-12-19T00:00:00"/>
    <x v="2"/>
    <x v="1"/>
    <m/>
    <m/>
    <x v="2"/>
  </r>
  <r>
    <x v="424"/>
    <n v="459841285"/>
    <n v="80000000"/>
    <n v="379841285"/>
    <d v="2021-09-03T00:00:00"/>
    <x v="3"/>
    <d v="2021-08-09T00:00:00"/>
    <x v="1"/>
    <x v="1"/>
    <m/>
    <m/>
    <x v="2"/>
  </r>
  <r>
    <x v="424"/>
    <n v="459841285"/>
    <n v="80000000"/>
    <n v="379841285"/>
    <d v="2021-09-03T00:00:00"/>
    <x v="1"/>
    <d v="2021-08-09T00:00:00"/>
    <x v="1"/>
    <x v="1"/>
    <m/>
    <m/>
    <x v="2"/>
  </r>
  <r>
    <x v="424"/>
    <n v="459841285"/>
    <n v="80000000"/>
    <n v="379841285"/>
    <d v="2021-09-03T00:00:00"/>
    <x v="11"/>
    <d v="2021-08-09T00:00:00"/>
    <x v="1"/>
    <x v="1"/>
    <m/>
    <m/>
    <x v="2"/>
  </r>
  <r>
    <x v="425"/>
    <n v="1143732115"/>
    <n v="0"/>
    <n v="1143732115"/>
    <d v="2022-03-04T00:00:00"/>
    <x v="3"/>
    <d v="2021-07-31T00:00:00"/>
    <x v="1"/>
    <x v="2"/>
    <m/>
    <m/>
    <x v="4"/>
  </r>
  <r>
    <x v="425"/>
    <n v="1143732115"/>
    <n v="0"/>
    <n v="1143732115"/>
    <d v="2022-03-04T00:00:00"/>
    <x v="2"/>
    <d v="2021-07-31T00:00:00"/>
    <x v="1"/>
    <x v="2"/>
    <m/>
    <m/>
    <x v="4"/>
  </r>
  <r>
    <x v="425"/>
    <n v="1143732115"/>
    <n v="0"/>
    <n v="1143732115"/>
    <d v="2022-03-04T00:00:00"/>
    <x v="1"/>
    <d v="2021-07-31T00:00:00"/>
    <x v="1"/>
    <x v="2"/>
    <m/>
    <m/>
    <x v="4"/>
  </r>
  <r>
    <x v="426"/>
    <n v="564944502"/>
    <n v="381019250"/>
    <n v="183925252"/>
    <d v="2022-02-04T00:00:00"/>
    <x v="3"/>
    <d v="2021-07-31T00:00:00"/>
    <x v="1"/>
    <x v="2"/>
    <m/>
    <m/>
    <x v="4"/>
  </r>
  <r>
    <x v="426"/>
    <n v="564944502"/>
    <n v="381019250"/>
    <n v="183925252"/>
    <d v="2022-02-04T00:00:00"/>
    <x v="2"/>
    <d v="2021-07-31T00:00:00"/>
    <x v="1"/>
    <x v="2"/>
    <m/>
    <m/>
    <x v="4"/>
  </r>
  <r>
    <x v="426"/>
    <n v="564944502"/>
    <n v="381019250"/>
    <n v="183925252"/>
    <d v="2022-02-04T00:00:00"/>
    <x v="1"/>
    <d v="2021-07-31T00:00:00"/>
    <x v="1"/>
    <x v="2"/>
    <m/>
    <m/>
    <x v="4"/>
  </r>
  <r>
    <x v="427"/>
    <n v="722527621"/>
    <n v="0"/>
    <n v="722527621"/>
    <d v="2022-03-04T00:00:00"/>
    <x v="3"/>
    <d v="2021-07-30T00:00:00"/>
    <x v="1"/>
    <x v="1"/>
    <m/>
    <m/>
    <x v="4"/>
  </r>
  <r>
    <x v="427"/>
    <n v="722527621"/>
    <n v="0"/>
    <n v="722527621"/>
    <d v="2022-03-04T00:00:00"/>
    <x v="2"/>
    <d v="2021-07-30T00:00:00"/>
    <x v="1"/>
    <x v="1"/>
    <m/>
    <m/>
    <x v="4"/>
  </r>
  <r>
    <x v="427"/>
    <n v="722527621"/>
    <n v="0"/>
    <n v="722527621"/>
    <d v="2022-03-04T00:00:00"/>
    <x v="1"/>
    <d v="2021-07-30T00:00:00"/>
    <x v="1"/>
    <x v="1"/>
    <m/>
    <m/>
    <x v="4"/>
  </r>
  <r>
    <x v="428"/>
    <n v="673263975"/>
    <n v="0"/>
    <n v="673263975"/>
    <d v="2021-10-04T00:00:00"/>
    <x v="3"/>
    <d v="2021-07-30T00:00:00"/>
    <x v="1"/>
    <x v="2"/>
    <m/>
    <m/>
    <x v="4"/>
  </r>
  <r>
    <x v="428"/>
    <n v="673263975"/>
    <n v="0"/>
    <n v="673263975"/>
    <d v="2021-10-04T00:00:00"/>
    <x v="2"/>
    <d v="2021-07-30T00:00:00"/>
    <x v="1"/>
    <x v="2"/>
    <m/>
    <m/>
    <x v="4"/>
  </r>
  <r>
    <x v="428"/>
    <n v="673263975"/>
    <n v="0"/>
    <n v="673263975"/>
    <d v="2021-10-04T00:00:00"/>
    <x v="1"/>
    <d v="2021-07-30T00:00:00"/>
    <x v="1"/>
    <x v="2"/>
    <m/>
    <m/>
    <x v="4"/>
  </r>
  <r>
    <x v="429"/>
    <n v="70000000"/>
    <n v="70000000"/>
    <n v="0"/>
    <s v=""/>
    <x v="15"/>
    <d v="2021-07-27T00:00:00"/>
    <x v="1"/>
    <x v="6"/>
    <m/>
    <m/>
    <x v="0"/>
  </r>
  <r>
    <x v="430"/>
    <n v="451747328"/>
    <n v="70000000"/>
    <n v="381747328"/>
    <s v=""/>
    <x v="11"/>
    <d v="2021-07-30T00:00:00"/>
    <x v="1"/>
    <x v="1"/>
    <m/>
    <m/>
    <x v="4"/>
  </r>
  <r>
    <x v="430"/>
    <n v="451747328"/>
    <n v="70000000"/>
    <n v="381747328"/>
    <s v=""/>
    <x v="1"/>
    <d v="2021-07-30T00:00:00"/>
    <x v="1"/>
    <x v="1"/>
    <m/>
    <m/>
    <x v="4"/>
  </r>
  <r>
    <x v="431"/>
    <n v="467044466"/>
    <n v="70000000"/>
    <n v="397044466"/>
    <s v=""/>
    <x v="11"/>
    <d v="2021-07-30T00:00:00"/>
    <x v="1"/>
    <x v="1"/>
    <m/>
    <m/>
    <x v="4"/>
  </r>
  <r>
    <x v="431"/>
    <n v="467044466"/>
    <n v="70000000"/>
    <n v="397044466"/>
    <s v=""/>
    <x v="1"/>
    <d v="2021-07-30T00:00:00"/>
    <x v="1"/>
    <x v="1"/>
    <m/>
    <m/>
    <x v="4"/>
  </r>
  <r>
    <x v="432"/>
    <n v="304377016"/>
    <n v="0"/>
    <n v="304377016"/>
    <d v="2022-02-04T00:00:00"/>
    <x v="11"/>
    <d v="2021-07-30T00:00:00"/>
    <x v="1"/>
    <x v="1"/>
    <m/>
    <m/>
    <x v="4"/>
  </r>
  <r>
    <x v="432"/>
    <n v="304377016"/>
    <n v="0"/>
    <n v="304377016"/>
    <d v="2022-02-04T00:00:00"/>
    <x v="1"/>
    <d v="2021-07-30T00:00:00"/>
    <x v="1"/>
    <x v="1"/>
    <m/>
    <m/>
    <x v="4"/>
  </r>
  <r>
    <x v="433"/>
    <m/>
    <m/>
    <m/>
    <m/>
    <x v="25"/>
    <m/>
    <x v="3"/>
    <x v="18"/>
    <m/>
    <m/>
    <x v="9"/>
  </r>
  <r>
    <x v="434"/>
    <n v="270784456"/>
    <n v="236535072"/>
    <n v="34249384"/>
    <s v=""/>
    <x v="6"/>
    <d v="2021-07-29T00:00:00"/>
    <x v="1"/>
    <x v="12"/>
    <m/>
    <m/>
    <x v="4"/>
  </r>
  <r>
    <x v="434"/>
    <n v="270784456"/>
    <n v="236535072"/>
    <n v="34249384"/>
    <s v=""/>
    <x v="5"/>
    <d v="2021-07-29T00:00:00"/>
    <x v="1"/>
    <x v="12"/>
    <m/>
    <m/>
    <x v="4"/>
  </r>
  <r>
    <x v="434"/>
    <n v="270784456"/>
    <n v="236535072"/>
    <n v="34249384"/>
    <s v=""/>
    <x v="4"/>
    <d v="2021-07-29T00:00:00"/>
    <x v="1"/>
    <x v="12"/>
    <m/>
    <m/>
    <x v="4"/>
  </r>
  <r>
    <x v="434"/>
    <n v="270784456"/>
    <n v="236535072"/>
    <n v="34249384"/>
    <s v=""/>
    <x v="7"/>
    <d v="2021-07-29T00:00:00"/>
    <x v="1"/>
    <x v="12"/>
    <m/>
    <m/>
    <x v="4"/>
  </r>
  <r>
    <x v="332"/>
    <n v="350729217"/>
    <n v="0"/>
    <n v="350729217"/>
    <d v="2021-11-04T00:00:00"/>
    <x v="8"/>
    <d v="2021-07-26T00:00:00"/>
    <x v="1"/>
    <x v="0"/>
    <m/>
    <m/>
    <x v="2"/>
  </r>
  <r>
    <x v="393"/>
    <n v="50078414"/>
    <n v="0"/>
    <n v="50078414"/>
    <d v="2022-03-04T00:00:00"/>
    <x v="14"/>
    <d v="2021-07-27T00:00:00"/>
    <x v="1"/>
    <x v="11"/>
    <m/>
    <m/>
    <x v="5"/>
  </r>
  <r>
    <x v="394"/>
    <n v="27169481"/>
    <n v="0"/>
    <n v="27169481"/>
    <d v="2021-12-03T00:00:00"/>
    <x v="14"/>
    <d v="2021-07-27T00:00:00"/>
    <x v="1"/>
    <x v="1"/>
    <m/>
    <m/>
    <x v="5"/>
  </r>
  <r>
    <x v="435"/>
    <n v="479258918"/>
    <n v="70000000"/>
    <n v="409258918"/>
    <s v=""/>
    <x v="11"/>
    <d v="2021-07-26T00:00:00"/>
    <x v="1"/>
    <x v="1"/>
    <m/>
    <m/>
    <x v="4"/>
  </r>
  <r>
    <x v="435"/>
    <n v="479258918"/>
    <n v="70000000"/>
    <n v="409258918"/>
    <s v=""/>
    <x v="1"/>
    <d v="2021-07-26T00:00:00"/>
    <x v="1"/>
    <x v="1"/>
    <m/>
    <m/>
    <x v="4"/>
  </r>
  <r>
    <x v="436"/>
    <n v="702816476"/>
    <n v="0"/>
    <n v="702816476"/>
    <d v="2021-10-04T00:00:00"/>
    <x v="3"/>
    <d v="2021-07-26T00:00:00"/>
    <x v="1"/>
    <x v="1"/>
    <m/>
    <m/>
    <x v="4"/>
  </r>
  <r>
    <x v="436"/>
    <n v="702816476"/>
    <n v="0"/>
    <n v="702816476"/>
    <d v="2021-10-04T00:00:00"/>
    <x v="2"/>
    <d v="2021-07-26T00:00:00"/>
    <x v="1"/>
    <x v="1"/>
    <m/>
    <m/>
    <x v="4"/>
  </r>
  <r>
    <x v="436"/>
    <n v="702816476"/>
    <n v="0"/>
    <n v="702816476"/>
    <d v="2021-10-04T00:00:00"/>
    <x v="1"/>
    <d v="2021-07-26T00:00:00"/>
    <x v="1"/>
    <x v="1"/>
    <m/>
    <m/>
    <x v="4"/>
  </r>
  <r>
    <x v="437"/>
    <n v="400881126"/>
    <n v="0"/>
    <n v="400881126"/>
    <d v="2022-03-04T00:00:00"/>
    <x v="1"/>
    <d v="2021-07-26T00:00:00"/>
    <x v="1"/>
    <x v="1"/>
    <m/>
    <m/>
    <x v="4"/>
  </r>
  <r>
    <x v="392"/>
    <n v="36111890"/>
    <n v="0"/>
    <n v="36111890"/>
    <d v="2022-02-04T00:00:00"/>
    <x v="14"/>
    <d v="2021-07-22T00:00:00"/>
    <x v="1"/>
    <x v="14"/>
    <m/>
    <m/>
    <x v="5"/>
  </r>
  <r>
    <x v="438"/>
    <n v="15052820"/>
    <n v="0"/>
    <n v="15052820"/>
    <d v="2021-09-03T00:00:00"/>
    <x v="20"/>
    <d v="2021-07-22T00:00:00"/>
    <x v="1"/>
    <x v="6"/>
    <m/>
    <m/>
    <x v="5"/>
  </r>
  <r>
    <x v="8"/>
    <n v="152742442"/>
    <n v="130000000"/>
    <n v="22742442"/>
    <s v=""/>
    <x v="14"/>
    <d v="2022-02-17T00:00:00"/>
    <x v="0"/>
    <x v="4"/>
    <m/>
    <m/>
    <x v="3"/>
  </r>
  <r>
    <x v="439"/>
    <n v="4700185"/>
    <n v="0"/>
    <n v="4700185"/>
    <d v="2021-08-03T00:00:00"/>
    <x v="10"/>
    <d v="2021-07-08T00:00:00"/>
    <x v="1"/>
    <x v="0"/>
    <m/>
    <m/>
    <x v="5"/>
  </r>
  <r>
    <x v="440"/>
    <n v="146865617"/>
    <n v="140745302"/>
    <n v="6120315"/>
    <d v="2021-10-04T00:00:00"/>
    <x v="8"/>
    <d v="2021-07-23T00:00:00"/>
    <x v="1"/>
    <x v="13"/>
    <m/>
    <m/>
    <x v="2"/>
  </r>
  <r>
    <x v="441"/>
    <n v="53851907"/>
    <n v="0"/>
    <n v="53851907"/>
    <d v="2021-12-03T00:00:00"/>
    <x v="7"/>
    <d v="2021-07-19T00:00:00"/>
    <x v="1"/>
    <x v="8"/>
    <m/>
    <m/>
    <x v="4"/>
  </r>
  <r>
    <x v="442"/>
    <n v="577525619"/>
    <n v="0"/>
    <n v="577525619"/>
    <d v="2021-08-03T00:00:00"/>
    <x v="8"/>
    <d v="2021-07-16T00:00:00"/>
    <x v="1"/>
    <x v="2"/>
    <m/>
    <m/>
    <x v="5"/>
  </r>
  <r>
    <x v="344"/>
    <n v="19242490"/>
    <n v="0"/>
    <n v="19242490"/>
    <d v="2021-10-04T00:00:00"/>
    <x v="14"/>
    <d v="2021-09-06T00:00:00"/>
    <x v="1"/>
    <x v="4"/>
    <m/>
    <m/>
    <x v="5"/>
  </r>
  <r>
    <x v="443"/>
    <n v="18644142"/>
    <n v="0"/>
    <n v="18644142"/>
    <d v="2021-09-03T00:00:00"/>
    <x v="14"/>
    <d v="2021-07-16T00:00:00"/>
    <x v="1"/>
    <x v="0"/>
    <m/>
    <m/>
    <x v="5"/>
  </r>
  <r>
    <x v="444"/>
    <n v="32191056"/>
    <n v="0"/>
    <n v="32191056"/>
    <d v="2021-09-03T00:00:00"/>
    <x v="14"/>
    <d v="2021-07-16T00:00:00"/>
    <x v="1"/>
    <x v="0"/>
    <m/>
    <m/>
    <x v="5"/>
  </r>
  <r>
    <x v="445"/>
    <n v="16166608"/>
    <n v="0"/>
    <n v="16166608"/>
    <d v="2021-09-03T00:00:00"/>
    <x v="14"/>
    <d v="2021-07-16T00:00:00"/>
    <x v="1"/>
    <x v="6"/>
    <m/>
    <m/>
    <x v="5"/>
  </r>
  <r>
    <x v="446"/>
    <n v="8955223"/>
    <n v="0"/>
    <n v="8955223"/>
    <d v="2021-09-03T00:00:00"/>
    <x v="14"/>
    <d v="2021-07-16T00:00:00"/>
    <x v="1"/>
    <x v="11"/>
    <m/>
    <m/>
    <x v="5"/>
  </r>
  <r>
    <x v="447"/>
    <n v="20973407"/>
    <n v="0"/>
    <n v="20973407"/>
    <d v="2021-09-03T00:00:00"/>
    <x v="14"/>
    <d v="2021-07-16T00:00:00"/>
    <x v="1"/>
    <x v="8"/>
    <m/>
    <m/>
    <x v="5"/>
  </r>
  <r>
    <x v="448"/>
    <n v="30051060"/>
    <n v="6000000"/>
    <n v="24051060"/>
    <d v="2021-12-03T00:00:00"/>
    <x v="20"/>
    <d v="2021-06-07T00:00:00"/>
    <x v="1"/>
    <x v="7"/>
    <m/>
    <m/>
    <x v="5"/>
  </r>
  <r>
    <x v="449"/>
    <n v="23288415"/>
    <n v="0"/>
    <n v="23288415"/>
    <d v="2022-03-04T00:00:00"/>
    <x v="20"/>
    <d v="2021-06-16T00:00:00"/>
    <x v="1"/>
    <x v="9"/>
    <m/>
    <m/>
    <x v="5"/>
  </r>
  <r>
    <x v="450"/>
    <n v="19587151"/>
    <n v="0"/>
    <n v="19587151"/>
    <d v="2022-02-04T00:00:00"/>
    <x v="20"/>
    <d v="2021-03-27T00:00:00"/>
    <x v="1"/>
    <x v="9"/>
    <m/>
    <m/>
    <x v="5"/>
  </r>
  <r>
    <x v="379"/>
    <n v="728049761"/>
    <n v="70000000"/>
    <n v="658049761"/>
    <d v="2021-10-04T00:00:00"/>
    <x v="11"/>
    <d v="2020-10-19T00:00:00"/>
    <x v="2"/>
    <x v="0"/>
    <m/>
    <m/>
    <x v="4"/>
  </r>
  <r>
    <x v="451"/>
    <n v="666529072"/>
    <n v="475000000"/>
    <n v="191529072"/>
    <d v="2021-12-03T00:00:00"/>
    <x v="3"/>
    <d v="2021-07-15T00:00:00"/>
    <x v="1"/>
    <x v="1"/>
    <m/>
    <m/>
    <x v="4"/>
  </r>
  <r>
    <x v="451"/>
    <n v="666529072"/>
    <n v="475000000"/>
    <n v="191529072"/>
    <d v="2021-12-03T00:00:00"/>
    <x v="2"/>
    <d v="2021-07-15T00:00:00"/>
    <x v="1"/>
    <x v="1"/>
    <m/>
    <m/>
    <x v="4"/>
  </r>
  <r>
    <x v="451"/>
    <n v="666529072"/>
    <n v="475000000"/>
    <n v="191529072"/>
    <d v="2021-12-03T00:00:00"/>
    <x v="11"/>
    <d v="2021-07-15T00:00:00"/>
    <x v="1"/>
    <x v="1"/>
    <m/>
    <m/>
    <x v="4"/>
  </r>
  <r>
    <x v="451"/>
    <n v="666529072"/>
    <n v="475000000"/>
    <n v="191529072"/>
    <d v="2021-12-03T00:00:00"/>
    <x v="1"/>
    <d v="2021-07-15T00:00:00"/>
    <x v="1"/>
    <x v="1"/>
    <m/>
    <m/>
    <x v="4"/>
  </r>
  <r>
    <x v="452"/>
    <n v="383512061"/>
    <n v="0"/>
    <n v="383512061"/>
    <d v="2022-03-04T00:00:00"/>
    <x v="11"/>
    <d v="2021-07-17T00:00:00"/>
    <x v="1"/>
    <x v="1"/>
    <m/>
    <m/>
    <x v="4"/>
  </r>
  <r>
    <x v="452"/>
    <n v="383512061"/>
    <n v="0"/>
    <n v="383512061"/>
    <d v="2022-03-04T00:00:00"/>
    <x v="1"/>
    <d v="2021-07-17T00:00:00"/>
    <x v="1"/>
    <x v="1"/>
    <m/>
    <m/>
    <x v="4"/>
  </r>
  <r>
    <x v="453"/>
    <n v="368123647"/>
    <n v="0"/>
    <n v="368123647"/>
    <d v="2021-10-04T00:00:00"/>
    <x v="1"/>
    <d v="2021-07-17T00:00:00"/>
    <x v="1"/>
    <x v="1"/>
    <m/>
    <m/>
    <x v="4"/>
  </r>
  <r>
    <x v="454"/>
    <n v="735999270"/>
    <n v="70000000"/>
    <n v="665999270"/>
    <d v="2022-01-06T00:00:00"/>
    <x v="3"/>
    <d v="2021-07-17T00:00:00"/>
    <x v="1"/>
    <x v="1"/>
    <m/>
    <m/>
    <x v="4"/>
  </r>
  <r>
    <x v="454"/>
    <n v="735999270"/>
    <n v="70000000"/>
    <n v="665999270"/>
    <d v="2022-01-06T00:00:00"/>
    <x v="2"/>
    <d v="2021-07-17T00:00:00"/>
    <x v="1"/>
    <x v="1"/>
    <m/>
    <m/>
    <x v="4"/>
  </r>
  <r>
    <x v="454"/>
    <n v="735999270"/>
    <n v="70000000"/>
    <n v="665999270"/>
    <d v="2022-01-06T00:00:00"/>
    <x v="11"/>
    <d v="2021-07-17T00:00:00"/>
    <x v="1"/>
    <x v="1"/>
    <m/>
    <m/>
    <x v="4"/>
  </r>
  <r>
    <x v="454"/>
    <n v="735999270"/>
    <n v="70000000"/>
    <n v="665999270"/>
    <d v="2022-01-06T00:00:00"/>
    <x v="1"/>
    <d v="2021-07-17T00:00:00"/>
    <x v="1"/>
    <x v="1"/>
    <m/>
    <m/>
    <x v="4"/>
  </r>
  <r>
    <x v="455"/>
    <n v="354891739"/>
    <n v="70000000"/>
    <n v="284891739"/>
    <s v=""/>
    <x v="11"/>
    <d v="2021-07-17T00:00:00"/>
    <x v="1"/>
    <x v="1"/>
    <m/>
    <m/>
    <x v="4"/>
  </r>
  <r>
    <x v="455"/>
    <n v="354891739"/>
    <n v="70000000"/>
    <n v="284891739"/>
    <s v=""/>
    <x v="1"/>
    <d v="2021-07-17T00:00:00"/>
    <x v="1"/>
    <x v="1"/>
    <m/>
    <m/>
    <x v="4"/>
  </r>
  <r>
    <x v="395"/>
    <n v="14851320"/>
    <n v="0"/>
    <n v="14851320"/>
    <d v="2021-10-04T00:00:00"/>
    <x v="14"/>
    <d v="2021-07-16T00:00:00"/>
    <x v="1"/>
    <x v="4"/>
    <m/>
    <m/>
    <x v="5"/>
  </r>
  <r>
    <x v="456"/>
    <n v="20000000"/>
    <n v="20000000"/>
    <n v="0"/>
    <s v=""/>
    <x v="8"/>
    <d v="2021-07-15T00:00:00"/>
    <x v="1"/>
    <x v="4"/>
    <m/>
    <m/>
    <x v="0"/>
  </r>
  <r>
    <x v="457"/>
    <n v="28313387"/>
    <n v="0"/>
    <n v="28313387"/>
    <d v="2021-09-03T00:00:00"/>
    <x v="13"/>
    <d v="2021-07-15T00:00:00"/>
    <x v="1"/>
    <x v="9"/>
    <m/>
    <m/>
    <x v="5"/>
  </r>
  <r>
    <x v="458"/>
    <n v="571787925"/>
    <n v="35000000"/>
    <n v="536787925"/>
    <s v=""/>
    <x v="11"/>
    <d v="2021-07-26T00:00:00"/>
    <x v="1"/>
    <x v="1"/>
    <m/>
    <m/>
    <x v="2"/>
  </r>
  <r>
    <x v="458"/>
    <n v="571787925"/>
    <n v="35000000"/>
    <n v="536787925"/>
    <s v=""/>
    <x v="2"/>
    <d v="2021-07-26T00:00:00"/>
    <x v="1"/>
    <x v="1"/>
    <m/>
    <m/>
    <x v="2"/>
  </r>
  <r>
    <x v="458"/>
    <n v="571787925"/>
    <n v="35000000"/>
    <n v="536787925"/>
    <s v=""/>
    <x v="3"/>
    <d v="2021-07-26T00:00:00"/>
    <x v="1"/>
    <x v="1"/>
    <m/>
    <m/>
    <x v="2"/>
  </r>
  <r>
    <x v="458"/>
    <n v="571787925"/>
    <n v="35000000"/>
    <n v="536787925"/>
    <s v=""/>
    <x v="1"/>
    <d v="2021-07-26T00:00:00"/>
    <x v="1"/>
    <x v="1"/>
    <m/>
    <m/>
    <x v="2"/>
  </r>
  <r>
    <x v="459"/>
    <n v="15720392"/>
    <n v="0"/>
    <n v="15720392"/>
    <d v="2021-11-04T00:00:00"/>
    <x v="8"/>
    <d v="2021-07-19T00:00:00"/>
    <x v="1"/>
    <x v="7"/>
    <m/>
    <m/>
    <x v="2"/>
  </r>
  <r>
    <x v="460"/>
    <n v="17661066"/>
    <n v="0"/>
    <n v="17661066"/>
    <d v="2021-11-04T00:00:00"/>
    <x v="8"/>
    <d v="2021-07-19T00:00:00"/>
    <x v="1"/>
    <x v="7"/>
    <m/>
    <m/>
    <x v="2"/>
  </r>
  <r>
    <x v="461"/>
    <n v="14332808"/>
    <n v="0"/>
    <n v="14332808"/>
    <d v="2021-11-04T00:00:00"/>
    <x v="8"/>
    <d v="2021-07-19T00:00:00"/>
    <x v="1"/>
    <x v="7"/>
    <m/>
    <m/>
    <x v="2"/>
  </r>
  <r>
    <x v="462"/>
    <n v="14549246"/>
    <n v="0"/>
    <n v="14549246"/>
    <d v="2021-10-04T00:00:00"/>
    <x v="8"/>
    <d v="2021-07-14T00:00:00"/>
    <x v="1"/>
    <x v="9"/>
    <m/>
    <m/>
    <x v="5"/>
  </r>
  <r>
    <x v="389"/>
    <n v="20900392"/>
    <n v="0"/>
    <n v="20900392"/>
    <d v="2021-12-03T00:00:00"/>
    <x v="14"/>
    <d v="2021-07-13T00:00:00"/>
    <x v="1"/>
    <x v="0"/>
    <m/>
    <m/>
    <x v="5"/>
  </r>
  <r>
    <x v="463"/>
    <n v="309949035"/>
    <n v="65000000"/>
    <n v="244949035"/>
    <s v=""/>
    <x v="15"/>
    <d v="2021-07-13T00:00:00"/>
    <x v="1"/>
    <x v="0"/>
    <m/>
    <m/>
    <x v="0"/>
  </r>
  <r>
    <x v="464"/>
    <n v="306805286"/>
    <n v="40076003"/>
    <n v="266729283"/>
    <s v=""/>
    <x v="11"/>
    <d v="2021-07-12T00:00:00"/>
    <x v="1"/>
    <x v="1"/>
    <m/>
    <m/>
    <x v="2"/>
  </r>
  <r>
    <x v="464"/>
    <n v="306805286"/>
    <n v="40076003"/>
    <n v="266729283"/>
    <s v=""/>
    <x v="1"/>
    <d v="2021-07-12T00:00:00"/>
    <x v="1"/>
    <x v="1"/>
    <m/>
    <m/>
    <x v="2"/>
  </r>
  <r>
    <x v="464"/>
    <n v="306805286"/>
    <n v="40076003"/>
    <n v="266729283"/>
    <s v=""/>
    <x v="3"/>
    <d v="2021-07-12T00:00:00"/>
    <x v="1"/>
    <x v="1"/>
    <m/>
    <m/>
    <x v="2"/>
  </r>
  <r>
    <x v="465"/>
    <n v="5678603"/>
    <n v="0"/>
    <n v="5678603"/>
    <d v="2021-11-04T00:00:00"/>
    <x v="14"/>
    <d v="2021-07-07T00:00:00"/>
    <x v="1"/>
    <x v="7"/>
    <m/>
    <m/>
    <x v="5"/>
  </r>
  <r>
    <x v="387"/>
    <n v="22899205"/>
    <n v="0"/>
    <n v="22899205"/>
    <d v="2021-12-03T00:00:00"/>
    <x v="14"/>
    <d v="2021-07-07T00:00:00"/>
    <x v="1"/>
    <x v="9"/>
    <m/>
    <m/>
    <x v="5"/>
  </r>
  <r>
    <x v="466"/>
    <n v="1865154"/>
    <n v="0"/>
    <n v="1865154"/>
    <d v="2021-08-03T00:00:00"/>
    <x v="14"/>
    <d v="2021-07-07T00:00:00"/>
    <x v="1"/>
    <x v="9"/>
    <m/>
    <m/>
    <x v="5"/>
  </r>
  <r>
    <x v="467"/>
    <n v="4217805"/>
    <n v="0"/>
    <n v="4217805"/>
    <d v="2021-08-03T00:00:00"/>
    <x v="14"/>
    <d v="2021-07-07T00:00:00"/>
    <x v="1"/>
    <x v="7"/>
    <m/>
    <m/>
    <x v="5"/>
  </r>
  <r>
    <x v="468"/>
    <n v="2591164"/>
    <n v="0"/>
    <n v="2591164"/>
    <d v="2021-08-03T00:00:00"/>
    <x v="14"/>
    <d v="2021-07-07T00:00:00"/>
    <x v="1"/>
    <x v="6"/>
    <m/>
    <m/>
    <x v="5"/>
  </r>
  <r>
    <x v="385"/>
    <n v="6304461"/>
    <n v="5000000"/>
    <n v="1304461"/>
    <s v=""/>
    <x v="14"/>
    <d v="2021-08-10T00:00:00"/>
    <x v="1"/>
    <x v="4"/>
    <m/>
    <m/>
    <x v="5"/>
  </r>
  <r>
    <x v="336"/>
    <n v="55885588"/>
    <n v="40000000"/>
    <n v="15885588"/>
    <d v="2021-10-04T00:00:00"/>
    <x v="8"/>
    <d v="2021-09-07T00:00:00"/>
    <x v="1"/>
    <x v="11"/>
    <m/>
    <m/>
    <x v="5"/>
  </r>
  <r>
    <x v="469"/>
    <n v="25335710"/>
    <n v="0"/>
    <n v="25335710"/>
    <d v="2022-01-06T00:00:00"/>
    <x v="20"/>
    <d v="2021-06-16T00:00:00"/>
    <x v="1"/>
    <x v="7"/>
    <m/>
    <m/>
    <x v="5"/>
  </r>
  <r>
    <x v="470"/>
    <n v="18018671"/>
    <n v="0"/>
    <n v="18018671"/>
    <d v="2021-11-04T00:00:00"/>
    <x v="20"/>
    <d v="2021-06-15T00:00:00"/>
    <x v="1"/>
    <x v="7"/>
    <m/>
    <m/>
    <x v="5"/>
  </r>
  <r>
    <x v="471"/>
    <n v="23606855"/>
    <n v="0"/>
    <n v="23606855"/>
    <d v="2021-09-03T00:00:00"/>
    <x v="20"/>
    <d v="2021-05-31T00:00:00"/>
    <x v="1"/>
    <x v="8"/>
    <m/>
    <m/>
    <x v="5"/>
  </r>
  <r>
    <x v="472"/>
    <n v="25072527"/>
    <n v="0"/>
    <n v="25072527"/>
    <d v="2022-01-06T00:00:00"/>
    <x v="20"/>
    <d v="2021-06-11T00:00:00"/>
    <x v="1"/>
    <x v="14"/>
    <m/>
    <m/>
    <x v="5"/>
  </r>
  <r>
    <x v="473"/>
    <n v="53179472"/>
    <n v="13533968"/>
    <n v="39645504"/>
    <d v="2022-03-04T00:00:00"/>
    <x v="20"/>
    <d v="2021-05-20T00:00:00"/>
    <x v="1"/>
    <x v="11"/>
    <m/>
    <m/>
    <x v="5"/>
  </r>
  <r>
    <x v="474"/>
    <n v="25134211"/>
    <n v="0"/>
    <n v="25134211"/>
    <d v="2021-10-04T00:00:00"/>
    <x v="20"/>
    <d v="2021-05-20T00:00:00"/>
    <x v="1"/>
    <x v="0"/>
    <m/>
    <m/>
    <x v="5"/>
  </r>
  <r>
    <x v="475"/>
    <n v="41820042"/>
    <n v="0"/>
    <n v="41820042"/>
    <d v="2021-12-03T00:00:00"/>
    <x v="20"/>
    <d v="2021-05-01T00:00:00"/>
    <x v="1"/>
    <x v="0"/>
    <m/>
    <m/>
    <x v="5"/>
  </r>
  <r>
    <x v="476"/>
    <n v="17261623"/>
    <n v="0"/>
    <n v="17261623"/>
    <d v="2021-10-04T00:00:00"/>
    <x v="20"/>
    <d v="2021-05-31T00:00:00"/>
    <x v="1"/>
    <x v="1"/>
    <m/>
    <m/>
    <x v="5"/>
  </r>
  <r>
    <x v="477"/>
    <n v="24930410"/>
    <n v="0"/>
    <n v="24930410"/>
    <d v="2021-10-04T00:00:00"/>
    <x v="20"/>
    <d v="2021-06-15T00:00:00"/>
    <x v="1"/>
    <x v="4"/>
    <m/>
    <m/>
    <x v="5"/>
  </r>
  <r>
    <x v="478"/>
    <n v="30949805"/>
    <n v="0"/>
    <n v="30949805"/>
    <d v="2021-12-03T00:00:00"/>
    <x v="20"/>
    <d v="2021-06-07T00:00:00"/>
    <x v="1"/>
    <x v="9"/>
    <m/>
    <m/>
    <x v="5"/>
  </r>
  <r>
    <x v="479"/>
    <n v="22936677"/>
    <n v="0"/>
    <n v="22936677"/>
    <d v="2021-10-04T00:00:00"/>
    <x v="20"/>
    <d v="2021-05-31T00:00:00"/>
    <x v="1"/>
    <x v="3"/>
    <m/>
    <m/>
    <x v="5"/>
  </r>
  <r>
    <x v="480"/>
    <n v="18372404"/>
    <n v="0"/>
    <n v="18372404"/>
    <d v="2021-10-04T00:00:00"/>
    <x v="20"/>
    <d v="2021-05-31T00:00:00"/>
    <x v="1"/>
    <x v="3"/>
    <m/>
    <m/>
    <x v="5"/>
  </r>
  <r>
    <x v="481"/>
    <n v="26279339"/>
    <n v="0"/>
    <n v="26279339"/>
    <d v="2022-02-04T00:00:00"/>
    <x v="20"/>
    <d v="2021-06-07T00:00:00"/>
    <x v="1"/>
    <x v="0"/>
    <m/>
    <m/>
    <x v="5"/>
  </r>
  <r>
    <x v="482"/>
    <n v="27804970"/>
    <n v="0"/>
    <n v="27804970"/>
    <d v="2022-02-04T00:00:00"/>
    <x v="20"/>
    <d v="2021-04-08T00:00:00"/>
    <x v="1"/>
    <x v="4"/>
    <m/>
    <m/>
    <x v="5"/>
  </r>
  <r>
    <x v="483"/>
    <n v="10598806"/>
    <n v="0"/>
    <n v="10598806"/>
    <d v="2021-10-04T00:00:00"/>
    <x v="20"/>
    <d v="2021-04-12T00:00:00"/>
    <x v="1"/>
    <x v="4"/>
    <m/>
    <m/>
    <x v="5"/>
  </r>
  <r>
    <x v="484"/>
    <n v="10543170"/>
    <n v="0"/>
    <n v="10543170"/>
    <d v="2021-11-04T00:00:00"/>
    <x v="20"/>
    <d v="2021-07-06T00:00:00"/>
    <x v="1"/>
    <x v="5"/>
    <m/>
    <m/>
    <x v="5"/>
  </r>
  <r>
    <x v="485"/>
    <n v="14493099"/>
    <n v="0"/>
    <n v="14493099"/>
    <d v="2021-10-04T00:00:00"/>
    <x v="20"/>
    <d v="2021-07-06T00:00:00"/>
    <x v="1"/>
    <x v="6"/>
    <m/>
    <m/>
    <x v="5"/>
  </r>
  <r>
    <x v="486"/>
    <n v="16350653"/>
    <n v="0"/>
    <n v="16350653"/>
    <d v="2021-10-04T00:00:00"/>
    <x v="20"/>
    <d v="2021-07-06T00:00:00"/>
    <x v="1"/>
    <x v="4"/>
    <m/>
    <m/>
    <x v="5"/>
  </r>
  <r>
    <x v="390"/>
    <n v="38188665"/>
    <n v="3590143"/>
    <n v="34598522"/>
    <d v="2021-12-03T00:00:00"/>
    <x v="14"/>
    <d v="2021-07-05T00:00:00"/>
    <x v="1"/>
    <x v="4"/>
    <m/>
    <m/>
    <x v="5"/>
  </r>
  <r>
    <x v="175"/>
    <n v="507239467"/>
    <n v="4615740"/>
    <n v="502623727"/>
    <s v=""/>
    <x v="8"/>
    <d v="2021-10-06T00:00:00"/>
    <x v="1"/>
    <x v="1"/>
    <m/>
    <m/>
    <x v="4"/>
  </r>
  <r>
    <x v="487"/>
    <n v="677554986"/>
    <n v="0"/>
    <n v="677554986"/>
    <d v="2021-09-03T00:00:00"/>
    <x v="1"/>
    <d v="2021-06-29T00:00:00"/>
    <x v="1"/>
    <x v="1"/>
    <m/>
    <m/>
    <x v="1"/>
  </r>
  <r>
    <x v="487"/>
    <n v="677554986"/>
    <n v="0"/>
    <n v="677554986"/>
    <d v="2021-09-03T00:00:00"/>
    <x v="2"/>
    <d v="2021-06-29T00:00:00"/>
    <x v="1"/>
    <x v="1"/>
    <m/>
    <m/>
    <x v="1"/>
  </r>
  <r>
    <x v="488"/>
    <n v="752237"/>
    <n v="0"/>
    <n v="752237"/>
    <d v="2021-07-01T00:00:00"/>
    <x v="14"/>
    <d v="2021-06-30T00:00:00"/>
    <x v="1"/>
    <x v="4"/>
    <m/>
    <m/>
    <x v="5"/>
  </r>
  <r>
    <x v="489"/>
    <n v="561263023"/>
    <n v="40000000"/>
    <n v="521263023"/>
    <d v="2021-12-03T00:00:00"/>
    <x v="14"/>
    <d v="2020-10-12T00:00:00"/>
    <x v="2"/>
    <x v="11"/>
    <m/>
    <m/>
    <x v="1"/>
  </r>
  <r>
    <x v="442"/>
    <n v="577525619"/>
    <n v="0"/>
    <n v="577525619"/>
    <d v="2021-08-03T00:00:00"/>
    <x v="14"/>
    <d v="2021-07-16T00:00:00"/>
    <x v="1"/>
    <x v="2"/>
    <m/>
    <m/>
    <x v="5"/>
  </r>
  <r>
    <x v="388"/>
    <n v="25880077"/>
    <n v="0"/>
    <n v="25880077"/>
    <d v="2021-12-03T00:00:00"/>
    <x v="14"/>
    <d v="2021-06-30T00:00:00"/>
    <x v="1"/>
    <x v="13"/>
    <m/>
    <m/>
    <x v="5"/>
  </r>
  <r>
    <x v="490"/>
    <n v="1513906"/>
    <n v="0"/>
    <n v="1513906"/>
    <d v="2021-08-03T00:00:00"/>
    <x v="14"/>
    <d v="2021-06-30T00:00:00"/>
    <x v="1"/>
    <x v="7"/>
    <m/>
    <m/>
    <x v="5"/>
  </r>
  <r>
    <x v="491"/>
    <n v="1684123"/>
    <n v="0"/>
    <n v="1684123"/>
    <d v="2021-08-03T00:00:00"/>
    <x v="14"/>
    <d v="2021-06-30T00:00:00"/>
    <x v="1"/>
    <x v="2"/>
    <m/>
    <m/>
    <x v="5"/>
  </r>
  <r>
    <x v="492"/>
    <n v="5251895"/>
    <n v="0"/>
    <n v="5251895"/>
    <d v="2021-08-03T00:00:00"/>
    <x v="14"/>
    <d v="2021-06-30T00:00:00"/>
    <x v="1"/>
    <x v="12"/>
    <m/>
    <m/>
    <x v="5"/>
  </r>
  <r>
    <x v="493"/>
    <n v="21332100"/>
    <n v="0"/>
    <n v="21332100"/>
    <d v="2021-10-04T00:00:00"/>
    <x v="20"/>
    <d v="2021-06-07T00:00:00"/>
    <x v="1"/>
    <x v="7"/>
    <m/>
    <m/>
    <x v="5"/>
  </r>
  <r>
    <x v="494"/>
    <n v="22229486"/>
    <n v="0"/>
    <n v="22229486"/>
    <d v="2021-11-04T00:00:00"/>
    <x v="20"/>
    <d v="2021-06-16T00:00:00"/>
    <x v="1"/>
    <x v="12"/>
    <m/>
    <m/>
    <x v="5"/>
  </r>
  <r>
    <x v="495"/>
    <n v="40210591"/>
    <n v="1597560"/>
    <n v="38613031"/>
    <d v="2021-09-03T00:00:00"/>
    <x v="20"/>
    <d v="2021-06-07T00:00:00"/>
    <x v="1"/>
    <x v="0"/>
    <m/>
    <m/>
    <x v="5"/>
  </r>
  <r>
    <x v="496"/>
    <n v="18401417"/>
    <n v="0"/>
    <n v="18401417"/>
    <d v="2021-10-04T00:00:00"/>
    <x v="20"/>
    <d v="2021-06-29T00:00:00"/>
    <x v="1"/>
    <x v="11"/>
    <m/>
    <m/>
    <x v="5"/>
  </r>
  <r>
    <x v="497"/>
    <n v="1109189"/>
    <n v="0"/>
    <n v="1109189"/>
    <d v="2022-02-04T00:00:00"/>
    <x v="26"/>
    <d v="2021-07-02T00:00:00"/>
    <x v="1"/>
    <x v="0"/>
    <m/>
    <m/>
    <x v="2"/>
  </r>
  <r>
    <x v="498"/>
    <n v="304546469"/>
    <n v="0"/>
    <n v="304546469"/>
    <d v="2022-01-06T00:00:00"/>
    <x v="8"/>
    <d v="2021-07-02T00:00:00"/>
    <x v="1"/>
    <x v="7"/>
    <m/>
    <m/>
    <x v="2"/>
  </r>
  <r>
    <x v="499"/>
    <n v="20000000"/>
    <n v="20000000"/>
    <n v="0"/>
    <s v=""/>
    <x v="13"/>
    <d v="2021-06-30T00:00:00"/>
    <x v="1"/>
    <x v="0"/>
    <m/>
    <m/>
    <x v="5"/>
  </r>
  <r>
    <x v="123"/>
    <n v="227797126"/>
    <n v="0"/>
    <n v="227797126"/>
    <d v="2022-02-04T00:00:00"/>
    <x v="14"/>
    <d v="2021-01-25T00:00:00"/>
    <x v="1"/>
    <x v="2"/>
    <m/>
    <m/>
    <x v="1"/>
  </r>
  <r>
    <x v="500"/>
    <n v="2803669"/>
    <n v="0"/>
    <n v="2803669"/>
    <d v="2021-08-03T00:00:00"/>
    <x v="14"/>
    <d v="2021-06-25T00:00:00"/>
    <x v="1"/>
    <x v="7"/>
    <m/>
    <m/>
    <x v="5"/>
  </r>
  <r>
    <x v="501"/>
    <n v="4935414"/>
    <n v="0"/>
    <n v="4935414"/>
    <d v="2021-08-03T00:00:00"/>
    <x v="14"/>
    <d v="2021-06-23T00:00:00"/>
    <x v="1"/>
    <x v="3"/>
    <m/>
    <m/>
    <x v="5"/>
  </r>
  <r>
    <x v="502"/>
    <n v="4306458"/>
    <n v="0"/>
    <n v="4306458"/>
    <d v="2021-08-03T00:00:00"/>
    <x v="14"/>
    <d v="2021-06-23T00:00:00"/>
    <x v="1"/>
    <x v="11"/>
    <m/>
    <m/>
    <x v="5"/>
  </r>
  <r>
    <x v="503"/>
    <n v="5480513"/>
    <n v="0"/>
    <n v="5480513"/>
    <d v="2021-08-03T00:00:00"/>
    <x v="14"/>
    <d v="2021-06-23T00:00:00"/>
    <x v="1"/>
    <x v="4"/>
    <m/>
    <m/>
    <x v="5"/>
  </r>
  <r>
    <x v="504"/>
    <n v="875970"/>
    <n v="0"/>
    <n v="875970"/>
    <d v="2021-10-04T00:00:00"/>
    <x v="17"/>
    <d v="2021-06-28T00:00:00"/>
    <x v="1"/>
    <x v="3"/>
    <m/>
    <m/>
    <x v="4"/>
  </r>
  <r>
    <x v="505"/>
    <n v="2349506"/>
    <n v="0"/>
    <n v="2349506"/>
    <d v="2021-08-03T00:00:00"/>
    <x v="14"/>
    <d v="2021-06-23T00:00:00"/>
    <x v="1"/>
    <x v="9"/>
    <m/>
    <m/>
    <x v="5"/>
  </r>
  <r>
    <x v="506"/>
    <n v="1526253"/>
    <n v="0"/>
    <n v="1526253"/>
    <d v="2022-01-06T00:00:00"/>
    <x v="17"/>
    <d v="2021-06-25T00:00:00"/>
    <x v="1"/>
    <x v="7"/>
    <m/>
    <m/>
    <x v="4"/>
  </r>
  <r>
    <x v="507"/>
    <n v="1164217"/>
    <n v="0"/>
    <n v="1164217"/>
    <d v="2021-08-03T00:00:00"/>
    <x v="14"/>
    <d v="2021-06-21T00:00:00"/>
    <x v="1"/>
    <x v="4"/>
    <m/>
    <m/>
    <x v="5"/>
  </r>
  <r>
    <x v="508"/>
    <n v="2945592"/>
    <n v="0"/>
    <n v="2945592"/>
    <d v="2021-09-03T00:00:00"/>
    <x v="18"/>
    <d v="2021-06-21T00:00:00"/>
    <x v="1"/>
    <x v="3"/>
    <m/>
    <m/>
    <x v="5"/>
  </r>
  <r>
    <x v="509"/>
    <n v="1588235"/>
    <n v="0"/>
    <n v="1588235"/>
    <d v="2021-09-03T00:00:00"/>
    <x v="18"/>
    <d v="2021-06-21T00:00:00"/>
    <x v="1"/>
    <x v="7"/>
    <m/>
    <m/>
    <x v="5"/>
  </r>
  <r>
    <x v="510"/>
    <n v="7623541"/>
    <n v="0"/>
    <n v="7623541"/>
    <d v="2021-10-04T00:00:00"/>
    <x v="18"/>
    <d v="2021-06-21T00:00:00"/>
    <x v="1"/>
    <x v="9"/>
    <m/>
    <m/>
    <x v="5"/>
  </r>
  <r>
    <x v="511"/>
    <n v="2796768"/>
    <n v="0"/>
    <n v="2796768"/>
    <d v="2022-03-04T00:00:00"/>
    <x v="18"/>
    <d v="2021-06-21T00:00:00"/>
    <x v="1"/>
    <x v="9"/>
    <m/>
    <m/>
    <x v="5"/>
  </r>
  <r>
    <x v="512"/>
    <n v="4927142"/>
    <n v="0"/>
    <n v="4927142"/>
    <d v="2021-08-03T00:00:00"/>
    <x v="14"/>
    <d v="2021-06-18T00:00:00"/>
    <x v="1"/>
    <x v="7"/>
    <m/>
    <m/>
    <x v="5"/>
  </r>
  <r>
    <x v="513"/>
    <n v="20634282"/>
    <n v="0"/>
    <n v="20634282"/>
    <d v="2021-07-01T00:00:00"/>
    <x v="20"/>
    <d v="2021-05-31T00:00:00"/>
    <x v="1"/>
    <x v="0"/>
    <m/>
    <m/>
    <x v="5"/>
  </r>
  <r>
    <x v="449"/>
    <n v="23288415"/>
    <n v="0"/>
    <n v="23288415"/>
    <d v="2022-03-04T00:00:00"/>
    <x v="14"/>
    <d v="2021-06-16T00:00:00"/>
    <x v="1"/>
    <x v="9"/>
    <m/>
    <m/>
    <x v="5"/>
  </r>
  <r>
    <x v="469"/>
    <n v="25335710"/>
    <n v="0"/>
    <n v="25335710"/>
    <d v="2022-01-06T00:00:00"/>
    <x v="14"/>
    <d v="2021-06-16T00:00:00"/>
    <x v="1"/>
    <x v="7"/>
    <m/>
    <m/>
    <x v="5"/>
  </r>
  <r>
    <x v="494"/>
    <n v="22229486"/>
    <n v="0"/>
    <n v="22229486"/>
    <d v="2021-11-04T00:00:00"/>
    <x v="14"/>
    <d v="2021-06-16T00:00:00"/>
    <x v="1"/>
    <x v="12"/>
    <m/>
    <m/>
    <x v="5"/>
  </r>
  <r>
    <x v="514"/>
    <n v="1037662"/>
    <n v="0"/>
    <n v="1037662"/>
    <d v="2021-08-03T00:00:00"/>
    <x v="14"/>
    <d v="2021-06-16T00:00:00"/>
    <x v="1"/>
    <x v="4"/>
    <m/>
    <m/>
    <x v="5"/>
  </r>
  <r>
    <x v="470"/>
    <n v="18018671"/>
    <n v="0"/>
    <n v="18018671"/>
    <d v="2021-11-04T00:00:00"/>
    <x v="14"/>
    <d v="2021-06-15T00:00:00"/>
    <x v="1"/>
    <x v="7"/>
    <m/>
    <m/>
    <x v="5"/>
  </r>
  <r>
    <x v="477"/>
    <n v="24930410"/>
    <n v="0"/>
    <n v="24930410"/>
    <d v="2021-10-04T00:00:00"/>
    <x v="14"/>
    <d v="2021-06-15T00:00:00"/>
    <x v="1"/>
    <x v="4"/>
    <m/>
    <m/>
    <x v="5"/>
  </r>
  <r>
    <x v="472"/>
    <n v="25072527"/>
    <n v="0"/>
    <n v="25072527"/>
    <d v="2022-01-06T00:00:00"/>
    <x v="14"/>
    <d v="2021-06-11T00:00:00"/>
    <x v="1"/>
    <x v="14"/>
    <m/>
    <m/>
    <x v="5"/>
  </r>
  <r>
    <x v="515"/>
    <n v="1370408"/>
    <n v="0"/>
    <n v="1370408"/>
    <d v="2022-03-04T00:00:00"/>
    <x v="4"/>
    <d v="2021-06-09T00:00:00"/>
    <x v="1"/>
    <x v="6"/>
    <m/>
    <m/>
    <x v="4"/>
  </r>
  <r>
    <x v="516"/>
    <n v="5193198"/>
    <n v="0"/>
    <n v="5193198"/>
    <d v="2021-07-01T00:00:00"/>
    <x v="14"/>
    <d v="2021-06-07T00:00:00"/>
    <x v="1"/>
    <x v="7"/>
    <m/>
    <m/>
    <x v="5"/>
  </r>
  <r>
    <x v="495"/>
    <n v="40210591"/>
    <n v="1597560"/>
    <n v="38613031"/>
    <d v="2021-09-03T00:00:00"/>
    <x v="14"/>
    <d v="2021-06-07T00:00:00"/>
    <x v="1"/>
    <x v="0"/>
    <m/>
    <m/>
    <x v="5"/>
  </r>
  <r>
    <x v="478"/>
    <n v="30949805"/>
    <n v="0"/>
    <n v="30949805"/>
    <d v="2021-12-03T00:00:00"/>
    <x v="14"/>
    <d v="2021-06-07T00:00:00"/>
    <x v="1"/>
    <x v="9"/>
    <m/>
    <m/>
    <x v="5"/>
  </r>
  <r>
    <x v="517"/>
    <n v="1761736"/>
    <n v="0"/>
    <n v="1761736"/>
    <d v="2021-08-03T00:00:00"/>
    <x v="14"/>
    <d v="2021-06-07T00:00:00"/>
    <x v="1"/>
    <x v="0"/>
    <m/>
    <m/>
    <x v="5"/>
  </r>
  <r>
    <x v="493"/>
    <n v="21332100"/>
    <n v="0"/>
    <n v="21332100"/>
    <d v="2021-10-04T00:00:00"/>
    <x v="14"/>
    <d v="2021-06-07T00:00:00"/>
    <x v="1"/>
    <x v="7"/>
    <m/>
    <m/>
    <x v="5"/>
  </r>
  <r>
    <x v="518"/>
    <n v="5476652"/>
    <n v="0"/>
    <n v="5476652"/>
    <d v="2021-07-01T00:00:00"/>
    <x v="14"/>
    <d v="2021-06-07T00:00:00"/>
    <x v="1"/>
    <x v="11"/>
    <m/>
    <m/>
    <x v="5"/>
  </r>
  <r>
    <x v="481"/>
    <n v="26279339"/>
    <n v="0"/>
    <n v="26279339"/>
    <d v="2022-02-04T00:00:00"/>
    <x v="14"/>
    <d v="2021-06-07T00:00:00"/>
    <x v="1"/>
    <x v="0"/>
    <m/>
    <m/>
    <x v="5"/>
  </r>
  <r>
    <x v="519"/>
    <n v="1057450"/>
    <n v="0"/>
    <n v="1057450"/>
    <d v="2021-07-01T00:00:00"/>
    <x v="14"/>
    <d v="2021-06-03T00:00:00"/>
    <x v="1"/>
    <x v="4"/>
    <m/>
    <m/>
    <x v="5"/>
  </r>
  <r>
    <x v="520"/>
    <n v="10383353"/>
    <n v="0"/>
    <n v="10383353"/>
    <d v="2021-08-03T00:00:00"/>
    <x v="24"/>
    <d v="2021-06-08T00:00:00"/>
    <x v="1"/>
    <x v="5"/>
    <m/>
    <m/>
    <x v="1"/>
  </r>
  <r>
    <x v="521"/>
    <n v="17943107"/>
    <n v="0"/>
    <n v="17943107"/>
    <d v="2021-10-04T00:00:00"/>
    <x v="24"/>
    <d v="2021-06-08T00:00:00"/>
    <x v="1"/>
    <x v="11"/>
    <m/>
    <m/>
    <x v="1"/>
  </r>
  <r>
    <x v="27"/>
    <n v="27425570"/>
    <n v="25000000"/>
    <n v="2425570"/>
    <s v=""/>
    <x v="15"/>
    <d v="2022-02-04T00:00:00"/>
    <x v="0"/>
    <x v="4"/>
    <m/>
    <m/>
    <x v="0"/>
  </r>
  <r>
    <x v="119"/>
    <n v="14819745"/>
    <n v="8000000"/>
    <n v="6819745"/>
    <s v=""/>
    <x v="24"/>
    <d v="2021-12-03T00:00:00"/>
    <x v="1"/>
    <x v="7"/>
    <m/>
    <m/>
    <x v="5"/>
  </r>
  <r>
    <x v="57"/>
    <n v="623066525"/>
    <n v="15000000"/>
    <n v="608066525"/>
    <s v=""/>
    <x v="1"/>
    <d v="2022-01-19T00:00:00"/>
    <x v="0"/>
    <x v="11"/>
    <m/>
    <m/>
    <x v="1"/>
  </r>
  <r>
    <x v="57"/>
    <n v="623066525"/>
    <n v="15000000"/>
    <n v="608066525"/>
    <s v=""/>
    <x v="2"/>
    <d v="2022-01-19T00:00:00"/>
    <x v="0"/>
    <x v="11"/>
    <m/>
    <m/>
    <x v="1"/>
  </r>
  <r>
    <x v="367"/>
    <n v="390490404"/>
    <n v="50000000"/>
    <n v="340490404"/>
    <d v="2022-03-04T00:00:00"/>
    <x v="1"/>
    <d v="2021-03-01T00:00:00"/>
    <x v="1"/>
    <x v="2"/>
    <m/>
    <m/>
    <x v="1"/>
  </r>
  <r>
    <x v="367"/>
    <n v="390490404"/>
    <n v="50000000"/>
    <n v="340490404"/>
    <d v="2022-03-04T00:00:00"/>
    <x v="2"/>
    <d v="2021-03-01T00:00:00"/>
    <x v="1"/>
    <x v="2"/>
    <m/>
    <m/>
    <x v="1"/>
  </r>
  <r>
    <x v="522"/>
    <n v="1955161"/>
    <n v="0"/>
    <n v="1955161"/>
    <d v="2021-08-03T00:00:00"/>
    <x v="14"/>
    <d v="2021-05-31T00:00:00"/>
    <x v="1"/>
    <x v="3"/>
    <m/>
    <m/>
    <x v="5"/>
  </r>
  <r>
    <x v="523"/>
    <n v="15000000"/>
    <n v="15000000"/>
    <n v="0"/>
    <s v=""/>
    <x v="15"/>
    <d v="2021-05-28T00:00:00"/>
    <x v="1"/>
    <x v="3"/>
    <m/>
    <m/>
    <x v="0"/>
  </r>
  <r>
    <x v="524"/>
    <n v="4000000"/>
    <n v="4000000"/>
    <n v="0"/>
    <s v=""/>
    <x v="15"/>
    <d v="2021-05-28T00:00:00"/>
    <x v="1"/>
    <x v="13"/>
    <m/>
    <m/>
    <x v="0"/>
  </r>
  <r>
    <x v="471"/>
    <n v="23606855"/>
    <n v="0"/>
    <n v="23606855"/>
    <d v="2021-09-03T00:00:00"/>
    <x v="14"/>
    <d v="2021-05-31T00:00:00"/>
    <x v="1"/>
    <x v="8"/>
    <m/>
    <m/>
    <x v="5"/>
  </r>
  <r>
    <x v="479"/>
    <n v="22936677"/>
    <n v="0"/>
    <n v="22936677"/>
    <d v="2021-10-04T00:00:00"/>
    <x v="14"/>
    <d v="2021-05-31T00:00:00"/>
    <x v="1"/>
    <x v="3"/>
    <m/>
    <m/>
    <x v="5"/>
  </r>
  <r>
    <x v="525"/>
    <n v="1470914"/>
    <n v="0"/>
    <n v="1470914"/>
    <d v="2021-08-03T00:00:00"/>
    <x v="14"/>
    <d v="2021-05-31T00:00:00"/>
    <x v="1"/>
    <x v="3"/>
    <m/>
    <m/>
    <x v="5"/>
  </r>
  <r>
    <x v="480"/>
    <n v="18372404"/>
    <n v="0"/>
    <n v="18372404"/>
    <d v="2021-10-04T00:00:00"/>
    <x v="14"/>
    <d v="2021-05-31T00:00:00"/>
    <x v="1"/>
    <x v="3"/>
    <m/>
    <m/>
    <x v="5"/>
  </r>
  <r>
    <x v="513"/>
    <n v="20634282"/>
    <n v="0"/>
    <n v="20634282"/>
    <d v="2021-07-01T00:00:00"/>
    <x v="14"/>
    <d v="2021-05-31T00:00:00"/>
    <x v="1"/>
    <x v="0"/>
    <m/>
    <m/>
    <x v="5"/>
  </r>
  <r>
    <x v="476"/>
    <n v="17261623"/>
    <n v="0"/>
    <n v="17261623"/>
    <d v="2021-10-04T00:00:00"/>
    <x v="14"/>
    <d v="2021-05-31T00:00:00"/>
    <x v="1"/>
    <x v="1"/>
    <m/>
    <m/>
    <x v="5"/>
  </r>
  <r>
    <x v="526"/>
    <n v="232536658"/>
    <n v="0"/>
    <n v="232536658"/>
    <d v="2021-09-03T00:00:00"/>
    <x v="1"/>
    <d v="2021-03-01T00:00:00"/>
    <x v="1"/>
    <x v="1"/>
    <m/>
    <m/>
    <x v="1"/>
  </r>
  <r>
    <x v="527"/>
    <n v="50000000"/>
    <n v="50000000"/>
    <n v="0"/>
    <s v=""/>
    <x v="12"/>
    <d v="2021-05-31T00:00:00"/>
    <x v="1"/>
    <x v="2"/>
    <m/>
    <m/>
    <x v="0"/>
  </r>
  <r>
    <x v="528"/>
    <n v="87531001"/>
    <n v="0"/>
    <n v="87531001"/>
    <d v="2022-01-06T00:00:00"/>
    <x v="13"/>
    <d v="2021-05-31T00:00:00"/>
    <x v="1"/>
    <x v="4"/>
    <m/>
    <m/>
    <x v="5"/>
  </r>
  <r>
    <x v="529"/>
    <n v="1542369"/>
    <n v="0"/>
    <n v="1542369"/>
    <d v="2021-07-01T00:00:00"/>
    <x v="14"/>
    <d v="2021-05-27T00:00:00"/>
    <x v="1"/>
    <x v="7"/>
    <m/>
    <m/>
    <x v="5"/>
  </r>
  <r>
    <x v="530"/>
    <n v="98184122"/>
    <n v="0"/>
    <n v="98184122"/>
    <d v="2021-07-01T00:00:00"/>
    <x v="6"/>
    <d v="2021-05-03T00:00:00"/>
    <x v="1"/>
    <x v="6"/>
    <m/>
    <m/>
    <x v="2"/>
  </r>
  <r>
    <x v="531"/>
    <n v="4170689"/>
    <n v="0"/>
    <n v="4170689"/>
    <d v="2021-07-01T00:00:00"/>
    <x v="14"/>
    <d v="2021-05-24T00:00:00"/>
    <x v="1"/>
    <x v="4"/>
    <m/>
    <m/>
    <x v="5"/>
  </r>
  <r>
    <x v="13"/>
    <n v="379847124"/>
    <n v="260000000"/>
    <n v="119847124"/>
    <s v=""/>
    <x v="6"/>
    <d v="2022-02-11T00:00:00"/>
    <x v="0"/>
    <x v="2"/>
    <m/>
    <m/>
    <x v="0"/>
  </r>
  <r>
    <x v="13"/>
    <n v="379847124"/>
    <n v="260000000"/>
    <n v="119847124"/>
    <s v=""/>
    <x v="5"/>
    <d v="2022-02-11T00:00:00"/>
    <x v="0"/>
    <x v="2"/>
    <m/>
    <m/>
    <x v="0"/>
  </r>
  <r>
    <x v="532"/>
    <n v="10816866"/>
    <n v="0"/>
    <n v="10816866"/>
    <d v="2021-11-04T00:00:00"/>
    <x v="8"/>
    <d v="2021-05-31T00:00:00"/>
    <x v="1"/>
    <x v="7"/>
    <m/>
    <m/>
    <x v="2"/>
  </r>
  <r>
    <x v="533"/>
    <n v="2899986"/>
    <n v="0"/>
    <n v="2899986"/>
    <d v="2021-08-03T00:00:00"/>
    <x v="14"/>
    <d v="2021-05-20T00:00:00"/>
    <x v="1"/>
    <x v="9"/>
    <m/>
    <m/>
    <x v="5"/>
  </r>
  <r>
    <x v="534"/>
    <n v="1782724"/>
    <n v="0"/>
    <n v="1782724"/>
    <d v="2021-08-03T00:00:00"/>
    <x v="14"/>
    <d v="2021-05-20T00:00:00"/>
    <x v="1"/>
    <x v="9"/>
    <m/>
    <m/>
    <x v="5"/>
  </r>
  <r>
    <x v="473"/>
    <n v="53179472"/>
    <n v="13533968"/>
    <n v="39645504"/>
    <d v="2022-03-04T00:00:00"/>
    <x v="14"/>
    <d v="2021-05-20T00:00:00"/>
    <x v="1"/>
    <x v="11"/>
    <m/>
    <m/>
    <x v="5"/>
  </r>
  <r>
    <x v="474"/>
    <n v="25134211"/>
    <n v="0"/>
    <n v="25134211"/>
    <d v="2021-10-04T00:00:00"/>
    <x v="14"/>
    <d v="2021-05-20T00:00:00"/>
    <x v="1"/>
    <x v="0"/>
    <m/>
    <m/>
    <x v="5"/>
  </r>
  <r>
    <x v="535"/>
    <n v="909813"/>
    <n v="0"/>
    <n v="909813"/>
    <d v="2021-06-03T00:00:00"/>
    <x v="14"/>
    <d v="2021-05-20T00:00:00"/>
    <x v="1"/>
    <x v="4"/>
    <m/>
    <m/>
    <x v="5"/>
  </r>
  <r>
    <x v="536"/>
    <n v="1226183"/>
    <n v="0"/>
    <n v="1226183"/>
    <d v="2021-07-01T00:00:00"/>
    <x v="14"/>
    <d v="2021-05-20T00:00:00"/>
    <x v="1"/>
    <x v="4"/>
    <m/>
    <m/>
    <x v="5"/>
  </r>
  <r>
    <x v="537"/>
    <n v="8000000"/>
    <n v="8000000"/>
    <n v="0"/>
    <s v=""/>
    <x v="8"/>
    <d v="2021-05-25T00:00:00"/>
    <x v="1"/>
    <x v="2"/>
    <m/>
    <m/>
    <x v="4"/>
  </r>
  <r>
    <x v="538"/>
    <n v="1720466"/>
    <n v="0"/>
    <n v="1720466"/>
    <d v="2021-06-03T00:00:00"/>
    <x v="14"/>
    <d v="2021-05-17T00:00:00"/>
    <x v="1"/>
    <x v="4"/>
    <m/>
    <m/>
    <x v="5"/>
  </r>
  <r>
    <x v="539"/>
    <n v="281665601"/>
    <n v="0"/>
    <n v="281665601"/>
    <d v="2021-06-03T00:00:00"/>
    <x v="15"/>
    <d v="2021-04-30T00:00:00"/>
    <x v="1"/>
    <x v="2"/>
    <m/>
    <m/>
    <x v="0"/>
  </r>
  <r>
    <x v="540"/>
    <n v="1119216"/>
    <n v="0"/>
    <n v="1119216"/>
    <d v="2021-06-03T00:00:00"/>
    <x v="14"/>
    <d v="2021-05-18T00:00:00"/>
    <x v="1"/>
    <x v="4"/>
    <m/>
    <m/>
    <x v="5"/>
  </r>
  <r>
    <x v="541"/>
    <n v="1093953002"/>
    <n v="852000000"/>
    <n v="241953002"/>
    <s v=""/>
    <x v="11"/>
    <d v="2021-05-17T00:00:00"/>
    <x v="1"/>
    <x v="1"/>
    <m/>
    <m/>
    <x v="2"/>
  </r>
  <r>
    <x v="541"/>
    <n v="1093953002"/>
    <n v="852000000"/>
    <n v="241953002"/>
    <s v=""/>
    <x v="1"/>
    <d v="2021-05-17T00:00:00"/>
    <x v="1"/>
    <x v="1"/>
    <m/>
    <m/>
    <x v="2"/>
  </r>
  <r>
    <x v="541"/>
    <n v="1093953002"/>
    <n v="852000000"/>
    <n v="241953002"/>
    <s v=""/>
    <x v="2"/>
    <d v="2021-05-17T00:00:00"/>
    <x v="1"/>
    <x v="1"/>
    <m/>
    <m/>
    <x v="2"/>
  </r>
  <r>
    <x v="541"/>
    <n v="1093953002"/>
    <n v="852000000"/>
    <n v="241953002"/>
    <s v=""/>
    <x v="3"/>
    <d v="2021-05-17T00:00:00"/>
    <x v="1"/>
    <x v="1"/>
    <m/>
    <m/>
    <x v="2"/>
  </r>
  <r>
    <x v="542"/>
    <n v="16162198"/>
    <n v="15606825"/>
    <n v="555373"/>
    <d v="2021-07-01T00:00:00"/>
    <x v="8"/>
    <d v="2021-05-13T00:00:00"/>
    <x v="1"/>
    <x v="5"/>
    <m/>
    <m/>
    <x v="5"/>
  </r>
  <r>
    <x v="543"/>
    <n v="2859865"/>
    <n v="0"/>
    <n v="2859865"/>
    <d v="2021-07-01T00:00:00"/>
    <x v="14"/>
    <d v="2021-05-10T00:00:00"/>
    <x v="1"/>
    <x v="7"/>
    <m/>
    <m/>
    <x v="5"/>
  </r>
  <r>
    <x v="544"/>
    <n v="83008240"/>
    <n v="0"/>
    <n v="83008240"/>
    <d v="2021-10-04T00:00:00"/>
    <x v="7"/>
    <d v="2021-05-11T00:00:00"/>
    <x v="1"/>
    <x v="7"/>
    <m/>
    <m/>
    <x v="5"/>
  </r>
  <r>
    <x v="545"/>
    <n v="1565719"/>
    <n v="0"/>
    <n v="1565719"/>
    <d v="2021-07-01T00:00:00"/>
    <x v="8"/>
    <d v="2021-05-07T00:00:00"/>
    <x v="1"/>
    <x v="7"/>
    <m/>
    <m/>
    <x v="5"/>
  </r>
  <r>
    <x v="546"/>
    <n v="3026511"/>
    <n v="0"/>
    <n v="3026511"/>
    <d v="2021-06-03T00:00:00"/>
    <x v="14"/>
    <d v="2021-05-04T00:00:00"/>
    <x v="1"/>
    <x v="4"/>
    <m/>
    <m/>
    <x v="5"/>
  </r>
  <r>
    <x v="547"/>
    <n v="852439"/>
    <n v="0"/>
    <n v="852439"/>
    <d v="2021-06-03T00:00:00"/>
    <x v="14"/>
    <d v="2021-05-04T00:00:00"/>
    <x v="1"/>
    <x v="4"/>
    <m/>
    <m/>
    <x v="5"/>
  </r>
  <r>
    <x v="27"/>
    <n v="27425570"/>
    <n v="25000000"/>
    <n v="2425570"/>
    <s v=""/>
    <x v="14"/>
    <d v="2022-02-04T00:00:00"/>
    <x v="0"/>
    <x v="4"/>
    <m/>
    <m/>
    <x v="0"/>
  </r>
  <r>
    <x v="548"/>
    <n v="7077632"/>
    <n v="0"/>
    <n v="7077632"/>
    <d v="2021-11-04T00:00:00"/>
    <x v="14"/>
    <d v="2021-05-03T00:00:00"/>
    <x v="1"/>
    <x v="9"/>
    <m/>
    <m/>
    <x v="5"/>
  </r>
  <r>
    <x v="549"/>
    <n v="13071530"/>
    <n v="0"/>
    <n v="13071530"/>
    <d v="2021-08-03T00:00:00"/>
    <x v="14"/>
    <d v="2021-05-03T00:00:00"/>
    <x v="1"/>
    <x v="2"/>
    <m/>
    <m/>
    <x v="5"/>
  </r>
  <r>
    <x v="332"/>
    <n v="350729217"/>
    <n v="0"/>
    <n v="350729217"/>
    <d v="2021-11-04T00:00:00"/>
    <x v="14"/>
    <d v="2021-07-26T00:00:00"/>
    <x v="1"/>
    <x v="0"/>
    <m/>
    <m/>
    <x v="2"/>
  </r>
  <r>
    <x v="550"/>
    <n v="9520422"/>
    <n v="0"/>
    <n v="9520422"/>
    <d v="2021-07-01T00:00:00"/>
    <x v="14"/>
    <d v="2021-05-01T00:00:00"/>
    <x v="1"/>
    <x v="10"/>
    <m/>
    <m/>
    <x v="5"/>
  </r>
  <r>
    <x v="551"/>
    <n v="1590342"/>
    <n v="0"/>
    <n v="1590342"/>
    <d v="2021-06-03T00:00:00"/>
    <x v="14"/>
    <d v="2021-05-01T00:00:00"/>
    <x v="1"/>
    <x v="12"/>
    <m/>
    <m/>
    <x v="5"/>
  </r>
  <r>
    <x v="475"/>
    <n v="41820042"/>
    <n v="0"/>
    <n v="41820042"/>
    <d v="2021-12-03T00:00:00"/>
    <x v="14"/>
    <d v="2021-05-01T00:00:00"/>
    <x v="1"/>
    <x v="0"/>
    <m/>
    <m/>
    <x v="5"/>
  </r>
  <r>
    <x v="539"/>
    <n v="281665601"/>
    <n v="0"/>
    <n v="281665601"/>
    <d v="2021-06-03T00:00:00"/>
    <x v="2"/>
    <d v="2021-04-30T00:00:00"/>
    <x v="1"/>
    <x v="2"/>
    <m/>
    <m/>
    <x v="0"/>
  </r>
  <r>
    <x v="552"/>
    <n v="263649816"/>
    <n v="0"/>
    <n v="263649816"/>
    <d v="2021-05-05T00:00:00"/>
    <x v="2"/>
    <d v="2020-09-05T00:00:00"/>
    <x v="2"/>
    <x v="2"/>
    <m/>
    <m/>
    <x v="2"/>
  </r>
  <r>
    <x v="553"/>
    <n v="7071120"/>
    <n v="0"/>
    <n v="7071120"/>
    <d v="2021-07-01T00:00:00"/>
    <x v="14"/>
    <d v="2021-04-30T00:00:00"/>
    <x v="1"/>
    <x v="0"/>
    <m/>
    <m/>
    <x v="5"/>
  </r>
  <r>
    <x v="554"/>
    <n v="280317563"/>
    <n v="0"/>
    <n v="280317563"/>
    <d v="2021-06-03T00:00:00"/>
    <x v="14"/>
    <d v="2021-04-30T00:00:00"/>
    <x v="1"/>
    <x v="2"/>
    <m/>
    <m/>
    <x v="1"/>
  </r>
  <r>
    <x v="555"/>
    <n v="61891222"/>
    <n v="0"/>
    <n v="61891222"/>
    <d v="2021-08-03T00:00:00"/>
    <x v="4"/>
    <d v="2021-04-28T00:00:00"/>
    <x v="1"/>
    <x v="6"/>
    <m/>
    <m/>
    <x v="0"/>
  </r>
  <r>
    <x v="556"/>
    <n v="273064188"/>
    <n v="0"/>
    <n v="273064188"/>
    <d v="2021-08-03T00:00:00"/>
    <x v="14"/>
    <d v="2021-04-28T00:00:00"/>
    <x v="1"/>
    <x v="2"/>
    <m/>
    <m/>
    <x v="5"/>
  </r>
  <r>
    <x v="539"/>
    <n v="281665601"/>
    <n v="0"/>
    <n v="281665601"/>
    <d v="2021-06-03T00:00:00"/>
    <x v="14"/>
    <d v="2021-04-30T00:00:00"/>
    <x v="1"/>
    <x v="2"/>
    <m/>
    <m/>
    <x v="0"/>
  </r>
  <r>
    <x v="136"/>
    <n v="5712521"/>
    <n v="0"/>
    <n v="5712521"/>
    <d v="2022-02-04T00:00:00"/>
    <x v="14"/>
    <d v="2021-11-18T00:00:00"/>
    <x v="1"/>
    <x v="8"/>
    <m/>
    <m/>
    <x v="5"/>
  </r>
  <r>
    <x v="557"/>
    <n v="1592279"/>
    <n v="0"/>
    <n v="1592279"/>
    <d v="2021-06-03T00:00:00"/>
    <x v="14"/>
    <d v="2021-04-24T00:00:00"/>
    <x v="1"/>
    <x v="4"/>
    <m/>
    <m/>
    <x v="5"/>
  </r>
  <r>
    <x v="558"/>
    <n v="6797136"/>
    <n v="0"/>
    <n v="6797136"/>
    <d v="2021-07-01T00:00:00"/>
    <x v="14"/>
    <d v="2021-04-24T00:00:00"/>
    <x v="1"/>
    <x v="4"/>
    <m/>
    <m/>
    <x v="5"/>
  </r>
  <r>
    <x v="559"/>
    <n v="475292978"/>
    <n v="0"/>
    <n v="475292978"/>
    <d v="2021-05-05T00:00:00"/>
    <x v="15"/>
    <d v="2021-04-23T00:00:00"/>
    <x v="1"/>
    <x v="2"/>
    <m/>
    <m/>
    <x v="0"/>
  </r>
  <r>
    <x v="354"/>
    <n v="43476613"/>
    <n v="0"/>
    <n v="43476613"/>
    <d v="2021-11-04T00:00:00"/>
    <x v="15"/>
    <d v="2021-09-02T00:00:00"/>
    <x v="1"/>
    <x v="11"/>
    <m/>
    <m/>
    <x v="5"/>
  </r>
  <r>
    <x v="560"/>
    <n v="481689053"/>
    <n v="280531975"/>
    <n v="201157078"/>
    <s v=""/>
    <x v="21"/>
    <d v="2021-03-29T00:00:00"/>
    <x v="1"/>
    <x v="6"/>
    <m/>
    <m/>
    <x v="1"/>
  </r>
  <r>
    <x v="560"/>
    <n v="481689053"/>
    <n v="280531975"/>
    <n v="201157078"/>
    <s v=""/>
    <x v="22"/>
    <d v="2021-03-29T00:00:00"/>
    <x v="1"/>
    <x v="6"/>
    <m/>
    <m/>
    <x v="1"/>
  </r>
  <r>
    <x v="561"/>
    <n v="31353167"/>
    <n v="30000000"/>
    <n v="1353167"/>
    <s v=""/>
    <x v="11"/>
    <d v="2021-04-30T00:00:00"/>
    <x v="1"/>
    <x v="1"/>
    <m/>
    <m/>
    <x v="2"/>
  </r>
  <r>
    <x v="562"/>
    <n v="3672917"/>
    <n v="0"/>
    <n v="3672917"/>
    <d v="2021-07-01T00:00:00"/>
    <x v="14"/>
    <d v="2021-04-21T00:00:00"/>
    <x v="1"/>
    <x v="5"/>
    <m/>
    <m/>
    <x v="5"/>
  </r>
  <r>
    <x v="563"/>
    <n v="10739273"/>
    <n v="0"/>
    <n v="10739273"/>
    <d v="2021-07-01T00:00:00"/>
    <x v="14"/>
    <d v="2021-04-21T00:00:00"/>
    <x v="1"/>
    <x v="11"/>
    <m/>
    <m/>
    <x v="5"/>
  </r>
  <r>
    <x v="564"/>
    <n v="2781182"/>
    <n v="0"/>
    <n v="2781182"/>
    <d v="2021-06-03T00:00:00"/>
    <x v="14"/>
    <d v="2021-04-21T00:00:00"/>
    <x v="1"/>
    <x v="4"/>
    <m/>
    <m/>
    <x v="5"/>
  </r>
  <r>
    <x v="552"/>
    <n v="263649816"/>
    <n v="0"/>
    <n v="263649816"/>
    <d v="2021-05-05T00:00:00"/>
    <x v="8"/>
    <d v="2020-09-05T00:00:00"/>
    <x v="2"/>
    <x v="2"/>
    <m/>
    <m/>
    <x v="2"/>
  </r>
  <r>
    <x v="565"/>
    <n v="23442334"/>
    <n v="0"/>
    <n v="23442334"/>
    <d v="2021-09-03T00:00:00"/>
    <x v="13"/>
    <d v="2021-04-20T00:00:00"/>
    <x v="1"/>
    <x v="5"/>
    <m/>
    <m/>
    <x v="5"/>
  </r>
  <r>
    <x v="566"/>
    <n v="231249750"/>
    <n v="230000000"/>
    <n v="1249750"/>
    <s v=""/>
    <x v="11"/>
    <d v="2021-04-26T00:00:00"/>
    <x v="1"/>
    <x v="2"/>
    <m/>
    <m/>
    <x v="2"/>
  </r>
  <r>
    <x v="566"/>
    <n v="231249750"/>
    <n v="230000000"/>
    <n v="1249750"/>
    <s v=""/>
    <x v="1"/>
    <d v="2021-04-26T00:00:00"/>
    <x v="1"/>
    <x v="2"/>
    <m/>
    <m/>
    <x v="2"/>
  </r>
  <r>
    <x v="566"/>
    <n v="231249750"/>
    <n v="230000000"/>
    <n v="1249750"/>
    <s v=""/>
    <x v="3"/>
    <d v="2021-04-26T00:00:00"/>
    <x v="1"/>
    <x v="2"/>
    <m/>
    <m/>
    <x v="2"/>
  </r>
  <r>
    <x v="567"/>
    <n v="231249750"/>
    <n v="230000000"/>
    <n v="1249750"/>
    <s v=""/>
    <x v="1"/>
    <d v="2021-04-26T00:00:00"/>
    <x v="1"/>
    <x v="2"/>
    <m/>
    <m/>
    <x v="2"/>
  </r>
  <r>
    <x v="567"/>
    <n v="231249750"/>
    <n v="230000000"/>
    <n v="1249750"/>
    <s v=""/>
    <x v="1"/>
    <d v="2021-04-26T00:00:00"/>
    <x v="1"/>
    <x v="2"/>
    <m/>
    <m/>
    <x v="2"/>
  </r>
  <r>
    <x v="567"/>
    <n v="231249750"/>
    <n v="230000000"/>
    <n v="1249750"/>
    <s v=""/>
    <x v="3"/>
    <d v="2021-04-26T00:00:00"/>
    <x v="1"/>
    <x v="2"/>
    <m/>
    <m/>
    <x v="2"/>
  </r>
  <r>
    <x v="568"/>
    <n v="6000000"/>
    <n v="6000000"/>
    <n v="0"/>
    <s v=""/>
    <x v="15"/>
    <d v="2021-04-12T00:00:00"/>
    <x v="1"/>
    <x v="4"/>
    <m/>
    <m/>
    <x v="0"/>
  </r>
  <r>
    <x v="569"/>
    <n v="6000000"/>
    <n v="6000000"/>
    <n v="0"/>
    <s v=""/>
    <x v="15"/>
    <d v="2021-04-12T00:00:00"/>
    <x v="1"/>
    <x v="10"/>
    <m/>
    <m/>
    <x v="0"/>
  </r>
  <r>
    <x v="570"/>
    <n v="268979383"/>
    <n v="70000000"/>
    <n v="198979383"/>
    <d v="2021-05-05T00:00:00"/>
    <x v="15"/>
    <d v="2021-04-12T00:00:00"/>
    <x v="1"/>
    <x v="7"/>
    <m/>
    <m/>
    <x v="0"/>
  </r>
  <r>
    <x v="483"/>
    <n v="10598806"/>
    <n v="0"/>
    <n v="10598806"/>
    <d v="2021-10-04T00:00:00"/>
    <x v="14"/>
    <d v="2021-04-12T00:00:00"/>
    <x v="1"/>
    <x v="4"/>
    <m/>
    <m/>
    <x v="5"/>
  </r>
  <r>
    <x v="560"/>
    <n v="481689053"/>
    <n v="280531975"/>
    <n v="201157078"/>
    <s v=""/>
    <x v="23"/>
    <d v="2021-03-29T00:00:00"/>
    <x v="1"/>
    <x v="6"/>
    <m/>
    <m/>
    <x v="1"/>
  </r>
  <r>
    <x v="571"/>
    <n v="7577028"/>
    <n v="0"/>
    <n v="7577028"/>
    <d v="2021-09-03T00:00:00"/>
    <x v="14"/>
    <d v="2021-04-08T00:00:00"/>
    <x v="1"/>
    <x v="16"/>
    <m/>
    <m/>
    <x v="5"/>
  </r>
  <r>
    <x v="482"/>
    <n v="27804970"/>
    <n v="0"/>
    <n v="27804970"/>
    <d v="2022-02-04T00:00:00"/>
    <x v="14"/>
    <d v="2021-04-08T00:00:00"/>
    <x v="1"/>
    <x v="4"/>
    <m/>
    <m/>
    <x v="5"/>
  </r>
  <r>
    <x v="367"/>
    <n v="390490404"/>
    <n v="50000000"/>
    <n v="340490404"/>
    <d v="2022-03-04T00:00:00"/>
    <x v="26"/>
    <d v="2021-03-01T00:00:00"/>
    <x v="1"/>
    <x v="2"/>
    <m/>
    <m/>
    <x v="1"/>
  </r>
  <r>
    <x v="570"/>
    <n v="268979383"/>
    <n v="70000000"/>
    <n v="198979383"/>
    <d v="2021-05-05T00:00:00"/>
    <x v="11"/>
    <d v="2021-04-12T00:00:00"/>
    <x v="1"/>
    <x v="7"/>
    <m/>
    <m/>
    <x v="0"/>
  </r>
  <r>
    <x v="572"/>
    <n v="1120015"/>
    <n v="0"/>
    <n v="1120015"/>
    <d v="2021-05-05T00:00:00"/>
    <x v="14"/>
    <d v="2021-04-06T00:00:00"/>
    <x v="1"/>
    <x v="4"/>
    <m/>
    <m/>
    <x v="5"/>
  </r>
  <r>
    <x v="573"/>
    <n v="1099044"/>
    <n v="0"/>
    <n v="1099044"/>
    <d v="2021-05-05T00:00:00"/>
    <x v="14"/>
    <d v="2021-04-06T00:00:00"/>
    <x v="1"/>
    <x v="16"/>
    <m/>
    <m/>
    <x v="5"/>
  </r>
  <r>
    <x v="570"/>
    <n v="268979383"/>
    <n v="70000000"/>
    <n v="198979383"/>
    <d v="2021-05-05T00:00:00"/>
    <x v="1"/>
    <d v="2021-04-12T00:00:00"/>
    <x v="1"/>
    <x v="7"/>
    <m/>
    <m/>
    <x v="0"/>
  </r>
  <r>
    <x v="574"/>
    <n v="454467536"/>
    <n v="55000000"/>
    <n v="399467536"/>
    <s v=""/>
    <x v="4"/>
    <d v="2021-03-31T00:00:00"/>
    <x v="1"/>
    <x v="0"/>
    <m/>
    <m/>
    <x v="0"/>
  </r>
  <r>
    <x v="575"/>
    <n v="2147373"/>
    <n v="0"/>
    <n v="2147373"/>
    <d v="2021-05-05T00:00:00"/>
    <x v="14"/>
    <d v="2021-03-27T00:00:00"/>
    <x v="1"/>
    <x v="5"/>
    <m/>
    <m/>
    <x v="5"/>
  </r>
  <r>
    <x v="576"/>
    <n v="1823136"/>
    <n v="0"/>
    <n v="1823136"/>
    <d v="2021-07-01T00:00:00"/>
    <x v="14"/>
    <d v="2021-03-27T00:00:00"/>
    <x v="1"/>
    <x v="11"/>
    <m/>
    <m/>
    <x v="5"/>
  </r>
  <r>
    <x v="577"/>
    <n v="2648619"/>
    <n v="0"/>
    <n v="2648619"/>
    <d v="2021-07-01T00:00:00"/>
    <x v="14"/>
    <d v="2021-03-27T00:00:00"/>
    <x v="1"/>
    <x v="0"/>
    <m/>
    <m/>
    <x v="5"/>
  </r>
  <r>
    <x v="578"/>
    <n v="10094497"/>
    <n v="0"/>
    <n v="10094497"/>
    <d v="2021-07-01T00:00:00"/>
    <x v="14"/>
    <d v="2021-03-27T00:00:00"/>
    <x v="1"/>
    <x v="1"/>
    <m/>
    <m/>
    <x v="5"/>
  </r>
  <r>
    <x v="579"/>
    <n v="10731555"/>
    <n v="0"/>
    <n v="10731555"/>
    <d v="2021-07-01T00:00:00"/>
    <x v="14"/>
    <d v="2021-03-27T00:00:00"/>
    <x v="1"/>
    <x v="16"/>
    <m/>
    <m/>
    <x v="5"/>
  </r>
  <r>
    <x v="450"/>
    <n v="19587151"/>
    <n v="0"/>
    <n v="19587151"/>
    <d v="2022-02-04T00:00:00"/>
    <x v="14"/>
    <d v="2021-03-27T00:00:00"/>
    <x v="1"/>
    <x v="9"/>
    <m/>
    <m/>
    <x v="5"/>
  </r>
  <r>
    <x v="580"/>
    <n v="10254045"/>
    <n v="0"/>
    <n v="10254045"/>
    <d v="2021-08-03T00:00:00"/>
    <x v="14"/>
    <d v="2021-03-26T00:00:00"/>
    <x v="1"/>
    <x v="9"/>
    <m/>
    <m/>
    <x v="5"/>
  </r>
  <r>
    <x v="581"/>
    <n v="6734213"/>
    <n v="0"/>
    <n v="6734213"/>
    <d v="2022-01-06T00:00:00"/>
    <x v="14"/>
    <d v="2021-03-26T00:00:00"/>
    <x v="1"/>
    <x v="4"/>
    <m/>
    <m/>
    <x v="5"/>
  </r>
  <r>
    <x v="582"/>
    <n v="5195905"/>
    <n v="0"/>
    <n v="5195905"/>
    <d v="2021-12-03T00:00:00"/>
    <x v="14"/>
    <d v="2021-03-26T00:00:00"/>
    <x v="1"/>
    <x v="16"/>
    <m/>
    <m/>
    <x v="5"/>
  </r>
  <r>
    <x v="255"/>
    <n v="23620134"/>
    <n v="0"/>
    <n v="23620134"/>
    <d v="2022-01-06T00:00:00"/>
    <x v="10"/>
    <d v="2021-09-24T00:00:00"/>
    <x v="1"/>
    <x v="11"/>
    <m/>
    <m/>
    <x v="5"/>
  </r>
  <r>
    <x v="583"/>
    <n v="9721974"/>
    <n v="0"/>
    <n v="9721974"/>
    <d v="2021-06-03T00:00:00"/>
    <x v="10"/>
    <d v="2021-03-25T00:00:00"/>
    <x v="1"/>
    <x v="2"/>
    <m/>
    <m/>
    <x v="5"/>
  </r>
  <r>
    <x v="584"/>
    <n v="17807658"/>
    <n v="0"/>
    <n v="17807658"/>
    <d v="2021-08-03T00:00:00"/>
    <x v="10"/>
    <d v="2021-03-25T00:00:00"/>
    <x v="1"/>
    <x v="2"/>
    <m/>
    <m/>
    <x v="5"/>
  </r>
  <r>
    <x v="585"/>
    <n v="2727864"/>
    <n v="0"/>
    <n v="2727864"/>
    <d v="2021-07-01T00:00:00"/>
    <x v="10"/>
    <d v="2021-03-25T00:00:00"/>
    <x v="1"/>
    <x v="2"/>
    <m/>
    <m/>
    <x v="5"/>
  </r>
  <r>
    <x v="586"/>
    <n v="4852616"/>
    <n v="0"/>
    <n v="4852616"/>
    <d v="2021-05-05T00:00:00"/>
    <x v="14"/>
    <d v="2021-03-20T00:00:00"/>
    <x v="1"/>
    <x v="0"/>
    <m/>
    <m/>
    <x v="5"/>
  </r>
  <r>
    <x v="587"/>
    <n v="4392361"/>
    <n v="0"/>
    <n v="4392361"/>
    <d v="2021-07-01T00:00:00"/>
    <x v="14"/>
    <d v="2021-03-20T00:00:00"/>
    <x v="1"/>
    <x v="6"/>
    <m/>
    <m/>
    <x v="5"/>
  </r>
  <r>
    <x v="588"/>
    <n v="1642027"/>
    <n v="0"/>
    <n v="1642027"/>
    <d v="2021-06-03T00:00:00"/>
    <x v="14"/>
    <d v="2021-03-20T00:00:00"/>
    <x v="1"/>
    <x v="6"/>
    <m/>
    <m/>
    <x v="5"/>
  </r>
  <r>
    <x v="589"/>
    <n v="2620472"/>
    <n v="0"/>
    <n v="2620472"/>
    <d v="2021-07-01T00:00:00"/>
    <x v="14"/>
    <d v="2021-03-20T00:00:00"/>
    <x v="1"/>
    <x v="6"/>
    <m/>
    <m/>
    <x v="5"/>
  </r>
  <r>
    <x v="590"/>
    <n v="1701793"/>
    <n v="0"/>
    <n v="1701793"/>
    <d v="2021-06-03T00:00:00"/>
    <x v="14"/>
    <d v="2021-03-20T00:00:00"/>
    <x v="1"/>
    <x v="3"/>
    <m/>
    <m/>
    <x v="5"/>
  </r>
  <r>
    <x v="91"/>
    <n v="12353987"/>
    <n v="10000000"/>
    <n v="2353987"/>
    <s v=""/>
    <x v="14"/>
    <d v="2021-12-20T00:00:00"/>
    <x v="1"/>
    <x v="6"/>
    <m/>
    <m/>
    <x v="2"/>
  </r>
  <r>
    <x v="16"/>
    <n v="55381112"/>
    <n v="50000000"/>
    <n v="5381112"/>
    <s v=""/>
    <x v="14"/>
    <d v="2022-02-14T00:00:00"/>
    <x v="0"/>
    <x v="8"/>
    <m/>
    <m/>
    <x v="2"/>
  </r>
  <r>
    <x v="591"/>
    <n v="20000000"/>
    <n v="20000000"/>
    <n v="0"/>
    <s v=""/>
    <x v="15"/>
    <d v="2021-03-18T00:00:00"/>
    <x v="1"/>
    <x v="2"/>
    <m/>
    <m/>
    <x v="0"/>
  </r>
  <r>
    <x v="574"/>
    <n v="454467536"/>
    <n v="55000000"/>
    <n v="399467536"/>
    <s v=""/>
    <x v="21"/>
    <d v="2021-03-31T00:00:00"/>
    <x v="1"/>
    <x v="0"/>
    <m/>
    <m/>
    <x v="0"/>
  </r>
  <r>
    <x v="574"/>
    <n v="454467536"/>
    <n v="55000000"/>
    <n v="399467536"/>
    <s v=""/>
    <x v="7"/>
    <d v="2021-03-31T00:00:00"/>
    <x v="1"/>
    <x v="0"/>
    <m/>
    <m/>
    <x v="0"/>
  </r>
  <r>
    <x v="592"/>
    <n v="235855941"/>
    <n v="0"/>
    <n v="235855941"/>
    <d v="2022-03-04T00:00:00"/>
    <x v="23"/>
    <d v="2021-03-31T00:00:00"/>
    <x v="1"/>
    <x v="11"/>
    <m/>
    <m/>
    <x v="2"/>
  </r>
  <r>
    <x v="592"/>
    <n v="235855941"/>
    <n v="0"/>
    <n v="235855941"/>
    <d v="2022-03-04T00:00:00"/>
    <x v="7"/>
    <d v="2021-03-31T00:00:00"/>
    <x v="1"/>
    <x v="11"/>
    <m/>
    <m/>
    <x v="2"/>
  </r>
  <r>
    <x v="593"/>
    <n v="13109828"/>
    <n v="0"/>
    <n v="13109828"/>
    <d v="2021-05-05T00:00:00"/>
    <x v="14"/>
    <d v="2021-03-17T00:00:00"/>
    <x v="1"/>
    <x v="4"/>
    <m/>
    <m/>
    <x v="5"/>
  </r>
  <r>
    <x v="561"/>
    <n v="31353167"/>
    <n v="30000000"/>
    <n v="1353167"/>
    <s v=""/>
    <x v="16"/>
    <d v="2021-04-30T00:00:00"/>
    <x v="1"/>
    <x v="1"/>
    <m/>
    <m/>
    <x v="2"/>
  </r>
  <r>
    <x v="594"/>
    <n v="1353167"/>
    <n v="0"/>
    <n v="1353167"/>
    <d v="2021-05-06T00:00:00"/>
    <x v="16"/>
    <d v="2021-03-16T00:00:00"/>
    <x v="1"/>
    <x v="1"/>
    <m/>
    <m/>
    <x v="5"/>
  </r>
  <r>
    <x v="566"/>
    <n v="231249750"/>
    <n v="230000000"/>
    <n v="1249750"/>
    <s v=""/>
    <x v="16"/>
    <d v="2021-04-26T00:00:00"/>
    <x v="1"/>
    <x v="2"/>
    <m/>
    <m/>
    <x v="2"/>
  </r>
  <r>
    <x v="567"/>
    <n v="231249750"/>
    <n v="230000000"/>
    <n v="1249750"/>
    <s v=""/>
    <x v="16"/>
    <d v="2021-04-26T00:00:00"/>
    <x v="1"/>
    <x v="2"/>
    <m/>
    <m/>
    <x v="2"/>
  </r>
  <r>
    <x v="549"/>
    <n v="13071530"/>
    <n v="0"/>
    <n v="13071530"/>
    <d v="2021-08-03T00:00:00"/>
    <x v="14"/>
    <d v="2021-05-03T00:00:00"/>
    <x v="1"/>
    <x v="2"/>
    <m/>
    <m/>
    <x v="5"/>
  </r>
  <r>
    <x v="595"/>
    <n v="1343250"/>
    <n v="0"/>
    <n v="1343250"/>
    <d v="2021-05-06T00:00:00"/>
    <x v="16"/>
    <d v="2021-03-16T00:00:00"/>
    <x v="1"/>
    <x v="9"/>
    <m/>
    <m/>
    <x v="5"/>
  </r>
  <r>
    <x v="560"/>
    <n v="481689053"/>
    <n v="280531975"/>
    <n v="201157078"/>
    <s v=""/>
    <x v="19"/>
    <d v="2021-03-29T00:00:00"/>
    <x v="1"/>
    <x v="6"/>
    <m/>
    <m/>
    <x v="1"/>
  </r>
  <r>
    <x v="13"/>
    <n v="379847124"/>
    <n v="260000000"/>
    <n v="119847124"/>
    <s v=""/>
    <x v="4"/>
    <d v="2022-02-11T00:00:00"/>
    <x v="0"/>
    <x v="2"/>
    <m/>
    <m/>
    <x v="0"/>
  </r>
  <r>
    <x v="13"/>
    <n v="379847124"/>
    <n v="260000000"/>
    <n v="119847124"/>
    <s v=""/>
    <x v="7"/>
    <d v="2022-02-11T00:00:00"/>
    <x v="0"/>
    <x v="2"/>
    <m/>
    <m/>
    <x v="0"/>
  </r>
  <r>
    <x v="114"/>
    <n v="20000000"/>
    <n v="20000000"/>
    <n v="0"/>
    <s v=""/>
    <x v="12"/>
    <d v="2021-12-03T00:00:00"/>
    <x v="1"/>
    <x v="11"/>
    <m/>
    <m/>
    <x v="5"/>
  </r>
  <r>
    <x v="596"/>
    <n v="1811881"/>
    <n v="0"/>
    <n v="1811881"/>
    <d v="2021-04-06T00:00:00"/>
    <x v="14"/>
    <d v="2021-03-12T00:00:00"/>
    <x v="1"/>
    <x v="4"/>
    <m/>
    <m/>
    <x v="5"/>
  </r>
  <r>
    <x v="367"/>
    <n v="390490404"/>
    <n v="50000000"/>
    <n v="340490404"/>
    <d v="2022-03-04T00:00:00"/>
    <x v="11"/>
    <d v="2021-03-01T00:00:00"/>
    <x v="1"/>
    <x v="2"/>
    <m/>
    <m/>
    <x v="1"/>
  </r>
  <r>
    <x v="597"/>
    <n v="422058240"/>
    <n v="0"/>
    <n v="422058240"/>
    <d v="2021-12-03T00:00:00"/>
    <x v="24"/>
    <d v="2021-03-15T00:00:00"/>
    <x v="1"/>
    <x v="6"/>
    <m/>
    <m/>
    <x v="1"/>
  </r>
  <r>
    <x v="329"/>
    <n v="7246381"/>
    <n v="0"/>
    <n v="7246381"/>
    <d v="2021-10-04T00:00:00"/>
    <x v="8"/>
    <d v="2021-09-08T00:00:00"/>
    <x v="1"/>
    <x v="4"/>
    <m/>
    <m/>
    <x v="5"/>
  </r>
  <r>
    <x v="598"/>
    <n v="659138"/>
    <n v="0"/>
    <n v="659138"/>
    <d v="2022-01-06T00:00:00"/>
    <x v="8"/>
    <d v="2021-03-15T00:00:00"/>
    <x v="1"/>
    <x v="2"/>
    <m/>
    <m/>
    <x v="1"/>
  </r>
  <r>
    <x v="583"/>
    <n v="9721974"/>
    <n v="0"/>
    <n v="9721974"/>
    <d v="2021-06-03T00:00:00"/>
    <x v="8"/>
    <d v="2021-03-25T00:00:00"/>
    <x v="1"/>
    <x v="2"/>
    <m/>
    <m/>
    <x v="5"/>
  </r>
  <r>
    <x v="599"/>
    <n v="4359243"/>
    <n v="0"/>
    <n v="4359243"/>
    <d v="2021-04-06T00:00:00"/>
    <x v="14"/>
    <d v="2021-03-06T00:00:00"/>
    <x v="1"/>
    <x v="0"/>
    <m/>
    <m/>
    <x v="5"/>
  </r>
  <r>
    <x v="600"/>
    <n v="23000000"/>
    <n v="23000000"/>
    <n v="0"/>
    <s v=""/>
    <x v="15"/>
    <d v="2021-02-08T00:00:00"/>
    <x v="1"/>
    <x v="7"/>
    <m/>
    <m/>
    <x v="0"/>
  </r>
  <r>
    <x v="601"/>
    <n v="21314326"/>
    <n v="20000000"/>
    <n v="1314326"/>
    <d v="2022-03-04T00:00:00"/>
    <x v="15"/>
    <d v="2021-02-08T00:00:00"/>
    <x v="1"/>
    <x v="0"/>
    <m/>
    <m/>
    <x v="0"/>
  </r>
  <r>
    <x v="602"/>
    <n v="30000000"/>
    <n v="30000000"/>
    <n v="0"/>
    <s v=""/>
    <x v="15"/>
    <d v="2021-02-08T00:00:00"/>
    <x v="1"/>
    <x v="6"/>
    <m/>
    <m/>
    <x v="0"/>
  </r>
  <r>
    <x v="603"/>
    <n v="49474242"/>
    <n v="20000000"/>
    <n v="29474242"/>
    <d v="2021-12-03T00:00:00"/>
    <x v="15"/>
    <d v="2021-02-08T00:00:00"/>
    <x v="1"/>
    <x v="2"/>
    <m/>
    <m/>
    <x v="0"/>
  </r>
  <r>
    <x v="604"/>
    <n v="21314326"/>
    <n v="20000000"/>
    <n v="1314326"/>
    <d v="2022-03-04T00:00:00"/>
    <x v="15"/>
    <d v="2021-02-08T00:00:00"/>
    <x v="1"/>
    <x v="0"/>
    <m/>
    <m/>
    <x v="0"/>
  </r>
  <r>
    <x v="605"/>
    <n v="30000000"/>
    <n v="30000000"/>
    <n v="0"/>
    <s v=""/>
    <x v="15"/>
    <d v="2021-02-08T00:00:00"/>
    <x v="1"/>
    <x v="6"/>
    <m/>
    <m/>
    <x v="0"/>
  </r>
  <r>
    <x v="606"/>
    <n v="21314326"/>
    <n v="20000000"/>
    <n v="1314326"/>
    <d v="2022-03-04T00:00:00"/>
    <x v="15"/>
    <d v="2021-02-08T00:00:00"/>
    <x v="1"/>
    <x v="0"/>
    <m/>
    <m/>
    <x v="0"/>
  </r>
  <r>
    <x v="607"/>
    <n v="21314326"/>
    <n v="20000000"/>
    <n v="1314326"/>
    <d v="2022-03-04T00:00:00"/>
    <x v="15"/>
    <d v="2021-02-08T00:00:00"/>
    <x v="1"/>
    <x v="0"/>
    <m/>
    <m/>
    <x v="0"/>
  </r>
  <r>
    <x v="608"/>
    <n v="30000000"/>
    <n v="30000000"/>
    <n v="0"/>
    <s v=""/>
    <x v="15"/>
    <d v="2021-02-08T00:00:00"/>
    <x v="1"/>
    <x v="6"/>
    <m/>
    <m/>
    <x v="0"/>
  </r>
  <r>
    <x v="609"/>
    <n v="23000000"/>
    <n v="23000000"/>
    <n v="0"/>
    <s v=""/>
    <x v="15"/>
    <d v="2021-02-08T00:00:00"/>
    <x v="1"/>
    <x v="1"/>
    <m/>
    <m/>
    <x v="0"/>
  </r>
  <r>
    <x v="610"/>
    <n v="23000000"/>
    <n v="23000000"/>
    <n v="0"/>
    <s v=""/>
    <x v="8"/>
    <d v="2021-02-08T00:00:00"/>
    <x v="1"/>
    <x v="7"/>
    <m/>
    <m/>
    <x v="0"/>
  </r>
  <r>
    <x v="247"/>
    <n v="49464519"/>
    <n v="25475218"/>
    <n v="23989301"/>
    <s v=""/>
    <x v="24"/>
    <d v="2021-09-25T00:00:00"/>
    <x v="1"/>
    <x v="14"/>
    <m/>
    <m/>
    <x v="5"/>
  </r>
  <r>
    <x v="526"/>
    <n v="232536658"/>
    <n v="0"/>
    <n v="232536658"/>
    <d v="2021-09-03T00:00:00"/>
    <x v="19"/>
    <d v="2021-03-01T00:00:00"/>
    <x v="1"/>
    <x v="1"/>
    <m/>
    <m/>
    <x v="1"/>
  </r>
  <r>
    <x v="611"/>
    <n v="10000000"/>
    <n v="10000000"/>
    <n v="0"/>
    <s v=""/>
    <x v="15"/>
    <d v="2021-03-03T00:00:00"/>
    <x v="1"/>
    <x v="4"/>
    <m/>
    <m/>
    <x v="0"/>
  </r>
  <r>
    <x v="441"/>
    <n v="53851907"/>
    <n v="0"/>
    <n v="53851907"/>
    <d v="2021-12-03T00:00:00"/>
    <x v="17"/>
    <d v="2021-07-19T00:00:00"/>
    <x v="1"/>
    <x v="8"/>
    <m/>
    <m/>
    <x v="4"/>
  </r>
  <r>
    <x v="612"/>
    <n v="170811857"/>
    <n v="0"/>
    <n v="170811857"/>
    <d v="2021-10-04T00:00:00"/>
    <x v="24"/>
    <d v="2021-03-01T00:00:00"/>
    <x v="1"/>
    <x v="7"/>
    <m/>
    <m/>
    <x v="1"/>
  </r>
  <r>
    <x v="613"/>
    <n v="1552896"/>
    <n v="0"/>
    <n v="1552896"/>
    <d v="2021-04-06T00:00:00"/>
    <x v="14"/>
    <d v="2021-02-26T00:00:00"/>
    <x v="1"/>
    <x v="0"/>
    <m/>
    <m/>
    <x v="5"/>
  </r>
  <r>
    <x v="614"/>
    <n v="20387892"/>
    <n v="0"/>
    <n v="20387892"/>
    <d v="2021-09-03T00:00:00"/>
    <x v="24"/>
    <d v="2021-03-01T00:00:00"/>
    <x v="1"/>
    <x v="9"/>
    <m/>
    <m/>
    <x v="1"/>
  </r>
  <r>
    <x v="94"/>
    <n v="69049181"/>
    <n v="15000000"/>
    <n v="54049181"/>
    <s v=""/>
    <x v="24"/>
    <d v="2021-12-27T00:00:00"/>
    <x v="1"/>
    <x v="11"/>
    <m/>
    <m/>
    <x v="1"/>
  </r>
  <r>
    <x v="407"/>
    <n v="39032419"/>
    <n v="0"/>
    <n v="39032419"/>
    <d v="2021-10-04T00:00:00"/>
    <x v="24"/>
    <d v="2021-08-04T00:00:00"/>
    <x v="1"/>
    <x v="9"/>
    <m/>
    <m/>
    <x v="5"/>
  </r>
  <r>
    <x v="250"/>
    <n v="25989978"/>
    <n v="0"/>
    <n v="25989978"/>
    <d v="2021-11-04T00:00:00"/>
    <x v="24"/>
    <d v="2021-09-25T00:00:00"/>
    <x v="1"/>
    <x v="4"/>
    <m/>
    <m/>
    <x v="5"/>
  </r>
  <r>
    <x v="615"/>
    <n v="79396531"/>
    <n v="0"/>
    <n v="79396531"/>
    <d v="2021-07-01T00:00:00"/>
    <x v="24"/>
    <d v="2021-03-01T00:00:00"/>
    <x v="1"/>
    <x v="9"/>
    <m/>
    <m/>
    <x v="1"/>
  </r>
  <r>
    <x v="616"/>
    <n v="6264821"/>
    <n v="0"/>
    <n v="6264821"/>
    <d v="2021-04-06T00:00:00"/>
    <x v="14"/>
    <d v="2021-02-26T00:00:00"/>
    <x v="1"/>
    <x v="0"/>
    <m/>
    <m/>
    <x v="5"/>
  </r>
  <r>
    <x v="617"/>
    <n v="1649273"/>
    <n v="0"/>
    <n v="1649273"/>
    <d v="2021-05-05T00:00:00"/>
    <x v="14"/>
    <d v="2021-02-26T00:00:00"/>
    <x v="1"/>
    <x v="16"/>
    <m/>
    <m/>
    <x v="5"/>
  </r>
  <r>
    <x v="618"/>
    <n v="825474"/>
    <n v="0"/>
    <n v="825474"/>
    <d v="2021-04-06T00:00:00"/>
    <x v="14"/>
    <d v="2021-02-26T00:00:00"/>
    <x v="1"/>
    <x v="8"/>
    <m/>
    <m/>
    <x v="5"/>
  </r>
  <r>
    <x v="439"/>
    <n v="4700185"/>
    <n v="0"/>
    <n v="4700185"/>
    <d v="2021-08-03T00:00:00"/>
    <x v="14"/>
    <d v="2021-07-08T00:00:00"/>
    <x v="1"/>
    <x v="0"/>
    <m/>
    <m/>
    <x v="5"/>
  </r>
  <r>
    <x v="619"/>
    <n v="210655735"/>
    <n v="0"/>
    <n v="210655735"/>
    <d v="2021-04-05T00:00:00"/>
    <x v="19"/>
    <d v="2020-10-26T00:00:00"/>
    <x v="2"/>
    <x v="7"/>
    <m/>
    <m/>
    <x v="1"/>
  </r>
  <r>
    <x v="620"/>
    <n v="15000000"/>
    <n v="15000000"/>
    <n v="0"/>
    <s v=""/>
    <x v="9"/>
    <d v="2021-03-01T00:00:00"/>
    <x v="1"/>
    <x v="4"/>
    <m/>
    <m/>
    <x v="1"/>
  </r>
  <r>
    <x v="621"/>
    <n v="2604058"/>
    <n v="0"/>
    <n v="2604058"/>
    <d v="2021-04-06T00:00:00"/>
    <x v="14"/>
    <d v="2021-02-26T00:00:00"/>
    <x v="1"/>
    <x v="0"/>
    <m/>
    <m/>
    <x v="5"/>
  </r>
  <r>
    <x v="277"/>
    <n v="9809279"/>
    <n v="0"/>
    <n v="9809279"/>
    <d v="2021-12-03T00:00:00"/>
    <x v="14"/>
    <d v="2021-09-17T00:00:00"/>
    <x v="1"/>
    <x v="0"/>
    <m/>
    <m/>
    <x v="5"/>
  </r>
  <r>
    <x v="622"/>
    <n v="9451649"/>
    <n v="0"/>
    <n v="9451649"/>
    <d v="2021-05-05T00:00:00"/>
    <x v="10"/>
    <d v="2021-02-25T00:00:00"/>
    <x v="1"/>
    <x v="4"/>
    <m/>
    <m/>
    <x v="5"/>
  </r>
  <r>
    <x v="367"/>
    <n v="390490404"/>
    <n v="50000000"/>
    <n v="340490404"/>
    <d v="2022-03-04T00:00:00"/>
    <x v="19"/>
    <d v="2021-03-01T00:00:00"/>
    <x v="1"/>
    <x v="2"/>
    <m/>
    <m/>
    <x v="1"/>
  </r>
  <r>
    <x v="623"/>
    <n v="1604642"/>
    <n v="0"/>
    <n v="1604642"/>
    <d v="2021-05-05T00:00:00"/>
    <x v="10"/>
    <d v="2021-02-23T00:00:00"/>
    <x v="1"/>
    <x v="11"/>
    <m/>
    <m/>
    <x v="5"/>
  </r>
  <r>
    <x v="624"/>
    <n v="5502259"/>
    <n v="0"/>
    <n v="5502259"/>
    <d v="2021-04-06T00:00:00"/>
    <x v="10"/>
    <d v="2021-02-23T00:00:00"/>
    <x v="1"/>
    <x v="11"/>
    <m/>
    <m/>
    <x v="5"/>
  </r>
  <r>
    <x v="625"/>
    <n v="1349613"/>
    <n v="0"/>
    <n v="1349613"/>
    <d v="2021-04-06T00:00:00"/>
    <x v="10"/>
    <d v="2021-02-23T00:00:00"/>
    <x v="1"/>
    <x v="9"/>
    <m/>
    <m/>
    <x v="5"/>
  </r>
  <r>
    <x v="626"/>
    <n v="5462489"/>
    <n v="0"/>
    <n v="5462489"/>
    <d v="2021-05-05T00:00:00"/>
    <x v="8"/>
    <d v="2021-02-23T00:00:00"/>
    <x v="1"/>
    <x v="0"/>
    <m/>
    <m/>
    <x v="5"/>
  </r>
  <r>
    <x v="627"/>
    <n v="42635841"/>
    <n v="0"/>
    <n v="42635841"/>
    <d v="2021-04-29T00:00:00"/>
    <x v="27"/>
    <d v="2021-02-19T00:00:00"/>
    <x v="1"/>
    <x v="0"/>
    <m/>
    <m/>
    <x v="10"/>
  </r>
  <r>
    <x v="225"/>
    <n v="9311079"/>
    <n v="0"/>
    <n v="9311079"/>
    <d v="2021-12-03T00:00:00"/>
    <x v="8"/>
    <d v="2021-10-02T00:00:00"/>
    <x v="1"/>
    <x v="7"/>
    <m/>
    <m/>
    <x v="5"/>
  </r>
  <r>
    <x v="628"/>
    <n v="7121111"/>
    <n v="0"/>
    <n v="7121111"/>
    <d v="2021-05-05T00:00:00"/>
    <x v="10"/>
    <d v="2021-02-25T00:00:00"/>
    <x v="1"/>
    <x v="4"/>
    <m/>
    <m/>
    <x v="5"/>
  </r>
  <r>
    <x v="629"/>
    <n v="211674821"/>
    <n v="0"/>
    <n v="211674821"/>
    <d v="2022-01-06T00:00:00"/>
    <x v="7"/>
    <d v="2021-02-27T00:00:00"/>
    <x v="1"/>
    <x v="9"/>
    <m/>
    <m/>
    <x v="2"/>
  </r>
  <r>
    <x v="630"/>
    <n v="40000000"/>
    <n v="40000000"/>
    <n v="0"/>
    <s v=""/>
    <x v="7"/>
    <d v="2021-02-27T00:00:00"/>
    <x v="1"/>
    <x v="4"/>
    <m/>
    <m/>
    <x v="2"/>
  </r>
  <r>
    <x v="631"/>
    <n v="5121654"/>
    <n v="0"/>
    <n v="5121654"/>
    <d v="2021-04-05T00:00:00"/>
    <x v="15"/>
    <d v="2021-02-22T00:00:00"/>
    <x v="1"/>
    <x v="3"/>
    <m/>
    <m/>
    <x v="2"/>
  </r>
  <r>
    <x v="632"/>
    <n v="5121654"/>
    <n v="0"/>
    <n v="5121654"/>
    <d v="2021-04-05T00:00:00"/>
    <x v="15"/>
    <d v="2021-02-22T00:00:00"/>
    <x v="1"/>
    <x v="13"/>
    <m/>
    <m/>
    <x v="2"/>
  </r>
  <r>
    <x v="633"/>
    <n v="5121654"/>
    <n v="0"/>
    <n v="5121654"/>
    <d v="2021-04-05T00:00:00"/>
    <x v="15"/>
    <d v="2021-02-22T00:00:00"/>
    <x v="1"/>
    <x v="9"/>
    <m/>
    <m/>
    <x v="2"/>
  </r>
  <r>
    <x v="634"/>
    <n v="5121654"/>
    <n v="0"/>
    <n v="5121654"/>
    <d v="2021-04-05T00:00:00"/>
    <x v="15"/>
    <d v="2021-02-22T00:00:00"/>
    <x v="1"/>
    <x v="5"/>
    <m/>
    <m/>
    <x v="2"/>
  </r>
  <r>
    <x v="635"/>
    <n v="4572906"/>
    <n v="0"/>
    <n v="4572906"/>
    <d v="2021-04-05T00:00:00"/>
    <x v="15"/>
    <d v="2021-02-22T00:00:00"/>
    <x v="1"/>
    <x v="13"/>
    <m/>
    <m/>
    <x v="2"/>
  </r>
  <r>
    <x v="636"/>
    <n v="5121654"/>
    <n v="0"/>
    <n v="5121654"/>
    <d v="2021-04-05T00:00:00"/>
    <x v="15"/>
    <d v="2021-02-22T00:00:00"/>
    <x v="1"/>
    <x v="4"/>
    <m/>
    <m/>
    <x v="2"/>
  </r>
  <r>
    <x v="637"/>
    <n v="39410732"/>
    <n v="0"/>
    <n v="39410732"/>
    <d v="2021-11-04T00:00:00"/>
    <x v="4"/>
    <d v="2021-02-15T00:00:00"/>
    <x v="1"/>
    <x v="3"/>
    <m/>
    <m/>
    <x v="1"/>
  </r>
  <r>
    <x v="637"/>
    <n v="39410732"/>
    <n v="0"/>
    <n v="39410732"/>
    <d v="2021-11-04T00:00:00"/>
    <x v="7"/>
    <d v="2021-02-15T00:00:00"/>
    <x v="1"/>
    <x v="3"/>
    <m/>
    <m/>
    <x v="1"/>
  </r>
  <r>
    <x v="638"/>
    <n v="124114707"/>
    <n v="84545263"/>
    <n v="39569444"/>
    <s v=""/>
    <x v="4"/>
    <d v="2021-02-15T00:00:00"/>
    <x v="1"/>
    <x v="5"/>
    <m/>
    <m/>
    <x v="1"/>
  </r>
  <r>
    <x v="638"/>
    <n v="124114707"/>
    <n v="84545263"/>
    <n v="39569444"/>
    <s v=""/>
    <x v="7"/>
    <d v="2021-02-15T00:00:00"/>
    <x v="1"/>
    <x v="5"/>
    <m/>
    <m/>
    <x v="1"/>
  </r>
  <r>
    <x v="639"/>
    <n v="2520763"/>
    <n v="0"/>
    <n v="2520763"/>
    <d v="2021-05-05T00:00:00"/>
    <x v="10"/>
    <d v="2021-02-12T00:00:00"/>
    <x v="1"/>
    <x v="11"/>
    <m/>
    <m/>
    <x v="4"/>
  </r>
  <r>
    <x v="640"/>
    <n v="677696392"/>
    <n v="70000000"/>
    <n v="607696392"/>
    <d v="2021-09-03T00:00:00"/>
    <x v="2"/>
    <d v="2021-01-28T00:00:00"/>
    <x v="1"/>
    <x v="0"/>
    <m/>
    <m/>
    <x v="4"/>
  </r>
  <r>
    <x v="640"/>
    <n v="677696392"/>
    <n v="70000000"/>
    <n v="607696392"/>
    <d v="2021-09-03T00:00:00"/>
    <x v="11"/>
    <d v="2021-01-28T00:00:00"/>
    <x v="1"/>
    <x v="0"/>
    <m/>
    <m/>
    <x v="4"/>
  </r>
  <r>
    <x v="640"/>
    <n v="677696392"/>
    <n v="70000000"/>
    <n v="607696392"/>
    <d v="2021-09-03T00:00:00"/>
    <x v="1"/>
    <d v="2021-01-28T00:00:00"/>
    <x v="1"/>
    <x v="0"/>
    <m/>
    <m/>
    <x v="4"/>
  </r>
  <r>
    <x v="164"/>
    <n v="409793305"/>
    <n v="105000000"/>
    <n v="304793305"/>
    <s v=""/>
    <x v="11"/>
    <d v="2021-11-04T00:00:00"/>
    <x v="1"/>
    <x v="0"/>
    <m/>
    <m/>
    <x v="0"/>
  </r>
  <r>
    <x v="164"/>
    <n v="409793305"/>
    <n v="105000000"/>
    <n v="304793305"/>
    <s v=""/>
    <x v="1"/>
    <d v="2021-11-04T00:00:00"/>
    <x v="1"/>
    <x v="0"/>
    <m/>
    <m/>
    <x v="0"/>
  </r>
  <r>
    <x v="164"/>
    <n v="409793305"/>
    <n v="105000000"/>
    <n v="304793305"/>
    <s v=""/>
    <x v="2"/>
    <d v="2021-11-04T00:00:00"/>
    <x v="1"/>
    <x v="0"/>
    <m/>
    <m/>
    <x v="0"/>
  </r>
  <r>
    <x v="375"/>
    <n v="341633973"/>
    <n v="0"/>
    <n v="341633973"/>
    <d v="2021-11-04T00:00:00"/>
    <x v="11"/>
    <d v="2021-08-13T00:00:00"/>
    <x v="1"/>
    <x v="0"/>
    <m/>
    <m/>
    <x v="0"/>
  </r>
  <r>
    <x v="641"/>
    <n v="23578977"/>
    <n v="0"/>
    <n v="23578977"/>
    <d v="2021-06-03T00:00:00"/>
    <x v="9"/>
    <d v="2021-02-05T00:00:00"/>
    <x v="1"/>
    <x v="0"/>
    <m/>
    <m/>
    <x v="2"/>
  </r>
  <r>
    <x v="642"/>
    <n v="23906570"/>
    <n v="0"/>
    <n v="23906570"/>
    <d v="2021-06-03T00:00:00"/>
    <x v="9"/>
    <d v="2021-02-05T00:00:00"/>
    <x v="1"/>
    <x v="9"/>
    <m/>
    <m/>
    <x v="2"/>
  </r>
  <r>
    <x v="643"/>
    <n v="35000000"/>
    <n v="35000000"/>
    <n v="0"/>
    <s v=""/>
    <x v="9"/>
    <d v="2021-02-05T00:00:00"/>
    <x v="1"/>
    <x v="3"/>
    <m/>
    <m/>
    <x v="2"/>
  </r>
  <r>
    <x v="644"/>
    <n v="24636237"/>
    <n v="0"/>
    <n v="24636237"/>
    <d v="2021-06-03T00:00:00"/>
    <x v="9"/>
    <d v="2021-02-05T00:00:00"/>
    <x v="1"/>
    <x v="4"/>
    <m/>
    <m/>
    <x v="2"/>
  </r>
  <r>
    <x v="645"/>
    <n v="31090840"/>
    <n v="24326701"/>
    <n v="6764139"/>
    <d v="2021-11-04T00:00:00"/>
    <x v="9"/>
    <d v="2021-02-05T00:00:00"/>
    <x v="1"/>
    <x v="4"/>
    <m/>
    <m/>
    <x v="2"/>
  </r>
  <r>
    <x v="607"/>
    <n v="21314326"/>
    <n v="20000000"/>
    <n v="1314326"/>
    <d v="2022-03-04T00:00:00"/>
    <x v="12"/>
    <d v="2021-02-08T00:00:00"/>
    <x v="1"/>
    <x v="0"/>
    <m/>
    <m/>
    <x v="0"/>
  </r>
  <r>
    <x v="603"/>
    <n v="49474242"/>
    <n v="20000000"/>
    <n v="29474242"/>
    <d v="2021-12-03T00:00:00"/>
    <x v="0"/>
    <d v="2021-02-08T00:00:00"/>
    <x v="1"/>
    <x v="2"/>
    <m/>
    <m/>
    <x v="0"/>
  </r>
  <r>
    <x v="646"/>
    <n v="5950718"/>
    <n v="0"/>
    <n v="5950718"/>
    <d v="2021-04-05T00:00:00"/>
    <x v="28"/>
    <d v="2021-02-05T00:00:00"/>
    <x v="1"/>
    <x v="4"/>
    <m/>
    <m/>
    <x v="4"/>
  </r>
  <r>
    <x v="647"/>
    <n v="13611370"/>
    <n v="0"/>
    <n v="13611370"/>
    <d v="2021-05-05T00:00:00"/>
    <x v="18"/>
    <d v="2021-02-08T00:00:00"/>
    <x v="1"/>
    <x v="9"/>
    <m/>
    <m/>
    <x v="2"/>
  </r>
  <r>
    <x v="600"/>
    <n v="23000000"/>
    <n v="23000000"/>
    <n v="0"/>
    <s v=""/>
    <x v="12"/>
    <d v="2021-02-08T00:00:00"/>
    <x v="1"/>
    <x v="7"/>
    <m/>
    <m/>
    <x v="0"/>
  </r>
  <r>
    <x v="601"/>
    <n v="21314326"/>
    <n v="20000000"/>
    <n v="1314326"/>
    <d v="2022-03-04T00:00:00"/>
    <x v="12"/>
    <d v="2021-02-08T00:00:00"/>
    <x v="1"/>
    <x v="0"/>
    <m/>
    <m/>
    <x v="0"/>
  </r>
  <r>
    <x v="604"/>
    <n v="21314326"/>
    <n v="20000000"/>
    <n v="1314326"/>
    <d v="2022-03-04T00:00:00"/>
    <x v="12"/>
    <d v="2021-02-08T00:00:00"/>
    <x v="1"/>
    <x v="0"/>
    <m/>
    <m/>
    <x v="0"/>
  </r>
  <r>
    <x v="606"/>
    <n v="21314326"/>
    <n v="20000000"/>
    <n v="1314326"/>
    <d v="2022-03-04T00:00:00"/>
    <x v="12"/>
    <d v="2021-02-08T00:00:00"/>
    <x v="1"/>
    <x v="0"/>
    <m/>
    <m/>
    <x v="0"/>
  </r>
  <r>
    <x v="609"/>
    <n v="23000000"/>
    <n v="23000000"/>
    <n v="0"/>
    <s v=""/>
    <x v="12"/>
    <d v="2021-02-08T00:00:00"/>
    <x v="1"/>
    <x v="1"/>
    <m/>
    <m/>
    <x v="0"/>
  </r>
  <r>
    <x v="610"/>
    <n v="23000000"/>
    <n v="23000000"/>
    <n v="0"/>
    <s v=""/>
    <x v="0"/>
    <d v="2021-02-08T00:00:00"/>
    <x v="1"/>
    <x v="7"/>
    <m/>
    <m/>
    <x v="0"/>
  </r>
  <r>
    <x v="332"/>
    <n v="350729217"/>
    <n v="0"/>
    <n v="350729217"/>
    <d v="2021-11-04T00:00:00"/>
    <x v="1"/>
    <d v="2021-07-26T00:00:00"/>
    <x v="1"/>
    <x v="0"/>
    <m/>
    <m/>
    <x v="2"/>
  </r>
  <r>
    <x v="648"/>
    <n v="452835280"/>
    <n v="0"/>
    <n v="452835280"/>
    <d v="2021-04-05T00:00:00"/>
    <x v="2"/>
    <d v="2020-12-28T00:00:00"/>
    <x v="2"/>
    <x v="0"/>
    <m/>
    <m/>
    <x v="4"/>
  </r>
  <r>
    <x v="648"/>
    <n v="452835280"/>
    <n v="0"/>
    <n v="452835280"/>
    <d v="2021-04-05T00:00:00"/>
    <x v="11"/>
    <d v="2020-12-28T00:00:00"/>
    <x v="2"/>
    <x v="0"/>
    <m/>
    <m/>
    <x v="4"/>
  </r>
  <r>
    <x v="648"/>
    <n v="452835280"/>
    <n v="0"/>
    <n v="452835280"/>
    <d v="2021-04-05T00:00:00"/>
    <x v="1"/>
    <d v="2020-12-28T00:00:00"/>
    <x v="2"/>
    <x v="0"/>
    <m/>
    <m/>
    <x v="4"/>
  </r>
  <r>
    <x v="45"/>
    <n v="12337865"/>
    <n v="0"/>
    <n v="12337865"/>
    <d v="2022-03-04T00:00:00"/>
    <x v="14"/>
    <d v="2022-01-21T00:00:00"/>
    <x v="0"/>
    <x v="9"/>
    <m/>
    <m/>
    <x v="5"/>
  </r>
  <r>
    <x v="649"/>
    <n v="12361761"/>
    <n v="8474162"/>
    <n v="3887599"/>
    <d v="2021-11-04T00:00:00"/>
    <x v="6"/>
    <d v="2021-02-01T00:00:00"/>
    <x v="1"/>
    <x v="16"/>
    <m/>
    <m/>
    <x v="1"/>
  </r>
  <r>
    <x v="375"/>
    <n v="341633973"/>
    <n v="0"/>
    <n v="341633973"/>
    <d v="2021-11-04T00:00:00"/>
    <x v="1"/>
    <d v="2021-08-13T00:00:00"/>
    <x v="1"/>
    <x v="0"/>
    <m/>
    <m/>
    <x v="0"/>
  </r>
  <r>
    <x v="640"/>
    <n v="677696392"/>
    <n v="70000000"/>
    <n v="607696392"/>
    <d v="2021-09-03T00:00:00"/>
    <x v="3"/>
    <d v="2021-01-28T00:00:00"/>
    <x v="1"/>
    <x v="0"/>
    <m/>
    <m/>
    <x v="4"/>
  </r>
  <r>
    <x v="264"/>
    <n v="6644704"/>
    <n v="0"/>
    <n v="6644704"/>
    <d v="2021-12-03T00:00:00"/>
    <x v="15"/>
    <d v="2021-09-27T00:00:00"/>
    <x v="1"/>
    <x v="15"/>
    <m/>
    <m/>
    <x v="1"/>
  </r>
  <r>
    <x v="650"/>
    <n v="44822665"/>
    <n v="0"/>
    <n v="44822665"/>
    <d v="2021-04-05T00:00:00"/>
    <x v="0"/>
    <d v="2021-01-20T00:00:00"/>
    <x v="1"/>
    <x v="0"/>
    <m/>
    <m/>
    <x v="1"/>
  </r>
  <r>
    <x v="651"/>
    <n v="6868447"/>
    <n v="0"/>
    <n v="6868447"/>
    <d v="2021-04-05T00:00:00"/>
    <x v="14"/>
    <d v="2021-01-22T00:00:00"/>
    <x v="1"/>
    <x v="1"/>
    <m/>
    <m/>
    <x v="4"/>
  </r>
  <r>
    <x v="311"/>
    <n v="9274695"/>
    <n v="0"/>
    <n v="9274695"/>
    <d v="2021-11-04T00:00:00"/>
    <x v="14"/>
    <d v="2021-09-11T00:00:00"/>
    <x v="1"/>
    <x v="6"/>
    <m/>
    <m/>
    <x v="5"/>
  </r>
  <r>
    <x v="652"/>
    <n v="11257972"/>
    <n v="0"/>
    <n v="11257972"/>
    <d v="2021-05-05T00:00:00"/>
    <x v="14"/>
    <d v="2021-01-22T00:00:00"/>
    <x v="1"/>
    <x v="0"/>
    <m/>
    <m/>
    <x v="4"/>
  </r>
  <r>
    <x v="161"/>
    <n v="15915629"/>
    <n v="5366559"/>
    <n v="10549070"/>
    <d v="2022-03-04T00:00:00"/>
    <x v="14"/>
    <d v="2021-11-05T00:00:00"/>
    <x v="1"/>
    <x v="7"/>
    <m/>
    <m/>
    <x v="5"/>
  </r>
  <r>
    <x v="653"/>
    <n v="288985540"/>
    <n v="0"/>
    <n v="288985540"/>
    <d v="2022-02-04T00:00:00"/>
    <x v="11"/>
    <d v="2020-12-28T00:00:00"/>
    <x v="2"/>
    <x v="0"/>
    <m/>
    <m/>
    <x v="4"/>
  </r>
  <r>
    <x v="653"/>
    <n v="288985540"/>
    <n v="0"/>
    <n v="288985540"/>
    <d v="2022-02-04T00:00:00"/>
    <x v="2"/>
    <d v="2020-12-28T00:00:00"/>
    <x v="2"/>
    <x v="0"/>
    <m/>
    <m/>
    <x v="4"/>
  </r>
  <r>
    <x v="653"/>
    <n v="288985540"/>
    <n v="0"/>
    <n v="288985540"/>
    <d v="2022-02-04T00:00:00"/>
    <x v="1"/>
    <d v="2020-12-28T00:00:00"/>
    <x v="2"/>
    <x v="0"/>
    <m/>
    <m/>
    <x v="4"/>
  </r>
  <r>
    <x v="654"/>
    <n v="5155391"/>
    <n v="0"/>
    <n v="5155391"/>
    <d v="2021-05-05T00:00:00"/>
    <x v="28"/>
    <d v="2021-01-25T00:00:00"/>
    <x v="1"/>
    <x v="4"/>
    <m/>
    <m/>
    <x v="4"/>
  </r>
  <r>
    <x v="57"/>
    <n v="623066525"/>
    <n v="15000000"/>
    <n v="608066525"/>
    <s v=""/>
    <x v="3"/>
    <d v="2022-01-19T00:00:00"/>
    <x v="0"/>
    <x v="11"/>
    <m/>
    <m/>
    <x v="1"/>
  </r>
  <r>
    <x v="655"/>
    <n v="232155170"/>
    <n v="0"/>
    <n v="232155170"/>
    <d v="2021-08-03T00:00:00"/>
    <x v="11"/>
    <d v="2020-12-29T00:00:00"/>
    <x v="2"/>
    <x v="9"/>
    <m/>
    <m/>
    <x v="4"/>
  </r>
  <r>
    <x v="656"/>
    <n v="11012574"/>
    <n v="0"/>
    <n v="11012574"/>
    <d v="2021-09-03T00:00:00"/>
    <x v="14"/>
    <d v="2021-01-14T00:00:00"/>
    <x v="1"/>
    <x v="4"/>
    <m/>
    <m/>
    <x v="4"/>
  </r>
  <r>
    <x v="657"/>
    <n v="127000000"/>
    <n v="127000000"/>
    <n v="0"/>
    <s v=""/>
    <x v="1"/>
    <d v="2021-01-25T00:00:00"/>
    <x v="1"/>
    <x v="2"/>
    <m/>
    <m/>
    <x v="1"/>
  </r>
  <r>
    <x v="658"/>
    <n v="224437431"/>
    <n v="0"/>
    <n v="224437431"/>
    <d v="2021-11-04T00:00:00"/>
    <x v="11"/>
    <d v="2021-01-31T00:00:00"/>
    <x v="1"/>
    <x v="1"/>
    <m/>
    <m/>
    <x v="2"/>
  </r>
  <r>
    <x v="658"/>
    <n v="224437431"/>
    <n v="0"/>
    <n v="224437431"/>
    <d v="2021-11-04T00:00:00"/>
    <x v="1"/>
    <d v="2021-01-31T00:00:00"/>
    <x v="1"/>
    <x v="1"/>
    <m/>
    <m/>
    <x v="2"/>
  </r>
  <r>
    <x v="403"/>
    <n v="28773938"/>
    <n v="0"/>
    <n v="28773938"/>
    <d v="2021-10-04T00:00:00"/>
    <x v="7"/>
    <d v="2021-08-09T00:00:00"/>
    <x v="1"/>
    <x v="4"/>
    <m/>
    <m/>
    <x v="1"/>
  </r>
  <r>
    <x v="123"/>
    <n v="227797126"/>
    <n v="0"/>
    <n v="227797126"/>
    <d v="2022-02-04T00:00:00"/>
    <x v="3"/>
    <d v="2021-01-25T00:00:00"/>
    <x v="1"/>
    <x v="2"/>
    <m/>
    <m/>
    <x v="1"/>
  </r>
  <r>
    <x v="123"/>
    <n v="227797126"/>
    <n v="0"/>
    <n v="227797126"/>
    <d v="2022-02-04T00:00:00"/>
    <x v="1"/>
    <d v="2021-01-25T00:00:00"/>
    <x v="1"/>
    <x v="2"/>
    <m/>
    <m/>
    <x v="1"/>
  </r>
  <r>
    <x v="659"/>
    <n v="315762607"/>
    <n v="40000000"/>
    <n v="275762607"/>
    <s v=""/>
    <x v="11"/>
    <d v="2021-01-25T00:00:00"/>
    <x v="1"/>
    <x v="9"/>
    <m/>
    <m/>
    <x v="2"/>
  </r>
  <r>
    <x v="659"/>
    <n v="315762607"/>
    <n v="40000000"/>
    <n v="275762607"/>
    <s v=""/>
    <x v="3"/>
    <d v="2021-01-25T00:00:00"/>
    <x v="1"/>
    <x v="9"/>
    <m/>
    <m/>
    <x v="2"/>
  </r>
  <r>
    <x v="659"/>
    <n v="315762607"/>
    <n v="40000000"/>
    <n v="275762607"/>
    <s v=""/>
    <x v="1"/>
    <d v="2021-01-25T00:00:00"/>
    <x v="1"/>
    <x v="9"/>
    <m/>
    <m/>
    <x v="2"/>
  </r>
  <r>
    <x v="498"/>
    <n v="304546469"/>
    <n v="0"/>
    <n v="304546469"/>
    <d v="2022-01-06T00:00:00"/>
    <x v="11"/>
    <d v="2021-07-02T00:00:00"/>
    <x v="1"/>
    <x v="7"/>
    <m/>
    <m/>
    <x v="2"/>
  </r>
  <r>
    <x v="660"/>
    <n v="283241188"/>
    <n v="0"/>
    <n v="283241188"/>
    <d v="2021-06-03T00:00:00"/>
    <x v="3"/>
    <d v="2021-01-25T00:00:00"/>
    <x v="1"/>
    <x v="2"/>
    <m/>
    <m/>
    <x v="2"/>
  </r>
  <r>
    <x v="660"/>
    <n v="283241188"/>
    <n v="0"/>
    <n v="283241188"/>
    <d v="2021-06-03T00:00:00"/>
    <x v="1"/>
    <d v="2021-01-25T00:00:00"/>
    <x v="1"/>
    <x v="2"/>
    <m/>
    <m/>
    <x v="2"/>
  </r>
  <r>
    <x v="661"/>
    <n v="498522889"/>
    <n v="0"/>
    <n v="498522889"/>
    <d v="2021-08-03T00:00:00"/>
    <x v="2"/>
    <d v="2020-12-28T00:00:00"/>
    <x v="2"/>
    <x v="2"/>
    <m/>
    <m/>
    <x v="4"/>
  </r>
  <r>
    <x v="661"/>
    <n v="498522889"/>
    <n v="0"/>
    <n v="498522889"/>
    <d v="2021-08-03T00:00:00"/>
    <x v="11"/>
    <d v="2020-12-28T00:00:00"/>
    <x v="2"/>
    <x v="2"/>
    <m/>
    <m/>
    <x v="4"/>
  </r>
  <r>
    <x v="661"/>
    <n v="498522889"/>
    <n v="0"/>
    <n v="498522889"/>
    <d v="2021-08-03T00:00:00"/>
    <x v="1"/>
    <d v="2020-12-28T00:00:00"/>
    <x v="2"/>
    <x v="2"/>
    <m/>
    <m/>
    <x v="4"/>
  </r>
  <r>
    <x v="662"/>
    <n v="248577069"/>
    <n v="0"/>
    <n v="248577069"/>
    <d v="2021-10-04T00:00:00"/>
    <x v="11"/>
    <d v="2021-01-25T00:00:00"/>
    <x v="1"/>
    <x v="1"/>
    <m/>
    <m/>
    <x v="2"/>
  </r>
  <r>
    <x v="662"/>
    <n v="248577069"/>
    <n v="0"/>
    <n v="248577069"/>
    <d v="2021-10-04T00:00:00"/>
    <x v="3"/>
    <d v="2021-01-25T00:00:00"/>
    <x v="1"/>
    <x v="1"/>
    <m/>
    <m/>
    <x v="2"/>
  </r>
  <r>
    <x v="662"/>
    <n v="248577069"/>
    <n v="0"/>
    <n v="248577069"/>
    <d v="2021-10-04T00:00:00"/>
    <x v="1"/>
    <d v="2021-01-25T00:00:00"/>
    <x v="1"/>
    <x v="1"/>
    <m/>
    <m/>
    <x v="2"/>
  </r>
  <r>
    <x v="663"/>
    <n v="254580073"/>
    <n v="0"/>
    <n v="254580073"/>
    <d v="2021-07-01T00:00:00"/>
    <x v="11"/>
    <d v="2021-01-25T00:00:00"/>
    <x v="1"/>
    <x v="1"/>
    <m/>
    <m/>
    <x v="2"/>
  </r>
  <r>
    <x v="663"/>
    <n v="254580073"/>
    <n v="0"/>
    <n v="254580073"/>
    <d v="2021-07-01T00:00:00"/>
    <x v="1"/>
    <d v="2021-01-25T00:00:00"/>
    <x v="1"/>
    <x v="1"/>
    <m/>
    <m/>
    <x v="2"/>
  </r>
  <r>
    <x v="664"/>
    <n v="3725786"/>
    <n v="0"/>
    <n v="3725786"/>
    <d v="2021-09-03T00:00:00"/>
    <x v="2"/>
    <d v="2020-12-07T00:00:00"/>
    <x v="2"/>
    <x v="0"/>
    <m/>
    <m/>
    <x v="4"/>
  </r>
  <r>
    <x v="665"/>
    <n v="119254250"/>
    <n v="119254250"/>
    <n v="0"/>
    <s v=""/>
    <x v="4"/>
    <d v="2021-01-18T00:00:00"/>
    <x v="1"/>
    <x v="0"/>
    <m/>
    <m/>
    <x v="2"/>
  </r>
  <r>
    <x v="664"/>
    <n v="3725786"/>
    <n v="0"/>
    <n v="3725786"/>
    <d v="2021-09-03T00:00:00"/>
    <x v="11"/>
    <d v="2020-12-07T00:00:00"/>
    <x v="2"/>
    <x v="0"/>
    <m/>
    <m/>
    <x v="4"/>
  </r>
  <r>
    <x v="664"/>
    <n v="3725786"/>
    <n v="0"/>
    <n v="3725786"/>
    <d v="2021-09-03T00:00:00"/>
    <x v="1"/>
    <d v="2020-12-07T00:00:00"/>
    <x v="2"/>
    <x v="0"/>
    <m/>
    <m/>
    <x v="4"/>
  </r>
  <r>
    <x v="661"/>
    <n v="498522889"/>
    <n v="0"/>
    <n v="498522889"/>
    <d v="2021-08-03T00:00:00"/>
    <x v="3"/>
    <d v="2020-12-28T00:00:00"/>
    <x v="2"/>
    <x v="2"/>
    <m/>
    <m/>
    <x v="4"/>
  </r>
  <r>
    <x v="487"/>
    <n v="677554986"/>
    <n v="0"/>
    <n v="677554986"/>
    <d v="2021-09-03T00:00:00"/>
    <x v="3"/>
    <d v="2021-06-29T00:00:00"/>
    <x v="1"/>
    <x v="1"/>
    <m/>
    <m/>
    <x v="1"/>
  </r>
  <r>
    <x v="666"/>
    <n v="340369177"/>
    <n v="40000000"/>
    <n v="300369177"/>
    <s v=""/>
    <x v="11"/>
    <d v="2021-01-18T00:00:00"/>
    <x v="1"/>
    <x v="6"/>
    <m/>
    <m/>
    <x v="2"/>
  </r>
  <r>
    <x v="666"/>
    <n v="340369177"/>
    <n v="40000000"/>
    <n v="300369177"/>
    <s v=""/>
    <x v="3"/>
    <d v="2021-01-18T00:00:00"/>
    <x v="1"/>
    <x v="6"/>
    <m/>
    <m/>
    <x v="2"/>
  </r>
  <r>
    <x v="666"/>
    <n v="340369177"/>
    <n v="40000000"/>
    <n v="300369177"/>
    <s v=""/>
    <x v="1"/>
    <d v="2021-01-18T00:00:00"/>
    <x v="1"/>
    <x v="6"/>
    <m/>
    <m/>
    <x v="2"/>
  </r>
  <r>
    <x v="667"/>
    <n v="259690560"/>
    <n v="0"/>
    <n v="259690560"/>
    <d v="2021-01-06T00:00:00"/>
    <x v="3"/>
    <d v="2020-10-19T00:00:00"/>
    <x v="2"/>
    <x v="0"/>
    <m/>
    <m/>
    <x v="2"/>
  </r>
  <r>
    <x v="233"/>
    <n v="294439396"/>
    <n v="70000000"/>
    <n v="224439396"/>
    <d v="2021-12-03T00:00:00"/>
    <x v="3"/>
    <d v="2021-10-02T00:00:00"/>
    <x v="1"/>
    <x v="6"/>
    <m/>
    <m/>
    <x v="5"/>
  </r>
  <r>
    <x v="463"/>
    <n v="309949035"/>
    <n v="65000000"/>
    <n v="244949035"/>
    <s v=""/>
    <x v="11"/>
    <d v="2021-07-13T00:00:00"/>
    <x v="1"/>
    <x v="0"/>
    <m/>
    <m/>
    <x v="0"/>
  </r>
  <r>
    <x v="463"/>
    <n v="309949035"/>
    <n v="65000000"/>
    <n v="244949035"/>
    <s v=""/>
    <x v="1"/>
    <d v="2021-07-13T00:00:00"/>
    <x v="1"/>
    <x v="0"/>
    <m/>
    <m/>
    <x v="0"/>
  </r>
  <r>
    <x v="668"/>
    <n v="281732135"/>
    <n v="70000000"/>
    <n v="211732135"/>
    <d v="2021-01-06T00:00:00"/>
    <x v="3"/>
    <d v="2020-10-05T00:00:00"/>
    <x v="2"/>
    <x v="0"/>
    <m/>
    <m/>
    <x v="2"/>
  </r>
  <r>
    <x v="648"/>
    <n v="452835280"/>
    <n v="0"/>
    <n v="452835280"/>
    <d v="2021-04-05T00:00:00"/>
    <x v="3"/>
    <d v="2020-12-28T00:00:00"/>
    <x v="2"/>
    <x v="0"/>
    <m/>
    <m/>
    <x v="4"/>
  </r>
  <r>
    <x v="653"/>
    <n v="288985540"/>
    <n v="0"/>
    <n v="288985540"/>
    <d v="2022-02-04T00:00:00"/>
    <x v="3"/>
    <d v="2020-12-28T00:00:00"/>
    <x v="2"/>
    <x v="0"/>
    <m/>
    <m/>
    <x v="4"/>
  </r>
  <r>
    <x v="164"/>
    <n v="409793305"/>
    <n v="105000000"/>
    <n v="304793305"/>
    <s v=""/>
    <x v="3"/>
    <d v="2021-11-04T00:00:00"/>
    <x v="1"/>
    <x v="0"/>
    <m/>
    <m/>
    <x v="0"/>
  </r>
  <r>
    <x v="655"/>
    <n v="232155170"/>
    <n v="0"/>
    <n v="232155170"/>
    <d v="2021-08-03T00:00:00"/>
    <x v="1"/>
    <d v="2020-12-29T00:00:00"/>
    <x v="2"/>
    <x v="9"/>
    <m/>
    <m/>
    <x v="4"/>
  </r>
  <r>
    <x v="669"/>
    <n v="549136655"/>
    <n v="0"/>
    <n v="549136655"/>
    <d v="2021-08-03T00:00:00"/>
    <x v="2"/>
    <d v="2021-01-11T00:00:00"/>
    <x v="1"/>
    <x v="2"/>
    <m/>
    <m/>
    <x v="2"/>
  </r>
  <r>
    <x v="669"/>
    <n v="549136655"/>
    <n v="0"/>
    <n v="549136655"/>
    <d v="2021-08-03T00:00:00"/>
    <x v="3"/>
    <d v="2021-01-11T00:00:00"/>
    <x v="1"/>
    <x v="2"/>
    <m/>
    <m/>
    <x v="2"/>
  </r>
  <r>
    <x v="669"/>
    <n v="549136655"/>
    <n v="0"/>
    <n v="549136655"/>
    <d v="2021-08-03T00:00:00"/>
    <x v="1"/>
    <d v="2021-01-11T00:00:00"/>
    <x v="1"/>
    <x v="2"/>
    <m/>
    <m/>
    <x v="2"/>
  </r>
  <r>
    <x v="670"/>
    <n v="340249856"/>
    <n v="50000000"/>
    <n v="290249856"/>
    <s v=""/>
    <x v="11"/>
    <d v="2021-01-11T00:00:00"/>
    <x v="1"/>
    <x v="1"/>
    <m/>
    <m/>
    <x v="2"/>
  </r>
  <r>
    <x v="670"/>
    <n v="340249856"/>
    <n v="50000000"/>
    <n v="290249856"/>
    <s v=""/>
    <x v="2"/>
    <d v="2021-01-11T00:00:00"/>
    <x v="1"/>
    <x v="1"/>
    <m/>
    <m/>
    <x v="2"/>
  </r>
  <r>
    <x v="670"/>
    <n v="340249856"/>
    <n v="50000000"/>
    <n v="290249856"/>
    <s v=""/>
    <x v="3"/>
    <d v="2021-01-11T00:00:00"/>
    <x v="1"/>
    <x v="1"/>
    <m/>
    <m/>
    <x v="2"/>
  </r>
  <r>
    <x v="670"/>
    <n v="340249856"/>
    <n v="50000000"/>
    <n v="290249856"/>
    <s v=""/>
    <x v="1"/>
    <d v="2021-01-11T00:00:00"/>
    <x v="1"/>
    <x v="1"/>
    <m/>
    <m/>
    <x v="2"/>
  </r>
  <r>
    <x v="671"/>
    <n v="288852611"/>
    <n v="0"/>
    <n v="288852611"/>
    <d v="2021-10-04T00:00:00"/>
    <x v="11"/>
    <d v="2021-01-04T00:00:00"/>
    <x v="1"/>
    <x v="6"/>
    <m/>
    <m/>
    <x v="2"/>
  </r>
  <r>
    <x v="671"/>
    <n v="288852611"/>
    <n v="0"/>
    <n v="288852611"/>
    <d v="2021-10-04T00:00:00"/>
    <x v="1"/>
    <d v="2021-01-04T00:00:00"/>
    <x v="1"/>
    <x v="6"/>
    <m/>
    <m/>
    <x v="2"/>
  </r>
  <r>
    <x v="672"/>
    <n v="2761683"/>
    <n v="0"/>
    <n v="2761683"/>
    <d v="2021-09-03T00:00:00"/>
    <x v="1"/>
    <d v="2020-12-28T00:00:00"/>
    <x v="2"/>
    <x v="0"/>
    <m/>
    <m/>
    <x v="4"/>
  </r>
  <r>
    <x v="498"/>
    <n v="304546469"/>
    <n v="0"/>
    <n v="304546469"/>
    <d v="2022-01-06T00:00:00"/>
    <x v="1"/>
    <d v="2021-07-02T00:00:00"/>
    <x v="1"/>
    <x v="7"/>
    <m/>
    <m/>
    <x v="2"/>
  </r>
  <r>
    <x v="673"/>
    <n v="334763508"/>
    <n v="0"/>
    <n v="334763508"/>
    <d v="2021-12-03T00:00:00"/>
    <x v="11"/>
    <d v="2021-01-04T00:00:00"/>
    <x v="1"/>
    <x v="1"/>
    <m/>
    <m/>
    <x v="2"/>
  </r>
  <r>
    <x v="673"/>
    <n v="334763508"/>
    <n v="0"/>
    <n v="334763508"/>
    <d v="2021-12-03T00:00:00"/>
    <x v="1"/>
    <d v="2021-01-04T00:00:00"/>
    <x v="1"/>
    <x v="1"/>
    <m/>
    <m/>
    <x v="2"/>
  </r>
  <r>
    <x v="674"/>
    <n v="489915839"/>
    <n v="0"/>
    <n v="489915839"/>
    <d v="2021-10-04T00:00:00"/>
    <x v="2"/>
    <d v="2021-01-04T00:00:00"/>
    <x v="1"/>
    <x v="11"/>
    <m/>
    <m/>
    <x v="4"/>
  </r>
  <r>
    <x v="674"/>
    <n v="489915839"/>
    <n v="0"/>
    <n v="489915839"/>
    <d v="2021-10-04T00:00:00"/>
    <x v="3"/>
    <d v="2021-01-04T00:00:00"/>
    <x v="1"/>
    <x v="11"/>
    <m/>
    <m/>
    <x v="4"/>
  </r>
  <r>
    <x v="674"/>
    <n v="489915839"/>
    <n v="0"/>
    <n v="489915839"/>
    <d v="2021-10-04T00:00:00"/>
    <x v="11"/>
    <d v="2021-01-04T00:00:00"/>
    <x v="1"/>
    <x v="11"/>
    <m/>
    <m/>
    <x v="4"/>
  </r>
  <r>
    <x v="549"/>
    <n v="13071530"/>
    <n v="0"/>
    <n v="13071530"/>
    <d v="2021-08-03T00:00:00"/>
    <x v="10"/>
    <d v="2021-05-03T00:00:00"/>
    <x v="1"/>
    <x v="2"/>
    <m/>
    <m/>
    <x v="5"/>
  </r>
  <r>
    <x v="62"/>
    <n v="517072771"/>
    <n v="0"/>
    <n v="517072771"/>
    <d v="2022-03-04T00:00:00"/>
    <x v="3"/>
    <d v="2022-01-04T00:00:00"/>
    <x v="0"/>
    <x v="0"/>
    <m/>
    <m/>
    <x v="6"/>
  </r>
  <r>
    <x v="62"/>
    <n v="517072771"/>
    <n v="0"/>
    <n v="517072771"/>
    <d v="2022-03-04T00:00:00"/>
    <x v="2"/>
    <d v="2022-01-04T00:00:00"/>
    <x v="0"/>
    <x v="0"/>
    <m/>
    <m/>
    <x v="6"/>
  </r>
  <r>
    <x v="62"/>
    <n v="517072771"/>
    <n v="0"/>
    <n v="517072771"/>
    <d v="2022-03-04T00:00:00"/>
    <x v="11"/>
    <d v="2022-01-04T00:00:00"/>
    <x v="0"/>
    <x v="0"/>
    <m/>
    <m/>
    <x v="6"/>
  </r>
  <r>
    <x v="62"/>
    <n v="517072771"/>
    <n v="0"/>
    <n v="517072771"/>
    <d v="2022-03-04T00:00:00"/>
    <x v="1"/>
    <d v="2022-01-04T00:00:00"/>
    <x v="0"/>
    <x v="0"/>
    <m/>
    <m/>
    <x v="6"/>
  </r>
  <r>
    <x v="675"/>
    <n v="15045566"/>
    <n v="0"/>
    <n v="15045566"/>
    <d v="2021-03-03T00:00:00"/>
    <x v="28"/>
    <d v="2020-12-18T00:00:00"/>
    <x v="2"/>
    <x v="4"/>
    <m/>
    <m/>
    <x v="4"/>
  </r>
  <r>
    <x v="235"/>
    <n v="337193840"/>
    <n v="140000000"/>
    <n v="197193840"/>
    <d v="2021-11-04T00:00:00"/>
    <x v="2"/>
    <d v="2020-12-31T00:00:00"/>
    <x v="2"/>
    <x v="1"/>
    <m/>
    <m/>
    <x v="2"/>
  </r>
  <r>
    <x v="235"/>
    <n v="337193840"/>
    <n v="140000000"/>
    <n v="197193840"/>
    <d v="2021-11-04T00:00:00"/>
    <x v="3"/>
    <d v="2020-12-31T00:00:00"/>
    <x v="2"/>
    <x v="1"/>
    <m/>
    <m/>
    <x v="2"/>
  </r>
  <r>
    <x v="235"/>
    <n v="337193840"/>
    <n v="140000000"/>
    <n v="197193840"/>
    <d v="2021-11-04T00:00:00"/>
    <x v="1"/>
    <d v="2020-12-31T00:00:00"/>
    <x v="2"/>
    <x v="1"/>
    <m/>
    <m/>
    <x v="2"/>
  </r>
  <r>
    <x v="52"/>
    <n v="52189848"/>
    <n v="0"/>
    <n v="52189848"/>
    <d v="2022-03-04T00:00:00"/>
    <x v="15"/>
    <d v="2022-01-21T00:00:00"/>
    <x v="0"/>
    <x v="11"/>
    <m/>
    <m/>
    <x v="5"/>
  </r>
  <r>
    <x v="674"/>
    <n v="489915839"/>
    <n v="0"/>
    <n v="489915839"/>
    <d v="2021-10-04T00:00:00"/>
    <x v="1"/>
    <d v="2021-01-04T00:00:00"/>
    <x v="1"/>
    <x v="11"/>
    <m/>
    <m/>
    <x v="4"/>
  </r>
  <r>
    <x v="676"/>
    <n v="2104070"/>
    <n v="0"/>
    <n v="2104070"/>
    <d v="2021-01-06T00:00:00"/>
    <x v="10"/>
    <d v="2020-12-10T00:00:00"/>
    <x v="2"/>
    <x v="13"/>
    <m/>
    <m/>
    <x v="4"/>
  </r>
  <r>
    <x v="677"/>
    <n v="217123292"/>
    <n v="0"/>
    <n v="217123292"/>
    <d v="2021-10-04T00:00:00"/>
    <x v="11"/>
    <d v="2020-12-31T00:00:00"/>
    <x v="2"/>
    <x v="1"/>
    <m/>
    <m/>
    <x v="2"/>
  </r>
  <r>
    <x v="677"/>
    <n v="217123292"/>
    <n v="0"/>
    <n v="217123292"/>
    <d v="2021-10-04T00:00:00"/>
    <x v="1"/>
    <d v="2020-12-31T00:00:00"/>
    <x v="2"/>
    <x v="1"/>
    <m/>
    <m/>
    <x v="2"/>
  </r>
  <r>
    <x v="37"/>
    <n v="420906110"/>
    <n v="0"/>
    <n v="420906110"/>
    <d v="2022-03-04T00:00:00"/>
    <x v="11"/>
    <d v="2022-01-29T00:00:00"/>
    <x v="0"/>
    <x v="1"/>
    <m/>
    <m/>
    <x v="5"/>
  </r>
  <r>
    <x v="37"/>
    <n v="420906110"/>
    <n v="0"/>
    <n v="420906110"/>
    <d v="2022-03-04T00:00:00"/>
    <x v="2"/>
    <d v="2022-01-29T00:00:00"/>
    <x v="0"/>
    <x v="1"/>
    <m/>
    <m/>
    <x v="5"/>
  </r>
  <r>
    <x v="37"/>
    <n v="420906110"/>
    <n v="0"/>
    <n v="420906110"/>
    <d v="2022-03-04T00:00:00"/>
    <x v="3"/>
    <d v="2022-01-29T00:00:00"/>
    <x v="0"/>
    <x v="1"/>
    <m/>
    <m/>
    <x v="5"/>
  </r>
  <r>
    <x v="37"/>
    <n v="420906110"/>
    <n v="0"/>
    <n v="420906110"/>
    <d v="2022-03-04T00:00:00"/>
    <x v="1"/>
    <d v="2022-01-29T00:00:00"/>
    <x v="0"/>
    <x v="1"/>
    <m/>
    <m/>
    <x v="5"/>
  </r>
  <r>
    <x v="678"/>
    <n v="558696404"/>
    <n v="0"/>
    <n v="558696404"/>
    <d v="2021-07-01T00:00:00"/>
    <x v="2"/>
    <d v="2020-12-21T00:00:00"/>
    <x v="2"/>
    <x v="1"/>
    <m/>
    <m/>
    <x v="2"/>
  </r>
  <r>
    <x v="678"/>
    <n v="558696404"/>
    <n v="0"/>
    <n v="558696404"/>
    <d v="2021-07-01T00:00:00"/>
    <x v="3"/>
    <d v="2020-12-21T00:00:00"/>
    <x v="2"/>
    <x v="1"/>
    <m/>
    <m/>
    <x v="2"/>
  </r>
  <r>
    <x v="678"/>
    <n v="558696404"/>
    <n v="0"/>
    <n v="558696404"/>
    <d v="2021-07-01T00:00:00"/>
    <x v="1"/>
    <d v="2020-12-21T00:00:00"/>
    <x v="2"/>
    <x v="1"/>
    <m/>
    <m/>
    <x v="2"/>
  </r>
  <r>
    <x v="679"/>
    <n v="220334190"/>
    <n v="0"/>
    <n v="220334190"/>
    <d v="2021-08-03T00:00:00"/>
    <x v="11"/>
    <d v="2020-12-21T00:00:00"/>
    <x v="2"/>
    <x v="1"/>
    <m/>
    <m/>
    <x v="2"/>
  </r>
  <r>
    <x v="679"/>
    <n v="220334190"/>
    <n v="0"/>
    <n v="220334190"/>
    <d v="2021-08-03T00:00:00"/>
    <x v="3"/>
    <d v="2020-12-21T00:00:00"/>
    <x v="2"/>
    <x v="1"/>
    <m/>
    <m/>
    <x v="2"/>
  </r>
  <r>
    <x v="679"/>
    <n v="220334190"/>
    <n v="0"/>
    <n v="220334190"/>
    <d v="2021-08-03T00:00:00"/>
    <x v="1"/>
    <d v="2020-12-21T00:00:00"/>
    <x v="2"/>
    <x v="1"/>
    <m/>
    <m/>
    <x v="2"/>
  </r>
  <r>
    <x v="680"/>
    <n v="259959476"/>
    <n v="0"/>
    <n v="259959476"/>
    <d v="2021-08-03T00:00:00"/>
    <x v="11"/>
    <d v="2020-09-07T00:00:00"/>
    <x v="2"/>
    <x v="2"/>
    <m/>
    <m/>
    <x v="2"/>
  </r>
  <r>
    <x v="556"/>
    <n v="273064188"/>
    <n v="0"/>
    <n v="273064188"/>
    <d v="2021-08-03T00:00:00"/>
    <x v="3"/>
    <d v="2021-04-28T00:00:00"/>
    <x v="1"/>
    <x v="2"/>
    <m/>
    <m/>
    <x v="5"/>
  </r>
  <r>
    <x v="423"/>
    <n v="557848245"/>
    <n v="30000000"/>
    <n v="527848245"/>
    <s v=""/>
    <x v="2"/>
    <d v="2020-12-19T00:00:00"/>
    <x v="2"/>
    <x v="1"/>
    <m/>
    <m/>
    <x v="2"/>
  </r>
  <r>
    <x v="423"/>
    <n v="557848245"/>
    <n v="30000000"/>
    <n v="527848245"/>
    <s v=""/>
    <x v="3"/>
    <d v="2020-12-19T00:00:00"/>
    <x v="2"/>
    <x v="1"/>
    <m/>
    <m/>
    <x v="2"/>
  </r>
  <r>
    <x v="423"/>
    <n v="557848245"/>
    <n v="30000000"/>
    <n v="527848245"/>
    <s v=""/>
    <x v="1"/>
    <d v="2020-12-19T00:00:00"/>
    <x v="2"/>
    <x v="1"/>
    <m/>
    <m/>
    <x v="2"/>
  </r>
  <r>
    <x v="681"/>
    <n v="594691248"/>
    <n v="0"/>
    <n v="594691248"/>
    <d v="2021-05-05T00:00:00"/>
    <x v="2"/>
    <d v="2020-12-19T00:00:00"/>
    <x v="2"/>
    <x v="1"/>
    <m/>
    <m/>
    <x v="2"/>
  </r>
  <r>
    <x v="681"/>
    <n v="594691248"/>
    <n v="0"/>
    <n v="594691248"/>
    <d v="2021-05-05T00:00:00"/>
    <x v="3"/>
    <d v="2020-12-19T00:00:00"/>
    <x v="2"/>
    <x v="1"/>
    <m/>
    <m/>
    <x v="2"/>
  </r>
  <r>
    <x v="681"/>
    <n v="594691248"/>
    <n v="0"/>
    <n v="594691248"/>
    <d v="2021-05-05T00:00:00"/>
    <x v="1"/>
    <d v="2020-12-19T00:00:00"/>
    <x v="2"/>
    <x v="1"/>
    <m/>
    <m/>
    <x v="2"/>
  </r>
  <r>
    <x v="682"/>
    <n v="272113294"/>
    <n v="0"/>
    <n v="272113294"/>
    <d v="2020-12-03T00:00:00"/>
    <x v="3"/>
    <d v="2020-08-24T00:00:00"/>
    <x v="2"/>
    <x v="6"/>
    <m/>
    <m/>
    <x v="2"/>
  </r>
  <r>
    <x v="683"/>
    <n v="10845987"/>
    <n v="0"/>
    <n v="10845987"/>
    <d v="2021-01-06T00:00:00"/>
    <x v="10"/>
    <d v="2020-12-02T00:00:00"/>
    <x v="2"/>
    <x v="4"/>
    <m/>
    <m/>
    <x v="2"/>
  </r>
  <r>
    <x v="684"/>
    <n v="14549660"/>
    <n v="0"/>
    <n v="14549660"/>
    <d v="2021-01-06T00:00:00"/>
    <x v="10"/>
    <d v="2020-12-02T00:00:00"/>
    <x v="2"/>
    <x v="4"/>
    <m/>
    <m/>
    <x v="2"/>
  </r>
  <r>
    <x v="685"/>
    <n v="3114335"/>
    <n v="0"/>
    <n v="3114335"/>
    <d v="2021-01-06T00:00:00"/>
    <x v="28"/>
    <d v="2020-11-30T00:00:00"/>
    <x v="2"/>
    <x v="4"/>
    <m/>
    <m/>
    <x v="4"/>
  </r>
  <r>
    <x v="686"/>
    <n v="241737446"/>
    <n v="0"/>
    <n v="241737446"/>
    <d v="2020-12-03T00:00:00"/>
    <x v="3"/>
    <d v="2020-08-24T00:00:00"/>
    <x v="2"/>
    <x v="2"/>
    <m/>
    <m/>
    <x v="2"/>
  </r>
  <r>
    <x v="687"/>
    <n v="220490083"/>
    <n v="0"/>
    <n v="220490083"/>
    <d v="2020-12-03T00:00:00"/>
    <x v="3"/>
    <d v="2020-10-05T00:00:00"/>
    <x v="2"/>
    <x v="0"/>
    <m/>
    <m/>
    <x v="4"/>
  </r>
  <r>
    <x v="688"/>
    <n v="236574134"/>
    <n v="0"/>
    <n v="236574134"/>
    <d v="2022-02-04T00:00:00"/>
    <x v="11"/>
    <d v="2020-09-28T00:00:00"/>
    <x v="2"/>
    <x v="1"/>
    <m/>
    <m/>
    <x v="2"/>
  </r>
  <r>
    <x v="688"/>
    <n v="236574134"/>
    <n v="0"/>
    <n v="236574134"/>
    <d v="2022-02-04T00:00:00"/>
    <x v="1"/>
    <d v="2020-09-28T00:00:00"/>
    <x v="2"/>
    <x v="1"/>
    <m/>
    <m/>
    <x v="2"/>
  </r>
  <r>
    <x v="112"/>
    <n v="264147899"/>
    <n v="0"/>
    <n v="264147899"/>
    <d v="2022-02-04T00:00:00"/>
    <x v="11"/>
    <d v="2021-12-03T00:00:00"/>
    <x v="1"/>
    <x v="1"/>
    <m/>
    <m/>
    <x v="5"/>
  </r>
  <r>
    <x v="112"/>
    <n v="264147899"/>
    <n v="0"/>
    <n v="264147899"/>
    <d v="2022-02-04T00:00:00"/>
    <x v="1"/>
    <d v="2021-12-03T00:00:00"/>
    <x v="1"/>
    <x v="1"/>
    <m/>
    <m/>
    <x v="5"/>
  </r>
  <r>
    <x v="689"/>
    <n v="259743329"/>
    <n v="0"/>
    <n v="259743329"/>
    <d v="2021-05-05T00:00:00"/>
    <x v="11"/>
    <d v="2020-09-28T00:00:00"/>
    <x v="2"/>
    <x v="1"/>
    <m/>
    <m/>
    <x v="2"/>
  </r>
  <r>
    <x v="689"/>
    <n v="259743329"/>
    <n v="0"/>
    <n v="259743329"/>
    <d v="2021-05-05T00:00:00"/>
    <x v="1"/>
    <d v="2020-09-28T00:00:00"/>
    <x v="2"/>
    <x v="1"/>
    <m/>
    <m/>
    <x v="2"/>
  </r>
  <r>
    <x v="690"/>
    <n v="457014151"/>
    <n v="100000000"/>
    <n v="357014151"/>
    <s v=""/>
    <x v="11"/>
    <d v="2020-12-01T00:00:00"/>
    <x v="2"/>
    <x v="0"/>
    <m/>
    <m/>
    <x v="4"/>
  </r>
  <r>
    <x v="690"/>
    <n v="457014151"/>
    <n v="100000000"/>
    <n v="357014151"/>
    <s v=""/>
    <x v="1"/>
    <d v="2020-12-01T00:00:00"/>
    <x v="2"/>
    <x v="0"/>
    <m/>
    <m/>
    <x v="4"/>
  </r>
  <r>
    <x v="26"/>
    <n v="557999240"/>
    <n v="16000000"/>
    <n v="541999240"/>
    <s v=""/>
    <x v="11"/>
    <d v="2022-02-04T00:00:00"/>
    <x v="0"/>
    <x v="1"/>
    <m/>
    <m/>
    <x v="5"/>
  </r>
  <r>
    <x v="26"/>
    <n v="557999240"/>
    <n v="16000000"/>
    <n v="541999240"/>
    <s v=""/>
    <x v="1"/>
    <d v="2022-02-04T00:00:00"/>
    <x v="0"/>
    <x v="1"/>
    <m/>
    <m/>
    <x v="5"/>
  </r>
  <r>
    <x v="26"/>
    <n v="557999240"/>
    <n v="16000000"/>
    <n v="541999240"/>
    <s v=""/>
    <x v="2"/>
    <d v="2022-02-04T00:00:00"/>
    <x v="0"/>
    <x v="1"/>
    <m/>
    <m/>
    <x v="5"/>
  </r>
  <r>
    <x v="26"/>
    <n v="557999240"/>
    <n v="16000000"/>
    <n v="541999240"/>
    <s v=""/>
    <x v="3"/>
    <d v="2022-02-04T00:00:00"/>
    <x v="0"/>
    <x v="1"/>
    <m/>
    <m/>
    <x v="5"/>
  </r>
  <r>
    <x v="691"/>
    <n v="16393328"/>
    <n v="0"/>
    <n v="16393328"/>
    <d v="2021-03-03T00:00:00"/>
    <x v="29"/>
    <d v="2020-11-19T00:00:00"/>
    <x v="2"/>
    <x v="4"/>
    <m/>
    <m/>
    <x v="1"/>
  </r>
  <r>
    <x v="692"/>
    <n v="8450434"/>
    <n v="0"/>
    <n v="8450434"/>
    <d v="2021-01-06T00:00:00"/>
    <x v="29"/>
    <d v="2020-11-19T00:00:00"/>
    <x v="2"/>
    <x v="4"/>
    <m/>
    <m/>
    <x v="1"/>
  </r>
  <r>
    <x v="175"/>
    <n v="507239467"/>
    <n v="4615740"/>
    <n v="502623727"/>
    <s v=""/>
    <x v="11"/>
    <d v="2021-10-06T00:00:00"/>
    <x v="1"/>
    <x v="1"/>
    <m/>
    <m/>
    <x v="4"/>
  </r>
  <r>
    <x v="175"/>
    <n v="507239467"/>
    <n v="4615740"/>
    <n v="502623727"/>
    <s v=""/>
    <x v="2"/>
    <d v="2021-10-06T00:00:00"/>
    <x v="1"/>
    <x v="1"/>
    <m/>
    <m/>
    <x v="4"/>
  </r>
  <r>
    <x v="175"/>
    <n v="507239467"/>
    <n v="4615740"/>
    <n v="502623727"/>
    <s v=""/>
    <x v="3"/>
    <d v="2021-10-06T00:00:00"/>
    <x v="1"/>
    <x v="1"/>
    <m/>
    <m/>
    <x v="4"/>
  </r>
  <r>
    <x v="619"/>
    <n v="210655735"/>
    <n v="0"/>
    <n v="210655735"/>
    <d v="2021-04-05T00:00:00"/>
    <x v="23"/>
    <d v="2020-10-26T00:00:00"/>
    <x v="2"/>
    <x v="7"/>
    <m/>
    <m/>
    <x v="1"/>
  </r>
  <r>
    <x v="442"/>
    <n v="577525619"/>
    <n v="0"/>
    <n v="577525619"/>
    <d v="2021-08-03T00:00:00"/>
    <x v="2"/>
    <d v="2021-07-16T00:00:00"/>
    <x v="1"/>
    <x v="2"/>
    <m/>
    <m/>
    <x v="5"/>
  </r>
  <r>
    <x v="442"/>
    <n v="577525619"/>
    <n v="0"/>
    <n v="577525619"/>
    <d v="2021-08-03T00:00:00"/>
    <x v="3"/>
    <d v="2021-07-16T00:00:00"/>
    <x v="1"/>
    <x v="2"/>
    <m/>
    <m/>
    <x v="5"/>
  </r>
  <r>
    <x v="489"/>
    <n v="561263023"/>
    <n v="40000000"/>
    <n v="521263023"/>
    <d v="2021-12-03T00:00:00"/>
    <x v="2"/>
    <d v="2020-10-12T00:00:00"/>
    <x v="2"/>
    <x v="11"/>
    <m/>
    <m/>
    <x v="1"/>
  </r>
  <r>
    <x v="489"/>
    <n v="561263023"/>
    <n v="40000000"/>
    <n v="521263023"/>
    <d v="2021-12-03T00:00:00"/>
    <x v="3"/>
    <d v="2020-10-12T00:00:00"/>
    <x v="2"/>
    <x v="11"/>
    <m/>
    <m/>
    <x v="1"/>
  </r>
  <r>
    <x v="489"/>
    <n v="561263023"/>
    <n v="40000000"/>
    <n v="521263023"/>
    <d v="2021-12-03T00:00:00"/>
    <x v="11"/>
    <d v="2020-10-12T00:00:00"/>
    <x v="2"/>
    <x v="11"/>
    <m/>
    <m/>
    <x v="1"/>
  </r>
  <r>
    <x v="693"/>
    <n v="389601776"/>
    <n v="40000000"/>
    <n v="349601776"/>
    <s v=""/>
    <x v="11"/>
    <d v="2020-10-05T00:00:00"/>
    <x v="2"/>
    <x v="11"/>
    <m/>
    <m/>
    <x v="1"/>
  </r>
  <r>
    <x v="693"/>
    <n v="389601776"/>
    <n v="40000000"/>
    <n v="349601776"/>
    <s v=""/>
    <x v="2"/>
    <d v="2020-10-05T00:00:00"/>
    <x v="2"/>
    <x v="11"/>
    <m/>
    <m/>
    <x v="1"/>
  </r>
  <r>
    <x v="693"/>
    <n v="389601776"/>
    <n v="40000000"/>
    <n v="349601776"/>
    <s v=""/>
    <x v="3"/>
    <d v="2020-10-05T00:00:00"/>
    <x v="2"/>
    <x v="11"/>
    <m/>
    <m/>
    <x v="1"/>
  </r>
  <r>
    <x v="694"/>
    <n v="672198253"/>
    <n v="519464802"/>
    <n v="152733451"/>
    <d v="2021-10-04T00:00:00"/>
    <x v="2"/>
    <d v="2020-09-07T00:00:00"/>
    <x v="2"/>
    <x v="2"/>
    <m/>
    <m/>
    <x v="1"/>
  </r>
  <r>
    <x v="694"/>
    <n v="672198253"/>
    <n v="519464802"/>
    <n v="152733451"/>
    <d v="2021-10-04T00:00:00"/>
    <x v="3"/>
    <d v="2020-09-07T00:00:00"/>
    <x v="2"/>
    <x v="2"/>
    <m/>
    <m/>
    <x v="1"/>
  </r>
  <r>
    <x v="559"/>
    <n v="475292978"/>
    <n v="0"/>
    <n v="475292978"/>
    <d v="2021-05-05T00:00:00"/>
    <x v="2"/>
    <d v="2021-04-23T00:00:00"/>
    <x v="1"/>
    <x v="2"/>
    <m/>
    <m/>
    <x v="0"/>
  </r>
  <r>
    <x v="559"/>
    <n v="475292978"/>
    <n v="0"/>
    <n v="475292978"/>
    <d v="2021-05-05T00:00:00"/>
    <x v="3"/>
    <d v="2021-04-23T00:00:00"/>
    <x v="1"/>
    <x v="2"/>
    <m/>
    <m/>
    <x v="0"/>
  </r>
  <r>
    <x v="695"/>
    <n v="241507094"/>
    <n v="0"/>
    <n v="241507094"/>
    <d v="2021-10-04T00:00:00"/>
    <x v="11"/>
    <d v="2020-09-07T00:00:00"/>
    <x v="2"/>
    <x v="2"/>
    <m/>
    <m/>
    <x v="1"/>
  </r>
  <r>
    <x v="686"/>
    <n v="241737446"/>
    <n v="0"/>
    <n v="241737446"/>
    <d v="2020-12-03T00:00:00"/>
    <x v="11"/>
    <d v="2020-08-24T00:00:00"/>
    <x v="2"/>
    <x v="2"/>
    <m/>
    <m/>
    <x v="2"/>
  </r>
  <r>
    <x v="286"/>
    <n v="291472366"/>
    <n v="257634629"/>
    <n v="33837737"/>
    <d v="2021-11-04T00:00:00"/>
    <x v="11"/>
    <d v="2021-09-16T00:00:00"/>
    <x v="1"/>
    <x v="2"/>
    <m/>
    <m/>
    <x v="5"/>
  </r>
  <r>
    <x v="682"/>
    <n v="272113294"/>
    <n v="0"/>
    <n v="272113294"/>
    <d v="2020-12-03T00:00:00"/>
    <x v="11"/>
    <d v="2020-08-24T00:00:00"/>
    <x v="2"/>
    <x v="6"/>
    <m/>
    <m/>
    <x v="2"/>
  </r>
  <r>
    <x v="696"/>
    <n v="349817954"/>
    <n v="314387103"/>
    <n v="35430851"/>
    <d v="2021-05-05T00:00:00"/>
    <x v="11"/>
    <d v="2020-08-31T00:00:00"/>
    <x v="2"/>
    <x v="2"/>
    <m/>
    <m/>
    <x v="1"/>
  </r>
  <r>
    <x v="697"/>
    <n v="33297370"/>
    <n v="33297370"/>
    <n v="0"/>
    <s v=""/>
    <x v="18"/>
    <d v="2020-11-16T00:00:00"/>
    <x v="2"/>
    <x v="4"/>
    <m/>
    <m/>
    <x v="2"/>
  </r>
  <r>
    <x v="698"/>
    <n v="18000000"/>
    <n v="18000000"/>
    <n v="0"/>
    <s v=""/>
    <x v="18"/>
    <d v="2020-11-16T00:00:00"/>
    <x v="2"/>
    <x v="11"/>
    <m/>
    <m/>
    <x v="2"/>
  </r>
  <r>
    <x v="699"/>
    <n v="150000000"/>
    <n v="150000000"/>
    <n v="0"/>
    <s v=""/>
    <x v="19"/>
    <d v="2020-10-05T00:00:00"/>
    <x v="2"/>
    <x v="5"/>
    <m/>
    <m/>
    <x v="2"/>
  </r>
  <r>
    <x v="351"/>
    <n v="19263672"/>
    <n v="8000000"/>
    <n v="11263672"/>
    <d v="2021-11-04T00:00:00"/>
    <x v="10"/>
    <d v="2021-09-02T00:00:00"/>
    <x v="1"/>
    <x v="0"/>
    <m/>
    <m/>
    <x v="5"/>
  </r>
  <r>
    <x v="627"/>
    <n v="42635841"/>
    <n v="0"/>
    <n v="42635841"/>
    <d v="2021-04-29T00:00:00"/>
    <x v="15"/>
    <d v="2021-02-19T00:00:00"/>
    <x v="1"/>
    <x v="0"/>
    <m/>
    <m/>
    <x v="10"/>
  </r>
  <r>
    <x v="700"/>
    <n v="226462253"/>
    <n v="0"/>
    <n v="226462253"/>
    <d v="2021-05-05T00:00:00"/>
    <x v="11"/>
    <d v="2020-11-09T00:00:00"/>
    <x v="2"/>
    <x v="0"/>
    <m/>
    <m/>
    <x v="4"/>
  </r>
  <r>
    <x v="700"/>
    <n v="226462253"/>
    <n v="0"/>
    <n v="226462253"/>
    <d v="2021-05-05T00:00:00"/>
    <x v="1"/>
    <d v="2020-11-09T00:00:00"/>
    <x v="2"/>
    <x v="0"/>
    <m/>
    <m/>
    <x v="4"/>
  </r>
  <r>
    <x v="701"/>
    <n v="4041405"/>
    <n v="0"/>
    <n v="4041405"/>
    <d v="2021-05-05T00:00:00"/>
    <x v="29"/>
    <d v="2020-11-05T00:00:00"/>
    <x v="2"/>
    <x v="9"/>
    <m/>
    <m/>
    <x v="4"/>
  </r>
  <r>
    <x v="702"/>
    <n v="6066164"/>
    <n v="0"/>
    <n v="6066164"/>
    <d v="2021-01-06T00:00:00"/>
    <x v="15"/>
    <d v="2020-11-03T00:00:00"/>
    <x v="2"/>
    <x v="9"/>
    <m/>
    <m/>
    <x v="2"/>
  </r>
  <r>
    <x v="703"/>
    <n v="227353404"/>
    <n v="0"/>
    <n v="227353404"/>
    <d v="2021-05-05T00:00:00"/>
    <x v="11"/>
    <d v="2020-11-15T00:00:00"/>
    <x v="2"/>
    <x v="1"/>
    <m/>
    <m/>
    <x v="2"/>
  </r>
  <r>
    <x v="703"/>
    <n v="227353404"/>
    <n v="0"/>
    <n v="227353404"/>
    <d v="2021-05-05T00:00:00"/>
    <x v="3"/>
    <d v="2020-11-15T00:00:00"/>
    <x v="2"/>
    <x v="1"/>
    <m/>
    <m/>
    <x v="2"/>
  </r>
  <r>
    <x v="704"/>
    <n v="293950323"/>
    <n v="0"/>
    <n v="293950323"/>
    <d v="2021-04-05T00:00:00"/>
    <x v="11"/>
    <d v="2020-10-27T00:00:00"/>
    <x v="2"/>
    <x v="0"/>
    <m/>
    <m/>
    <x v="4"/>
  </r>
  <r>
    <x v="704"/>
    <n v="293950323"/>
    <n v="0"/>
    <n v="293950323"/>
    <d v="2021-04-05T00:00:00"/>
    <x v="1"/>
    <d v="2020-10-27T00:00:00"/>
    <x v="2"/>
    <x v="0"/>
    <m/>
    <m/>
    <x v="4"/>
  </r>
  <r>
    <x v="705"/>
    <n v="16269707"/>
    <n v="0"/>
    <n v="16269707"/>
    <d v="2021-01-06T00:00:00"/>
    <x v="9"/>
    <d v="2020-10-29T00:00:00"/>
    <x v="2"/>
    <x v="8"/>
    <m/>
    <m/>
    <x v="11"/>
  </r>
  <r>
    <x v="147"/>
    <n v="213628484"/>
    <n v="204128796"/>
    <n v="9499688"/>
    <s v=""/>
    <x v="8"/>
    <d v="2021-11-16T00:00:00"/>
    <x v="1"/>
    <x v="11"/>
    <m/>
    <m/>
    <x v="0"/>
  </r>
  <r>
    <x v="448"/>
    <n v="30051060"/>
    <n v="6000000"/>
    <n v="24051060"/>
    <d v="2021-12-03T00:00:00"/>
    <x v="8"/>
    <d v="2021-06-07T00:00:00"/>
    <x v="1"/>
    <x v="7"/>
    <m/>
    <m/>
    <x v="5"/>
  </r>
  <r>
    <x v="110"/>
    <n v="23013723"/>
    <n v="16000000"/>
    <n v="7013723"/>
    <s v=""/>
    <x v="8"/>
    <d v="2021-12-03T00:00:00"/>
    <x v="1"/>
    <x v="8"/>
    <m/>
    <m/>
    <x v="5"/>
  </r>
  <r>
    <x v="270"/>
    <n v="20481150"/>
    <n v="11000000"/>
    <n v="9481150"/>
    <d v="2021-11-04T00:00:00"/>
    <x v="8"/>
    <d v="2021-09-23T00:00:00"/>
    <x v="1"/>
    <x v="6"/>
    <m/>
    <m/>
    <x v="5"/>
  </r>
  <r>
    <x v="205"/>
    <n v="15545982"/>
    <n v="0"/>
    <n v="15545982"/>
    <d v="2021-12-03T00:00:00"/>
    <x v="8"/>
    <d v="2021-10-08T00:00:00"/>
    <x v="1"/>
    <x v="9"/>
    <m/>
    <m/>
    <x v="5"/>
  </r>
  <r>
    <x v="706"/>
    <n v="535570104"/>
    <n v="160000000"/>
    <n v="375570104"/>
    <s v=""/>
    <x v="11"/>
    <d v="2020-10-31T00:00:00"/>
    <x v="2"/>
    <x v="6"/>
    <m/>
    <m/>
    <x v="2"/>
  </r>
  <r>
    <x v="706"/>
    <n v="535570104"/>
    <n v="160000000"/>
    <n v="375570104"/>
    <s v=""/>
    <x v="1"/>
    <d v="2020-10-31T00:00:00"/>
    <x v="2"/>
    <x v="6"/>
    <m/>
    <m/>
    <x v="2"/>
  </r>
  <r>
    <x v="706"/>
    <n v="535570104"/>
    <n v="160000000"/>
    <n v="375570104"/>
    <s v=""/>
    <x v="2"/>
    <d v="2020-10-31T00:00:00"/>
    <x v="2"/>
    <x v="6"/>
    <m/>
    <m/>
    <x v="2"/>
  </r>
  <r>
    <x v="706"/>
    <n v="535570104"/>
    <n v="160000000"/>
    <n v="375570104"/>
    <s v=""/>
    <x v="3"/>
    <d v="2020-10-31T00:00:00"/>
    <x v="2"/>
    <x v="6"/>
    <m/>
    <m/>
    <x v="2"/>
  </r>
  <r>
    <x v="707"/>
    <n v="389625380"/>
    <n v="70000000"/>
    <n v="319625380"/>
    <d v="2021-06-03T00:00:00"/>
    <x v="2"/>
    <d v="2020-10-20T00:00:00"/>
    <x v="2"/>
    <x v="0"/>
    <m/>
    <m/>
    <x v="4"/>
  </r>
  <r>
    <x v="707"/>
    <n v="389625380"/>
    <n v="70000000"/>
    <n v="319625380"/>
    <d v="2021-06-03T00:00:00"/>
    <x v="3"/>
    <d v="2020-10-20T00:00:00"/>
    <x v="2"/>
    <x v="0"/>
    <m/>
    <m/>
    <x v="4"/>
  </r>
  <r>
    <x v="707"/>
    <n v="389625380"/>
    <n v="70000000"/>
    <n v="319625380"/>
    <d v="2021-06-03T00:00:00"/>
    <x v="11"/>
    <d v="2020-10-20T00:00:00"/>
    <x v="2"/>
    <x v="0"/>
    <m/>
    <m/>
    <x v="4"/>
  </r>
  <r>
    <x v="707"/>
    <n v="389625380"/>
    <n v="70000000"/>
    <n v="319625380"/>
    <d v="2021-06-03T00:00:00"/>
    <x v="1"/>
    <d v="2020-10-20T00:00:00"/>
    <x v="2"/>
    <x v="0"/>
    <m/>
    <m/>
    <x v="4"/>
  </r>
  <r>
    <x v="708"/>
    <n v="14000920"/>
    <n v="0"/>
    <n v="14000920"/>
    <d v="2021-02-03T00:00:00"/>
    <x v="15"/>
    <d v="2020-10-21T00:00:00"/>
    <x v="2"/>
    <x v="19"/>
    <m/>
    <m/>
    <x v="1"/>
  </r>
  <r>
    <x v="709"/>
    <n v="30056274"/>
    <n v="0"/>
    <n v="30056274"/>
    <d v="2021-02-03T00:00:00"/>
    <x v="15"/>
    <d v="2020-10-21T00:00:00"/>
    <x v="2"/>
    <x v="13"/>
    <m/>
    <m/>
    <x v="1"/>
  </r>
  <r>
    <x v="710"/>
    <n v="21531346"/>
    <n v="0"/>
    <n v="21531346"/>
    <d v="2021-02-03T00:00:00"/>
    <x v="15"/>
    <d v="2020-10-21T00:00:00"/>
    <x v="2"/>
    <x v="3"/>
    <m/>
    <m/>
    <x v="1"/>
  </r>
  <r>
    <x v="711"/>
    <n v="10113649"/>
    <n v="0"/>
    <n v="10113649"/>
    <d v="2021-02-22T00:00:00"/>
    <x v="15"/>
    <d v="2020-10-21T00:00:00"/>
    <x v="2"/>
    <x v="15"/>
    <m/>
    <m/>
    <x v="1"/>
  </r>
  <r>
    <x v="712"/>
    <n v="5827005"/>
    <n v="0"/>
    <n v="5827005"/>
    <d v="2021-02-03T00:00:00"/>
    <x v="28"/>
    <d v="2020-10-14T00:00:00"/>
    <x v="2"/>
    <x v="4"/>
    <m/>
    <m/>
    <x v="4"/>
  </r>
  <r>
    <x v="713"/>
    <n v="11252823"/>
    <n v="0"/>
    <n v="11252823"/>
    <d v="2021-02-03T00:00:00"/>
    <x v="28"/>
    <d v="2020-10-14T00:00:00"/>
    <x v="2"/>
    <x v="4"/>
    <m/>
    <m/>
    <x v="4"/>
  </r>
  <r>
    <x v="714"/>
    <n v="6781918"/>
    <n v="0"/>
    <n v="6781918"/>
    <d v="2021-02-03T00:00:00"/>
    <x v="28"/>
    <d v="2020-10-14T00:00:00"/>
    <x v="2"/>
    <x v="4"/>
    <m/>
    <m/>
    <x v="4"/>
  </r>
  <r>
    <x v="390"/>
    <n v="38188665"/>
    <n v="3590143"/>
    <n v="34598522"/>
    <d v="2021-12-03T00:00:00"/>
    <x v="28"/>
    <d v="2021-07-05T00:00:00"/>
    <x v="1"/>
    <x v="4"/>
    <m/>
    <m/>
    <x v="5"/>
  </r>
  <r>
    <x v="715"/>
    <n v="5000000"/>
    <n v="5000000"/>
    <n v="0"/>
    <s v=""/>
    <x v="28"/>
    <d v="2020-10-14T00:00:00"/>
    <x v="2"/>
    <x v="4"/>
    <m/>
    <m/>
    <x v="4"/>
  </r>
  <r>
    <x v="716"/>
    <n v="491397053"/>
    <n v="0"/>
    <n v="491397053"/>
    <d v="2021-03-03T00:00:00"/>
    <x v="1"/>
    <d v="2020-10-31T00:00:00"/>
    <x v="2"/>
    <x v="1"/>
    <m/>
    <m/>
    <x v="2"/>
  </r>
  <r>
    <x v="716"/>
    <n v="491397053"/>
    <n v="0"/>
    <n v="491397053"/>
    <d v="2021-03-03T00:00:00"/>
    <x v="2"/>
    <d v="2020-10-31T00:00:00"/>
    <x v="2"/>
    <x v="1"/>
    <m/>
    <m/>
    <x v="2"/>
  </r>
  <r>
    <x v="716"/>
    <n v="491397053"/>
    <n v="0"/>
    <n v="491397053"/>
    <d v="2021-03-03T00:00:00"/>
    <x v="3"/>
    <d v="2020-10-31T00:00:00"/>
    <x v="2"/>
    <x v="1"/>
    <m/>
    <m/>
    <x v="2"/>
  </r>
  <r>
    <x v="717"/>
    <n v="10000000"/>
    <n v="10000000"/>
    <n v="0"/>
    <s v=""/>
    <x v="28"/>
    <d v="2020-10-12T00:00:00"/>
    <x v="2"/>
    <x v="4"/>
    <m/>
    <m/>
    <x v="4"/>
  </r>
  <r>
    <x v="379"/>
    <n v="728049761"/>
    <n v="70000000"/>
    <n v="658049761"/>
    <d v="2021-10-04T00:00:00"/>
    <x v="3"/>
    <d v="2020-10-19T00:00:00"/>
    <x v="2"/>
    <x v="0"/>
    <m/>
    <m/>
    <x v="4"/>
  </r>
  <r>
    <x v="379"/>
    <n v="728049761"/>
    <n v="70000000"/>
    <n v="658049761"/>
    <d v="2021-10-04T00:00:00"/>
    <x v="2"/>
    <d v="2020-10-19T00:00:00"/>
    <x v="2"/>
    <x v="0"/>
    <m/>
    <m/>
    <x v="4"/>
  </r>
  <r>
    <x v="379"/>
    <n v="728049761"/>
    <n v="70000000"/>
    <n v="658049761"/>
    <d v="2021-10-04T00:00:00"/>
    <x v="11"/>
    <d v="2020-10-19T00:00:00"/>
    <x v="2"/>
    <x v="0"/>
    <m/>
    <m/>
    <x v="4"/>
  </r>
  <r>
    <x v="379"/>
    <n v="728049761"/>
    <n v="70000000"/>
    <n v="658049761"/>
    <d v="2021-10-04T00:00:00"/>
    <x v="1"/>
    <d v="2020-10-19T00:00:00"/>
    <x v="2"/>
    <x v="0"/>
    <m/>
    <m/>
    <x v="4"/>
  </r>
  <r>
    <x v="667"/>
    <n v="259690560"/>
    <n v="0"/>
    <n v="259690560"/>
    <d v="2021-01-06T00:00:00"/>
    <x v="11"/>
    <d v="2020-10-19T00:00:00"/>
    <x v="2"/>
    <x v="0"/>
    <m/>
    <m/>
    <x v="2"/>
  </r>
  <r>
    <x v="667"/>
    <n v="259690560"/>
    <n v="0"/>
    <n v="259690560"/>
    <d v="2021-01-06T00:00:00"/>
    <x v="1"/>
    <d v="2020-10-19T00:00:00"/>
    <x v="2"/>
    <x v="0"/>
    <m/>
    <m/>
    <x v="2"/>
  </r>
  <r>
    <x v="718"/>
    <n v="403678932"/>
    <n v="70000000"/>
    <n v="333678932"/>
    <s v=""/>
    <x v="11"/>
    <d v="2020-10-19T00:00:00"/>
    <x v="2"/>
    <x v="0"/>
    <m/>
    <m/>
    <x v="4"/>
  </r>
  <r>
    <x v="718"/>
    <n v="403678932"/>
    <n v="70000000"/>
    <n v="333678932"/>
    <s v=""/>
    <x v="1"/>
    <d v="2020-10-19T00:00:00"/>
    <x v="2"/>
    <x v="0"/>
    <m/>
    <m/>
    <x v="4"/>
  </r>
  <r>
    <x v="372"/>
    <n v="479662407"/>
    <n v="0"/>
    <n v="479662407"/>
    <d v="2022-01-06T00:00:00"/>
    <x v="3"/>
    <d v="2021-08-21T00:00:00"/>
    <x v="1"/>
    <x v="0"/>
    <m/>
    <m/>
    <x v="4"/>
  </r>
  <r>
    <x v="372"/>
    <n v="479662407"/>
    <n v="0"/>
    <n v="479662407"/>
    <d v="2022-01-06T00:00:00"/>
    <x v="2"/>
    <d v="2021-08-21T00:00:00"/>
    <x v="1"/>
    <x v="0"/>
    <m/>
    <m/>
    <x v="4"/>
  </r>
  <r>
    <x v="719"/>
    <n v="7268118"/>
    <n v="0"/>
    <n v="7268118"/>
    <d v="2021-03-03T00:00:00"/>
    <x v="28"/>
    <d v="2020-10-12T00:00:00"/>
    <x v="2"/>
    <x v="4"/>
    <m/>
    <m/>
    <x v="4"/>
  </r>
  <r>
    <x v="720"/>
    <n v="8172051"/>
    <n v="8172051"/>
    <n v="0"/>
    <s v=""/>
    <x v="14"/>
    <d v="2020-10-12T00:00:00"/>
    <x v="2"/>
    <x v="2"/>
    <m/>
    <m/>
    <x v="4"/>
  </r>
  <r>
    <x v="721"/>
    <n v="3738743"/>
    <n v="3738743"/>
    <n v="0"/>
    <s v=""/>
    <x v="14"/>
    <d v="2020-10-12T00:00:00"/>
    <x v="2"/>
    <x v="1"/>
    <m/>
    <m/>
    <x v="4"/>
  </r>
  <r>
    <x v="260"/>
    <n v="17318261"/>
    <n v="17318261"/>
    <n v="0"/>
    <s v=""/>
    <x v="14"/>
    <d v="2021-09-22T00:00:00"/>
    <x v="1"/>
    <x v="1"/>
    <m/>
    <m/>
    <x v="5"/>
  </r>
  <r>
    <x v="619"/>
    <n v="210655735"/>
    <n v="0"/>
    <n v="210655735"/>
    <d v="2021-04-05T00:00:00"/>
    <x v="21"/>
    <d v="2020-10-26T00:00:00"/>
    <x v="2"/>
    <x v="7"/>
    <m/>
    <m/>
    <x v="1"/>
  </r>
  <r>
    <x v="35"/>
    <n v="290000000"/>
    <n v="290000000"/>
    <n v="0"/>
    <s v=""/>
    <x v="12"/>
    <d v="2022-01-29T00:00:00"/>
    <x v="0"/>
    <x v="11"/>
    <m/>
    <m/>
    <x v="5"/>
  </r>
  <r>
    <x v="722"/>
    <n v="30000000"/>
    <n v="30000000"/>
    <n v="0"/>
    <s v=""/>
    <x v="12"/>
    <d v="2020-10-12T00:00:00"/>
    <x v="2"/>
    <x v="11"/>
    <m/>
    <m/>
    <x v="1"/>
  </r>
  <r>
    <x v="175"/>
    <n v="507239467"/>
    <n v="4615740"/>
    <n v="502623727"/>
    <s v=""/>
    <x v="1"/>
    <d v="2021-10-06T00:00:00"/>
    <x v="1"/>
    <x v="1"/>
    <m/>
    <m/>
    <x v="4"/>
  </r>
  <r>
    <x v="687"/>
    <n v="220490083"/>
    <n v="0"/>
    <n v="220490083"/>
    <d v="2020-12-03T00:00:00"/>
    <x v="11"/>
    <d v="2020-10-05T00:00:00"/>
    <x v="2"/>
    <x v="0"/>
    <m/>
    <m/>
    <x v="4"/>
  </r>
  <r>
    <x v="687"/>
    <n v="220490083"/>
    <n v="0"/>
    <n v="220490083"/>
    <d v="2020-12-03T00:00:00"/>
    <x v="1"/>
    <d v="2020-10-05T00:00:00"/>
    <x v="2"/>
    <x v="0"/>
    <m/>
    <m/>
    <x v="4"/>
  </r>
  <r>
    <x v="372"/>
    <n v="479662407"/>
    <n v="0"/>
    <n v="479662407"/>
    <d v="2022-01-06T00:00:00"/>
    <x v="11"/>
    <d v="2021-08-21T00:00:00"/>
    <x v="1"/>
    <x v="0"/>
    <m/>
    <m/>
    <x v="4"/>
  </r>
  <r>
    <x v="372"/>
    <n v="479662407"/>
    <n v="0"/>
    <n v="479662407"/>
    <d v="2022-01-06T00:00:00"/>
    <x v="1"/>
    <d v="2021-08-21T00:00:00"/>
    <x v="1"/>
    <x v="0"/>
    <m/>
    <m/>
    <x v="4"/>
  </r>
  <r>
    <x v="723"/>
    <n v="343143836"/>
    <n v="30000000"/>
    <n v="313143836"/>
    <s v=""/>
    <x v="11"/>
    <d v="2020-10-12T00:00:00"/>
    <x v="2"/>
    <x v="2"/>
    <m/>
    <m/>
    <x v="2"/>
  </r>
  <r>
    <x v="723"/>
    <n v="343143836"/>
    <n v="30000000"/>
    <n v="313143836"/>
    <s v=""/>
    <x v="1"/>
    <d v="2020-10-12T00:00:00"/>
    <x v="2"/>
    <x v="2"/>
    <m/>
    <m/>
    <x v="2"/>
  </r>
  <r>
    <x v="723"/>
    <n v="343143836"/>
    <n v="30000000"/>
    <n v="313143836"/>
    <s v=""/>
    <x v="2"/>
    <d v="2020-10-12T00:00:00"/>
    <x v="2"/>
    <x v="2"/>
    <m/>
    <m/>
    <x v="2"/>
  </r>
  <r>
    <x v="723"/>
    <n v="343143836"/>
    <n v="30000000"/>
    <n v="313143836"/>
    <s v=""/>
    <x v="3"/>
    <d v="2020-10-12T00:00:00"/>
    <x v="2"/>
    <x v="2"/>
    <m/>
    <m/>
    <x v="2"/>
  </r>
  <r>
    <x v="442"/>
    <n v="577525619"/>
    <n v="0"/>
    <n v="577525619"/>
    <d v="2021-08-03T00:00:00"/>
    <x v="1"/>
    <d v="2021-07-16T00:00:00"/>
    <x v="1"/>
    <x v="2"/>
    <m/>
    <m/>
    <x v="5"/>
  </r>
  <r>
    <x v="554"/>
    <n v="280317563"/>
    <n v="0"/>
    <n v="280317563"/>
    <d v="2021-06-03T00:00:00"/>
    <x v="1"/>
    <d v="2021-04-30T00:00:00"/>
    <x v="1"/>
    <x v="2"/>
    <m/>
    <m/>
    <x v="1"/>
  </r>
  <r>
    <x v="668"/>
    <n v="281732135"/>
    <n v="70000000"/>
    <n v="211732135"/>
    <d v="2021-01-06T00:00:00"/>
    <x v="11"/>
    <d v="2020-10-05T00:00:00"/>
    <x v="2"/>
    <x v="0"/>
    <m/>
    <m/>
    <x v="2"/>
  </r>
  <r>
    <x v="668"/>
    <n v="281732135"/>
    <n v="70000000"/>
    <n v="211732135"/>
    <d v="2021-01-06T00:00:00"/>
    <x v="1"/>
    <d v="2020-10-05T00:00:00"/>
    <x v="2"/>
    <x v="0"/>
    <m/>
    <m/>
    <x v="2"/>
  </r>
  <r>
    <x v="724"/>
    <n v="6000000"/>
    <n v="6000000"/>
    <n v="0"/>
    <s v=""/>
    <x v="10"/>
    <d v="2020-09-28T00:00:00"/>
    <x v="2"/>
    <x v="6"/>
    <m/>
    <m/>
    <x v="4"/>
  </r>
  <r>
    <x v="725"/>
    <n v="378817379"/>
    <n v="0"/>
    <n v="378817379"/>
    <d v="2021-03-03T00:00:00"/>
    <x v="1"/>
    <d v="2020-10-05T00:00:00"/>
    <x v="2"/>
    <x v="1"/>
    <m/>
    <m/>
    <x v="2"/>
  </r>
  <r>
    <x v="725"/>
    <n v="378817379"/>
    <n v="0"/>
    <n v="378817379"/>
    <d v="2021-03-03T00:00:00"/>
    <x v="3"/>
    <d v="2020-10-05T00:00:00"/>
    <x v="2"/>
    <x v="1"/>
    <m/>
    <m/>
    <x v="2"/>
  </r>
  <r>
    <x v="725"/>
    <n v="378817379"/>
    <n v="0"/>
    <n v="378817379"/>
    <d v="2021-03-03T00:00:00"/>
    <x v="2"/>
    <d v="2020-10-05T00:00:00"/>
    <x v="2"/>
    <x v="1"/>
    <m/>
    <m/>
    <x v="2"/>
  </r>
  <r>
    <x v="489"/>
    <n v="561263023"/>
    <n v="40000000"/>
    <n v="521263023"/>
    <d v="2021-12-03T00:00:00"/>
    <x v="1"/>
    <d v="2020-10-12T00:00:00"/>
    <x v="2"/>
    <x v="11"/>
    <m/>
    <m/>
    <x v="1"/>
  </r>
  <r>
    <x v="726"/>
    <n v="359065818"/>
    <n v="0"/>
    <n v="359065818"/>
    <d v="2021-10-04T00:00:00"/>
    <x v="11"/>
    <d v="2020-10-05T00:00:00"/>
    <x v="2"/>
    <x v="1"/>
    <m/>
    <m/>
    <x v="2"/>
  </r>
  <r>
    <x v="726"/>
    <n v="359065818"/>
    <n v="0"/>
    <n v="359065818"/>
    <d v="2021-10-04T00:00:00"/>
    <x v="1"/>
    <d v="2020-10-05T00:00:00"/>
    <x v="2"/>
    <x v="1"/>
    <m/>
    <m/>
    <x v="2"/>
  </r>
  <r>
    <x v="726"/>
    <n v="359065818"/>
    <n v="0"/>
    <n v="359065818"/>
    <d v="2021-10-04T00:00:00"/>
    <x v="3"/>
    <d v="2020-10-05T00:00:00"/>
    <x v="2"/>
    <x v="1"/>
    <m/>
    <m/>
    <x v="2"/>
  </r>
  <r>
    <x v="726"/>
    <n v="359065818"/>
    <n v="0"/>
    <n v="359065818"/>
    <d v="2021-10-04T00:00:00"/>
    <x v="2"/>
    <d v="2020-10-05T00:00:00"/>
    <x v="2"/>
    <x v="1"/>
    <m/>
    <m/>
    <x v="2"/>
  </r>
  <r>
    <x v="727"/>
    <n v="12633728"/>
    <n v="12633728"/>
    <n v="0"/>
    <s v=""/>
    <x v="28"/>
    <d v="2020-09-28T00:00:00"/>
    <x v="2"/>
    <x v="4"/>
    <m/>
    <m/>
    <x v="4"/>
  </r>
  <r>
    <x v="728"/>
    <n v="7500000"/>
    <n v="7500000"/>
    <n v="0"/>
    <s v=""/>
    <x v="28"/>
    <d v="2020-09-28T00:00:00"/>
    <x v="2"/>
    <x v="4"/>
    <m/>
    <m/>
    <x v="4"/>
  </r>
  <r>
    <x v="463"/>
    <n v="309949035"/>
    <n v="65000000"/>
    <n v="244949035"/>
    <s v=""/>
    <x v="3"/>
    <d v="2021-07-13T00:00:00"/>
    <x v="1"/>
    <x v="0"/>
    <m/>
    <m/>
    <x v="0"/>
  </r>
  <r>
    <x v="530"/>
    <n v="98184122"/>
    <n v="0"/>
    <n v="98184122"/>
    <d v="2021-07-01T00:00:00"/>
    <x v="7"/>
    <d v="2021-05-03T00:00:00"/>
    <x v="1"/>
    <x v="6"/>
    <m/>
    <m/>
    <x v="2"/>
  </r>
  <r>
    <x v="729"/>
    <n v="61846011"/>
    <n v="0"/>
    <n v="61846011"/>
    <d v="2021-04-05T00:00:00"/>
    <x v="7"/>
    <d v="2020-09-28T00:00:00"/>
    <x v="2"/>
    <x v="6"/>
    <m/>
    <m/>
    <x v="2"/>
  </r>
  <r>
    <x v="693"/>
    <n v="389601776"/>
    <n v="40000000"/>
    <n v="349601776"/>
    <s v=""/>
    <x v="1"/>
    <d v="2020-10-05T00:00:00"/>
    <x v="2"/>
    <x v="11"/>
    <m/>
    <m/>
    <x v="1"/>
  </r>
  <r>
    <x v="689"/>
    <n v="259743329"/>
    <n v="0"/>
    <n v="259743329"/>
    <d v="2021-05-05T00:00:00"/>
    <x v="3"/>
    <d v="2020-09-28T00:00:00"/>
    <x v="2"/>
    <x v="1"/>
    <m/>
    <m/>
    <x v="2"/>
  </r>
  <r>
    <x v="688"/>
    <n v="236574134"/>
    <n v="0"/>
    <n v="236574134"/>
    <d v="2022-02-04T00:00:00"/>
    <x v="3"/>
    <d v="2020-09-28T00:00:00"/>
    <x v="2"/>
    <x v="1"/>
    <m/>
    <m/>
    <x v="2"/>
  </r>
  <r>
    <x v="730"/>
    <n v="303840536"/>
    <n v="0"/>
    <n v="303840536"/>
    <d v="2021-06-03T00:00:00"/>
    <x v="1"/>
    <d v="2020-09-28T00:00:00"/>
    <x v="2"/>
    <x v="1"/>
    <m/>
    <m/>
    <x v="2"/>
  </r>
  <r>
    <x v="730"/>
    <n v="303840536"/>
    <n v="0"/>
    <n v="303840536"/>
    <d v="2021-06-03T00:00:00"/>
    <x v="3"/>
    <d v="2020-09-28T00:00:00"/>
    <x v="2"/>
    <x v="1"/>
    <m/>
    <m/>
    <x v="2"/>
  </r>
  <r>
    <x v="730"/>
    <n v="303840536"/>
    <n v="0"/>
    <n v="303840536"/>
    <d v="2021-06-03T00:00:00"/>
    <x v="2"/>
    <d v="2020-09-28T00:00:00"/>
    <x v="2"/>
    <x v="1"/>
    <m/>
    <m/>
    <x v="2"/>
  </r>
  <r>
    <x v="731"/>
    <n v="5000000"/>
    <n v="5000000"/>
    <n v="0"/>
    <s v=""/>
    <x v="14"/>
    <d v="2020-09-21T00:00:00"/>
    <x v="2"/>
    <x v="9"/>
    <m/>
    <m/>
    <x v="4"/>
  </r>
  <r>
    <x v="732"/>
    <n v="64018732"/>
    <n v="0"/>
    <n v="64018732"/>
    <d v="2021-04-05T00:00:00"/>
    <x v="7"/>
    <d v="2020-09-28T00:00:00"/>
    <x v="2"/>
    <x v="6"/>
    <m/>
    <m/>
    <x v="2"/>
  </r>
  <r>
    <x v="555"/>
    <n v="61891222"/>
    <n v="0"/>
    <n v="61891222"/>
    <d v="2021-08-03T00:00:00"/>
    <x v="7"/>
    <d v="2021-04-28T00:00:00"/>
    <x v="1"/>
    <x v="6"/>
    <m/>
    <m/>
    <x v="0"/>
  </r>
  <r>
    <x v="112"/>
    <n v="264147899"/>
    <n v="0"/>
    <n v="264147899"/>
    <d v="2022-02-04T00:00:00"/>
    <x v="3"/>
    <d v="2021-12-03T00:00:00"/>
    <x v="1"/>
    <x v="1"/>
    <m/>
    <m/>
    <x v="5"/>
  </r>
  <r>
    <x v="233"/>
    <n v="294439396"/>
    <n v="70000000"/>
    <n v="224439396"/>
    <d v="2021-12-03T00:00:00"/>
    <x v="11"/>
    <d v="2021-10-02T00:00:00"/>
    <x v="1"/>
    <x v="6"/>
    <m/>
    <m/>
    <x v="5"/>
  </r>
  <r>
    <x v="233"/>
    <n v="294439396"/>
    <n v="70000000"/>
    <n v="224439396"/>
    <d v="2021-12-03T00:00:00"/>
    <x v="1"/>
    <d v="2021-10-02T00:00:00"/>
    <x v="1"/>
    <x v="6"/>
    <m/>
    <m/>
    <x v="5"/>
  </r>
  <r>
    <x v="733"/>
    <n v="6580416"/>
    <n v="6580416"/>
    <n v="0"/>
    <s v=""/>
    <x v="28"/>
    <d v="2020-09-21T00:00:00"/>
    <x v="2"/>
    <x v="4"/>
    <m/>
    <m/>
    <x v="4"/>
  </r>
  <r>
    <x v="734"/>
    <n v="3000000"/>
    <n v="3000000"/>
    <n v="0"/>
    <s v=""/>
    <x v="28"/>
    <d v="2020-09-21T00:00:00"/>
    <x v="2"/>
    <x v="4"/>
    <m/>
    <m/>
    <x v="4"/>
  </r>
  <r>
    <x v="735"/>
    <n v="3500000"/>
    <n v="3500000"/>
    <n v="0"/>
    <s v=""/>
    <x v="28"/>
    <d v="2020-09-21T00:00:00"/>
    <x v="2"/>
    <x v="4"/>
    <m/>
    <m/>
    <x v="4"/>
  </r>
  <r>
    <x v="736"/>
    <n v="6000000"/>
    <n v="6000000"/>
    <n v="0"/>
    <s v=""/>
    <x v="28"/>
    <d v="2020-09-21T00:00:00"/>
    <x v="2"/>
    <x v="4"/>
    <m/>
    <m/>
    <x v="4"/>
  </r>
  <r>
    <x v="332"/>
    <n v="350729217"/>
    <n v="0"/>
    <n v="350729217"/>
    <d v="2021-11-04T00:00:00"/>
    <x v="3"/>
    <d v="2021-07-26T00:00:00"/>
    <x v="1"/>
    <x v="0"/>
    <m/>
    <m/>
    <x v="2"/>
  </r>
  <r>
    <x v="737"/>
    <n v="10000000"/>
    <n v="10000000"/>
    <n v="0"/>
    <s v=""/>
    <x v="28"/>
    <d v="2020-09-14T00:00:00"/>
    <x v="2"/>
    <x v="4"/>
    <m/>
    <m/>
    <x v="4"/>
  </r>
  <r>
    <x v="738"/>
    <n v="6754605"/>
    <n v="6754605"/>
    <n v="0"/>
    <s v=""/>
    <x v="28"/>
    <d v="2020-09-14T00:00:00"/>
    <x v="2"/>
    <x v="4"/>
    <m/>
    <m/>
    <x v="4"/>
  </r>
  <r>
    <x v="739"/>
    <n v="7000000"/>
    <n v="7000000"/>
    <n v="0"/>
    <s v=""/>
    <x v="28"/>
    <d v="2020-09-14T00:00:00"/>
    <x v="2"/>
    <x v="4"/>
    <m/>
    <m/>
    <x v="4"/>
  </r>
  <r>
    <x v="740"/>
    <n v="4984384"/>
    <n v="4984384"/>
    <n v="0"/>
    <s v=""/>
    <x v="28"/>
    <d v="2020-09-14T00:00:00"/>
    <x v="2"/>
    <x v="4"/>
    <m/>
    <m/>
    <x v="4"/>
  </r>
  <r>
    <x v="147"/>
    <n v="213628484"/>
    <n v="204128796"/>
    <n v="9499688"/>
    <s v=""/>
    <x v="30"/>
    <d v="2021-11-16T00:00:00"/>
    <x v="1"/>
    <x v="11"/>
    <m/>
    <m/>
    <x v="0"/>
  </r>
  <r>
    <x v="741"/>
    <n v="9000000"/>
    <n v="9000000"/>
    <n v="0"/>
    <s v=""/>
    <x v="28"/>
    <d v="2020-09-07T00:00:00"/>
    <x v="2"/>
    <x v="4"/>
    <m/>
    <m/>
    <x v="4"/>
  </r>
  <r>
    <x v="742"/>
    <n v="9000000"/>
    <n v="9000000"/>
    <n v="0"/>
    <s v=""/>
    <x v="28"/>
    <d v="2020-09-07T00:00:00"/>
    <x v="2"/>
    <x v="4"/>
    <m/>
    <m/>
    <x v="4"/>
  </r>
  <r>
    <x v="680"/>
    <n v="259959476"/>
    <n v="0"/>
    <n v="259959476"/>
    <d v="2021-08-03T00:00:00"/>
    <x v="1"/>
    <d v="2020-09-07T00:00:00"/>
    <x v="2"/>
    <x v="2"/>
    <m/>
    <m/>
    <x v="2"/>
  </r>
  <r>
    <x v="695"/>
    <n v="241507094"/>
    <n v="0"/>
    <n v="241507094"/>
    <d v="2021-10-04T00:00:00"/>
    <x v="1"/>
    <d v="2020-09-07T00:00:00"/>
    <x v="2"/>
    <x v="2"/>
    <m/>
    <m/>
    <x v="1"/>
  </r>
  <r>
    <x v="556"/>
    <n v="273064188"/>
    <n v="0"/>
    <n v="273064188"/>
    <d v="2021-08-03T00:00:00"/>
    <x v="1"/>
    <d v="2021-04-28T00:00:00"/>
    <x v="1"/>
    <x v="2"/>
    <m/>
    <m/>
    <x v="5"/>
  </r>
  <r>
    <x v="743"/>
    <n v="1626767"/>
    <n v="0"/>
    <n v="1626767"/>
    <d v="2021-02-03T00:00:00"/>
    <x v="4"/>
    <d v="2020-08-31T00:00:00"/>
    <x v="2"/>
    <x v="2"/>
    <m/>
    <m/>
    <x v="4"/>
  </r>
  <r>
    <x v="115"/>
    <n v="2860732"/>
    <n v="0"/>
    <n v="2860732"/>
    <d v="2022-03-04T00:00:00"/>
    <x v="12"/>
    <d v="2021-12-03T00:00:00"/>
    <x v="1"/>
    <x v="5"/>
    <m/>
    <m/>
    <x v="5"/>
  </r>
  <r>
    <x v="744"/>
    <n v="340659"/>
    <n v="0"/>
    <n v="340659"/>
    <d v="2021-02-03T00:00:00"/>
    <x v="12"/>
    <d v="2020-08-31T00:00:00"/>
    <x v="2"/>
    <x v="5"/>
    <m/>
    <m/>
    <x v="1"/>
  </r>
  <r>
    <x v="745"/>
    <n v="340659"/>
    <n v="0"/>
    <n v="340659"/>
    <d v="2021-02-03T00:00:00"/>
    <x v="12"/>
    <d v="2020-08-31T00:00:00"/>
    <x v="2"/>
    <x v="5"/>
    <m/>
    <m/>
    <x v="1"/>
  </r>
  <r>
    <x v="746"/>
    <n v="340659"/>
    <n v="0"/>
    <n v="340659"/>
    <d v="2021-02-03T00:00:00"/>
    <x v="12"/>
    <d v="2020-08-31T00:00:00"/>
    <x v="2"/>
    <x v="5"/>
    <m/>
    <m/>
    <x v="1"/>
  </r>
  <r>
    <x v="747"/>
    <n v="340659"/>
    <n v="0"/>
    <n v="340659"/>
    <d v="2021-02-03T00:00:00"/>
    <x v="12"/>
    <d v="2020-08-31T00:00:00"/>
    <x v="2"/>
    <x v="5"/>
    <m/>
    <m/>
    <x v="1"/>
  </r>
  <r>
    <x v="645"/>
    <n v="31090840"/>
    <n v="24326701"/>
    <n v="6764139"/>
    <d v="2021-11-04T00:00:00"/>
    <x v="7"/>
    <d v="2021-02-05T00:00:00"/>
    <x v="1"/>
    <x v="4"/>
    <m/>
    <m/>
    <x v="2"/>
  </r>
  <r>
    <x v="552"/>
    <n v="263649816"/>
    <n v="0"/>
    <n v="263649816"/>
    <d v="2021-05-05T00:00:00"/>
    <x v="1"/>
    <d v="2020-09-05T00:00:00"/>
    <x v="2"/>
    <x v="2"/>
    <m/>
    <m/>
    <x v="2"/>
  </r>
  <r>
    <x v="539"/>
    <n v="281665601"/>
    <n v="0"/>
    <n v="281665601"/>
    <d v="2021-06-03T00:00:00"/>
    <x v="1"/>
    <d v="2021-04-30T00:00:00"/>
    <x v="1"/>
    <x v="2"/>
    <m/>
    <m/>
    <x v="0"/>
  </r>
  <r>
    <x v="694"/>
    <n v="672198253"/>
    <n v="519464802"/>
    <n v="152733451"/>
    <d v="2021-10-04T00:00:00"/>
    <x v="1"/>
    <d v="2020-09-07T00:00:00"/>
    <x v="2"/>
    <x v="2"/>
    <m/>
    <m/>
    <x v="1"/>
  </r>
  <r>
    <x v="559"/>
    <n v="475292978"/>
    <n v="0"/>
    <n v="475292978"/>
    <d v="2021-05-05T00:00:00"/>
    <x v="1"/>
    <d v="2021-04-23T00:00:00"/>
    <x v="1"/>
    <x v="2"/>
    <m/>
    <m/>
    <x v="0"/>
  </r>
  <r>
    <x v="286"/>
    <n v="291472366"/>
    <n v="257634629"/>
    <n v="33837737"/>
    <d v="2021-11-04T00:00:00"/>
    <x v="1"/>
    <d v="2021-09-16T00:00:00"/>
    <x v="1"/>
    <x v="2"/>
    <m/>
    <m/>
    <x v="5"/>
  </r>
  <r>
    <x v="682"/>
    <n v="272113294"/>
    <n v="0"/>
    <n v="272113294"/>
    <d v="2020-12-03T00:00:00"/>
    <x v="1"/>
    <d v="2020-08-24T00:00:00"/>
    <x v="2"/>
    <x v="6"/>
    <m/>
    <m/>
    <x v="2"/>
  </r>
  <r>
    <x v="686"/>
    <n v="241737446"/>
    <n v="0"/>
    <n v="241737446"/>
    <d v="2020-12-03T00:00:00"/>
    <x v="1"/>
    <d v="2020-08-24T00:00:00"/>
    <x v="2"/>
    <x v="2"/>
    <m/>
    <m/>
    <x v="2"/>
  </r>
  <r>
    <x v="696"/>
    <n v="349817954"/>
    <n v="314387103"/>
    <n v="35430851"/>
    <d v="2021-05-05T00:00:00"/>
    <x v="1"/>
    <d v="2020-08-31T00:00:00"/>
    <x v="2"/>
    <x v="2"/>
    <m/>
    <m/>
    <x v="1"/>
  </r>
  <r>
    <x v="748"/>
    <n v="9000000"/>
    <n v="9000000"/>
    <n v="0"/>
    <s v=""/>
    <x v="15"/>
    <d v="2020-07-28T00:00:00"/>
    <x v="2"/>
    <x v="4"/>
    <m/>
    <m/>
    <x v="2"/>
  </r>
  <r>
    <x v="749"/>
    <n v="7105242"/>
    <n v="0"/>
    <n v="7105242"/>
    <d v="2020-12-03T00:00:00"/>
    <x v="12"/>
    <d v="2020-07-27T00:00:00"/>
    <x v="2"/>
    <x v="4"/>
    <m/>
    <m/>
    <x v="2"/>
  </r>
  <r>
    <x v="750"/>
    <n v="9192491"/>
    <n v="0"/>
    <n v="9192491"/>
    <d v="2021-02-03T00:00:00"/>
    <x v="31"/>
    <d v="2020-07-23T00:00:00"/>
    <x v="2"/>
    <x v="2"/>
    <m/>
    <m/>
    <x v="2"/>
  </r>
  <r>
    <x v="174"/>
    <n v="29176801"/>
    <n v="7237815"/>
    <n v="21938986"/>
    <d v="2022-02-04T00:00:00"/>
    <x v="10"/>
    <d v="2021-10-29T00:00:00"/>
    <x v="1"/>
    <x v="17"/>
    <m/>
    <m/>
    <x v="5"/>
  </r>
  <r>
    <x v="208"/>
    <n v="12473791"/>
    <n v="0"/>
    <n v="12473791"/>
    <d v="2022-02-04T00:00:00"/>
    <x v="10"/>
    <d v="2021-10-07T00:00:00"/>
    <x v="1"/>
    <x v="6"/>
    <m/>
    <m/>
    <x v="5"/>
  </r>
  <r>
    <x v="751"/>
    <n v="778383"/>
    <n v="778383"/>
    <n v="0"/>
    <s v=""/>
    <x v="32"/>
    <d v="2020-03-16T00:00:00"/>
    <x v="2"/>
    <x v="8"/>
    <m/>
    <m/>
    <x v="1"/>
  </r>
  <r>
    <x v="752"/>
    <n v="2122253"/>
    <n v="2122253"/>
    <n v="0"/>
    <s v=""/>
    <x v="33"/>
    <d v="2020-03-16T00:00:00"/>
    <x v="2"/>
    <x v="4"/>
    <m/>
    <m/>
    <x v="4"/>
  </r>
  <r>
    <x v="753"/>
    <n v="298666783"/>
    <n v="298666783"/>
    <n v="0"/>
    <s v=""/>
    <x v="34"/>
    <d v="2020-02-28T00:00:00"/>
    <x v="2"/>
    <x v="2"/>
    <m/>
    <m/>
    <x v="1"/>
  </r>
  <r>
    <x v="473"/>
    <n v="53179472"/>
    <n v="13533968"/>
    <n v="39645504"/>
    <d v="2022-03-04T00:00:00"/>
    <x v="35"/>
    <d v="2021-05-20T00:00:00"/>
    <x v="1"/>
    <x v="11"/>
    <m/>
    <m/>
    <x v="5"/>
  </r>
  <r>
    <x v="754"/>
    <n v="32802587"/>
    <n v="32802587"/>
    <n v="0"/>
    <s v=""/>
    <x v="36"/>
    <d v="2020-03-02T00:00:00"/>
    <x v="2"/>
    <x v="7"/>
    <m/>
    <m/>
    <x v="2"/>
  </r>
  <r>
    <x v="755"/>
    <n v="935195"/>
    <n v="935195"/>
    <n v="0"/>
    <s v=""/>
    <x v="32"/>
    <d v="2020-02-28T00:00:00"/>
    <x v="2"/>
    <x v="0"/>
    <m/>
    <m/>
    <x v="1"/>
  </r>
  <r>
    <x v="649"/>
    <n v="12361761"/>
    <n v="8474162"/>
    <n v="3887599"/>
    <d v="2021-11-04T00:00:00"/>
    <x v="37"/>
    <d v="2021-02-01T00:00:00"/>
    <x v="1"/>
    <x v="16"/>
    <m/>
    <m/>
    <x v="1"/>
  </r>
  <r>
    <x v="147"/>
    <n v="213628484"/>
    <n v="204128796"/>
    <n v="9499688"/>
    <s v=""/>
    <x v="34"/>
    <d v="2021-11-16T00:00:00"/>
    <x v="1"/>
    <x v="11"/>
    <m/>
    <m/>
    <x v="0"/>
  </r>
  <r>
    <x v="542"/>
    <n v="16162198"/>
    <n v="15606825"/>
    <n v="555373"/>
    <d v="2021-07-01T00:00:00"/>
    <x v="34"/>
    <d v="2021-05-13T00:00:00"/>
    <x v="1"/>
    <x v="5"/>
    <m/>
    <m/>
    <x v="5"/>
  </r>
  <r>
    <x v="756"/>
    <n v="1102900"/>
    <n v="1102900"/>
    <n v="0"/>
    <s v=""/>
    <x v="32"/>
    <d v="2020-02-17T00:00:00"/>
    <x v="2"/>
    <x v="9"/>
    <m/>
    <m/>
    <x v="4"/>
  </r>
  <r>
    <x v="757"/>
    <n v="1102900"/>
    <n v="1102900"/>
    <n v="0"/>
    <s v=""/>
    <x v="32"/>
    <d v="2020-02-17T00:00:00"/>
    <x v="2"/>
    <x v="5"/>
    <m/>
    <m/>
    <x v="4"/>
  </r>
  <r>
    <x v="758"/>
    <n v="1102900"/>
    <n v="1102900"/>
    <n v="0"/>
    <s v=""/>
    <x v="32"/>
    <d v="2020-02-17T00:00:00"/>
    <x v="2"/>
    <x v="5"/>
    <m/>
    <m/>
    <x v="4"/>
  </r>
  <r>
    <x v="759"/>
    <n v="1102900"/>
    <n v="1102900"/>
    <n v="0"/>
    <s v=""/>
    <x v="32"/>
    <d v="2020-02-17T00:00:00"/>
    <x v="2"/>
    <x v="5"/>
    <m/>
    <m/>
    <x v="4"/>
  </r>
  <r>
    <x v="760"/>
    <n v="6758069"/>
    <n v="6758069"/>
    <n v="0"/>
    <s v=""/>
    <x v="36"/>
    <d v="2020-02-20T00:00:00"/>
    <x v="2"/>
    <x v="4"/>
    <m/>
    <m/>
    <x v="4"/>
  </r>
  <r>
    <x v="761"/>
    <n v="7800702"/>
    <n v="7800702"/>
    <n v="0"/>
    <s v=""/>
    <x v="36"/>
    <d v="2020-02-13T00:00:00"/>
    <x v="2"/>
    <x v="4"/>
    <m/>
    <m/>
    <x v="4"/>
  </r>
  <r>
    <x v="762"/>
    <n v="7900810"/>
    <n v="7900810"/>
    <n v="0"/>
    <s v=""/>
    <x v="35"/>
    <d v="2020-02-13T00:00:00"/>
    <x v="2"/>
    <x v="0"/>
    <m/>
    <m/>
    <x v="4"/>
  </r>
  <r>
    <x v="206"/>
    <n v="14706650"/>
    <n v="2930716"/>
    <n v="11775934"/>
    <d v="2022-02-04T00:00:00"/>
    <x v="35"/>
    <d v="2021-10-07T00:00:00"/>
    <x v="1"/>
    <x v="9"/>
    <m/>
    <m/>
    <x v="5"/>
  </r>
  <r>
    <x v="202"/>
    <n v="11619730"/>
    <n v="8793756"/>
    <n v="2825974"/>
    <d v="2022-03-04T00:00:00"/>
    <x v="35"/>
    <d v="2021-10-08T00:00:00"/>
    <x v="1"/>
    <x v="11"/>
    <m/>
    <m/>
    <x v="5"/>
  </r>
  <r>
    <x v="763"/>
    <n v="3836748"/>
    <n v="3836748"/>
    <n v="0"/>
    <s v=""/>
    <x v="35"/>
    <d v="2020-02-13T00:00:00"/>
    <x v="2"/>
    <x v="11"/>
    <m/>
    <m/>
    <x v="4"/>
  </r>
  <r>
    <x v="764"/>
    <n v="8768963"/>
    <n v="8768963"/>
    <n v="0"/>
    <s v=""/>
    <x v="35"/>
    <d v="2020-02-13T00:00:00"/>
    <x v="2"/>
    <x v="0"/>
    <m/>
    <m/>
    <x v="4"/>
  </r>
  <r>
    <x v="765"/>
    <n v="2147077"/>
    <n v="2147077"/>
    <n v="0"/>
    <s v=""/>
    <x v="38"/>
    <d v="2020-02-13T00:00:00"/>
    <x v="2"/>
    <x v="4"/>
    <m/>
    <m/>
    <x v="4"/>
  </r>
  <r>
    <x v="390"/>
    <n v="38188665"/>
    <n v="3590143"/>
    <n v="34598522"/>
    <d v="2021-12-03T00:00:00"/>
    <x v="38"/>
    <d v="2021-07-05T00:00:00"/>
    <x v="1"/>
    <x v="4"/>
    <m/>
    <m/>
    <x v="5"/>
  </r>
  <r>
    <x v="638"/>
    <n v="124114707"/>
    <n v="84545263"/>
    <n v="39569444"/>
    <s v=""/>
    <x v="33"/>
    <d v="2021-02-15T00:00:00"/>
    <x v="1"/>
    <x v="5"/>
    <m/>
    <m/>
    <x v="1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766"/>
    <n v="8153367"/>
    <n v="8153367"/>
    <n v="0"/>
    <s v=""/>
    <x v="36"/>
    <d v="2019-12-31T00:00:00"/>
    <x v="2"/>
    <x v="9"/>
    <m/>
    <m/>
    <x v="2"/>
  </r>
  <r>
    <x v="767"/>
    <n v="9093674"/>
    <n v="9093674"/>
    <n v="0"/>
    <s v=""/>
    <x v="36"/>
    <d v="2019-12-31T00:00:00"/>
    <x v="2"/>
    <x v="9"/>
    <m/>
    <m/>
    <x v="2"/>
  </r>
  <r>
    <x v="768"/>
    <n v="9192026"/>
    <n v="9192026"/>
    <n v="0"/>
    <s v=""/>
    <x v="36"/>
    <d v="2019-12-31T00:00:00"/>
    <x v="2"/>
    <x v="12"/>
    <m/>
    <m/>
    <x v="2"/>
  </r>
  <r>
    <x v="769"/>
    <n v="12217687"/>
    <n v="12217687"/>
    <n v="0"/>
    <s v=""/>
    <x v="36"/>
    <d v="2019-12-31T00:00:00"/>
    <x v="2"/>
    <x v="12"/>
    <m/>
    <m/>
    <x v="2"/>
  </r>
  <r>
    <x v="770"/>
    <n v="9388295"/>
    <n v="9388295"/>
    <n v="0"/>
    <s v=""/>
    <x v="36"/>
    <d v="2019-12-31T00:00:00"/>
    <x v="2"/>
    <x v="12"/>
    <m/>
    <m/>
    <x v="2"/>
  </r>
  <r>
    <x v="50"/>
    <n v="26169303"/>
    <n v="11579478"/>
    <n v="14589825"/>
    <d v="2022-03-04T00:00:00"/>
    <x v="35"/>
    <d v="2022-01-21T00:00:00"/>
    <x v="0"/>
    <x v="7"/>
    <m/>
    <m/>
    <x v="5"/>
  </r>
  <r>
    <x v="771"/>
    <n v="9541261"/>
    <n v="9541261"/>
    <n v="0"/>
    <s v=""/>
    <x v="35"/>
    <d v="2020-02-03T00:00:00"/>
    <x v="2"/>
    <x v="9"/>
    <m/>
    <m/>
    <x v="4"/>
  </r>
  <r>
    <x v="161"/>
    <n v="15915629"/>
    <n v="5366559"/>
    <n v="10549070"/>
    <d v="2022-03-04T00:00:00"/>
    <x v="35"/>
    <d v="2021-11-05T00:00:00"/>
    <x v="1"/>
    <x v="7"/>
    <m/>
    <m/>
    <x v="5"/>
  </r>
  <r>
    <x v="105"/>
    <n v="9368616"/>
    <n v="9368616"/>
    <n v="0"/>
    <s v=""/>
    <x v="33"/>
    <d v="2021-12-09T00:00:00"/>
    <x v="1"/>
    <x v="8"/>
    <m/>
    <m/>
    <x v="1"/>
  </r>
  <r>
    <x v="772"/>
    <n v="2291748"/>
    <n v="2291748"/>
    <n v="0"/>
    <s v=""/>
    <x v="35"/>
    <d v="2020-01-30T00:00:00"/>
    <x v="2"/>
    <x v="9"/>
    <m/>
    <m/>
    <x v="4"/>
  </r>
  <r>
    <x v="773"/>
    <n v="901860"/>
    <n v="901860"/>
    <n v="0"/>
    <s v=""/>
    <x v="32"/>
    <d v="2020-02-11T00:00:00"/>
    <x v="2"/>
    <x v="3"/>
    <m/>
    <m/>
    <x v="1"/>
  </r>
  <r>
    <x v="774"/>
    <n v="778383"/>
    <n v="778383"/>
    <n v="0"/>
    <s v=""/>
    <x v="32"/>
    <d v="2020-02-10T00:00:00"/>
    <x v="2"/>
    <x v="3"/>
    <m/>
    <m/>
    <x v="1"/>
  </r>
  <r>
    <x v="775"/>
    <n v="778383"/>
    <n v="778383"/>
    <n v="0"/>
    <s v=""/>
    <x v="32"/>
    <d v="2020-01-30T00:00:00"/>
    <x v="2"/>
    <x v="8"/>
    <m/>
    <m/>
    <x v="4"/>
  </r>
  <r>
    <x v="776"/>
    <n v="778383"/>
    <n v="778383"/>
    <n v="0"/>
    <s v=""/>
    <x v="32"/>
    <d v="2020-02-07T00:00:00"/>
    <x v="2"/>
    <x v="3"/>
    <m/>
    <m/>
    <x v="1"/>
  </r>
  <r>
    <x v="777"/>
    <n v="1102900"/>
    <n v="1102900"/>
    <n v="0"/>
    <s v=""/>
    <x v="32"/>
    <d v="2020-01-29T00:00:00"/>
    <x v="2"/>
    <x v="8"/>
    <m/>
    <m/>
    <x v="4"/>
  </r>
  <r>
    <x v="778"/>
    <n v="901860"/>
    <n v="901860"/>
    <n v="0"/>
    <s v=""/>
    <x v="32"/>
    <d v="2020-02-06T00:00:00"/>
    <x v="2"/>
    <x v="3"/>
    <m/>
    <m/>
    <x v="1"/>
  </r>
  <r>
    <x v="29"/>
    <n v="310935195"/>
    <n v="310935195"/>
    <n v="0"/>
    <s v=""/>
    <x v="32"/>
    <d v="2022-02-15T00:00:00"/>
    <x v="0"/>
    <x v="3"/>
    <m/>
    <m/>
    <x v="2"/>
  </r>
  <r>
    <x v="779"/>
    <n v="778383"/>
    <n v="778383"/>
    <n v="0"/>
    <s v=""/>
    <x v="32"/>
    <d v="2020-02-04T00:00:00"/>
    <x v="2"/>
    <x v="3"/>
    <m/>
    <m/>
    <x v="1"/>
  </r>
  <r>
    <x v="780"/>
    <n v="935195"/>
    <n v="935195"/>
    <n v="0"/>
    <s v=""/>
    <x v="32"/>
    <d v="2020-02-03T00:00:00"/>
    <x v="2"/>
    <x v="3"/>
    <m/>
    <m/>
    <x v="1"/>
  </r>
  <r>
    <x v="781"/>
    <n v="778383"/>
    <n v="778383"/>
    <n v="0"/>
    <s v=""/>
    <x v="32"/>
    <d v="2020-01-29T00:00:00"/>
    <x v="2"/>
    <x v="8"/>
    <m/>
    <m/>
    <x v="4"/>
  </r>
  <r>
    <x v="782"/>
    <n v="1102900"/>
    <n v="1102900"/>
    <n v="0"/>
    <s v=""/>
    <x v="32"/>
    <d v="2020-01-28T00:00:00"/>
    <x v="2"/>
    <x v="8"/>
    <m/>
    <m/>
    <x v="4"/>
  </r>
  <r>
    <x v="783"/>
    <n v="1102900"/>
    <n v="1102900"/>
    <n v="0"/>
    <s v=""/>
    <x v="32"/>
    <d v="2020-01-28T00:00:00"/>
    <x v="2"/>
    <x v="8"/>
    <m/>
    <m/>
    <x v="4"/>
  </r>
  <r>
    <x v="784"/>
    <n v="778383"/>
    <n v="778383"/>
    <n v="0"/>
    <s v=""/>
    <x v="32"/>
    <d v="2020-01-27T00:00:00"/>
    <x v="2"/>
    <x v="8"/>
    <m/>
    <m/>
    <x v="4"/>
  </r>
  <r>
    <x v="495"/>
    <n v="40210591"/>
    <n v="1597560"/>
    <n v="38613031"/>
    <d v="2021-09-03T00:00:00"/>
    <x v="39"/>
    <d v="2021-06-07T00:00:00"/>
    <x v="1"/>
    <x v="0"/>
    <m/>
    <m/>
    <x v="5"/>
  </r>
  <r>
    <x v="440"/>
    <n v="146865617"/>
    <n v="140745302"/>
    <n v="6120315"/>
    <d v="2021-10-04T00:00:00"/>
    <x v="40"/>
    <d v="2021-07-23T00:00:00"/>
    <x v="1"/>
    <x v="13"/>
    <m/>
    <m/>
    <x v="2"/>
  </r>
  <r>
    <x v="785"/>
    <n v="156218242"/>
    <n v="156218242"/>
    <n v="0"/>
    <s v=""/>
    <x v="40"/>
    <d v="2020-01-13T00:00:00"/>
    <x v="2"/>
    <x v="6"/>
    <m/>
    <m/>
    <x v="2"/>
  </r>
  <r>
    <x v="649"/>
    <n v="12361761"/>
    <n v="8474162"/>
    <n v="3887599"/>
    <d v="2021-11-04T00:00:00"/>
    <x v="40"/>
    <d v="2021-02-01T00:00:00"/>
    <x v="1"/>
    <x v="16"/>
    <m/>
    <m/>
    <x v="1"/>
  </r>
  <r>
    <x v="786"/>
    <n v="47882271"/>
    <n v="47882271"/>
    <n v="0"/>
    <s v=""/>
    <x v="33"/>
    <d v="2019-12-31T00:00:00"/>
    <x v="2"/>
    <x v="3"/>
    <m/>
    <m/>
    <x v="2"/>
  </r>
  <r>
    <x v="787"/>
    <n v="6814495"/>
    <n v="6814495"/>
    <n v="0"/>
    <s v=""/>
    <x v="36"/>
    <d v="2019-12-31T00:00:00"/>
    <x v="2"/>
    <x v="9"/>
    <m/>
    <m/>
    <x v="2"/>
  </r>
  <r>
    <x v="788"/>
    <n v="55373588"/>
    <n v="55373588"/>
    <n v="0"/>
    <s v=""/>
    <x v="33"/>
    <d v="2019-12-27T00:00:00"/>
    <x v="2"/>
    <x v="4"/>
    <m/>
    <m/>
    <x v="2"/>
  </r>
  <r>
    <x v="789"/>
    <n v="5780881"/>
    <n v="5780881"/>
    <n v="0"/>
    <s v=""/>
    <x v="35"/>
    <d v="2019-12-16T00:00:00"/>
    <x v="2"/>
    <x v="9"/>
    <m/>
    <m/>
    <x v="4"/>
  </r>
  <r>
    <x v="790"/>
    <n v="231827292"/>
    <n v="231827292"/>
    <n v="0"/>
    <s v=""/>
    <x v="34"/>
    <d v="2019-12-18T00:00:00"/>
    <x v="2"/>
    <x v="11"/>
    <m/>
    <m/>
    <x v="2"/>
  </r>
  <r>
    <x v="790"/>
    <n v="231827292"/>
    <n v="231827292"/>
    <n v="0"/>
    <s v=""/>
    <x v="37"/>
    <d v="2019-12-18T00:00:00"/>
    <x v="2"/>
    <x v="11"/>
    <m/>
    <m/>
    <x v="2"/>
  </r>
  <r>
    <x v="791"/>
    <n v="46167413"/>
    <n v="46167413"/>
    <n v="0"/>
    <s v=""/>
    <x v="41"/>
    <d v="2019-12-16T00:00:00"/>
    <x v="2"/>
    <x v="5"/>
    <m/>
    <m/>
    <x v="2"/>
  </r>
  <r>
    <x v="792"/>
    <n v="31036548"/>
    <n v="31036548"/>
    <n v="0"/>
    <s v=""/>
    <x v="41"/>
    <d v="2019-12-16T00:00:00"/>
    <x v="2"/>
    <x v="11"/>
    <m/>
    <m/>
    <x v="2"/>
  </r>
  <r>
    <x v="247"/>
    <n v="49464519"/>
    <n v="25475218"/>
    <n v="23989301"/>
    <s v=""/>
    <x v="38"/>
    <d v="2021-09-25T00:00:00"/>
    <x v="1"/>
    <x v="14"/>
    <m/>
    <m/>
    <x v="5"/>
  </r>
  <r>
    <x v="793"/>
    <n v="4755275"/>
    <n v="4755275"/>
    <n v="0"/>
    <s v=""/>
    <x v="38"/>
    <d v="2019-12-16T00:00:00"/>
    <x v="2"/>
    <x v="4"/>
    <m/>
    <m/>
    <x v="4"/>
  </r>
  <r>
    <x v="325"/>
    <n v="8569710"/>
    <n v="3424541"/>
    <n v="5145169"/>
    <d v="2021-10-04T00:00:00"/>
    <x v="35"/>
    <d v="2021-09-10T00:00:00"/>
    <x v="1"/>
    <x v="7"/>
    <m/>
    <m/>
    <x v="5"/>
  </r>
  <r>
    <x v="794"/>
    <n v="203977522"/>
    <n v="203977522"/>
    <n v="0"/>
    <s v=""/>
    <x v="42"/>
    <d v="2019-12-16T00:00:00"/>
    <x v="2"/>
    <x v="15"/>
    <m/>
    <m/>
    <x v="2"/>
  </r>
  <r>
    <x v="794"/>
    <n v="203977522"/>
    <n v="203977522"/>
    <n v="0"/>
    <s v=""/>
    <x v="40"/>
    <d v="2019-12-16T00:00:00"/>
    <x v="2"/>
    <x v="15"/>
    <m/>
    <m/>
    <x v="2"/>
  </r>
  <r>
    <x v="795"/>
    <n v="9921635"/>
    <n v="9921635"/>
    <n v="0"/>
    <s v=""/>
    <x v="38"/>
    <d v="2019-12-16T00:00:00"/>
    <x v="2"/>
    <x v="4"/>
    <m/>
    <m/>
    <x v="4"/>
  </r>
  <r>
    <x v="274"/>
    <n v="312811902"/>
    <n v="312811902"/>
    <n v="0"/>
    <s v=""/>
    <x v="42"/>
    <d v="2021-09-20T00:00:00"/>
    <x v="1"/>
    <x v="11"/>
    <m/>
    <m/>
    <x v="0"/>
  </r>
  <r>
    <x v="274"/>
    <n v="312811902"/>
    <n v="312811902"/>
    <n v="0"/>
    <s v=""/>
    <x v="34"/>
    <d v="2021-09-20T00:00:00"/>
    <x v="1"/>
    <x v="11"/>
    <m/>
    <m/>
    <x v="0"/>
  </r>
  <r>
    <x v="274"/>
    <n v="312811902"/>
    <n v="312811902"/>
    <n v="0"/>
    <s v=""/>
    <x v="37"/>
    <d v="2021-09-20T00:00:00"/>
    <x v="1"/>
    <x v="11"/>
    <m/>
    <m/>
    <x v="0"/>
  </r>
  <r>
    <x v="274"/>
    <n v="312811902"/>
    <n v="312811902"/>
    <n v="0"/>
    <s v=""/>
    <x v="40"/>
    <d v="2021-09-20T00:00:00"/>
    <x v="1"/>
    <x v="11"/>
    <m/>
    <m/>
    <x v="0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  <r>
    <x v="433"/>
    <m/>
    <m/>
    <m/>
    <m/>
    <x v="25"/>
    <m/>
    <x v="3"/>
    <x v="18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38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A886:C903" firstHeaderRow="1" firstDataRow="1" firstDataCol="0"/>
  <pivotFields count="1">
    <pivotField allDrilled="1" showAll="0" dataSourceSort="1" defaultAttributeDrillState="1">
      <items count="1">
        <item t="default"/>
      </items>
    </pivotField>
  </pivot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4" name="[Rango].[Fecha de inicio]">
      <autoFilter ref="A1">
        <filterColumn colId="0">
          <customFilters and="1">
            <customFilter operator="greaterThanOrEqual" val="44743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lacion!$A$1:$L$703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Tabla dinámica2" cacheId="4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870:B883" firstHeaderRow="1" firstDataRow="1" firstDataCol="1"/>
  <pivotFields count="12">
    <pivotField dataField="1" showAll="0">
      <items count="801">
        <item m="1" x="798"/>
        <item x="708"/>
        <item x="573"/>
        <item x="176"/>
        <item x="617"/>
        <item x="193"/>
        <item x="180"/>
        <item x="272"/>
        <item x="649"/>
        <item x="251"/>
        <item x="92"/>
        <item x="579"/>
        <item x="571"/>
        <item x="582"/>
        <item x="218"/>
        <item x="118"/>
        <item x="406"/>
        <item x="329"/>
        <item x="719"/>
        <item x="628"/>
        <item x="250"/>
        <item x="715"/>
        <item x="514"/>
        <item x="737"/>
        <item x="735"/>
        <item x="765"/>
        <item x="80"/>
        <item x="5"/>
        <item x="752"/>
        <item x="318"/>
        <item x="390"/>
        <item x="581"/>
        <item x="341"/>
        <item x="739"/>
        <item x="546"/>
        <item x="257"/>
        <item x="483"/>
        <item x="692"/>
        <item x="646"/>
        <item x="536"/>
        <item x="519"/>
        <item x="728"/>
        <item x="697"/>
        <item x="385"/>
        <item x="760"/>
        <item x="654"/>
        <item x="738"/>
        <item x="415"/>
        <item x="262"/>
        <item x="611"/>
        <item x="714"/>
        <item x="213"/>
        <item x="344"/>
        <item x="733"/>
        <item x="304"/>
        <item x="540"/>
        <item x="339"/>
        <item x="656"/>
        <item x="572"/>
        <item x="381"/>
        <item x="395"/>
        <item x="528"/>
        <item x="795"/>
        <item x="359"/>
        <item x="749"/>
        <item x="630"/>
        <item x="691"/>
        <item x="8"/>
        <item x="734"/>
        <item x="222"/>
        <item x="593"/>
        <item x="675"/>
        <item x="742"/>
        <item x="740"/>
        <item x="158"/>
        <item x="547"/>
        <item x="717"/>
        <item x="712"/>
        <item x="788"/>
        <item x="558"/>
        <item x="40"/>
        <item x="684"/>
        <item x="713"/>
        <item x="538"/>
        <item x="748"/>
        <item x="477"/>
        <item x="456"/>
        <item x="140"/>
        <item x="59"/>
        <item x="622"/>
        <item x="793"/>
        <item x="741"/>
        <item x="284"/>
        <item x="488"/>
        <item x="568"/>
        <item x="685"/>
        <item x="27"/>
        <item x="173"/>
        <item x="403"/>
        <item x="564"/>
        <item x="636"/>
        <item x="531"/>
        <item x="317"/>
        <item x="357"/>
        <item x="93"/>
        <item x="736"/>
        <item x="535"/>
        <item x="727"/>
        <item x="214"/>
        <item x="234"/>
        <item x="645"/>
        <item x="644"/>
        <item x="482"/>
        <item x="327"/>
        <item x="620"/>
        <item x="285"/>
        <item x="308"/>
        <item x="486"/>
        <item x="557"/>
        <item x="198"/>
        <item x="503"/>
        <item x="596"/>
        <item x="507"/>
        <item x="683"/>
        <item x="55"/>
        <item x="761"/>
        <item x="371"/>
        <item x="452"/>
        <item x="453"/>
        <item x="166"/>
        <item x="156"/>
        <item x="150"/>
        <item x="30"/>
        <item x="14"/>
        <item x="476"/>
        <item x="261"/>
        <item x="421"/>
        <item x="670"/>
        <item x="405"/>
        <item x="578"/>
        <item x="137"/>
        <item x="37"/>
        <item x="681"/>
        <item x="526"/>
        <item x="437"/>
        <item x="432"/>
        <item x="673"/>
        <item x="464"/>
        <item x="427"/>
        <item x="112"/>
        <item x="436"/>
        <item x="182"/>
        <item x="541"/>
        <item x="155"/>
        <item x="663"/>
        <item x="561"/>
        <item x="260"/>
        <item x="273"/>
        <item x="376"/>
        <item x="259"/>
        <item x="658"/>
        <item x="172"/>
        <item x="423"/>
        <item x="241"/>
        <item x="454"/>
        <item x="26"/>
        <item x="416"/>
        <item x="458"/>
        <item x="386"/>
        <item x="258"/>
        <item x="730"/>
        <item x="435"/>
        <item x="404"/>
        <item x="365"/>
        <item x="333"/>
        <item x="152"/>
        <item x="487"/>
        <item x="364"/>
        <item x="417"/>
        <item x="204"/>
        <item x="594"/>
        <item x="165"/>
        <item x="679"/>
        <item x="1"/>
        <item x="175"/>
        <item x="44"/>
        <item x="609"/>
        <item x="431"/>
        <item x="451"/>
        <item x="424"/>
        <item x="716"/>
        <item x="159"/>
        <item x="102"/>
        <item x="721"/>
        <item x="430"/>
        <item x="703"/>
        <item x="677"/>
        <item x="235"/>
        <item x="726"/>
        <item x="148"/>
        <item x="688"/>
        <item x="324"/>
        <item x="662"/>
        <item x="455"/>
        <item x="394"/>
        <item x="377"/>
        <item x="725"/>
        <item x="3"/>
        <item x="678"/>
        <item x="181"/>
        <item x="409"/>
        <item x="651"/>
        <item x="689"/>
        <item x="101"/>
        <item x="10"/>
        <item x="764"/>
        <item x="39"/>
        <item x="11"/>
        <item x="56"/>
        <item x="63"/>
        <item x="553"/>
        <item x="495"/>
        <item x="277"/>
        <item x="513"/>
        <item x="191"/>
        <item x="81"/>
        <item x="762"/>
        <item x="613"/>
        <item x="667"/>
        <item x="668"/>
        <item x="323"/>
        <item x="640"/>
        <item x="98"/>
        <item x="463"/>
        <item x="599"/>
        <item x="700"/>
        <item x="626"/>
        <item x="574"/>
        <item x="19"/>
        <item x="687"/>
        <item x="126"/>
        <item x="237"/>
        <item x="499"/>
        <item x="24"/>
        <item x="665"/>
        <item x="351"/>
        <item x="271"/>
        <item x="621"/>
        <item x="0"/>
        <item x="322"/>
        <item x="240"/>
        <item x="38"/>
        <item x="278"/>
        <item x="372"/>
        <item x="192"/>
        <item x="154"/>
        <item x="648"/>
        <item x="171"/>
        <item x="188"/>
        <item x="718"/>
        <item x="653"/>
        <item x="704"/>
        <item x="62"/>
        <item x="664"/>
        <item x="31"/>
        <item x="283"/>
        <item x="439"/>
        <item x="652"/>
        <item x="627"/>
        <item x="220"/>
        <item x="586"/>
        <item x="604"/>
        <item x="690"/>
        <item x="475"/>
        <item x="279"/>
        <item x="375"/>
        <item x="127"/>
        <item x="606"/>
        <item x="474"/>
        <item x="379"/>
        <item x="607"/>
        <item x="481"/>
        <item x="497"/>
        <item x="373"/>
        <item x="517"/>
        <item x="577"/>
        <item x="672"/>
        <item x="28"/>
        <item x="25"/>
        <item x="149"/>
        <item x="443"/>
        <item x="389"/>
        <item x="125"/>
        <item x="641"/>
        <item x="82"/>
        <item x="616"/>
        <item x="89"/>
        <item x="164"/>
        <item x="58"/>
        <item x="18"/>
        <item x="707"/>
        <item x="650"/>
        <item x="601"/>
        <item x="177"/>
        <item x="194"/>
        <item x="444"/>
        <item x="332"/>
        <item x="755"/>
        <item x="84"/>
        <item x="316"/>
        <item x="139"/>
        <item x="100"/>
        <item x="61"/>
        <item x="412"/>
        <item x="794"/>
        <item x="264"/>
        <item x="711"/>
        <item x="49"/>
        <item x="15"/>
        <item x="109"/>
        <item x="671"/>
        <item x="560"/>
        <item x="445"/>
        <item x="706"/>
        <item x="170"/>
        <item x="117"/>
        <item x="724"/>
        <item x="530"/>
        <item x="555"/>
        <item x="732"/>
        <item x="729"/>
        <item x="429"/>
        <item x="785"/>
        <item x="144"/>
        <item x="311"/>
        <item x="209"/>
        <item x="270"/>
        <item x="468"/>
        <item x="382"/>
        <item x="589"/>
        <item x="22"/>
        <item x="21"/>
        <item x="256"/>
        <item x="145"/>
        <item x="249"/>
        <item x="310"/>
        <item x="303"/>
        <item x="302"/>
        <item x="91"/>
        <item x="682"/>
        <item x="65"/>
        <item x="597"/>
        <item x="350"/>
        <item x="233"/>
        <item x="195"/>
        <item x="588"/>
        <item x="208"/>
        <item x="438"/>
        <item x="485"/>
        <item x="587"/>
        <item x="183"/>
        <item x="73"/>
        <item x="9"/>
        <item x="515"/>
        <item x="301"/>
        <item x="242"/>
        <item x="356"/>
        <item x="300"/>
        <item x="299"/>
        <item x="602"/>
        <item x="54"/>
        <item x="185"/>
        <item x="79"/>
        <item x="608"/>
        <item x="217"/>
        <item x="666"/>
        <item x="605"/>
        <item x="315"/>
        <item x="414"/>
        <item x="60"/>
        <item x="520"/>
        <item x="103"/>
        <item x="759"/>
        <item x="6"/>
        <item x="298"/>
        <item x="699"/>
        <item x="342"/>
        <item x="757"/>
        <item x="575"/>
        <item x="565"/>
        <item x="297"/>
        <item x="411"/>
        <item x="370"/>
        <item x="77"/>
        <item x="83"/>
        <item x="758"/>
        <item x="791"/>
        <item x="309"/>
        <item x="343"/>
        <item x="747"/>
        <item x="116"/>
        <item x="384"/>
        <item x="542"/>
        <item x="74"/>
        <item x="346"/>
        <item x="746"/>
        <item x="562"/>
        <item x="413"/>
        <item x="484"/>
        <item x="296"/>
        <item x="745"/>
        <item x="744"/>
        <item x="115"/>
        <item x="634"/>
        <item x="638"/>
        <item x="434"/>
        <item x="770"/>
        <item x="769"/>
        <item x="768"/>
        <item x="494"/>
        <item x="36"/>
        <item x="328"/>
        <item x="292"/>
        <item x="551"/>
        <item x="492"/>
        <item x="239"/>
        <item m="1" x="797"/>
        <item x="120"/>
        <item x="174"/>
        <item m="1" x="799"/>
        <item x="592"/>
        <item x="790"/>
        <item x="722"/>
        <item x="380"/>
        <item x="35"/>
        <item x="131"/>
        <item x="293"/>
        <item x="473"/>
        <item x="336"/>
        <item x="496"/>
        <item x="335"/>
        <item x="104"/>
        <item x="202"/>
        <item x="355"/>
        <item x="366"/>
        <item x="521"/>
        <item x="94"/>
        <item x="623"/>
        <item x="576"/>
        <item x="130"/>
        <item x="129"/>
        <item x="792"/>
        <item x="128"/>
        <item x="624"/>
        <item x="446"/>
        <item x="124"/>
        <item x="354"/>
        <item x="674"/>
        <item x="86"/>
        <item x="393"/>
        <item x="274"/>
        <item x="639"/>
        <item x="563"/>
        <item x="255"/>
        <item x="363"/>
        <item x="72"/>
        <item x="763"/>
        <item x="146"/>
        <item x="248"/>
        <item x="698"/>
        <item x="134"/>
        <item x="693"/>
        <item x="305"/>
        <item x="53"/>
        <item x="254"/>
        <item x="518"/>
        <item x="232"/>
        <item x="186"/>
        <item x="502"/>
        <item x="219"/>
        <item x="52"/>
        <item x="114"/>
        <item x="85"/>
        <item x="75"/>
        <item x="122"/>
        <item x="147"/>
        <item x="57"/>
        <item x="347"/>
        <item x="489"/>
        <item x="326"/>
        <item x="247"/>
        <item x="269"/>
        <item x="179"/>
        <item x="246"/>
        <item x="178"/>
        <item x="48"/>
        <item x="231"/>
        <item x="230"/>
        <item x="392"/>
        <item x="157"/>
        <item x="121"/>
        <item x="275"/>
        <item x="472"/>
        <item x="216"/>
        <item x="201"/>
        <item x="76"/>
        <item x="23"/>
        <item x="550"/>
        <item x="569"/>
        <item x="349"/>
        <item x="383"/>
        <item x="523"/>
        <item x="398"/>
        <item x="29"/>
        <item x="590"/>
        <item x="480"/>
        <item x="501"/>
        <item x="4"/>
        <item x="337"/>
        <item x="779"/>
        <item x="786"/>
        <item x="778"/>
        <item x="508"/>
        <item x="637"/>
        <item x="7"/>
        <item x="773"/>
        <item x="525"/>
        <item x="282"/>
        <item x="162"/>
        <item x="774"/>
        <item x="479"/>
        <item x="133"/>
        <item x="504"/>
        <item x="710"/>
        <item x="780"/>
        <item x="229"/>
        <item x="362"/>
        <item x="643"/>
        <item x="71"/>
        <item x="522"/>
        <item x="20"/>
        <item x="631"/>
        <item x="207"/>
        <item x="776"/>
        <item x="618"/>
        <item x="136"/>
        <item x="784"/>
        <item x="108"/>
        <item x="107"/>
        <item x="781"/>
        <item x="106"/>
        <item x="105"/>
        <item x="67"/>
        <item x="338"/>
        <item x="97"/>
        <item x="783"/>
        <item x="228"/>
        <item x="353"/>
        <item x="397"/>
        <item x="295"/>
        <item x="471"/>
        <item x="110"/>
        <item x="268"/>
        <item x="447"/>
        <item x="782"/>
        <item x="361"/>
        <item x="16"/>
        <item x="78"/>
        <item x="190"/>
        <item x="441"/>
        <item x="705"/>
        <item x="751"/>
        <item x="245"/>
        <item x="777"/>
        <item x="775"/>
        <item x="286"/>
        <item x="402"/>
        <item x="603"/>
        <item x="420"/>
        <item x="425"/>
        <item x="566"/>
        <item x="669"/>
        <item x="723"/>
        <item x="367"/>
        <item x="428"/>
        <item x="418"/>
        <item x="426"/>
        <item x="123"/>
        <item x="549"/>
        <item x="319"/>
        <item x="168"/>
        <item x="187"/>
        <item x="169"/>
        <item x="552"/>
        <item x="753"/>
        <item x="167"/>
        <item x="378"/>
        <item x="422"/>
        <item x="212"/>
        <item x="694"/>
        <item x="320"/>
        <item x="306"/>
        <item x="210"/>
        <item x="203"/>
        <item x="537"/>
        <item x="559"/>
        <item x="583"/>
        <item x="584"/>
        <item x="391"/>
        <item x="554"/>
        <item x="399"/>
        <item x="400"/>
        <item x="199"/>
        <item x="657"/>
        <item x="2"/>
        <item x="750"/>
        <item x="539"/>
        <item x="211"/>
        <item x="408"/>
        <item x="695"/>
        <item x="591"/>
        <item x="743"/>
        <item x="184"/>
        <item x="720"/>
        <item x="585"/>
        <item x="680"/>
        <item x="189"/>
        <item x="686"/>
        <item x="68"/>
        <item x="442"/>
        <item x="598"/>
        <item x="661"/>
        <item x="660"/>
        <item x="358"/>
        <item x="696"/>
        <item x="419"/>
        <item x="113"/>
        <item x="321"/>
        <item x="47"/>
        <item x="401"/>
        <item x="556"/>
        <item x="95"/>
        <item x="567"/>
        <item x="197"/>
        <item x="491"/>
        <item x="13"/>
        <item x="527"/>
        <item x="34"/>
        <item x="334"/>
        <item x="90"/>
        <item x="461"/>
        <item x="41"/>
        <item x="143"/>
        <item x="291"/>
        <item x="64"/>
        <item x="227"/>
        <item x="51"/>
        <item x="132"/>
        <item x="460"/>
        <item x="325"/>
        <item x="516"/>
        <item x="459"/>
        <item x="610"/>
        <item x="545"/>
        <item x="69"/>
        <item x="345"/>
        <item x="570"/>
        <item x="226"/>
        <item x="290"/>
        <item x="374"/>
        <item x="244"/>
        <item x="331"/>
        <item x="509"/>
        <item x="512"/>
        <item x="529"/>
        <item x="281"/>
        <item x="50"/>
        <item x="470"/>
        <item x="161"/>
        <item x="267"/>
        <item x="87"/>
        <item x="330"/>
        <item x="500"/>
        <item x="280"/>
        <item x="544"/>
        <item x="754"/>
        <item x="619"/>
        <item x="600"/>
        <item x="142"/>
        <item x="70"/>
        <item x="543"/>
        <item x="289"/>
        <item x="307"/>
        <item x="490"/>
        <item x="493"/>
        <item x="288"/>
        <item x="138"/>
        <item x="448"/>
        <item x="532"/>
        <item x="225"/>
        <item x="314"/>
        <item x="465"/>
        <item x="12"/>
        <item x="196"/>
        <item x="96"/>
        <item x="119"/>
        <item x="506"/>
        <item x="141"/>
        <item x="276"/>
        <item x="88"/>
        <item x="266"/>
        <item x="243"/>
        <item x="467"/>
        <item x="498"/>
        <item x="224"/>
        <item x="469"/>
        <item x="612"/>
        <item x="369"/>
        <item x="388"/>
        <item x="524"/>
        <item x="635"/>
        <item x="360"/>
        <item x="440"/>
        <item x="632"/>
        <item x="46"/>
        <item x="709"/>
        <item x="676"/>
        <item m="1" x="796"/>
        <item x="99"/>
        <item x="655"/>
        <item x="294"/>
        <item x="580"/>
        <item x="223"/>
        <item x="633"/>
        <item x="205"/>
        <item x="771"/>
        <item x="466"/>
        <item x="387"/>
        <item x="462"/>
        <item x="348"/>
        <item x="236"/>
        <item x="702"/>
        <item x="659"/>
        <item x="614"/>
        <item x="625"/>
        <item x="615"/>
        <item x="505"/>
        <item x="33"/>
        <item x="789"/>
        <item x="701"/>
        <item x="313"/>
        <item x="160"/>
        <item x="340"/>
        <item x="410"/>
        <item x="153"/>
        <item x="457"/>
        <item x="163"/>
        <item x="510"/>
        <item x="511"/>
        <item x="629"/>
        <item x="478"/>
        <item x="368"/>
        <item x="253"/>
        <item x="312"/>
        <item x="756"/>
        <item x="66"/>
        <item x="772"/>
        <item x="32"/>
        <item x="449"/>
        <item x="731"/>
        <item x="135"/>
        <item x="200"/>
        <item x="352"/>
        <item x="407"/>
        <item x="206"/>
        <item x="450"/>
        <item x="647"/>
        <item x="215"/>
        <item x="221"/>
        <item x="42"/>
        <item x="151"/>
        <item x="287"/>
        <item x="595"/>
        <item x="45"/>
        <item x="265"/>
        <item x="642"/>
        <item x="534"/>
        <item x="548"/>
        <item x="766"/>
        <item x="787"/>
        <item x="767"/>
        <item x="396"/>
        <item x="533"/>
        <item x="111"/>
        <item x="238"/>
        <item x="43"/>
        <item x="17"/>
        <item x="263"/>
        <item x="252"/>
        <item x="433"/>
        <item t="default"/>
      </items>
    </pivotField>
    <pivotField numFmtId="165" showAll="0"/>
    <pivotField numFmtId="164" showAll="0"/>
    <pivotField numFmtId="164" showAll="0"/>
    <pivotField showAll="0"/>
    <pivotField showAll="0">
      <items count="44">
        <item x="20"/>
        <item x="0"/>
        <item x="12"/>
        <item x="8"/>
        <item x="15"/>
        <item x="9"/>
        <item x="30"/>
        <item x="38"/>
        <item x="35"/>
        <item x="10"/>
        <item x="28"/>
        <item x="14"/>
        <item x="29"/>
        <item x="18"/>
        <item x="26"/>
        <item x="2"/>
        <item x="1"/>
        <item x="11"/>
        <item x="3"/>
        <item x="39"/>
        <item x="32"/>
        <item x="17"/>
        <item x="5"/>
        <item x="36"/>
        <item x="33"/>
        <item x="41"/>
        <item x="37"/>
        <item x="42"/>
        <item x="34"/>
        <item x="31"/>
        <item x="40"/>
        <item x="27"/>
        <item x="7"/>
        <item x="4"/>
        <item x="6"/>
        <item x="16"/>
        <item x="22"/>
        <item x="21"/>
        <item x="23"/>
        <item x="19"/>
        <item x="24"/>
        <item x="13"/>
        <item x="25"/>
        <item t="default"/>
      </items>
    </pivotField>
    <pivotField numFmtId="14" showAll="0"/>
    <pivotField showAll="0">
      <items count="5">
        <item x="2"/>
        <item x="1"/>
        <item x="0"/>
        <item x="3"/>
        <item t="default"/>
      </items>
    </pivotField>
    <pivotField showAll="0">
      <items count="23">
        <item m="1" x="20"/>
        <item x="16"/>
        <item x="19"/>
        <item x="4"/>
        <item x="1"/>
        <item x="0"/>
        <item x="15"/>
        <item x="6"/>
        <item x="5"/>
        <item x="12"/>
        <item x="17"/>
        <item x="11"/>
        <item x="14"/>
        <item x="10"/>
        <item x="3"/>
        <item x="8"/>
        <item x="2"/>
        <item x="7"/>
        <item x="13"/>
        <item x="9"/>
        <item m="1" x="21"/>
        <item x="18"/>
        <item t="default"/>
      </items>
    </pivotField>
    <pivotField showAll="0"/>
    <pivotField showAll="0"/>
    <pivotField axis="axisRow" showAll="0">
      <items count="15">
        <item x="3"/>
        <item x="10"/>
        <item m="1" x="12"/>
        <item x="6"/>
        <item x="5"/>
        <item x="4"/>
        <item x="8"/>
        <item x="1"/>
        <item x="7"/>
        <item x="11"/>
        <item x="2"/>
        <item m="1" x="13"/>
        <item x="0"/>
        <item x="9"/>
        <item t="default"/>
      </items>
    </pivotField>
  </pivotFields>
  <rowFields count="1">
    <field x="11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Items count="1">
    <i/>
  </colItems>
  <dataFields count="1">
    <dataField name="Cuenta de Sitio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45" applyNumberFormats="0" applyBorderFormats="0" applyFontFormats="0" applyPatternFormats="0" applyAlignmentFormats="0" applyWidthHeightFormats="1" dataCaption="Valores" updatedVersion="5" minRefreshableVersion="3" showDrill="0" showDataTips="0" useAutoFormatting="1" itemPrintTitles="1" createdVersion="5" indent="0" outline="1" outlineData="1" multipleFieldFilters="0" chartFormat="6">
  <location ref="A805:B810" firstHeaderRow="1" firstDataRow="1" firstDataCol="1"/>
  <pivotFields count="12">
    <pivotField dataField="1" showAll="0">
      <items count="801">
        <item m="1" x="798"/>
        <item x="708"/>
        <item x="573"/>
        <item x="176"/>
        <item x="617"/>
        <item x="193"/>
        <item x="180"/>
        <item x="272"/>
        <item x="649"/>
        <item x="251"/>
        <item x="92"/>
        <item x="579"/>
        <item x="571"/>
        <item x="582"/>
        <item x="218"/>
        <item x="118"/>
        <item x="406"/>
        <item x="329"/>
        <item x="719"/>
        <item x="628"/>
        <item x="250"/>
        <item x="715"/>
        <item x="514"/>
        <item x="737"/>
        <item x="735"/>
        <item x="765"/>
        <item x="80"/>
        <item x="5"/>
        <item x="752"/>
        <item x="318"/>
        <item x="390"/>
        <item x="581"/>
        <item x="341"/>
        <item x="739"/>
        <item x="546"/>
        <item x="257"/>
        <item x="483"/>
        <item x="692"/>
        <item x="646"/>
        <item x="536"/>
        <item x="519"/>
        <item x="728"/>
        <item x="697"/>
        <item x="385"/>
        <item x="760"/>
        <item x="654"/>
        <item x="738"/>
        <item x="415"/>
        <item x="262"/>
        <item x="611"/>
        <item x="714"/>
        <item x="213"/>
        <item x="344"/>
        <item x="733"/>
        <item x="304"/>
        <item x="540"/>
        <item x="339"/>
        <item x="656"/>
        <item x="572"/>
        <item x="381"/>
        <item x="395"/>
        <item x="528"/>
        <item x="795"/>
        <item x="359"/>
        <item x="749"/>
        <item x="630"/>
        <item x="691"/>
        <item x="8"/>
        <item x="734"/>
        <item x="222"/>
        <item x="593"/>
        <item x="675"/>
        <item x="742"/>
        <item x="740"/>
        <item x="158"/>
        <item x="547"/>
        <item x="717"/>
        <item x="712"/>
        <item x="788"/>
        <item x="558"/>
        <item x="40"/>
        <item x="684"/>
        <item x="713"/>
        <item x="538"/>
        <item x="748"/>
        <item x="477"/>
        <item x="456"/>
        <item x="140"/>
        <item x="59"/>
        <item x="622"/>
        <item x="793"/>
        <item x="741"/>
        <item x="284"/>
        <item x="488"/>
        <item x="568"/>
        <item x="685"/>
        <item x="27"/>
        <item x="173"/>
        <item x="403"/>
        <item x="564"/>
        <item x="636"/>
        <item x="531"/>
        <item x="317"/>
        <item x="357"/>
        <item x="93"/>
        <item x="736"/>
        <item x="535"/>
        <item x="727"/>
        <item x="214"/>
        <item x="234"/>
        <item x="645"/>
        <item x="644"/>
        <item x="482"/>
        <item x="327"/>
        <item x="620"/>
        <item x="285"/>
        <item x="308"/>
        <item x="486"/>
        <item x="557"/>
        <item x="198"/>
        <item x="503"/>
        <item x="596"/>
        <item x="507"/>
        <item x="683"/>
        <item x="55"/>
        <item x="761"/>
        <item x="371"/>
        <item x="452"/>
        <item x="453"/>
        <item x="166"/>
        <item x="156"/>
        <item x="150"/>
        <item x="30"/>
        <item x="14"/>
        <item x="476"/>
        <item x="261"/>
        <item x="421"/>
        <item x="670"/>
        <item x="405"/>
        <item x="578"/>
        <item x="137"/>
        <item x="37"/>
        <item x="681"/>
        <item x="526"/>
        <item x="437"/>
        <item x="432"/>
        <item x="673"/>
        <item x="464"/>
        <item x="427"/>
        <item x="112"/>
        <item x="436"/>
        <item x="182"/>
        <item x="541"/>
        <item x="155"/>
        <item x="663"/>
        <item x="561"/>
        <item x="260"/>
        <item x="273"/>
        <item x="376"/>
        <item x="259"/>
        <item x="658"/>
        <item x="172"/>
        <item x="423"/>
        <item x="241"/>
        <item x="454"/>
        <item x="26"/>
        <item x="416"/>
        <item x="458"/>
        <item x="386"/>
        <item x="258"/>
        <item x="730"/>
        <item x="435"/>
        <item x="404"/>
        <item x="365"/>
        <item x="333"/>
        <item x="152"/>
        <item x="487"/>
        <item x="364"/>
        <item x="417"/>
        <item x="204"/>
        <item x="594"/>
        <item x="165"/>
        <item x="679"/>
        <item x="1"/>
        <item x="175"/>
        <item x="44"/>
        <item x="609"/>
        <item x="431"/>
        <item x="451"/>
        <item x="424"/>
        <item x="716"/>
        <item x="159"/>
        <item x="102"/>
        <item x="721"/>
        <item x="430"/>
        <item x="703"/>
        <item x="677"/>
        <item x="235"/>
        <item x="726"/>
        <item x="148"/>
        <item x="688"/>
        <item x="324"/>
        <item x="662"/>
        <item x="455"/>
        <item x="394"/>
        <item x="377"/>
        <item x="725"/>
        <item x="3"/>
        <item x="678"/>
        <item x="181"/>
        <item x="409"/>
        <item x="651"/>
        <item x="689"/>
        <item x="101"/>
        <item x="10"/>
        <item x="764"/>
        <item x="39"/>
        <item x="11"/>
        <item x="56"/>
        <item x="63"/>
        <item x="553"/>
        <item x="495"/>
        <item x="277"/>
        <item x="513"/>
        <item x="191"/>
        <item x="81"/>
        <item x="762"/>
        <item x="613"/>
        <item x="667"/>
        <item x="668"/>
        <item x="323"/>
        <item x="640"/>
        <item x="98"/>
        <item x="463"/>
        <item x="599"/>
        <item x="700"/>
        <item x="626"/>
        <item x="574"/>
        <item x="19"/>
        <item x="687"/>
        <item x="126"/>
        <item x="237"/>
        <item x="499"/>
        <item x="24"/>
        <item x="665"/>
        <item x="351"/>
        <item x="271"/>
        <item x="621"/>
        <item x="0"/>
        <item x="322"/>
        <item x="240"/>
        <item x="38"/>
        <item x="278"/>
        <item x="372"/>
        <item x="192"/>
        <item x="154"/>
        <item x="648"/>
        <item x="171"/>
        <item x="188"/>
        <item x="718"/>
        <item x="653"/>
        <item x="704"/>
        <item x="62"/>
        <item x="664"/>
        <item x="31"/>
        <item x="283"/>
        <item x="439"/>
        <item x="652"/>
        <item x="627"/>
        <item x="220"/>
        <item x="586"/>
        <item x="604"/>
        <item x="690"/>
        <item x="475"/>
        <item x="279"/>
        <item x="375"/>
        <item x="127"/>
        <item x="606"/>
        <item x="474"/>
        <item x="379"/>
        <item x="607"/>
        <item x="481"/>
        <item x="497"/>
        <item x="373"/>
        <item x="517"/>
        <item x="577"/>
        <item x="672"/>
        <item x="28"/>
        <item x="25"/>
        <item x="149"/>
        <item x="443"/>
        <item x="389"/>
        <item x="125"/>
        <item x="641"/>
        <item x="82"/>
        <item x="616"/>
        <item x="89"/>
        <item x="164"/>
        <item x="58"/>
        <item x="18"/>
        <item x="707"/>
        <item x="650"/>
        <item x="601"/>
        <item x="177"/>
        <item x="194"/>
        <item x="444"/>
        <item x="332"/>
        <item x="755"/>
        <item x="84"/>
        <item x="316"/>
        <item x="139"/>
        <item x="100"/>
        <item x="61"/>
        <item x="412"/>
        <item x="794"/>
        <item x="264"/>
        <item x="711"/>
        <item x="49"/>
        <item x="15"/>
        <item x="109"/>
        <item x="671"/>
        <item x="560"/>
        <item x="445"/>
        <item x="706"/>
        <item x="170"/>
        <item x="117"/>
        <item x="724"/>
        <item x="530"/>
        <item x="555"/>
        <item x="732"/>
        <item x="729"/>
        <item x="429"/>
        <item x="785"/>
        <item x="144"/>
        <item x="311"/>
        <item x="209"/>
        <item x="270"/>
        <item x="468"/>
        <item x="382"/>
        <item x="589"/>
        <item x="22"/>
        <item x="21"/>
        <item x="256"/>
        <item x="145"/>
        <item x="249"/>
        <item x="310"/>
        <item x="303"/>
        <item x="302"/>
        <item x="91"/>
        <item x="682"/>
        <item x="65"/>
        <item x="597"/>
        <item x="350"/>
        <item x="233"/>
        <item x="195"/>
        <item x="588"/>
        <item x="208"/>
        <item x="438"/>
        <item x="485"/>
        <item x="587"/>
        <item x="183"/>
        <item x="73"/>
        <item x="9"/>
        <item x="515"/>
        <item x="301"/>
        <item x="242"/>
        <item x="356"/>
        <item x="300"/>
        <item x="299"/>
        <item x="602"/>
        <item x="54"/>
        <item x="185"/>
        <item x="79"/>
        <item x="608"/>
        <item x="217"/>
        <item x="666"/>
        <item x="605"/>
        <item x="315"/>
        <item x="414"/>
        <item x="60"/>
        <item x="520"/>
        <item x="103"/>
        <item x="759"/>
        <item x="6"/>
        <item x="298"/>
        <item x="699"/>
        <item x="342"/>
        <item x="757"/>
        <item x="575"/>
        <item x="565"/>
        <item x="297"/>
        <item x="411"/>
        <item x="370"/>
        <item x="77"/>
        <item x="83"/>
        <item x="758"/>
        <item x="791"/>
        <item x="309"/>
        <item x="343"/>
        <item x="747"/>
        <item x="116"/>
        <item x="384"/>
        <item x="542"/>
        <item x="74"/>
        <item x="346"/>
        <item x="746"/>
        <item x="562"/>
        <item x="413"/>
        <item x="484"/>
        <item x="296"/>
        <item x="745"/>
        <item x="744"/>
        <item x="115"/>
        <item x="634"/>
        <item x="638"/>
        <item x="434"/>
        <item x="770"/>
        <item x="769"/>
        <item x="768"/>
        <item x="494"/>
        <item x="36"/>
        <item x="328"/>
        <item x="292"/>
        <item x="551"/>
        <item x="492"/>
        <item x="239"/>
        <item m="1" x="797"/>
        <item x="120"/>
        <item x="174"/>
        <item m="1" x="799"/>
        <item x="592"/>
        <item x="790"/>
        <item x="722"/>
        <item x="380"/>
        <item x="35"/>
        <item x="131"/>
        <item x="293"/>
        <item x="473"/>
        <item x="336"/>
        <item x="496"/>
        <item x="335"/>
        <item x="104"/>
        <item x="202"/>
        <item x="355"/>
        <item x="366"/>
        <item x="521"/>
        <item x="94"/>
        <item x="623"/>
        <item x="576"/>
        <item x="130"/>
        <item x="129"/>
        <item x="792"/>
        <item x="128"/>
        <item x="624"/>
        <item x="446"/>
        <item x="124"/>
        <item x="354"/>
        <item x="674"/>
        <item x="86"/>
        <item x="393"/>
        <item x="274"/>
        <item x="639"/>
        <item x="563"/>
        <item x="255"/>
        <item x="363"/>
        <item x="72"/>
        <item x="763"/>
        <item x="146"/>
        <item x="248"/>
        <item x="698"/>
        <item x="134"/>
        <item x="693"/>
        <item x="305"/>
        <item x="53"/>
        <item x="254"/>
        <item x="518"/>
        <item x="232"/>
        <item x="186"/>
        <item x="502"/>
        <item x="219"/>
        <item x="52"/>
        <item x="114"/>
        <item x="85"/>
        <item x="75"/>
        <item x="122"/>
        <item x="147"/>
        <item x="57"/>
        <item x="347"/>
        <item x="489"/>
        <item x="326"/>
        <item x="247"/>
        <item x="269"/>
        <item x="179"/>
        <item x="246"/>
        <item x="178"/>
        <item x="48"/>
        <item x="231"/>
        <item x="230"/>
        <item x="392"/>
        <item x="157"/>
        <item x="121"/>
        <item x="275"/>
        <item x="472"/>
        <item x="216"/>
        <item x="201"/>
        <item x="76"/>
        <item x="23"/>
        <item x="550"/>
        <item x="569"/>
        <item x="349"/>
        <item x="383"/>
        <item x="523"/>
        <item x="398"/>
        <item x="29"/>
        <item x="590"/>
        <item x="480"/>
        <item x="501"/>
        <item x="4"/>
        <item x="337"/>
        <item x="779"/>
        <item x="786"/>
        <item x="778"/>
        <item x="508"/>
        <item x="637"/>
        <item x="7"/>
        <item x="773"/>
        <item x="525"/>
        <item x="282"/>
        <item x="162"/>
        <item x="774"/>
        <item x="479"/>
        <item x="133"/>
        <item x="504"/>
        <item x="710"/>
        <item x="780"/>
        <item x="229"/>
        <item x="362"/>
        <item x="643"/>
        <item x="71"/>
        <item x="522"/>
        <item x="20"/>
        <item x="631"/>
        <item x="207"/>
        <item x="776"/>
        <item x="618"/>
        <item x="136"/>
        <item x="784"/>
        <item x="108"/>
        <item x="107"/>
        <item x="781"/>
        <item x="106"/>
        <item x="105"/>
        <item x="67"/>
        <item x="338"/>
        <item x="97"/>
        <item x="783"/>
        <item x="228"/>
        <item x="353"/>
        <item x="397"/>
        <item x="295"/>
        <item x="471"/>
        <item x="110"/>
        <item x="268"/>
        <item x="447"/>
        <item x="782"/>
        <item x="361"/>
        <item x="16"/>
        <item x="78"/>
        <item x="190"/>
        <item x="441"/>
        <item x="705"/>
        <item x="751"/>
        <item x="245"/>
        <item x="777"/>
        <item x="775"/>
        <item x="286"/>
        <item x="402"/>
        <item x="603"/>
        <item x="420"/>
        <item x="425"/>
        <item x="566"/>
        <item x="669"/>
        <item x="723"/>
        <item x="367"/>
        <item x="428"/>
        <item x="418"/>
        <item x="426"/>
        <item x="123"/>
        <item x="549"/>
        <item x="319"/>
        <item x="168"/>
        <item x="187"/>
        <item x="169"/>
        <item x="552"/>
        <item x="753"/>
        <item x="167"/>
        <item x="378"/>
        <item x="422"/>
        <item x="212"/>
        <item x="694"/>
        <item x="320"/>
        <item x="306"/>
        <item x="210"/>
        <item x="203"/>
        <item x="537"/>
        <item x="559"/>
        <item x="583"/>
        <item x="584"/>
        <item x="391"/>
        <item x="554"/>
        <item x="399"/>
        <item x="400"/>
        <item x="199"/>
        <item x="657"/>
        <item x="2"/>
        <item x="750"/>
        <item x="539"/>
        <item x="211"/>
        <item x="408"/>
        <item x="695"/>
        <item x="591"/>
        <item x="743"/>
        <item x="184"/>
        <item x="720"/>
        <item x="585"/>
        <item x="680"/>
        <item x="189"/>
        <item x="686"/>
        <item x="68"/>
        <item x="442"/>
        <item x="598"/>
        <item x="661"/>
        <item x="660"/>
        <item x="358"/>
        <item x="696"/>
        <item x="419"/>
        <item x="113"/>
        <item x="321"/>
        <item x="47"/>
        <item x="401"/>
        <item x="556"/>
        <item x="95"/>
        <item x="567"/>
        <item x="197"/>
        <item x="491"/>
        <item x="13"/>
        <item x="527"/>
        <item x="34"/>
        <item x="334"/>
        <item x="90"/>
        <item x="461"/>
        <item x="41"/>
        <item x="143"/>
        <item x="291"/>
        <item x="64"/>
        <item x="227"/>
        <item x="51"/>
        <item x="132"/>
        <item x="460"/>
        <item x="325"/>
        <item x="516"/>
        <item x="459"/>
        <item x="610"/>
        <item x="545"/>
        <item x="69"/>
        <item x="345"/>
        <item x="570"/>
        <item x="226"/>
        <item x="290"/>
        <item x="374"/>
        <item x="244"/>
        <item x="331"/>
        <item x="509"/>
        <item x="512"/>
        <item x="529"/>
        <item x="281"/>
        <item x="50"/>
        <item x="470"/>
        <item x="161"/>
        <item x="267"/>
        <item x="87"/>
        <item x="330"/>
        <item x="500"/>
        <item x="280"/>
        <item x="544"/>
        <item x="754"/>
        <item x="619"/>
        <item x="600"/>
        <item x="142"/>
        <item x="70"/>
        <item x="543"/>
        <item x="289"/>
        <item x="307"/>
        <item x="490"/>
        <item x="493"/>
        <item x="288"/>
        <item x="138"/>
        <item x="448"/>
        <item x="532"/>
        <item x="225"/>
        <item x="314"/>
        <item x="465"/>
        <item x="12"/>
        <item x="196"/>
        <item x="96"/>
        <item x="119"/>
        <item x="506"/>
        <item x="141"/>
        <item x="276"/>
        <item x="88"/>
        <item x="266"/>
        <item x="243"/>
        <item x="467"/>
        <item x="498"/>
        <item x="224"/>
        <item x="469"/>
        <item x="612"/>
        <item x="369"/>
        <item x="388"/>
        <item x="524"/>
        <item x="635"/>
        <item x="360"/>
        <item x="440"/>
        <item x="632"/>
        <item x="46"/>
        <item x="709"/>
        <item x="676"/>
        <item m="1" x="796"/>
        <item x="99"/>
        <item x="655"/>
        <item x="294"/>
        <item x="580"/>
        <item x="223"/>
        <item x="633"/>
        <item x="205"/>
        <item x="771"/>
        <item x="466"/>
        <item x="387"/>
        <item x="462"/>
        <item x="348"/>
        <item x="236"/>
        <item x="702"/>
        <item x="659"/>
        <item x="614"/>
        <item x="625"/>
        <item x="615"/>
        <item x="505"/>
        <item x="33"/>
        <item x="789"/>
        <item x="701"/>
        <item x="313"/>
        <item x="160"/>
        <item x="340"/>
        <item x="410"/>
        <item x="153"/>
        <item x="457"/>
        <item x="163"/>
        <item x="510"/>
        <item x="511"/>
        <item x="629"/>
        <item x="478"/>
        <item x="368"/>
        <item x="253"/>
        <item x="312"/>
        <item x="756"/>
        <item x="66"/>
        <item x="772"/>
        <item x="32"/>
        <item x="449"/>
        <item x="731"/>
        <item x="135"/>
        <item x="200"/>
        <item x="352"/>
        <item x="407"/>
        <item x="206"/>
        <item x="450"/>
        <item x="647"/>
        <item x="215"/>
        <item x="221"/>
        <item x="42"/>
        <item x="151"/>
        <item x="287"/>
        <item x="595"/>
        <item x="45"/>
        <item x="265"/>
        <item x="642"/>
        <item x="534"/>
        <item x="548"/>
        <item x="766"/>
        <item x="787"/>
        <item x="767"/>
        <item x="396"/>
        <item x="533"/>
        <item x="111"/>
        <item x="238"/>
        <item x="43"/>
        <item x="17"/>
        <item x="263"/>
        <item x="252"/>
        <item x="433"/>
        <item t="default"/>
      </items>
    </pivotField>
    <pivotField numFmtId="165" showAll="0"/>
    <pivotField numFmtId="164" showAll="0"/>
    <pivotField numFmtId="164" showAll="0"/>
    <pivotField showAll="0"/>
    <pivotField showAll="0" defaultSubtotal="0">
      <items count="43">
        <item x="20"/>
        <item x="0"/>
        <item x="12"/>
        <item x="8"/>
        <item x="15"/>
        <item x="9"/>
        <item x="30"/>
        <item x="38"/>
        <item x="35"/>
        <item x="10"/>
        <item x="28"/>
        <item x="14"/>
        <item x="29"/>
        <item x="18"/>
        <item x="26"/>
        <item x="2"/>
        <item x="1"/>
        <item x="11"/>
        <item x="3"/>
        <item x="39"/>
        <item x="32"/>
        <item x="17"/>
        <item x="5"/>
        <item x="36"/>
        <item x="33"/>
        <item x="41"/>
        <item x="37"/>
        <item x="42"/>
        <item x="34"/>
        <item x="31"/>
        <item x="40"/>
        <item x="27"/>
        <item x="7"/>
        <item x="4"/>
        <item x="6"/>
        <item x="16"/>
        <item x="22"/>
        <item x="21"/>
        <item x="23"/>
        <item x="19"/>
        <item x="24"/>
        <item x="13"/>
        <item x="25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23">
        <item m="1" x="20"/>
        <item x="16"/>
        <item x="19"/>
        <item x="4"/>
        <item x="1"/>
        <item x="0"/>
        <item x="15"/>
        <item x="6"/>
        <item x="5"/>
        <item x="12"/>
        <item x="17"/>
        <item x="11"/>
        <item x="14"/>
        <item x="10"/>
        <item x="3"/>
        <item x="8"/>
        <item x="2"/>
        <item x="7"/>
        <item x="13"/>
        <item x="9"/>
        <item m="1" x="21"/>
        <item x="18"/>
        <item t="default"/>
      </items>
    </pivotField>
    <pivotField showAll="0" defaultSubtotal="0"/>
    <pivotField showAll="0" defaultSubtotal="0"/>
    <pivotField showAll="0" defaultSubtotal="0">
      <items count="14">
        <item x="3"/>
        <item x="10"/>
        <item m="1" x="12"/>
        <item x="6"/>
        <item x="5"/>
        <item x="4"/>
        <item x="8"/>
        <item x="1"/>
        <item x="7"/>
        <item x="11"/>
        <item x="2"/>
        <item m="1" x="13"/>
        <item x="0"/>
        <item x="9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Sitio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45" applyNumberFormats="0" applyBorderFormats="0" applyFontFormats="0" applyPatternFormats="0" applyAlignmentFormats="0" applyWidthHeightFormats="1" dataCaption="Valores" updatedVersion="5" minRefreshableVersion="3" showDrill="0" showDataTips="0" useAutoFormatting="1" rowGrandTotals="0" colGrandTotals="0" itemPrintTitles="1" createdVersion="5" indent="0" outline="1" outlineData="1" multipleFieldFilters="0" chartFormat="10">
  <location ref="A3:C800" firstHeaderRow="1" firstDataRow="2" firstDataCol="1"/>
  <pivotFields count="12">
    <pivotField axis="axisRow" showAll="0">
      <items count="801">
        <item x="166"/>
        <item x="30"/>
        <item x="14"/>
        <item x="137"/>
        <item x="273"/>
        <item x="241"/>
        <item x="152"/>
        <item x="204"/>
        <item x="165"/>
        <item x="1"/>
        <item x="44"/>
        <item x="102"/>
        <item x="148"/>
        <item x="324"/>
        <item x="3"/>
        <item x="101"/>
        <item x="10"/>
        <item x="39"/>
        <item x="11"/>
        <item x="63"/>
        <item x="323"/>
        <item x="126"/>
        <item x="0"/>
        <item x="322"/>
        <item x="240"/>
        <item x="38"/>
        <item x="278"/>
        <item x="192"/>
        <item x="154"/>
        <item x="171"/>
        <item x="188"/>
        <item x="31"/>
        <item x="220"/>
        <item x="127"/>
        <item x="28"/>
        <item x="149"/>
        <item x="82"/>
        <item x="177"/>
        <item x="194"/>
        <item x="15"/>
        <item x="185"/>
        <item x="319"/>
        <item x="168"/>
        <item x="187"/>
        <item x="169"/>
        <item x="167"/>
        <item x="212"/>
        <item x="210"/>
        <item x="2"/>
        <item x="211"/>
        <item x="95"/>
        <item x="41"/>
        <item x="4"/>
        <item x="5"/>
        <item x="6"/>
        <item x="7"/>
        <item x="8"/>
        <item x="9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2"/>
        <item x="33"/>
        <item x="34"/>
        <item x="35"/>
        <item x="36"/>
        <item x="37"/>
        <item x="40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70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6"/>
        <item x="189"/>
        <item x="190"/>
        <item x="191"/>
        <item x="193"/>
        <item x="195"/>
        <item x="196"/>
        <item x="197"/>
        <item x="198"/>
        <item x="199"/>
        <item x="200"/>
        <item x="201"/>
        <item x="202"/>
        <item x="203"/>
        <item x="205"/>
        <item x="206"/>
        <item x="207"/>
        <item x="208"/>
        <item x="209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m="1" x="798"/>
        <item x="434"/>
        <item m="1" x="797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m="1" x="796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m="1" x="799"/>
        <item x="433"/>
        <item t="default"/>
      </items>
    </pivotField>
    <pivotField numFmtId="165" showAll="0"/>
    <pivotField dataField="1" numFmtId="164" showAll="0"/>
    <pivotField dataField="1" numFmtId="164" showAll="0"/>
    <pivotField showAll="0"/>
    <pivotField showAll="0" defaultSubtotal="0">
      <items count="43">
        <item x="20"/>
        <item x="0"/>
        <item x="12"/>
        <item x="8"/>
        <item x="15"/>
        <item x="9"/>
        <item x="30"/>
        <item x="38"/>
        <item x="35"/>
        <item x="10"/>
        <item x="28"/>
        <item x="14"/>
        <item x="29"/>
        <item x="18"/>
        <item x="26"/>
        <item x="2"/>
        <item x="1"/>
        <item x="11"/>
        <item x="3"/>
        <item x="39"/>
        <item x="32"/>
        <item x="17"/>
        <item x="5"/>
        <item x="36"/>
        <item x="33"/>
        <item x="41"/>
        <item x="37"/>
        <item x="42"/>
        <item x="34"/>
        <item x="31"/>
        <item x="40"/>
        <item x="27"/>
        <item x="7"/>
        <item x="4"/>
        <item x="6"/>
        <item x="16"/>
        <item x="22"/>
        <item x="21"/>
        <item x="23"/>
        <item x="19"/>
        <item x="24"/>
        <item x="13"/>
        <item x="25"/>
      </items>
    </pivotField>
    <pivotField showAll="0" defaultSubtotal="0"/>
    <pivotField showAll="0" defaultSubtotal="0">
      <items count="4">
        <item x="2"/>
        <item x="1"/>
        <item x="0"/>
        <item x="3"/>
      </items>
    </pivotField>
    <pivotField showAll="0" defaultSubtotal="0">
      <items count="22">
        <item m="1" x="20"/>
        <item x="16"/>
        <item x="19"/>
        <item x="4"/>
        <item x="1"/>
        <item x="0"/>
        <item x="15"/>
        <item x="6"/>
        <item x="5"/>
        <item x="12"/>
        <item x="17"/>
        <item x="11"/>
        <item x="14"/>
        <item x="10"/>
        <item x="3"/>
        <item x="8"/>
        <item x="2"/>
        <item x="7"/>
        <item x="13"/>
        <item x="9"/>
        <item m="1" x="21"/>
        <item x="18"/>
      </items>
    </pivotField>
    <pivotField showAll="0" defaultSubtotal="0"/>
    <pivotField showAll="0" defaultSubtotal="0"/>
    <pivotField showAll="0" defaultSubtotal="0">
      <items count="14">
        <item x="3"/>
        <item x="10"/>
        <item m="1" x="12"/>
        <item x="6"/>
        <item x="5"/>
        <item x="4"/>
        <item x="8"/>
        <item x="1"/>
        <item x="7"/>
        <item x="11"/>
        <item x="2"/>
        <item m="1" x="13"/>
        <item x="0"/>
        <item x="9"/>
      </items>
    </pivotField>
  </pivotFields>
  <rowFields count="1">
    <field x="0"/>
  </rowFields>
  <rowItems count="7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4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9"/>
    </i>
  </rowItems>
  <colFields count="1">
    <field x="-2"/>
  </colFields>
  <colItems count="2">
    <i>
      <x/>
    </i>
    <i i="1">
      <x v="1"/>
    </i>
  </colItems>
  <dataFields count="2">
    <dataField name="Suma de Presupuesto sin cerrar" fld="2" baseField="0" baseItem="0"/>
    <dataField name="Suma de Presupuesto cerrado" fld="3" baseField="0" baseItem="0"/>
  </dataFields>
  <chartFormats count="4">
    <chartFormat chart="5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6" cacheId="4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42:B863" firstHeaderRow="1" firstDataRow="1" firstDataCol="1"/>
  <pivotFields count="12">
    <pivotField dataField="1" showAll="0">
      <items count="801">
        <item m="1" x="798"/>
        <item x="708"/>
        <item x="573"/>
        <item x="176"/>
        <item x="617"/>
        <item x="193"/>
        <item x="180"/>
        <item x="272"/>
        <item x="649"/>
        <item x="251"/>
        <item x="92"/>
        <item x="579"/>
        <item x="571"/>
        <item x="582"/>
        <item x="218"/>
        <item x="118"/>
        <item x="406"/>
        <item x="329"/>
        <item x="719"/>
        <item x="628"/>
        <item x="250"/>
        <item x="715"/>
        <item x="514"/>
        <item x="737"/>
        <item x="735"/>
        <item x="765"/>
        <item x="80"/>
        <item x="5"/>
        <item x="752"/>
        <item x="318"/>
        <item x="390"/>
        <item x="581"/>
        <item x="341"/>
        <item x="739"/>
        <item x="546"/>
        <item x="257"/>
        <item x="483"/>
        <item x="692"/>
        <item x="646"/>
        <item x="536"/>
        <item x="519"/>
        <item x="728"/>
        <item x="697"/>
        <item x="385"/>
        <item x="760"/>
        <item x="654"/>
        <item x="738"/>
        <item x="415"/>
        <item x="262"/>
        <item x="611"/>
        <item x="714"/>
        <item x="213"/>
        <item x="344"/>
        <item x="733"/>
        <item x="304"/>
        <item x="540"/>
        <item x="339"/>
        <item x="656"/>
        <item x="572"/>
        <item x="381"/>
        <item x="395"/>
        <item x="528"/>
        <item x="795"/>
        <item x="359"/>
        <item x="749"/>
        <item x="630"/>
        <item x="691"/>
        <item x="8"/>
        <item x="734"/>
        <item x="222"/>
        <item x="593"/>
        <item x="675"/>
        <item x="742"/>
        <item x="740"/>
        <item x="158"/>
        <item x="547"/>
        <item x="717"/>
        <item x="712"/>
        <item x="788"/>
        <item x="558"/>
        <item x="40"/>
        <item x="684"/>
        <item x="713"/>
        <item x="538"/>
        <item x="748"/>
        <item x="477"/>
        <item x="456"/>
        <item x="140"/>
        <item x="59"/>
        <item x="622"/>
        <item x="793"/>
        <item x="741"/>
        <item x="284"/>
        <item x="488"/>
        <item x="568"/>
        <item x="685"/>
        <item x="27"/>
        <item x="173"/>
        <item x="403"/>
        <item x="564"/>
        <item x="636"/>
        <item x="531"/>
        <item x="317"/>
        <item x="357"/>
        <item x="93"/>
        <item x="736"/>
        <item x="535"/>
        <item x="727"/>
        <item x="214"/>
        <item x="234"/>
        <item x="645"/>
        <item x="644"/>
        <item x="482"/>
        <item x="327"/>
        <item x="620"/>
        <item x="285"/>
        <item x="308"/>
        <item x="486"/>
        <item x="557"/>
        <item x="198"/>
        <item x="503"/>
        <item x="596"/>
        <item x="507"/>
        <item x="683"/>
        <item x="55"/>
        <item x="761"/>
        <item x="371"/>
        <item x="452"/>
        <item x="453"/>
        <item x="166"/>
        <item x="156"/>
        <item x="150"/>
        <item x="30"/>
        <item x="14"/>
        <item x="476"/>
        <item x="261"/>
        <item x="421"/>
        <item x="670"/>
        <item x="405"/>
        <item x="578"/>
        <item x="137"/>
        <item x="37"/>
        <item x="681"/>
        <item x="526"/>
        <item x="437"/>
        <item x="432"/>
        <item x="673"/>
        <item x="464"/>
        <item x="427"/>
        <item x="112"/>
        <item x="436"/>
        <item x="182"/>
        <item x="541"/>
        <item x="155"/>
        <item x="663"/>
        <item x="561"/>
        <item x="260"/>
        <item x="273"/>
        <item x="376"/>
        <item x="259"/>
        <item x="658"/>
        <item x="172"/>
        <item x="423"/>
        <item x="241"/>
        <item x="454"/>
        <item x="26"/>
        <item x="416"/>
        <item x="458"/>
        <item x="386"/>
        <item x="258"/>
        <item x="730"/>
        <item x="435"/>
        <item x="404"/>
        <item x="365"/>
        <item x="333"/>
        <item x="152"/>
        <item x="487"/>
        <item x="364"/>
        <item x="417"/>
        <item x="204"/>
        <item x="594"/>
        <item x="165"/>
        <item x="679"/>
        <item x="1"/>
        <item x="175"/>
        <item x="44"/>
        <item x="609"/>
        <item x="431"/>
        <item x="451"/>
        <item x="424"/>
        <item x="716"/>
        <item x="159"/>
        <item x="102"/>
        <item x="721"/>
        <item x="430"/>
        <item x="703"/>
        <item x="677"/>
        <item x="235"/>
        <item x="726"/>
        <item x="148"/>
        <item x="688"/>
        <item x="324"/>
        <item x="662"/>
        <item x="455"/>
        <item x="394"/>
        <item x="377"/>
        <item x="725"/>
        <item x="3"/>
        <item x="678"/>
        <item x="181"/>
        <item x="409"/>
        <item x="651"/>
        <item x="689"/>
        <item x="101"/>
        <item x="10"/>
        <item x="764"/>
        <item x="39"/>
        <item x="11"/>
        <item x="56"/>
        <item x="63"/>
        <item x="553"/>
        <item x="495"/>
        <item x="277"/>
        <item x="513"/>
        <item x="191"/>
        <item x="81"/>
        <item x="762"/>
        <item x="613"/>
        <item x="667"/>
        <item x="668"/>
        <item x="323"/>
        <item x="640"/>
        <item x="98"/>
        <item x="463"/>
        <item x="599"/>
        <item x="700"/>
        <item x="626"/>
        <item x="574"/>
        <item x="19"/>
        <item x="687"/>
        <item x="126"/>
        <item x="237"/>
        <item x="499"/>
        <item x="24"/>
        <item x="665"/>
        <item x="351"/>
        <item x="271"/>
        <item x="621"/>
        <item x="0"/>
        <item x="322"/>
        <item x="240"/>
        <item x="38"/>
        <item x="278"/>
        <item x="372"/>
        <item x="192"/>
        <item x="154"/>
        <item x="648"/>
        <item x="171"/>
        <item x="188"/>
        <item x="718"/>
        <item x="653"/>
        <item x="704"/>
        <item x="62"/>
        <item x="664"/>
        <item x="31"/>
        <item x="283"/>
        <item x="439"/>
        <item x="652"/>
        <item x="627"/>
        <item x="220"/>
        <item x="586"/>
        <item x="604"/>
        <item x="690"/>
        <item x="475"/>
        <item x="279"/>
        <item x="375"/>
        <item x="127"/>
        <item x="606"/>
        <item x="474"/>
        <item x="379"/>
        <item x="607"/>
        <item x="481"/>
        <item x="497"/>
        <item x="373"/>
        <item x="517"/>
        <item x="577"/>
        <item x="672"/>
        <item x="28"/>
        <item x="25"/>
        <item x="149"/>
        <item x="443"/>
        <item x="389"/>
        <item x="125"/>
        <item x="641"/>
        <item x="82"/>
        <item x="616"/>
        <item x="89"/>
        <item x="164"/>
        <item x="58"/>
        <item x="18"/>
        <item x="707"/>
        <item x="650"/>
        <item x="601"/>
        <item x="177"/>
        <item x="194"/>
        <item x="444"/>
        <item x="332"/>
        <item x="755"/>
        <item x="84"/>
        <item x="316"/>
        <item x="139"/>
        <item x="100"/>
        <item x="61"/>
        <item x="412"/>
        <item x="794"/>
        <item x="264"/>
        <item x="711"/>
        <item x="49"/>
        <item x="15"/>
        <item x="109"/>
        <item x="671"/>
        <item x="560"/>
        <item x="445"/>
        <item x="706"/>
        <item x="170"/>
        <item x="117"/>
        <item x="724"/>
        <item x="530"/>
        <item x="555"/>
        <item x="732"/>
        <item x="729"/>
        <item x="429"/>
        <item x="785"/>
        <item x="144"/>
        <item x="311"/>
        <item x="209"/>
        <item x="270"/>
        <item x="468"/>
        <item x="382"/>
        <item x="589"/>
        <item x="22"/>
        <item x="21"/>
        <item x="256"/>
        <item x="145"/>
        <item x="249"/>
        <item x="310"/>
        <item x="303"/>
        <item x="302"/>
        <item x="91"/>
        <item x="682"/>
        <item x="65"/>
        <item x="597"/>
        <item x="350"/>
        <item x="233"/>
        <item x="195"/>
        <item x="588"/>
        <item x="208"/>
        <item x="438"/>
        <item x="485"/>
        <item x="587"/>
        <item x="183"/>
        <item x="73"/>
        <item x="9"/>
        <item x="515"/>
        <item x="301"/>
        <item x="242"/>
        <item x="356"/>
        <item x="300"/>
        <item x="299"/>
        <item x="602"/>
        <item x="54"/>
        <item x="185"/>
        <item x="79"/>
        <item x="608"/>
        <item x="217"/>
        <item x="666"/>
        <item x="605"/>
        <item x="315"/>
        <item x="414"/>
        <item x="60"/>
        <item x="520"/>
        <item x="103"/>
        <item x="759"/>
        <item x="6"/>
        <item x="298"/>
        <item x="699"/>
        <item x="342"/>
        <item x="757"/>
        <item x="575"/>
        <item x="565"/>
        <item x="297"/>
        <item x="411"/>
        <item x="370"/>
        <item x="77"/>
        <item x="83"/>
        <item x="758"/>
        <item x="791"/>
        <item x="309"/>
        <item x="343"/>
        <item x="747"/>
        <item x="116"/>
        <item x="384"/>
        <item x="542"/>
        <item x="74"/>
        <item x="346"/>
        <item x="746"/>
        <item x="562"/>
        <item x="413"/>
        <item x="484"/>
        <item x="296"/>
        <item x="745"/>
        <item x="744"/>
        <item x="115"/>
        <item x="634"/>
        <item x="638"/>
        <item x="434"/>
        <item x="770"/>
        <item x="769"/>
        <item x="768"/>
        <item x="494"/>
        <item x="36"/>
        <item x="328"/>
        <item x="292"/>
        <item x="551"/>
        <item x="492"/>
        <item x="239"/>
        <item m="1" x="797"/>
        <item x="120"/>
        <item x="174"/>
        <item m="1" x="799"/>
        <item x="592"/>
        <item x="790"/>
        <item x="722"/>
        <item x="380"/>
        <item x="35"/>
        <item x="131"/>
        <item x="293"/>
        <item x="473"/>
        <item x="336"/>
        <item x="496"/>
        <item x="335"/>
        <item x="104"/>
        <item x="202"/>
        <item x="355"/>
        <item x="366"/>
        <item x="521"/>
        <item x="94"/>
        <item x="623"/>
        <item x="576"/>
        <item x="130"/>
        <item x="129"/>
        <item x="792"/>
        <item x="128"/>
        <item x="624"/>
        <item x="446"/>
        <item x="124"/>
        <item x="354"/>
        <item x="674"/>
        <item x="86"/>
        <item x="393"/>
        <item x="274"/>
        <item x="639"/>
        <item x="563"/>
        <item x="255"/>
        <item x="363"/>
        <item x="72"/>
        <item x="763"/>
        <item x="146"/>
        <item x="248"/>
        <item x="698"/>
        <item x="134"/>
        <item x="693"/>
        <item x="305"/>
        <item x="53"/>
        <item x="254"/>
        <item x="518"/>
        <item x="232"/>
        <item x="186"/>
        <item x="502"/>
        <item x="219"/>
        <item x="52"/>
        <item x="114"/>
        <item x="85"/>
        <item x="75"/>
        <item x="122"/>
        <item x="147"/>
        <item x="57"/>
        <item x="347"/>
        <item x="489"/>
        <item x="326"/>
        <item x="247"/>
        <item x="269"/>
        <item x="179"/>
        <item x="246"/>
        <item x="178"/>
        <item x="48"/>
        <item x="231"/>
        <item x="230"/>
        <item x="392"/>
        <item x="157"/>
        <item x="121"/>
        <item x="275"/>
        <item x="472"/>
        <item x="216"/>
        <item x="201"/>
        <item x="76"/>
        <item x="23"/>
        <item x="550"/>
        <item x="569"/>
        <item x="349"/>
        <item x="383"/>
        <item x="523"/>
        <item x="398"/>
        <item x="29"/>
        <item x="590"/>
        <item x="480"/>
        <item x="501"/>
        <item x="4"/>
        <item x="337"/>
        <item x="779"/>
        <item x="786"/>
        <item x="778"/>
        <item x="508"/>
        <item x="637"/>
        <item x="7"/>
        <item x="773"/>
        <item x="525"/>
        <item x="282"/>
        <item x="162"/>
        <item x="774"/>
        <item x="479"/>
        <item x="133"/>
        <item x="504"/>
        <item x="710"/>
        <item x="780"/>
        <item x="229"/>
        <item x="362"/>
        <item x="643"/>
        <item x="71"/>
        <item x="522"/>
        <item x="20"/>
        <item x="631"/>
        <item x="207"/>
        <item x="776"/>
        <item x="618"/>
        <item x="136"/>
        <item x="784"/>
        <item x="108"/>
        <item x="107"/>
        <item x="781"/>
        <item x="106"/>
        <item x="105"/>
        <item x="67"/>
        <item x="338"/>
        <item x="97"/>
        <item x="783"/>
        <item x="228"/>
        <item x="353"/>
        <item x="397"/>
        <item x="295"/>
        <item x="471"/>
        <item x="110"/>
        <item x="268"/>
        <item x="447"/>
        <item x="782"/>
        <item x="361"/>
        <item x="16"/>
        <item x="78"/>
        <item x="190"/>
        <item x="441"/>
        <item x="705"/>
        <item x="751"/>
        <item x="245"/>
        <item x="777"/>
        <item x="775"/>
        <item x="286"/>
        <item x="402"/>
        <item x="603"/>
        <item x="420"/>
        <item x="425"/>
        <item x="566"/>
        <item x="669"/>
        <item x="723"/>
        <item x="367"/>
        <item x="428"/>
        <item x="418"/>
        <item x="426"/>
        <item x="123"/>
        <item x="549"/>
        <item x="319"/>
        <item x="168"/>
        <item x="187"/>
        <item x="169"/>
        <item x="552"/>
        <item x="753"/>
        <item x="167"/>
        <item x="378"/>
        <item x="422"/>
        <item x="212"/>
        <item x="694"/>
        <item x="320"/>
        <item x="306"/>
        <item x="210"/>
        <item x="203"/>
        <item x="537"/>
        <item x="559"/>
        <item x="583"/>
        <item x="584"/>
        <item x="391"/>
        <item x="554"/>
        <item x="399"/>
        <item x="400"/>
        <item x="199"/>
        <item x="657"/>
        <item x="2"/>
        <item x="750"/>
        <item x="539"/>
        <item x="211"/>
        <item x="408"/>
        <item x="695"/>
        <item x="591"/>
        <item x="743"/>
        <item x="184"/>
        <item x="720"/>
        <item x="585"/>
        <item x="680"/>
        <item x="189"/>
        <item x="686"/>
        <item x="68"/>
        <item x="442"/>
        <item x="598"/>
        <item x="661"/>
        <item x="660"/>
        <item x="358"/>
        <item x="696"/>
        <item x="419"/>
        <item x="113"/>
        <item x="321"/>
        <item x="47"/>
        <item x="401"/>
        <item x="556"/>
        <item x="95"/>
        <item x="567"/>
        <item x="197"/>
        <item x="491"/>
        <item x="13"/>
        <item x="527"/>
        <item x="34"/>
        <item x="334"/>
        <item x="90"/>
        <item x="461"/>
        <item x="41"/>
        <item x="143"/>
        <item x="291"/>
        <item x="64"/>
        <item x="227"/>
        <item x="51"/>
        <item x="132"/>
        <item x="460"/>
        <item x="325"/>
        <item x="516"/>
        <item x="459"/>
        <item x="610"/>
        <item x="545"/>
        <item x="69"/>
        <item x="345"/>
        <item x="570"/>
        <item x="226"/>
        <item x="290"/>
        <item x="374"/>
        <item x="244"/>
        <item x="331"/>
        <item x="509"/>
        <item x="512"/>
        <item x="529"/>
        <item x="281"/>
        <item x="50"/>
        <item x="470"/>
        <item x="161"/>
        <item x="267"/>
        <item x="87"/>
        <item x="330"/>
        <item x="500"/>
        <item x="280"/>
        <item x="544"/>
        <item x="754"/>
        <item x="619"/>
        <item x="600"/>
        <item x="142"/>
        <item x="70"/>
        <item x="543"/>
        <item x="289"/>
        <item x="307"/>
        <item x="490"/>
        <item x="493"/>
        <item x="288"/>
        <item x="138"/>
        <item x="448"/>
        <item x="532"/>
        <item x="225"/>
        <item x="314"/>
        <item x="465"/>
        <item x="12"/>
        <item x="196"/>
        <item x="96"/>
        <item x="119"/>
        <item x="506"/>
        <item x="141"/>
        <item x="276"/>
        <item x="88"/>
        <item x="266"/>
        <item x="243"/>
        <item x="467"/>
        <item x="498"/>
        <item x="224"/>
        <item x="469"/>
        <item x="612"/>
        <item x="369"/>
        <item x="388"/>
        <item x="524"/>
        <item x="635"/>
        <item x="360"/>
        <item x="440"/>
        <item x="632"/>
        <item x="46"/>
        <item x="709"/>
        <item x="676"/>
        <item m="1" x="796"/>
        <item x="99"/>
        <item x="655"/>
        <item x="294"/>
        <item x="580"/>
        <item x="223"/>
        <item x="633"/>
        <item x="205"/>
        <item x="771"/>
        <item x="466"/>
        <item x="387"/>
        <item x="462"/>
        <item x="348"/>
        <item x="236"/>
        <item x="702"/>
        <item x="659"/>
        <item x="614"/>
        <item x="625"/>
        <item x="615"/>
        <item x="505"/>
        <item x="33"/>
        <item x="789"/>
        <item x="701"/>
        <item x="313"/>
        <item x="160"/>
        <item x="340"/>
        <item x="410"/>
        <item x="153"/>
        <item x="457"/>
        <item x="163"/>
        <item x="510"/>
        <item x="511"/>
        <item x="629"/>
        <item x="478"/>
        <item x="368"/>
        <item x="253"/>
        <item x="312"/>
        <item x="756"/>
        <item x="66"/>
        <item x="772"/>
        <item x="32"/>
        <item x="449"/>
        <item x="731"/>
        <item x="135"/>
        <item x="200"/>
        <item x="352"/>
        <item x="407"/>
        <item x="206"/>
        <item x="450"/>
        <item x="647"/>
        <item x="215"/>
        <item x="221"/>
        <item x="42"/>
        <item x="151"/>
        <item x="287"/>
        <item x="595"/>
        <item x="45"/>
        <item x="265"/>
        <item x="642"/>
        <item x="534"/>
        <item x="548"/>
        <item x="766"/>
        <item x="787"/>
        <item x="767"/>
        <item x="396"/>
        <item x="533"/>
        <item x="111"/>
        <item x="238"/>
        <item x="43"/>
        <item x="17"/>
        <item x="263"/>
        <item x="252"/>
        <item x="433"/>
        <item t="default"/>
      </items>
    </pivotField>
    <pivotField numFmtId="165" showAll="0"/>
    <pivotField numFmtId="164" showAll="0"/>
    <pivotField numFmtId="164" showAll="0"/>
    <pivotField showAll="0"/>
    <pivotField showAll="0">
      <items count="44">
        <item x="20"/>
        <item x="0"/>
        <item x="12"/>
        <item x="8"/>
        <item x="15"/>
        <item x="9"/>
        <item x="30"/>
        <item x="38"/>
        <item x="35"/>
        <item x="10"/>
        <item x="28"/>
        <item x="14"/>
        <item x="29"/>
        <item x="18"/>
        <item x="26"/>
        <item x="2"/>
        <item x="1"/>
        <item x="11"/>
        <item x="3"/>
        <item x="39"/>
        <item x="32"/>
        <item x="17"/>
        <item x="5"/>
        <item x="36"/>
        <item x="33"/>
        <item x="41"/>
        <item x="37"/>
        <item x="42"/>
        <item x="34"/>
        <item x="31"/>
        <item x="40"/>
        <item x="27"/>
        <item x="7"/>
        <item x="4"/>
        <item x="6"/>
        <item x="16"/>
        <item x="22"/>
        <item x="21"/>
        <item x="23"/>
        <item x="19"/>
        <item x="24"/>
        <item x="13"/>
        <item x="25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23">
        <item m="1" x="20"/>
        <item x="16"/>
        <item x="19"/>
        <item x="4"/>
        <item x="1"/>
        <item x="0"/>
        <item x="15"/>
        <item x="6"/>
        <item x="5"/>
        <item x="12"/>
        <item x="17"/>
        <item x="11"/>
        <item x="14"/>
        <item x="10"/>
        <item x="3"/>
        <item x="8"/>
        <item x="2"/>
        <item x="7"/>
        <item x="13"/>
        <item m="1" x="21"/>
        <item x="9"/>
        <item x="18"/>
        <item t="default"/>
      </items>
    </pivotField>
    <pivotField showAll="0" defaultSubtotal="0"/>
    <pivotField showAll="0" defaultSubtotal="0"/>
    <pivotField showAll="0" defaultSubtotal="0">
      <items count="14">
        <item x="3"/>
        <item x="10"/>
        <item m="1" x="12"/>
        <item x="6"/>
        <item x="5"/>
        <item x="4"/>
        <item x="8"/>
        <item x="1"/>
        <item x="7"/>
        <item x="11"/>
        <item x="2"/>
        <item m="1" x="13"/>
        <item x="0"/>
        <item x="9"/>
      </items>
    </pivotField>
  </pivotFields>
  <rowFields count="1">
    <field x="8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dataFields count="1">
    <dataField name="Cuenta de Siti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5" cacheId="4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815:B836" firstHeaderRow="1" firstDataRow="1" firstDataCol="1"/>
  <pivotFields count="12">
    <pivotField dataField="1" showAll="0">
      <items count="801">
        <item m="1" x="798"/>
        <item x="708"/>
        <item x="573"/>
        <item x="176"/>
        <item x="617"/>
        <item x="193"/>
        <item x="180"/>
        <item x="272"/>
        <item x="649"/>
        <item x="251"/>
        <item x="92"/>
        <item x="579"/>
        <item x="571"/>
        <item x="582"/>
        <item x="218"/>
        <item x="118"/>
        <item x="406"/>
        <item x="329"/>
        <item x="719"/>
        <item x="628"/>
        <item x="250"/>
        <item x="715"/>
        <item x="514"/>
        <item x="737"/>
        <item x="735"/>
        <item x="765"/>
        <item x="80"/>
        <item x="5"/>
        <item x="752"/>
        <item x="318"/>
        <item x="390"/>
        <item x="581"/>
        <item x="341"/>
        <item x="739"/>
        <item x="546"/>
        <item x="257"/>
        <item x="483"/>
        <item x="692"/>
        <item x="646"/>
        <item x="536"/>
        <item x="519"/>
        <item x="728"/>
        <item x="697"/>
        <item x="385"/>
        <item x="760"/>
        <item x="654"/>
        <item x="738"/>
        <item x="415"/>
        <item x="262"/>
        <item x="611"/>
        <item x="714"/>
        <item x="213"/>
        <item x="344"/>
        <item x="733"/>
        <item x="304"/>
        <item x="540"/>
        <item x="339"/>
        <item x="656"/>
        <item x="572"/>
        <item x="381"/>
        <item x="395"/>
        <item x="528"/>
        <item x="795"/>
        <item x="359"/>
        <item x="749"/>
        <item x="630"/>
        <item x="691"/>
        <item x="8"/>
        <item x="734"/>
        <item x="222"/>
        <item x="593"/>
        <item x="675"/>
        <item x="742"/>
        <item x="740"/>
        <item x="158"/>
        <item x="547"/>
        <item x="717"/>
        <item x="712"/>
        <item x="788"/>
        <item x="558"/>
        <item x="40"/>
        <item x="684"/>
        <item x="713"/>
        <item x="538"/>
        <item x="748"/>
        <item x="477"/>
        <item x="456"/>
        <item x="140"/>
        <item x="59"/>
        <item x="622"/>
        <item x="793"/>
        <item x="741"/>
        <item x="284"/>
        <item x="488"/>
        <item x="568"/>
        <item x="685"/>
        <item x="27"/>
        <item x="173"/>
        <item x="403"/>
        <item x="564"/>
        <item x="636"/>
        <item x="531"/>
        <item x="317"/>
        <item x="357"/>
        <item x="93"/>
        <item x="736"/>
        <item x="535"/>
        <item x="727"/>
        <item x="214"/>
        <item x="234"/>
        <item x="645"/>
        <item x="644"/>
        <item x="482"/>
        <item x="327"/>
        <item x="620"/>
        <item x="285"/>
        <item x="308"/>
        <item x="486"/>
        <item x="557"/>
        <item x="198"/>
        <item x="503"/>
        <item x="596"/>
        <item x="507"/>
        <item x="683"/>
        <item x="55"/>
        <item x="761"/>
        <item x="371"/>
        <item x="452"/>
        <item x="453"/>
        <item x="166"/>
        <item x="156"/>
        <item x="150"/>
        <item x="30"/>
        <item x="14"/>
        <item x="476"/>
        <item x="261"/>
        <item x="421"/>
        <item x="670"/>
        <item x="405"/>
        <item x="578"/>
        <item x="137"/>
        <item x="37"/>
        <item x="681"/>
        <item x="526"/>
        <item x="437"/>
        <item x="432"/>
        <item x="673"/>
        <item x="464"/>
        <item x="427"/>
        <item x="112"/>
        <item x="436"/>
        <item x="182"/>
        <item x="541"/>
        <item x="155"/>
        <item x="663"/>
        <item x="561"/>
        <item x="260"/>
        <item x="273"/>
        <item x="376"/>
        <item x="259"/>
        <item x="658"/>
        <item x="172"/>
        <item x="423"/>
        <item x="241"/>
        <item x="454"/>
        <item x="26"/>
        <item x="416"/>
        <item x="458"/>
        <item x="386"/>
        <item x="258"/>
        <item x="730"/>
        <item x="435"/>
        <item x="404"/>
        <item x="365"/>
        <item x="333"/>
        <item x="152"/>
        <item x="487"/>
        <item x="364"/>
        <item x="417"/>
        <item x="204"/>
        <item x="594"/>
        <item x="165"/>
        <item x="679"/>
        <item x="1"/>
        <item x="175"/>
        <item x="44"/>
        <item x="609"/>
        <item x="431"/>
        <item x="451"/>
        <item x="424"/>
        <item x="716"/>
        <item x="159"/>
        <item x="102"/>
        <item x="721"/>
        <item x="430"/>
        <item x="703"/>
        <item x="677"/>
        <item x="235"/>
        <item x="726"/>
        <item x="148"/>
        <item x="688"/>
        <item x="324"/>
        <item x="662"/>
        <item x="455"/>
        <item x="394"/>
        <item x="377"/>
        <item x="725"/>
        <item x="3"/>
        <item x="678"/>
        <item x="181"/>
        <item x="409"/>
        <item x="651"/>
        <item x="689"/>
        <item x="101"/>
        <item x="10"/>
        <item x="764"/>
        <item x="39"/>
        <item x="11"/>
        <item x="56"/>
        <item x="63"/>
        <item x="553"/>
        <item x="495"/>
        <item x="277"/>
        <item x="513"/>
        <item x="191"/>
        <item x="81"/>
        <item x="762"/>
        <item x="613"/>
        <item x="667"/>
        <item x="668"/>
        <item x="323"/>
        <item x="640"/>
        <item x="98"/>
        <item x="463"/>
        <item x="599"/>
        <item x="700"/>
        <item x="626"/>
        <item x="574"/>
        <item x="19"/>
        <item x="687"/>
        <item x="126"/>
        <item x="237"/>
        <item x="499"/>
        <item x="24"/>
        <item x="665"/>
        <item x="351"/>
        <item x="271"/>
        <item x="621"/>
        <item x="0"/>
        <item x="322"/>
        <item x="240"/>
        <item x="38"/>
        <item x="278"/>
        <item x="372"/>
        <item x="192"/>
        <item x="154"/>
        <item x="648"/>
        <item x="171"/>
        <item x="188"/>
        <item x="718"/>
        <item x="653"/>
        <item x="704"/>
        <item x="62"/>
        <item x="664"/>
        <item x="31"/>
        <item x="283"/>
        <item x="439"/>
        <item x="652"/>
        <item x="627"/>
        <item x="220"/>
        <item x="586"/>
        <item x="604"/>
        <item x="690"/>
        <item x="475"/>
        <item x="279"/>
        <item x="375"/>
        <item x="127"/>
        <item x="606"/>
        <item x="474"/>
        <item x="379"/>
        <item x="607"/>
        <item x="481"/>
        <item x="497"/>
        <item x="373"/>
        <item x="517"/>
        <item x="577"/>
        <item x="672"/>
        <item x="28"/>
        <item x="25"/>
        <item x="149"/>
        <item x="443"/>
        <item x="389"/>
        <item x="125"/>
        <item x="641"/>
        <item x="82"/>
        <item x="616"/>
        <item x="89"/>
        <item x="164"/>
        <item x="58"/>
        <item x="18"/>
        <item x="707"/>
        <item x="650"/>
        <item x="601"/>
        <item x="177"/>
        <item x="194"/>
        <item x="444"/>
        <item x="332"/>
        <item x="755"/>
        <item x="84"/>
        <item x="316"/>
        <item x="139"/>
        <item x="100"/>
        <item x="61"/>
        <item x="412"/>
        <item x="794"/>
        <item x="264"/>
        <item x="711"/>
        <item x="49"/>
        <item x="15"/>
        <item x="109"/>
        <item x="671"/>
        <item x="560"/>
        <item x="445"/>
        <item x="706"/>
        <item x="170"/>
        <item x="117"/>
        <item x="724"/>
        <item x="530"/>
        <item x="555"/>
        <item x="732"/>
        <item x="729"/>
        <item x="429"/>
        <item x="785"/>
        <item x="144"/>
        <item x="311"/>
        <item x="209"/>
        <item x="270"/>
        <item x="468"/>
        <item x="382"/>
        <item x="589"/>
        <item x="22"/>
        <item x="21"/>
        <item x="256"/>
        <item x="145"/>
        <item x="249"/>
        <item x="310"/>
        <item x="303"/>
        <item x="302"/>
        <item x="91"/>
        <item x="682"/>
        <item x="65"/>
        <item x="597"/>
        <item x="350"/>
        <item x="233"/>
        <item x="195"/>
        <item x="588"/>
        <item x="208"/>
        <item x="438"/>
        <item x="485"/>
        <item x="587"/>
        <item x="183"/>
        <item x="73"/>
        <item x="9"/>
        <item x="515"/>
        <item x="301"/>
        <item x="242"/>
        <item x="356"/>
        <item x="300"/>
        <item x="299"/>
        <item x="602"/>
        <item x="54"/>
        <item x="185"/>
        <item x="79"/>
        <item x="608"/>
        <item x="217"/>
        <item x="666"/>
        <item x="605"/>
        <item x="315"/>
        <item x="414"/>
        <item x="60"/>
        <item x="520"/>
        <item x="103"/>
        <item x="759"/>
        <item x="6"/>
        <item x="298"/>
        <item x="699"/>
        <item x="342"/>
        <item x="757"/>
        <item x="575"/>
        <item x="565"/>
        <item x="297"/>
        <item x="411"/>
        <item x="370"/>
        <item x="77"/>
        <item x="83"/>
        <item x="758"/>
        <item x="791"/>
        <item x="309"/>
        <item x="343"/>
        <item x="747"/>
        <item x="116"/>
        <item x="384"/>
        <item x="542"/>
        <item x="74"/>
        <item x="346"/>
        <item x="746"/>
        <item x="562"/>
        <item x="413"/>
        <item x="484"/>
        <item x="296"/>
        <item x="745"/>
        <item x="744"/>
        <item x="115"/>
        <item x="634"/>
        <item x="638"/>
        <item x="434"/>
        <item x="770"/>
        <item x="769"/>
        <item x="768"/>
        <item x="494"/>
        <item x="36"/>
        <item x="328"/>
        <item x="292"/>
        <item x="551"/>
        <item x="492"/>
        <item x="239"/>
        <item m="1" x="797"/>
        <item x="120"/>
        <item x="174"/>
        <item m="1" x="799"/>
        <item x="592"/>
        <item x="790"/>
        <item x="722"/>
        <item x="380"/>
        <item x="35"/>
        <item x="131"/>
        <item x="293"/>
        <item x="473"/>
        <item x="336"/>
        <item x="496"/>
        <item x="335"/>
        <item x="104"/>
        <item x="202"/>
        <item x="355"/>
        <item x="366"/>
        <item x="521"/>
        <item x="94"/>
        <item x="623"/>
        <item x="576"/>
        <item x="130"/>
        <item x="129"/>
        <item x="792"/>
        <item x="128"/>
        <item x="624"/>
        <item x="446"/>
        <item x="124"/>
        <item x="354"/>
        <item x="674"/>
        <item x="86"/>
        <item x="393"/>
        <item x="274"/>
        <item x="639"/>
        <item x="563"/>
        <item x="255"/>
        <item x="363"/>
        <item x="72"/>
        <item x="763"/>
        <item x="146"/>
        <item x="248"/>
        <item x="698"/>
        <item x="134"/>
        <item x="693"/>
        <item x="305"/>
        <item x="53"/>
        <item x="254"/>
        <item x="518"/>
        <item x="232"/>
        <item x="186"/>
        <item x="502"/>
        <item x="219"/>
        <item x="52"/>
        <item x="114"/>
        <item x="85"/>
        <item x="75"/>
        <item x="122"/>
        <item x="147"/>
        <item x="57"/>
        <item x="347"/>
        <item x="489"/>
        <item x="326"/>
        <item x="247"/>
        <item x="269"/>
        <item x="179"/>
        <item x="246"/>
        <item x="178"/>
        <item x="48"/>
        <item x="231"/>
        <item x="230"/>
        <item x="392"/>
        <item x="157"/>
        <item x="121"/>
        <item x="275"/>
        <item x="472"/>
        <item x="216"/>
        <item x="201"/>
        <item x="76"/>
        <item x="23"/>
        <item x="550"/>
        <item x="569"/>
        <item x="349"/>
        <item x="383"/>
        <item x="523"/>
        <item x="398"/>
        <item x="29"/>
        <item x="590"/>
        <item x="480"/>
        <item x="501"/>
        <item x="4"/>
        <item x="337"/>
        <item x="779"/>
        <item x="786"/>
        <item x="778"/>
        <item x="508"/>
        <item x="637"/>
        <item x="7"/>
        <item x="773"/>
        <item x="525"/>
        <item x="282"/>
        <item x="162"/>
        <item x="774"/>
        <item x="479"/>
        <item x="133"/>
        <item x="504"/>
        <item x="710"/>
        <item x="780"/>
        <item x="229"/>
        <item x="362"/>
        <item x="643"/>
        <item x="71"/>
        <item x="522"/>
        <item x="20"/>
        <item x="631"/>
        <item x="207"/>
        <item x="776"/>
        <item x="618"/>
        <item x="136"/>
        <item x="784"/>
        <item x="108"/>
        <item x="107"/>
        <item x="781"/>
        <item x="106"/>
        <item x="105"/>
        <item x="67"/>
        <item x="338"/>
        <item x="97"/>
        <item x="783"/>
        <item x="228"/>
        <item x="353"/>
        <item x="397"/>
        <item x="295"/>
        <item x="471"/>
        <item x="110"/>
        <item x="268"/>
        <item x="447"/>
        <item x="782"/>
        <item x="361"/>
        <item x="16"/>
        <item x="78"/>
        <item x="190"/>
        <item x="441"/>
        <item x="705"/>
        <item x="751"/>
        <item x="245"/>
        <item x="777"/>
        <item x="775"/>
        <item x="286"/>
        <item x="402"/>
        <item x="603"/>
        <item x="420"/>
        <item x="425"/>
        <item x="566"/>
        <item x="669"/>
        <item x="723"/>
        <item x="367"/>
        <item x="428"/>
        <item x="418"/>
        <item x="426"/>
        <item x="123"/>
        <item x="549"/>
        <item x="319"/>
        <item x="168"/>
        <item x="187"/>
        <item x="169"/>
        <item x="552"/>
        <item x="753"/>
        <item x="167"/>
        <item x="378"/>
        <item x="422"/>
        <item x="212"/>
        <item x="694"/>
        <item x="320"/>
        <item x="306"/>
        <item x="210"/>
        <item x="203"/>
        <item x="537"/>
        <item x="559"/>
        <item x="583"/>
        <item x="584"/>
        <item x="391"/>
        <item x="554"/>
        <item x="399"/>
        <item x="400"/>
        <item x="199"/>
        <item x="657"/>
        <item x="2"/>
        <item x="750"/>
        <item x="539"/>
        <item x="211"/>
        <item x="408"/>
        <item x="695"/>
        <item x="591"/>
        <item x="743"/>
        <item x="184"/>
        <item x="720"/>
        <item x="585"/>
        <item x="680"/>
        <item x="189"/>
        <item x="686"/>
        <item x="68"/>
        <item x="442"/>
        <item x="598"/>
        <item x="661"/>
        <item x="660"/>
        <item x="358"/>
        <item x="696"/>
        <item x="419"/>
        <item x="113"/>
        <item x="321"/>
        <item x="47"/>
        <item x="401"/>
        <item x="556"/>
        <item x="95"/>
        <item x="567"/>
        <item x="197"/>
        <item x="491"/>
        <item x="13"/>
        <item x="527"/>
        <item x="34"/>
        <item x="334"/>
        <item x="90"/>
        <item x="461"/>
        <item x="41"/>
        <item x="143"/>
        <item x="291"/>
        <item x="64"/>
        <item x="227"/>
        <item x="51"/>
        <item x="132"/>
        <item x="460"/>
        <item x="325"/>
        <item x="516"/>
        <item x="459"/>
        <item x="610"/>
        <item x="545"/>
        <item x="69"/>
        <item x="345"/>
        <item x="570"/>
        <item x="226"/>
        <item x="290"/>
        <item x="374"/>
        <item x="244"/>
        <item x="331"/>
        <item x="509"/>
        <item x="512"/>
        <item x="529"/>
        <item x="281"/>
        <item x="50"/>
        <item x="470"/>
        <item x="161"/>
        <item x="267"/>
        <item x="87"/>
        <item x="330"/>
        <item x="500"/>
        <item x="280"/>
        <item x="544"/>
        <item x="754"/>
        <item x="619"/>
        <item x="600"/>
        <item x="142"/>
        <item x="70"/>
        <item x="543"/>
        <item x="289"/>
        <item x="307"/>
        <item x="490"/>
        <item x="493"/>
        <item x="288"/>
        <item x="138"/>
        <item x="448"/>
        <item x="532"/>
        <item x="225"/>
        <item x="314"/>
        <item x="465"/>
        <item x="12"/>
        <item x="196"/>
        <item x="96"/>
        <item x="119"/>
        <item x="506"/>
        <item x="141"/>
        <item x="276"/>
        <item x="88"/>
        <item x="266"/>
        <item x="243"/>
        <item x="467"/>
        <item x="498"/>
        <item x="224"/>
        <item x="469"/>
        <item x="612"/>
        <item x="369"/>
        <item x="388"/>
        <item x="524"/>
        <item x="635"/>
        <item x="360"/>
        <item x="440"/>
        <item x="632"/>
        <item x="46"/>
        <item x="709"/>
        <item x="676"/>
        <item m="1" x="796"/>
        <item x="99"/>
        <item x="655"/>
        <item x="294"/>
        <item x="580"/>
        <item x="223"/>
        <item x="633"/>
        <item x="205"/>
        <item x="771"/>
        <item x="466"/>
        <item x="387"/>
        <item x="462"/>
        <item x="348"/>
        <item x="236"/>
        <item x="702"/>
        <item x="659"/>
        <item x="614"/>
        <item x="625"/>
        <item x="615"/>
        <item x="505"/>
        <item x="33"/>
        <item x="789"/>
        <item x="701"/>
        <item x="313"/>
        <item x="160"/>
        <item x="340"/>
        <item x="410"/>
        <item x="153"/>
        <item x="457"/>
        <item x="163"/>
        <item x="510"/>
        <item x="511"/>
        <item x="629"/>
        <item x="478"/>
        <item x="368"/>
        <item x="253"/>
        <item x="312"/>
        <item x="756"/>
        <item x="66"/>
        <item x="772"/>
        <item x="32"/>
        <item x="449"/>
        <item x="731"/>
        <item x="135"/>
        <item x="200"/>
        <item x="352"/>
        <item x="407"/>
        <item x="206"/>
        <item x="450"/>
        <item x="647"/>
        <item x="215"/>
        <item x="221"/>
        <item x="42"/>
        <item x="151"/>
        <item x="287"/>
        <item x="595"/>
        <item x="45"/>
        <item x="265"/>
        <item x="642"/>
        <item x="534"/>
        <item x="548"/>
        <item x="766"/>
        <item x="787"/>
        <item x="767"/>
        <item x="396"/>
        <item x="533"/>
        <item x="111"/>
        <item x="238"/>
        <item x="43"/>
        <item x="17"/>
        <item x="263"/>
        <item x="252"/>
        <item x="433"/>
        <item t="default"/>
      </items>
    </pivotField>
    <pivotField numFmtId="165" showAll="0"/>
    <pivotField numFmtId="164" showAll="0"/>
    <pivotField numFmtId="164" showAll="0"/>
    <pivotField showAll="0"/>
    <pivotField showAll="0">
      <items count="44">
        <item x="20"/>
        <item x="0"/>
        <item x="12"/>
        <item x="8"/>
        <item x="15"/>
        <item x="9"/>
        <item x="30"/>
        <item x="38"/>
        <item x="35"/>
        <item x="10"/>
        <item x="28"/>
        <item x="14"/>
        <item x="29"/>
        <item x="18"/>
        <item x="26"/>
        <item x="2"/>
        <item x="1"/>
        <item x="11"/>
        <item x="3"/>
        <item x="39"/>
        <item x="32"/>
        <item x="17"/>
        <item x="5"/>
        <item x="36"/>
        <item x="33"/>
        <item x="41"/>
        <item x="37"/>
        <item x="42"/>
        <item x="34"/>
        <item x="31"/>
        <item x="40"/>
        <item x="27"/>
        <item x="7"/>
        <item x="4"/>
        <item x="6"/>
        <item x="16"/>
        <item x="22"/>
        <item x="21"/>
        <item x="23"/>
        <item x="19"/>
        <item x="24"/>
        <item x="13"/>
        <item x="25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0"/>
        <item m="1" x="21"/>
        <item x="19"/>
        <item x="18"/>
        <item t="default"/>
      </items>
    </pivotField>
    <pivotField showAll="0"/>
    <pivotField showAll="0"/>
    <pivotField showAll="0" defaultSubtotal="0">
      <items count="14">
        <item x="3"/>
        <item x="10"/>
        <item m="1" x="12"/>
        <item x="6"/>
        <item x="5"/>
        <item x="4"/>
        <item x="8"/>
        <item x="1"/>
        <item x="7"/>
        <item x="11"/>
        <item x="2"/>
        <item m="1" x="13"/>
        <item x="0"/>
        <item x="9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 t="grand">
      <x/>
    </i>
  </rowItems>
  <colItems count="1">
    <i/>
  </colItems>
  <dataFields count="1">
    <dataField name="Cuenta de Sitio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itio" sourceName="Sitio">
  <pivotTables>
    <pivotTable tabId="2" name="Tabla dinámica1"/>
    <pivotTable tabId="2" name="Tabla dinámica2"/>
    <pivotTable tabId="2" name="Tabla dinámica3"/>
    <pivotTable tabId="2" name="Tabla dinámica5"/>
    <pivotTable tabId="2" name="Tabla dinámica6"/>
  </pivotTables>
  <data>
    <tabular pivotCacheId="7">
      <items count="800">
        <i x="708" s="1"/>
        <i x="573" s="1"/>
        <i x="176" s="1"/>
        <i x="617" s="1"/>
        <i x="193" s="1"/>
        <i x="180" s="1"/>
        <i x="272" s="1"/>
        <i x="649" s="1"/>
        <i x="251" s="1"/>
        <i x="92" s="1"/>
        <i x="579" s="1"/>
        <i x="571" s="1"/>
        <i x="582" s="1"/>
        <i x="218" s="1"/>
        <i x="118" s="1"/>
        <i x="406" s="1"/>
        <i x="329" s="1"/>
        <i x="719" s="1"/>
        <i x="628" s="1"/>
        <i x="250" s="1"/>
        <i x="715" s="1"/>
        <i x="514" s="1"/>
        <i x="737" s="1"/>
        <i x="735" s="1"/>
        <i x="765" s="1"/>
        <i x="80" s="1"/>
        <i x="5" s="1"/>
        <i x="752" s="1"/>
        <i x="318" s="1"/>
        <i x="390" s="1"/>
        <i x="581" s="1"/>
        <i x="341" s="1"/>
        <i x="739" s="1"/>
        <i x="546" s="1"/>
        <i x="257" s="1"/>
        <i x="483" s="1"/>
        <i x="692" s="1"/>
        <i x="646" s="1"/>
        <i x="536" s="1"/>
        <i x="519" s="1"/>
        <i x="728" s="1"/>
        <i x="697" s="1"/>
        <i x="385" s="1"/>
        <i x="760" s="1"/>
        <i x="654" s="1"/>
        <i x="738" s="1"/>
        <i x="415" s="1"/>
        <i x="262" s="1"/>
        <i x="611" s="1"/>
        <i x="714" s="1"/>
        <i x="213" s="1"/>
        <i x="344" s="1"/>
        <i x="733" s="1"/>
        <i x="304" s="1"/>
        <i x="540" s="1"/>
        <i x="339" s="1"/>
        <i x="656" s="1"/>
        <i x="572" s="1"/>
        <i x="381" s="1"/>
        <i x="395" s="1"/>
        <i x="528" s="1"/>
        <i x="795" s="1"/>
        <i x="359" s="1"/>
        <i x="749" s="1"/>
        <i x="630" s="1"/>
        <i x="691" s="1"/>
        <i x="8" s="1"/>
        <i x="734" s="1"/>
        <i x="222" s="1"/>
        <i x="593" s="1"/>
        <i x="675" s="1"/>
        <i x="742" s="1"/>
        <i x="740" s="1"/>
        <i x="158" s="1"/>
        <i x="547" s="1"/>
        <i x="717" s="1"/>
        <i x="712" s="1"/>
        <i x="788" s="1"/>
        <i x="558" s="1"/>
        <i x="40" s="1"/>
        <i x="684" s="1"/>
        <i x="713" s="1"/>
        <i x="538" s="1"/>
        <i x="748" s="1"/>
        <i x="477" s="1"/>
        <i x="456" s="1"/>
        <i x="140" s="1"/>
        <i x="59" s="1"/>
        <i x="622" s="1"/>
        <i x="793" s="1"/>
        <i x="741" s="1"/>
        <i x="284" s="1"/>
        <i x="488" s="1"/>
        <i x="568" s="1"/>
        <i x="685" s="1"/>
        <i x="27" s="1"/>
        <i x="173" s="1"/>
        <i x="403" s="1"/>
        <i x="564" s="1"/>
        <i x="636" s="1"/>
        <i x="531" s="1"/>
        <i x="317" s="1"/>
        <i x="357" s="1"/>
        <i x="93" s="1"/>
        <i x="736" s="1"/>
        <i x="535" s="1"/>
        <i x="727" s="1"/>
        <i x="214" s="1"/>
        <i x="234" s="1"/>
        <i x="645" s="1"/>
        <i x="644" s="1"/>
        <i x="482" s="1"/>
        <i x="327" s="1"/>
        <i x="620" s="1"/>
        <i x="285" s="1"/>
        <i x="308" s="1"/>
        <i x="486" s="1"/>
        <i x="557" s="1"/>
        <i x="198" s="1"/>
        <i x="503" s="1"/>
        <i x="596" s="1"/>
        <i x="507" s="1"/>
        <i x="683" s="1"/>
        <i x="55" s="1"/>
        <i x="761" s="1"/>
        <i x="371" s="1"/>
        <i x="452" s="1"/>
        <i x="453" s="1"/>
        <i x="166" s="1"/>
        <i x="156" s="1"/>
        <i x="150" s="1"/>
        <i x="30" s="1"/>
        <i x="14" s="1"/>
        <i x="476" s="1"/>
        <i x="261" s="1"/>
        <i x="421" s="1"/>
        <i x="670" s="1"/>
        <i x="405" s="1"/>
        <i x="578" s="1"/>
        <i x="137" s="1"/>
        <i x="37" s="1"/>
        <i x="681" s="1"/>
        <i x="526" s="1"/>
        <i x="437" s="1"/>
        <i x="432" s="1"/>
        <i x="673" s="1"/>
        <i x="464" s="1"/>
        <i x="427" s="1"/>
        <i x="112" s="1"/>
        <i x="436" s="1"/>
        <i x="182" s="1"/>
        <i x="541" s="1"/>
        <i x="155" s="1"/>
        <i x="663" s="1"/>
        <i x="561" s="1"/>
        <i x="260" s="1"/>
        <i x="273" s="1"/>
        <i x="376" s="1"/>
        <i x="259" s="1"/>
        <i x="658" s="1"/>
        <i x="172" s="1"/>
        <i x="423" s="1"/>
        <i x="241" s="1"/>
        <i x="454" s="1"/>
        <i x="26" s="1"/>
        <i x="416" s="1"/>
        <i x="458" s="1"/>
        <i x="386" s="1"/>
        <i x="258" s="1"/>
        <i x="730" s="1"/>
        <i x="435" s="1"/>
        <i x="404" s="1"/>
        <i x="365" s="1"/>
        <i x="333" s="1"/>
        <i x="152" s="1"/>
        <i x="487" s="1"/>
        <i x="364" s="1"/>
        <i x="417" s="1"/>
        <i x="204" s="1"/>
        <i x="594" s="1"/>
        <i x="165" s="1"/>
        <i x="679" s="1"/>
        <i x="1" s="1"/>
        <i x="175" s="1"/>
        <i x="44" s="1"/>
        <i x="609" s="1"/>
        <i x="431" s="1"/>
        <i x="451" s="1"/>
        <i x="424" s="1"/>
        <i x="716" s="1"/>
        <i x="159" s="1"/>
        <i x="102" s="1"/>
        <i x="721" s="1"/>
        <i x="430" s="1"/>
        <i x="703" s="1"/>
        <i x="677" s="1"/>
        <i x="235" s="1"/>
        <i x="726" s="1"/>
        <i x="148" s="1"/>
        <i x="688" s="1"/>
        <i x="324" s="1"/>
        <i x="662" s="1"/>
        <i x="455" s="1"/>
        <i x="394" s="1"/>
        <i x="377" s="1"/>
        <i x="725" s="1"/>
        <i x="3" s="1"/>
        <i x="678" s="1"/>
        <i x="181" s="1"/>
        <i x="409" s="1"/>
        <i x="651" s="1"/>
        <i x="689" s="1"/>
        <i x="101" s="1"/>
        <i x="10" s="1"/>
        <i x="764" s="1"/>
        <i x="39" s="1"/>
        <i x="11" s="1"/>
        <i x="56" s="1"/>
        <i x="63" s="1"/>
        <i x="553" s="1"/>
        <i x="495" s="1"/>
        <i x="277" s="1"/>
        <i x="513" s="1"/>
        <i x="191" s="1"/>
        <i x="81" s="1"/>
        <i x="762" s="1"/>
        <i x="613" s="1"/>
        <i x="667" s="1"/>
        <i x="668" s="1"/>
        <i x="323" s="1"/>
        <i x="640" s="1"/>
        <i x="98" s="1"/>
        <i x="463" s="1"/>
        <i x="599" s="1"/>
        <i x="700" s="1"/>
        <i x="626" s="1"/>
        <i x="574" s="1"/>
        <i x="19" s="1"/>
        <i x="687" s="1"/>
        <i x="126" s="1"/>
        <i x="237" s="1"/>
        <i x="499" s="1"/>
        <i x="24" s="1"/>
        <i x="665" s="1"/>
        <i x="351" s="1"/>
        <i x="271" s="1"/>
        <i x="621" s="1"/>
        <i x="0" s="1"/>
        <i x="322" s="1"/>
        <i x="240" s="1"/>
        <i x="38" s="1"/>
        <i x="278" s="1"/>
        <i x="372" s="1"/>
        <i x="192" s="1"/>
        <i x="154" s="1"/>
        <i x="648" s="1"/>
        <i x="171" s="1"/>
        <i x="188" s="1"/>
        <i x="718" s="1"/>
        <i x="653" s="1"/>
        <i x="704" s="1"/>
        <i x="62" s="1"/>
        <i x="664" s="1"/>
        <i x="31" s="1"/>
        <i x="283" s="1"/>
        <i x="439" s="1"/>
        <i x="652" s="1"/>
        <i x="627" s="1"/>
        <i x="220" s="1"/>
        <i x="586" s="1"/>
        <i x="604" s="1"/>
        <i x="690" s="1"/>
        <i x="475" s="1"/>
        <i x="279" s="1"/>
        <i x="375" s="1"/>
        <i x="127" s="1"/>
        <i x="606" s="1"/>
        <i x="474" s="1"/>
        <i x="379" s="1"/>
        <i x="607" s="1"/>
        <i x="481" s="1"/>
        <i x="497" s="1"/>
        <i x="373" s="1"/>
        <i x="517" s="1"/>
        <i x="577" s="1"/>
        <i x="672" s="1"/>
        <i x="28" s="1"/>
        <i x="25" s="1"/>
        <i x="149" s="1"/>
        <i x="443" s="1"/>
        <i x="389" s="1"/>
        <i x="125" s="1"/>
        <i x="641" s="1"/>
        <i x="82" s="1"/>
        <i x="616" s="1"/>
        <i x="89" s="1"/>
        <i x="164" s="1"/>
        <i x="58" s="1"/>
        <i x="18" s="1"/>
        <i x="707" s="1"/>
        <i x="650" s="1"/>
        <i x="601" s="1"/>
        <i x="177" s="1"/>
        <i x="194" s="1"/>
        <i x="444" s="1"/>
        <i x="332" s="1"/>
        <i x="755" s="1"/>
        <i x="84" s="1"/>
        <i x="316" s="1"/>
        <i x="139" s="1"/>
        <i x="100" s="1"/>
        <i x="61" s="1"/>
        <i x="412" s="1"/>
        <i x="794" s="1"/>
        <i x="264" s="1"/>
        <i x="711" s="1"/>
        <i x="49" s="1"/>
        <i x="15" s="1"/>
        <i x="109" s="1"/>
        <i x="671" s="1"/>
        <i x="560" s="1"/>
        <i x="445" s="1"/>
        <i x="706" s="1"/>
        <i x="170" s="1"/>
        <i x="117" s="1"/>
        <i x="724" s="1"/>
        <i x="530" s="1"/>
        <i x="555" s="1"/>
        <i x="732" s="1"/>
        <i x="729" s="1"/>
        <i x="429" s="1"/>
        <i x="785" s="1"/>
        <i x="144" s="1"/>
        <i x="311" s="1"/>
        <i x="209" s="1"/>
        <i x="270" s="1"/>
        <i x="468" s="1"/>
        <i x="382" s="1"/>
        <i x="589" s="1"/>
        <i x="22" s="1"/>
        <i x="21" s="1"/>
        <i x="256" s="1"/>
        <i x="145" s="1"/>
        <i x="249" s="1"/>
        <i x="310" s="1"/>
        <i x="303" s="1"/>
        <i x="302" s="1"/>
        <i x="91" s="1"/>
        <i x="682" s="1"/>
        <i x="65" s="1"/>
        <i x="597" s="1"/>
        <i x="350" s="1"/>
        <i x="233" s="1"/>
        <i x="195" s="1"/>
        <i x="588" s="1"/>
        <i x="208" s="1"/>
        <i x="438" s="1"/>
        <i x="485" s="1"/>
        <i x="587" s="1"/>
        <i x="183" s="1"/>
        <i x="73" s="1"/>
        <i x="9" s="1"/>
        <i x="515" s="1"/>
        <i x="301" s="1"/>
        <i x="242" s="1"/>
        <i x="356" s="1"/>
        <i x="300" s="1"/>
        <i x="299" s="1"/>
        <i x="602" s="1"/>
        <i x="54" s="1"/>
        <i x="185" s="1"/>
        <i x="79" s="1"/>
        <i x="608" s="1"/>
        <i x="217" s="1"/>
        <i x="666" s="1"/>
        <i x="605" s="1"/>
        <i x="315" s="1"/>
        <i x="414" s="1"/>
        <i x="60" s="1"/>
        <i x="520" s="1"/>
        <i x="103" s="1"/>
        <i x="759" s="1"/>
        <i x="6" s="1"/>
        <i x="298" s="1"/>
        <i x="699" s="1"/>
        <i x="342" s="1"/>
        <i x="757" s="1"/>
        <i x="575" s="1"/>
        <i x="565" s="1"/>
        <i x="297" s="1"/>
        <i x="411" s="1"/>
        <i x="370" s="1"/>
        <i x="77" s="1"/>
        <i x="83" s="1"/>
        <i x="758" s="1"/>
        <i x="791" s="1"/>
        <i x="309" s="1"/>
        <i x="343" s="1"/>
        <i x="747" s="1"/>
        <i x="116" s="1"/>
        <i x="384" s="1"/>
        <i x="542" s="1"/>
        <i x="74" s="1"/>
        <i x="346" s="1"/>
        <i x="746" s="1"/>
        <i x="562" s="1"/>
        <i x="413" s="1"/>
        <i x="484" s="1"/>
        <i x="296" s="1"/>
        <i x="745" s="1"/>
        <i x="744" s="1"/>
        <i x="115" s="1"/>
        <i x="634" s="1"/>
        <i x="638" s="1"/>
        <i x="434" s="1"/>
        <i x="770" s="1"/>
        <i x="769" s="1"/>
        <i x="768" s="1"/>
        <i x="494" s="1"/>
        <i x="36" s="1"/>
        <i x="328" s="1"/>
        <i x="292" s="1"/>
        <i x="551" s="1"/>
        <i x="492" s="1"/>
        <i x="239" s="1"/>
        <i x="120" s="1"/>
        <i x="174" s="1"/>
        <i x="592" s="1"/>
        <i x="790" s="1"/>
        <i x="722" s="1"/>
        <i x="380" s="1"/>
        <i x="35" s="1"/>
        <i x="131" s="1"/>
        <i x="293" s="1"/>
        <i x="473" s="1"/>
        <i x="336" s="1"/>
        <i x="496" s="1"/>
        <i x="335" s="1"/>
        <i x="104" s="1"/>
        <i x="202" s="1"/>
        <i x="355" s="1"/>
        <i x="366" s="1"/>
        <i x="521" s="1"/>
        <i x="94" s="1"/>
        <i x="623" s="1"/>
        <i x="576" s="1"/>
        <i x="130" s="1"/>
        <i x="129" s="1"/>
        <i x="792" s="1"/>
        <i x="128" s="1"/>
        <i x="624" s="1"/>
        <i x="446" s="1"/>
        <i x="124" s="1"/>
        <i x="354" s="1"/>
        <i x="674" s="1"/>
        <i x="86" s="1"/>
        <i x="393" s="1"/>
        <i x="274" s="1"/>
        <i x="639" s="1"/>
        <i x="563" s="1"/>
        <i x="255" s="1"/>
        <i x="363" s="1"/>
        <i x="72" s="1"/>
        <i x="763" s="1"/>
        <i x="146" s="1"/>
        <i x="248" s="1"/>
        <i x="698" s="1"/>
        <i x="134" s="1"/>
        <i x="693" s="1"/>
        <i x="305" s="1"/>
        <i x="53" s="1"/>
        <i x="254" s="1"/>
        <i x="518" s="1"/>
        <i x="232" s="1"/>
        <i x="186" s="1"/>
        <i x="502" s="1"/>
        <i x="219" s="1"/>
        <i x="52" s="1"/>
        <i x="114" s="1"/>
        <i x="85" s="1"/>
        <i x="75" s="1"/>
        <i x="122" s="1"/>
        <i x="147" s="1"/>
        <i x="57" s="1"/>
        <i x="347" s="1"/>
        <i x="489" s="1"/>
        <i x="326" s="1"/>
        <i x="247" s="1"/>
        <i x="269" s="1"/>
        <i x="179" s="1"/>
        <i x="246" s="1"/>
        <i x="178" s="1"/>
        <i x="48" s="1"/>
        <i x="231" s="1"/>
        <i x="230" s="1"/>
        <i x="392" s="1"/>
        <i x="157" s="1"/>
        <i x="121" s="1"/>
        <i x="275" s="1"/>
        <i x="472" s="1"/>
        <i x="216" s="1"/>
        <i x="201" s="1"/>
        <i x="76" s="1"/>
        <i x="23" s="1"/>
        <i x="550" s="1"/>
        <i x="569" s="1"/>
        <i x="349" s="1"/>
        <i x="383" s="1"/>
        <i x="523" s="1"/>
        <i x="398" s="1"/>
        <i x="29" s="1"/>
        <i x="590" s="1"/>
        <i x="480" s="1"/>
        <i x="501" s="1"/>
        <i x="4" s="1"/>
        <i x="337" s="1"/>
        <i x="779" s="1"/>
        <i x="786" s="1"/>
        <i x="778" s="1"/>
        <i x="508" s="1"/>
        <i x="637" s="1"/>
        <i x="7" s="1"/>
        <i x="773" s="1"/>
        <i x="525" s="1"/>
        <i x="282" s="1"/>
        <i x="162" s="1"/>
        <i x="774" s="1"/>
        <i x="479" s="1"/>
        <i x="133" s="1"/>
        <i x="504" s="1"/>
        <i x="710" s="1"/>
        <i x="780" s="1"/>
        <i x="229" s="1"/>
        <i x="362" s="1"/>
        <i x="643" s="1"/>
        <i x="71" s="1"/>
        <i x="522" s="1"/>
        <i x="20" s="1"/>
        <i x="631" s="1"/>
        <i x="207" s="1"/>
        <i x="776" s="1"/>
        <i x="618" s="1"/>
        <i x="136" s="1"/>
        <i x="784" s="1"/>
        <i x="108" s="1"/>
        <i x="107" s="1"/>
        <i x="781" s="1"/>
        <i x="106" s="1"/>
        <i x="105" s="1"/>
        <i x="67" s="1"/>
        <i x="338" s="1"/>
        <i x="97" s="1"/>
        <i x="783" s="1"/>
        <i x="228" s="1"/>
        <i x="353" s="1"/>
        <i x="397" s="1"/>
        <i x="295" s="1"/>
        <i x="471" s="1"/>
        <i x="110" s="1"/>
        <i x="268" s="1"/>
        <i x="447" s="1"/>
        <i x="782" s="1"/>
        <i x="361" s="1"/>
        <i x="16" s="1"/>
        <i x="78" s="1"/>
        <i x="190" s="1"/>
        <i x="441" s="1"/>
        <i x="705" s="1"/>
        <i x="751" s="1"/>
        <i x="245" s="1"/>
        <i x="777" s="1"/>
        <i x="775" s="1"/>
        <i x="286" s="1"/>
        <i x="402" s="1"/>
        <i x="603" s="1"/>
        <i x="420" s="1"/>
        <i x="425" s="1"/>
        <i x="566" s="1"/>
        <i x="669" s="1"/>
        <i x="723" s="1"/>
        <i x="367" s="1"/>
        <i x="428" s="1"/>
        <i x="418" s="1"/>
        <i x="426" s="1"/>
        <i x="123" s="1"/>
        <i x="549" s="1"/>
        <i x="319" s="1"/>
        <i x="168" s="1"/>
        <i x="187" s="1"/>
        <i x="169" s="1"/>
        <i x="552" s="1"/>
        <i x="753" s="1"/>
        <i x="167" s="1"/>
        <i x="378" s="1"/>
        <i x="422" s="1"/>
        <i x="212" s="1"/>
        <i x="694" s="1"/>
        <i x="320" s="1"/>
        <i x="306" s="1"/>
        <i x="210" s="1"/>
        <i x="203" s="1"/>
        <i x="537" s="1"/>
        <i x="559" s="1"/>
        <i x="583" s="1"/>
        <i x="584" s="1"/>
        <i x="391" s="1"/>
        <i x="554" s="1"/>
        <i x="399" s="1"/>
        <i x="400" s="1"/>
        <i x="199" s="1"/>
        <i x="657" s="1"/>
        <i x="2" s="1"/>
        <i x="750" s="1"/>
        <i x="539" s="1"/>
        <i x="211" s="1"/>
        <i x="408" s="1"/>
        <i x="695" s="1"/>
        <i x="591" s="1"/>
        <i x="743" s="1"/>
        <i x="184" s="1"/>
        <i x="720" s="1"/>
        <i x="585" s="1"/>
        <i x="680" s="1"/>
        <i x="189" s="1"/>
        <i x="686" s="1"/>
        <i x="68" s="1"/>
        <i x="442" s="1"/>
        <i x="598" s="1"/>
        <i x="661" s="1"/>
        <i x="660" s="1"/>
        <i x="358" s="1"/>
        <i x="696" s="1"/>
        <i x="419" s="1"/>
        <i x="113" s="1"/>
        <i x="321" s="1"/>
        <i x="47" s="1"/>
        <i x="401" s="1"/>
        <i x="556" s="1"/>
        <i x="95" s="1"/>
        <i x="567" s="1"/>
        <i x="197" s="1"/>
        <i x="491" s="1"/>
        <i x="13" s="1"/>
        <i x="527" s="1"/>
        <i x="34" s="1"/>
        <i x="334" s="1"/>
        <i x="90" s="1"/>
        <i x="461" s="1"/>
        <i x="41" s="1"/>
        <i x="143" s="1"/>
        <i x="291" s="1"/>
        <i x="64" s="1"/>
        <i x="227" s="1"/>
        <i x="51" s="1"/>
        <i x="132" s="1"/>
        <i x="460" s="1"/>
        <i x="325" s="1"/>
        <i x="516" s="1"/>
        <i x="459" s="1"/>
        <i x="610" s="1"/>
        <i x="545" s="1"/>
        <i x="69" s="1"/>
        <i x="345" s="1"/>
        <i x="570" s="1"/>
        <i x="226" s="1"/>
        <i x="290" s="1"/>
        <i x="374" s="1"/>
        <i x="244" s="1"/>
        <i x="331" s="1"/>
        <i x="509" s="1"/>
        <i x="512" s="1"/>
        <i x="529" s="1"/>
        <i x="281" s="1"/>
        <i x="50" s="1"/>
        <i x="470" s="1"/>
        <i x="161" s="1"/>
        <i x="267" s="1"/>
        <i x="87" s="1"/>
        <i x="330" s="1"/>
        <i x="500" s="1"/>
        <i x="280" s="1"/>
        <i x="544" s="1"/>
        <i x="754" s="1"/>
        <i x="619" s="1"/>
        <i x="600" s="1"/>
        <i x="142" s="1"/>
        <i x="70" s="1"/>
        <i x="543" s="1"/>
        <i x="289" s="1"/>
        <i x="307" s="1"/>
        <i x="490" s="1"/>
        <i x="493" s="1"/>
        <i x="288" s="1"/>
        <i x="138" s="1"/>
        <i x="448" s="1"/>
        <i x="532" s="1"/>
        <i x="225" s="1"/>
        <i x="314" s="1"/>
        <i x="465" s="1"/>
        <i x="12" s="1"/>
        <i x="196" s="1"/>
        <i x="96" s="1"/>
        <i x="119" s="1"/>
        <i x="506" s="1"/>
        <i x="141" s="1"/>
        <i x="276" s="1"/>
        <i x="88" s="1"/>
        <i x="266" s="1"/>
        <i x="243" s="1"/>
        <i x="467" s="1"/>
        <i x="498" s="1"/>
        <i x="224" s="1"/>
        <i x="469" s="1"/>
        <i x="612" s="1"/>
        <i x="369" s="1"/>
        <i x="388" s="1"/>
        <i x="524" s="1"/>
        <i x="635" s="1"/>
        <i x="360" s="1"/>
        <i x="440" s="1"/>
        <i x="632" s="1"/>
        <i x="46" s="1"/>
        <i x="709" s="1"/>
        <i x="676" s="1"/>
        <i x="99" s="1"/>
        <i x="655" s="1"/>
        <i x="294" s="1"/>
        <i x="580" s="1"/>
        <i x="223" s="1"/>
        <i x="633" s="1"/>
        <i x="205" s="1"/>
        <i x="771" s="1"/>
        <i x="466" s="1"/>
        <i x="387" s="1"/>
        <i x="462" s="1"/>
        <i x="348" s="1"/>
        <i x="236" s="1"/>
        <i x="702" s="1"/>
        <i x="659" s="1"/>
        <i x="614" s="1"/>
        <i x="625" s="1"/>
        <i x="615" s="1"/>
        <i x="505" s="1"/>
        <i x="33" s="1"/>
        <i x="789" s="1"/>
        <i x="701" s="1"/>
        <i x="313" s="1"/>
        <i x="160" s="1"/>
        <i x="340" s="1"/>
        <i x="410" s="1"/>
        <i x="153" s="1"/>
        <i x="457" s="1"/>
        <i x="163" s="1"/>
        <i x="510" s="1"/>
        <i x="511" s="1"/>
        <i x="629" s="1"/>
        <i x="478" s="1"/>
        <i x="368" s="1"/>
        <i x="253" s="1"/>
        <i x="312" s="1"/>
        <i x="756" s="1"/>
        <i x="66" s="1"/>
        <i x="772" s="1"/>
        <i x="32" s="1"/>
        <i x="449" s="1"/>
        <i x="731" s="1"/>
        <i x="135" s="1"/>
        <i x="200" s="1"/>
        <i x="352" s="1"/>
        <i x="407" s="1"/>
        <i x="206" s="1"/>
        <i x="450" s="1"/>
        <i x="647" s="1"/>
        <i x="215" s="1"/>
        <i x="221" s="1"/>
        <i x="42" s="1"/>
        <i x="151" s="1"/>
        <i x="287" s="1"/>
        <i x="595" s="1"/>
        <i x="45" s="1"/>
        <i x="265" s="1"/>
        <i x="642" s="1"/>
        <i x="534" s="1"/>
        <i x="548" s="1"/>
        <i x="766" s="1"/>
        <i x="787" s="1"/>
        <i x="767" s="1"/>
        <i x="396" s="1"/>
        <i x="533" s="1"/>
        <i x="111" s="1"/>
        <i x="238" s="1"/>
        <i x="43" s="1"/>
        <i x="17" s="1"/>
        <i x="263" s="1"/>
        <i x="252" s="1"/>
        <i x="798" s="1" nd="1"/>
        <i x="797" s="1" nd="1"/>
        <i x="799" s="1" nd="1"/>
        <i x="796" s="1" nd="1"/>
        <i x="43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2" name="Tabla dinámica1"/>
    <pivotTable tabId="2" name="Tabla dinámica2"/>
    <pivotTable tabId="2" name="Tabla dinámica3"/>
    <pivotTable tabId="2" name="Tabla dinámica5"/>
    <pivotTable tabId="2" name="Tabla dinámica6"/>
  </pivotTables>
  <data>
    <tabular pivotCacheId="7">
      <items count="43">
        <i x="20" s="1"/>
        <i x="0" s="1"/>
        <i x="12" s="1"/>
        <i x="8" s="1"/>
        <i x="15" s="1"/>
        <i x="9" s="1"/>
        <i x="30" s="1"/>
        <i x="38" s="1"/>
        <i x="35" s="1"/>
        <i x="10" s="1"/>
        <i x="28" s="1"/>
        <i x="14" s="1"/>
        <i x="29" s="1"/>
        <i x="18" s="1"/>
        <i x="26" s="1"/>
        <i x="2" s="1"/>
        <i x="1" s="1"/>
        <i x="11" s="1"/>
        <i x="3" s="1"/>
        <i x="39" s="1"/>
        <i x="32" s="1"/>
        <i x="17" s="1"/>
        <i x="5" s="1"/>
        <i x="36" s="1"/>
        <i x="33" s="1"/>
        <i x="41" s="1"/>
        <i x="37" s="1"/>
        <i x="42" s="1"/>
        <i x="34" s="1"/>
        <i x="31" s="1"/>
        <i x="40" s="1"/>
        <i x="27" s="1"/>
        <i x="7" s="1"/>
        <i x="4" s="1"/>
        <i x="6" s="1"/>
        <i x="16" s="1"/>
        <i x="22" s="1"/>
        <i x="21" s="1"/>
        <i x="23" s="1"/>
        <i x="19" s="1"/>
        <i x="24" s="1"/>
        <i x="13" s="1"/>
        <i x="2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2" name="Tabla dinámica1"/>
    <pivotTable tabId="2" name="Tabla dinámica2"/>
    <pivotTable tabId="2" name="Tabla dinámica3"/>
    <pivotTable tabId="2" name="Tabla dinámica5"/>
    <pivotTable tabId="2" name="Tabla dinámica6"/>
  </pivotTables>
  <data>
    <tabular pivotCacheId="7">
      <items count="4">
        <i x="2" s="1"/>
        <i x="1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patramento" sourceName="Depatramento">
  <pivotTables>
    <pivotTable tabId="2" name="Tabla dinámica1"/>
    <pivotTable tabId="2" name="Tabla dinámica2"/>
    <pivotTable tabId="2" name="Tabla dinámica3"/>
    <pivotTable tabId="2" name="Tabla dinámica5"/>
    <pivotTable tabId="2" name="Tabla dinámica6"/>
  </pivotTables>
  <data>
    <tabular pivotCacheId="7">
      <items count="22">
        <i x="16" s="1"/>
        <i x="19" s="1"/>
        <i x="4" s="1"/>
        <i x="1" s="1"/>
        <i x="0" s="1"/>
        <i x="15" s="1"/>
        <i x="6" s="1"/>
        <i x="5" s="1"/>
        <i x="12" s="1"/>
        <i x="17" s="1"/>
        <i x="11" s="1"/>
        <i x="14" s="1"/>
        <i x="10" s="1"/>
        <i x="3" s="1"/>
        <i x="8" s="1"/>
        <i x="2" s="1"/>
        <i x="7" s="1"/>
        <i x="13" s="1"/>
        <i x="9" s="1"/>
        <i x="20" s="1" nd="1"/>
        <i x="21" s="1" nd="1"/>
        <i x="1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ncargado" sourceName="Encargado">
  <pivotTables>
    <pivotTable tabId="2" name="Tabla dinámica1"/>
    <pivotTable tabId="2" name="Tabla dinámica2"/>
    <pivotTable tabId="2" name="Tabla dinámica3"/>
    <pivotTable tabId="2" name="Tabla dinámica5"/>
    <pivotTable tabId="2" name="Tabla dinámica6"/>
  </pivotTables>
  <data>
    <tabular pivotCacheId="7">
      <items count="14">
        <i x="3" s="1"/>
        <i x="10" s="1"/>
        <i x="6" s="1"/>
        <i x="5" s="1"/>
        <i x="4" s="1"/>
        <i x="8" s="1"/>
        <i x="1" s="1"/>
        <i x="7" s="1"/>
        <i x="11" s="1"/>
        <i x="2" s="1"/>
        <i x="0" s="1"/>
        <i x="12" s="1" nd="1"/>
        <i x="13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tio" cache="SegmentaciónDeDatos_Sitio" caption="Sitio" style="Estilo de segmentación de datos 1" rowHeight="241300"/>
  <slicer name="Tipo" cache="SegmentaciónDeDatos_Tipo" caption="Tipo" style="Estilo de segmentación de datos 1" rowHeight="241300"/>
  <slicer name="Año" cache="SegmentaciónDeDatos_Año" caption="Año" style="Estilo de segmentación de datos 1" rowHeight="241300"/>
  <slicer name="Depatramento" cache="SegmentaciónDeDatos_Depatramento" caption="Depatramento" style="Estilo de segmentación de datos 1" rowHeight="241300"/>
  <slicer name="Encargado" cache="SegmentaciónDeDatos_Encargado" caption="Encargado" style="Estilo de segmentación de dat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tio 1" cache="SegmentaciónDeDatos_Sitio" caption="Sitio" style="Estilo de segmentación de datos 1" rowHeight="241300"/>
  <slicer name="Tipo 1" cache="SegmentaciónDeDatos_Tipo" caption="Tipo" style="Estilo de segmentación de datos 1" rowHeight="241300"/>
  <slicer name="Año 1" cache="SegmentaciónDeDatos_Año" caption="Año" style="Estilo de segmentación de datos 1" rowHeight="241300"/>
  <slicer name="Depatramento 1" cache="SegmentaciónDeDatos_Depatramento" caption="Depatramento" style="Estilo de segmentación de datos 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C65FA0CF-DF62-4013-8781-458847DBBAE7}">
  <we:reference id="wa102957661" version="1.4.0.0" store="es-ES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FF73D4B9-5992-4F9B-8115-645DFFB9314C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AF64FDB1-420F-44B5-949D-231357211D9A}">
  <we:reference id="wa102957661" version="1.4.0.0" store="es-ES" storeType="OMEX"/>
  <we:alternateReferences/>
  <we:properties>
    <we:property name="showLegend" value="&quot;show&quot;"/>
    <we:property name="filters" value="[]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pie&quot;"/>
    <we:property name="mapType" value="&quot;road&quot;"/>
    <we:property name="legendLeft" value="0"/>
    <we:property name="legendTop" value="309.47998046875"/>
  </we:properties>
  <we:bindings>
    <we:binding id="Locations" type="matrix" appref="{D2B74893-388B-488A-A436-CE713E30A6CD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8"/>
  <sheetViews>
    <sheetView tabSelected="1" workbookViewId="0">
      <selection activeCell="D19" sqref="D19"/>
    </sheetView>
  </sheetViews>
  <sheetFormatPr baseColWidth="10" defaultRowHeight="15" x14ac:dyDescent="0.25"/>
  <cols>
    <col min="1" max="1" width="34.42578125" bestFit="1" customWidth="1"/>
    <col min="2" max="2" width="25.28515625" customWidth="1"/>
    <col min="3" max="3" width="22.42578125" style="1" bestFit="1" customWidth="1"/>
    <col min="4" max="4" width="9.85546875" style="1" customWidth="1"/>
    <col min="5" max="5" width="9.7109375" style="2" bestFit="1" customWidth="1"/>
    <col min="6" max="6" width="26.42578125" style="2" customWidth="1"/>
    <col min="7" max="7" width="11.5703125" customWidth="1"/>
    <col min="8" max="8" width="6" bestFit="1" customWidth="1"/>
    <col min="9" max="9" width="13.85546875" bestFit="1" customWidth="1"/>
    <col min="12" max="12" width="18.140625" bestFit="1" customWidth="1"/>
    <col min="14" max="14" width="11.85546875" bestFit="1" customWidth="1"/>
    <col min="15" max="15" width="51.85546875" bestFit="1" customWidth="1"/>
    <col min="16" max="16" width="11.85546875" bestFit="1" customWidth="1"/>
    <col min="17" max="17" width="27.7109375" bestFit="1" customWidth="1"/>
  </cols>
  <sheetData>
    <row r="1" spans="1:19" x14ac:dyDescent="0.25">
      <c r="A1" t="s">
        <v>0</v>
      </c>
      <c r="B1" t="s">
        <v>3</v>
      </c>
      <c r="C1" s="1" t="s">
        <v>1</v>
      </c>
      <c r="D1" s="1" t="s">
        <v>2</v>
      </c>
      <c r="E1" s="2" t="s">
        <v>4</v>
      </c>
      <c r="F1" s="2" t="s">
        <v>830</v>
      </c>
      <c r="G1" s="2" t="s">
        <v>821</v>
      </c>
      <c r="H1" s="2" t="s">
        <v>815</v>
      </c>
      <c r="I1" s="2" t="s">
        <v>826</v>
      </c>
      <c r="J1" s="2" t="s">
        <v>827</v>
      </c>
      <c r="K1" s="2" t="s">
        <v>828</v>
      </c>
      <c r="L1" s="2" t="s">
        <v>875</v>
      </c>
      <c r="N1" t="s">
        <v>877</v>
      </c>
      <c r="O1" t="s">
        <v>878</v>
      </c>
      <c r="P1" t="s">
        <v>879</v>
      </c>
      <c r="Q1" t="s">
        <v>880</v>
      </c>
    </row>
    <row r="2" spans="1:19" x14ac:dyDescent="0.25">
      <c r="A2" t="str">
        <f>VLOOKUP("SurOccidente",[1]HistoriaOrdenCW24031155!$B2:$C$1413,2,FALSE)</f>
        <v>CAU.La Aguada</v>
      </c>
      <c r="B2" s="3">
        <f ca="1">SUMIF([1]HistoriaOrdenCW24031155!$C$1:$E$1413,A2,[1]HistoriaOrdenCW24031155!$E:$E)</f>
        <v>587348384</v>
      </c>
      <c r="C2" s="1">
        <f>SUMIFS([1]HistoriaOrdenCW24031155!$E$2:$E$1413,[1]HistoriaOrdenCW24031155!$C$2:$C$1413,A2,[1]HistoriaOrdenCW24031155!$Z$2:$Z$1413,"")</f>
        <v>0</v>
      </c>
      <c r="D2" s="1">
        <f>SUMIFS([1]HistoriaOrdenCW24031155!$E$2:$E$1413,[1]HistoriaOrdenCW24031155!$C$2:$C$1413,A2,[1]HistoriaOrdenCW24031155!$Z$2:$Z$1413,"&gt; 0")</f>
        <v>587348384</v>
      </c>
      <c r="E2" s="4">
        <f>IFERROR(IF(VLOOKUP(A2,[1]HistoriaOrdenCW24031155!$C$2:$Z$1413,24,FALSE)=0,"",VLOOKUP(A2,[1]HistoriaOrdenCW24031155!$C$2:$Z$1413,24,FALSE)),"")</f>
        <v>44624</v>
      </c>
      <c r="F2" s="2" t="str">
        <f>MID(IF(VLOOKUP("SurOccidente",[1]HistoriaOrdenCW24031155!$B2:$D$1413,2,FALSE)="NA","",(VLOOKUP("SurOccidente",[1]HistoriaOrdenCW24031155!$B2:$D$1413,3,FALSE))),1,90)</f>
        <v>Adecuaciones - Contrucción Red Electrica Plan Espectro</v>
      </c>
      <c r="G2" s="4">
        <f>VLOOKUP(A2,[1]HistoriaOrdenCW24031155!$C$2:$O$1413,13,FALSE)</f>
        <v>44615</v>
      </c>
      <c r="H2" t="str">
        <f>IF(YEAR(G2)=2022,"Año 3",IF(YEAR(G2)=2021,"Año 2","Año 1"))</f>
        <v>Año 3</v>
      </c>
      <c r="I2" s="2" t="str">
        <f>VLOOKUP(LEFT(A2,3),TablasAnexas!$A$22:$B$41,2,FALSE)</f>
        <v>Cauca</v>
      </c>
      <c r="L2" t="str">
        <f>VLOOKUP(A2,[1]HistoriaOrdenCW24031155!$C$2:$F$1413,4,FALSE)</f>
        <v>Rafael Angel Garcia</v>
      </c>
      <c r="O2" t="str">
        <f>INDEX([1]HistoriaOrdenCW24031155!$B$2:$H$1413,,3)</f>
        <v>Adecuaciones - Contrucción Red Electrica Plan Espectro</v>
      </c>
      <c r="P2" t="str">
        <f>IF(MID(O2,1,15)="Localidades 700","Si","NO")</f>
        <v>NO</v>
      </c>
      <c r="Q2" t="str">
        <f>MID([1]HistoriaOrdenCW24031155!$D2,1,15)</f>
        <v xml:space="preserve">Adecuaciones - </v>
      </c>
      <c r="R2" t="str">
        <f>VLOOKUP("SurOccidente",[1]HistoriaOrdenCW24031155!$B2:$D$1413,2,FALSE)</f>
        <v>CAU.La Aguada</v>
      </c>
      <c r="S2" t="str">
        <f>VLOOKUP("Localidades 700",Q2:R63,2,FALSE)</f>
        <v>PUT.Los Andes</v>
      </c>
    </row>
    <row r="3" spans="1:19" x14ac:dyDescent="0.25">
      <c r="A3" t="str">
        <f>VLOOKUP("SurOccidente",[1]HistoriaOrdenCW24031155!$B3:$C$1413,2,FALSE)</f>
        <v>CAQ.Maracaibo</v>
      </c>
      <c r="B3" s="3">
        <f ca="1">SUMIF([1]HistoriaOrdenCW24031155!$C$1:$E$1413,A3,[1]HistoriaOrdenCW24031155!$E:$E)</f>
        <v>604364253</v>
      </c>
      <c r="C3" s="1">
        <f>SUMIFS([1]HistoriaOrdenCW24031155!$E$2:$E$1413,[1]HistoriaOrdenCW24031155!$C$2:$C$1413,A3,[1]HistoriaOrdenCW24031155!$Z$2:$Z$1413,"")</f>
        <v>0</v>
      </c>
      <c r="D3" s="1">
        <f>SUMIFS([1]HistoriaOrdenCW24031155!$E$2:$E$1413,[1]HistoriaOrdenCW24031155!$C$2:$C$1413,A3,[1]HistoriaOrdenCW24031155!$Z$2:$Z$1413,"&gt; 0")</f>
        <v>604364253</v>
      </c>
      <c r="E3" s="4">
        <f>IFERROR(IF(VLOOKUP(A3,[1]HistoriaOrdenCW24031155!$C$2:$Z$1413,24,FALSE)=0,"",VLOOKUP(A3,[1]HistoriaOrdenCW24031155!$C$2:$Z$1413,24,FALSE)),"")</f>
        <v>44624</v>
      </c>
      <c r="F3" s="2" t="str">
        <f>MID(IF(VLOOKUP("SurOccidente",[1]HistoriaOrdenCW24031155!$B3:$D$1413,2,FALSE)="NA","",(VLOOKUP("SurOccidente",[1]HistoriaOrdenCW24031155!$B3:$D$1413,3,FALSE))),1,90)</f>
        <v>Adecuaciones - Contrucción Red Electrica Plan Espectro</v>
      </c>
      <c r="G3" s="4">
        <f>VLOOKUP(A3,[1]HistoriaOrdenCW24031155!$C$2:$O$1413,13,FALSE)</f>
        <v>44615</v>
      </c>
      <c r="H3" t="str">
        <f t="shared" ref="H3:H66" si="0">IF(YEAR(G3)=2022,"Año 3",IF(YEAR(G3)=2021,"Año 2","Año 1"))</f>
        <v>Año 3</v>
      </c>
      <c r="I3" s="2" t="str">
        <f>VLOOKUP(LEFT(A3,3),TablasAnexas!$A$22:$B$41,2,FALSE)</f>
        <v>Caqueta</v>
      </c>
      <c r="L3" t="str">
        <f>VLOOKUP(A3,[1]HistoriaOrdenCW24031155!$C$2:$F$1413,4,FALSE)</f>
        <v>Rafael Angel Garcia</v>
      </c>
      <c r="O3" t="str">
        <f>INDEX([1]HistoriaOrdenCW24031155!$B$2:$H$1413,,3)</f>
        <v>Adecuaciones - Contrucción Red Electrica Plan Espectro</v>
      </c>
      <c r="P3" t="str">
        <f t="shared" ref="P3:P66" si="1">IF(MID(O3,1,15)="Localidades 700","Si","NO")</f>
        <v>NO</v>
      </c>
      <c r="Q3" t="str">
        <f>MID([1]HistoriaOrdenCW24031155!$D3,1,15)</f>
        <v xml:space="preserve">Adecuaciones - </v>
      </c>
      <c r="R3" t="str">
        <f>VLOOKUP("SurOccidente",[1]HistoriaOrdenCW24031155!$B3:$D$1413,2,FALSE)</f>
        <v>CAQ.Maracaibo</v>
      </c>
    </row>
    <row r="4" spans="1:19" x14ac:dyDescent="0.25">
      <c r="A4" t="str">
        <f>VLOOKUP("SurOccidente",[1]HistoriaOrdenCW24031155!$B4:$C$1413,2,FALSE)</f>
        <v>PUT.Los Andes</v>
      </c>
      <c r="B4" s="3">
        <f ca="1">SUMIF([1]HistoriaOrdenCW24031155!$C$1:$E$1413,A4,[1]HistoriaOrdenCW24031155!$E:$E)</f>
        <v>600000000</v>
      </c>
      <c r="C4" s="1">
        <f>SUMIFS([1]HistoriaOrdenCW24031155!$E$2:$E$1413,[1]HistoriaOrdenCW24031155!$C$2:$C$1413,A4,[1]HistoriaOrdenCW24031155!$Z$2:$Z$1413,"")</f>
        <v>600000000</v>
      </c>
      <c r="D4" s="1">
        <f>SUMIFS([1]HistoriaOrdenCW24031155!$E$2:$E$1413,[1]HistoriaOrdenCW24031155!$C$2:$C$1413,A4,[1]HistoriaOrdenCW24031155!$Z$2:$Z$1413,"&gt; 0")</f>
        <v>0</v>
      </c>
      <c r="E4" s="4" t="str">
        <f>IFERROR(IF(VLOOKUP(A4,[1]HistoriaOrdenCW24031155!$C$2:$Z$1413,24,FALSE)=0,"",VLOOKUP(A4,[1]HistoriaOrdenCW24031155!$C$2:$Z$1413,24,FALSE)),"")</f>
        <v/>
      </c>
      <c r="F4" s="2" t="str">
        <f>MID(IF(VLOOKUP("SurOccidente",[1]HistoriaOrdenCW24031155!$B4:$D$1413,2,FALSE)="NA","",(VLOOKUP("SurOccidente",[1]HistoriaOrdenCW24031155!$B4:$D$1413,3,FALSE))),1,90)</f>
        <v>Localidades 700 - Obra Civil 100%</v>
      </c>
      <c r="G4" s="4">
        <f>VLOOKUP(A4,[1]HistoriaOrdenCW24031155!$C$2:$O$1413,13,FALSE)</f>
        <v>44627</v>
      </c>
      <c r="H4" t="str">
        <f t="shared" si="0"/>
        <v>Año 3</v>
      </c>
      <c r="I4" s="2" t="str">
        <f>VLOOKUP(LEFT(A4,3),TablasAnexas!$A$22:$B$41,2,FALSE)</f>
        <v>Putumayo</v>
      </c>
      <c r="L4" t="str">
        <f>VLOOKUP(A4,[1]HistoriaOrdenCW24031155!$C$2:$F$1413,4,FALSE)</f>
        <v>Juan Carlos Gonzalez</v>
      </c>
      <c r="O4" t="str">
        <f>INDEX([1]HistoriaOrdenCW24031155!$B$2:$H$1413,,3)</f>
        <v>Localidades 700 - Obra Civil 100%</v>
      </c>
      <c r="P4" t="str">
        <f t="shared" si="1"/>
        <v>Si</v>
      </c>
      <c r="Q4" t="str">
        <f>MID([1]HistoriaOrdenCW24031155!$D4,1,15)</f>
        <v>Localidades 700</v>
      </c>
      <c r="R4" t="str">
        <f>VLOOKUP("SurOccidente",[1]HistoriaOrdenCW24031155!$B4:$D$1413,2,FALSE)</f>
        <v>PUT.Los Andes</v>
      </c>
    </row>
    <row r="5" spans="1:19" x14ac:dyDescent="0.25">
      <c r="A5" t="str">
        <f>VLOOKUP("SurOccidente",[1]HistoriaOrdenCW24031155!$B5:$C$1413,2,FALSE)</f>
        <v>PUT.Los Andes</v>
      </c>
      <c r="B5" s="3">
        <f ca="1">SUMIF([1]HistoriaOrdenCW24031155!$C$1:$E$1413,A5,[1]HistoriaOrdenCW24031155!$E:$E)</f>
        <v>600000000</v>
      </c>
      <c r="C5" s="1">
        <f>SUMIFS([1]HistoriaOrdenCW24031155!$E$2:$E$1413,[1]HistoriaOrdenCW24031155!$C$2:$C$1413,A5,[1]HistoriaOrdenCW24031155!$Z$2:$Z$1413,"")</f>
        <v>600000000</v>
      </c>
      <c r="D5" s="1">
        <f>SUMIFS([1]HistoriaOrdenCW24031155!$E$2:$E$1413,[1]HistoriaOrdenCW24031155!$C$2:$C$1413,A5,[1]HistoriaOrdenCW24031155!$Z$2:$Z$1413,"&gt; 0")</f>
        <v>0</v>
      </c>
      <c r="E5" s="4" t="str">
        <f>IFERROR(IF(VLOOKUP(A5,[1]HistoriaOrdenCW24031155!$C$2:$Z$1413,24,FALSE)=0,"",VLOOKUP(A5,[1]HistoriaOrdenCW24031155!$C$2:$Z$1413,24,FALSE)),"")</f>
        <v/>
      </c>
      <c r="F5" s="2" t="str">
        <f>MID(IF(VLOOKUP("SurOccidente",[1]HistoriaOrdenCW24031155!$B5:$D$1413,2,FALSE)="NA","",(VLOOKUP("SurOccidente",[1]HistoriaOrdenCW24031155!$B5:$D$1413,3,FALSE))),1,90)</f>
        <v>Localidades 700 - Cimentación Torre</v>
      </c>
      <c r="G5" s="4">
        <f>VLOOKUP(A5,[1]HistoriaOrdenCW24031155!$C$2:$O$1413,13,FALSE)</f>
        <v>44627</v>
      </c>
      <c r="H5" t="str">
        <f t="shared" si="0"/>
        <v>Año 3</v>
      </c>
      <c r="I5" s="2" t="str">
        <f>VLOOKUP(LEFT(A5,3),TablasAnexas!$A$22:$B$41,2,FALSE)</f>
        <v>Putumayo</v>
      </c>
      <c r="L5" t="str">
        <f>VLOOKUP(A5,[1]HistoriaOrdenCW24031155!$C$2:$F$1413,4,FALSE)</f>
        <v>Juan Carlos Gonzalez</v>
      </c>
      <c r="O5" t="str">
        <f>INDEX([1]HistoriaOrdenCW24031155!$B$2:$H$1413,,3)</f>
        <v>Localidades 700 - Cimentación Torre</v>
      </c>
      <c r="P5" t="str">
        <f t="shared" si="1"/>
        <v>Si</v>
      </c>
      <c r="Q5" t="str">
        <f>MID([1]HistoriaOrdenCW24031155!$D5,1,15)</f>
        <v>Localidades 700</v>
      </c>
      <c r="R5" t="str">
        <f>VLOOKUP("SurOccidente",[1]HistoriaOrdenCW24031155!$B5:$D$1413,2,FALSE)</f>
        <v>PUT.Los Andes</v>
      </c>
    </row>
    <row r="6" spans="1:19" x14ac:dyDescent="0.25">
      <c r="A6" t="str">
        <f>VLOOKUP("SurOccidente",[1]HistoriaOrdenCW24031155!$B6:$C$1413,2,FALSE)</f>
        <v>PUT.Los Andes</v>
      </c>
      <c r="B6" s="3">
        <f ca="1">SUMIF([1]HistoriaOrdenCW24031155!$C$1:$E$1413,A6,[1]HistoriaOrdenCW24031155!$E:$E)</f>
        <v>600000000</v>
      </c>
      <c r="C6" s="1">
        <f>SUMIFS([1]HistoriaOrdenCW24031155!$E$2:$E$1413,[1]HistoriaOrdenCW24031155!$C$2:$C$1413,A6,[1]HistoriaOrdenCW24031155!$Z$2:$Z$1413,"")</f>
        <v>600000000</v>
      </c>
      <c r="D6" s="1">
        <f>SUMIFS([1]HistoriaOrdenCW24031155!$E$2:$E$1413,[1]HistoriaOrdenCW24031155!$C$2:$C$1413,A6,[1]HistoriaOrdenCW24031155!$Z$2:$Z$1413,"&gt; 0")</f>
        <v>0</v>
      </c>
      <c r="E6" s="4" t="str">
        <f>IFERROR(IF(VLOOKUP(A6,[1]HistoriaOrdenCW24031155!$C$2:$Z$1413,24,FALSE)=0,"",VLOOKUP(A6,[1]HistoriaOrdenCW24031155!$C$2:$Z$1413,24,FALSE)),"")</f>
        <v/>
      </c>
      <c r="F6" s="2" t="str">
        <f>MID(IF(VLOOKUP("SurOccidente",[1]HistoriaOrdenCW24031155!$B6:$D$1413,2,FALSE)="NA","",(VLOOKUP("SurOccidente",[1]HistoriaOrdenCW24031155!$B6:$D$1413,3,FALSE))),1,90)</f>
        <v>Localidades 700 - Suministro e Instalación Torre</v>
      </c>
      <c r="G6" s="4">
        <f>VLOOKUP(A6,[1]HistoriaOrdenCW24031155!$C$2:$O$1413,13,FALSE)</f>
        <v>44627</v>
      </c>
      <c r="H6" t="str">
        <f t="shared" si="0"/>
        <v>Año 3</v>
      </c>
      <c r="I6" s="2" t="str">
        <f>VLOOKUP(LEFT(A6,3),TablasAnexas!$A$22:$B$41,2,FALSE)</f>
        <v>Putumayo</v>
      </c>
      <c r="L6" t="str">
        <f>VLOOKUP(A6,[1]HistoriaOrdenCW24031155!$C$2:$F$1413,4,FALSE)</f>
        <v>Juan Carlos Gonzalez</v>
      </c>
      <c r="O6" t="str">
        <f>INDEX([1]HistoriaOrdenCW24031155!$B$2:$H$1413,,3)</f>
        <v>Localidades 700 - Suministro e Instalación Torre</v>
      </c>
      <c r="P6" t="str">
        <f t="shared" si="1"/>
        <v>Si</v>
      </c>
      <c r="Q6" t="str">
        <f>MID([1]HistoriaOrdenCW24031155!$D6,1,15)</f>
        <v>Localidades 700</v>
      </c>
      <c r="R6" t="str">
        <f>VLOOKUP("SurOccidente",[1]HistoriaOrdenCW24031155!$B6:$D$1413,2,FALSE)</f>
        <v>PUT.Los Andes</v>
      </c>
    </row>
    <row r="7" spans="1:19" x14ac:dyDescent="0.25">
      <c r="A7" t="str">
        <f>VLOOKUP("SurOccidente",[1]HistoriaOrdenCW24031155!$B7:$C$1413,2,FALSE)</f>
        <v>CAQ.Santiago de la Selva</v>
      </c>
      <c r="B7" s="3">
        <f ca="1">SUMIF([1]HistoriaOrdenCW24031155!$C$1:$E$1413,A7,[1]HistoriaOrdenCW24031155!$E:$E)</f>
        <v>1196813393</v>
      </c>
      <c r="C7" s="1">
        <f>SUMIFS([1]HistoriaOrdenCW24031155!$E$2:$E$1413,[1]HistoriaOrdenCW24031155!$C$2:$C$1413,A7,[1]HistoriaOrdenCW24031155!$Z$2:$Z$1413,"")</f>
        <v>917279778</v>
      </c>
      <c r="D7" s="1">
        <f>SUMIFS([1]HistoriaOrdenCW24031155!$E$2:$E$1413,[1]HistoriaOrdenCW24031155!$C$2:$C$1413,A7,[1]HistoriaOrdenCW24031155!$Z$2:$Z$1413,"&gt; 0")</f>
        <v>279533615</v>
      </c>
      <c r="E7" s="4">
        <f>IFERROR(IF(VLOOKUP(A7,[1]HistoriaOrdenCW24031155!$C$2:$Z$1413,24,FALSE)=0,"",VLOOKUP(A7,[1]HistoriaOrdenCW24031155!$C$2:$Z$1413,24,FALSE)),"")</f>
        <v>44624</v>
      </c>
      <c r="F7" s="2" t="str">
        <f>MID(IF(VLOOKUP("SurOccidente",[1]HistoriaOrdenCW24031155!$B7:$D$1413,2,FALSE)="NA","",(VLOOKUP("SurOccidente",[1]HistoriaOrdenCW24031155!$B7:$D$1413,3,FALSE))),1,90)</f>
        <v>Adecuaciones - Contrucción Red Electrica Plan Espectro</v>
      </c>
      <c r="G7" s="4">
        <f>VLOOKUP(A7,[1]HistoriaOrdenCW24031155!$C$2:$O$1413,13,FALSE)</f>
        <v>44424</v>
      </c>
      <c r="H7" t="str">
        <f t="shared" si="0"/>
        <v>Año 2</v>
      </c>
      <c r="I7" s="2" t="str">
        <f>VLOOKUP(LEFT(A7,3),TablasAnexas!$A$22:$B$41,2,FALSE)</f>
        <v>Caqueta</v>
      </c>
      <c r="L7" t="str">
        <f>VLOOKUP(A7,[1]HistoriaOrdenCW24031155!$C$2:$F$1413,4,FALSE)</f>
        <v>Rafael Angel Garcia</v>
      </c>
      <c r="O7" t="str">
        <f>INDEX([1]HistoriaOrdenCW24031155!$B$2:$H$1413,,3)</f>
        <v>Adecuaciones - Contrucción Red Electrica Plan Espectro</v>
      </c>
      <c r="P7" t="str">
        <f t="shared" si="1"/>
        <v>NO</v>
      </c>
      <c r="Q7" t="str">
        <f>MID([1]HistoriaOrdenCW24031155!$D7,1,15)</f>
        <v xml:space="preserve">Adecuaciones - </v>
      </c>
      <c r="R7" t="str">
        <f>VLOOKUP("SurOccidente",[1]HistoriaOrdenCW24031155!$B7:$D$1413,2,FALSE)</f>
        <v>CAQ.Santiago de la Selva</v>
      </c>
    </row>
    <row r="8" spans="1:19" x14ac:dyDescent="0.25">
      <c r="A8" t="str">
        <f>VLOOKUP("SurOccidente",[1]HistoriaOrdenCW24031155!$B8:$C$1413,2,FALSE)</f>
        <v>PAS.El Rosario</v>
      </c>
      <c r="B8" s="3">
        <f ca="1">SUMIF([1]HistoriaOrdenCW24031155!$C$1:$E$1413,A8,[1]HistoriaOrdenCW24031155!$E:$E)</f>
        <v>230000000</v>
      </c>
      <c r="C8" s="1">
        <f>SUMIFS([1]HistoriaOrdenCW24031155!$E$2:$E$1413,[1]HistoriaOrdenCW24031155!$C$2:$C$1413,A8,[1]HistoriaOrdenCW24031155!$Z$2:$Z$1413,"")</f>
        <v>230000000</v>
      </c>
      <c r="D8" s="1">
        <f>SUMIFS([1]HistoriaOrdenCW24031155!$E$2:$E$1413,[1]HistoriaOrdenCW24031155!$C$2:$C$1413,A8,[1]HistoriaOrdenCW24031155!$Z$2:$Z$1413,"&gt; 0")</f>
        <v>0</v>
      </c>
      <c r="E8" s="4" t="str">
        <f>IFERROR(IF(VLOOKUP(A8,[1]HistoriaOrdenCW24031155!$C$2:$Z$1413,24,FALSE)=0,"",VLOOKUP(A8,[1]HistoriaOrdenCW24031155!$C$2:$Z$1413,24,FALSE)),"")</f>
        <v/>
      </c>
      <c r="F8" s="2" t="str">
        <f>MID(IF(VLOOKUP("SurOccidente",[1]HistoriaOrdenCW24031155!$B8:$D$1413,2,FALSE)="NA","",(VLOOKUP("SurOccidente",[1]HistoriaOrdenCW24031155!$B8:$D$1413,3,FALSE))),1,90)</f>
        <v>Plan de Expansión - Obra Eléctrica 100%</v>
      </c>
      <c r="G8" s="4">
        <f>VLOOKUP(A8,[1]HistoriaOrdenCW24031155!$C$2:$O$1413,13,FALSE)</f>
        <v>44620</v>
      </c>
      <c r="H8" t="str">
        <f t="shared" si="0"/>
        <v>Año 3</v>
      </c>
      <c r="I8" s="2" t="str">
        <f>VLOOKUP(LEFT(A8,3),TablasAnexas!$A$22:$B$41,2,FALSE)</f>
        <v>Pasto</v>
      </c>
      <c r="L8" t="str">
        <f>VLOOKUP(A8,[1]HistoriaOrdenCW24031155!$C$2:$F$1413,4,FALSE)</f>
        <v>Juan Carlos Gonzalez</v>
      </c>
      <c r="O8" t="str">
        <f>INDEX([1]HistoriaOrdenCW24031155!$B$2:$H$1413,,3)</f>
        <v>Plan de Expansión - Obra Eléctrica 100%</v>
      </c>
      <c r="P8" t="str">
        <f t="shared" si="1"/>
        <v>NO</v>
      </c>
      <c r="Q8" t="str">
        <f>MID([1]HistoriaOrdenCW24031155!$D8,1,15)</f>
        <v>Plan de Expansi</v>
      </c>
      <c r="R8" t="str">
        <f>VLOOKUP("SurOccidente",[1]HistoriaOrdenCW24031155!$B8:$D$1413,2,FALSE)</f>
        <v>PAS.El Rosario</v>
      </c>
    </row>
    <row r="9" spans="1:19" x14ac:dyDescent="0.25">
      <c r="A9" t="str">
        <f>VLOOKUP("SurOccidente",[1]HistoriaOrdenCW24031155!$B9:$C$1413,2,FALSE)</f>
        <v>PAS.El Rosario</v>
      </c>
      <c r="B9" s="3">
        <f ca="1">SUMIF([1]HistoriaOrdenCW24031155!$C$1:$E$1413,A9,[1]HistoriaOrdenCW24031155!$E:$E)</f>
        <v>230000000</v>
      </c>
      <c r="C9" s="1">
        <f>SUMIFS([1]HistoriaOrdenCW24031155!$E$2:$E$1413,[1]HistoriaOrdenCW24031155!$C$2:$C$1413,A9,[1]HistoriaOrdenCW24031155!$Z$2:$Z$1413,"")</f>
        <v>230000000</v>
      </c>
      <c r="D9" s="1">
        <f>SUMIFS([1]HistoriaOrdenCW24031155!$E$2:$E$1413,[1]HistoriaOrdenCW24031155!$C$2:$C$1413,A9,[1]HistoriaOrdenCW24031155!$Z$2:$Z$1413,"&gt; 0")</f>
        <v>0</v>
      </c>
      <c r="E9" s="4" t="str">
        <f>IFERROR(IF(VLOOKUP(A9,[1]HistoriaOrdenCW24031155!$C$2:$Z$1413,24,FALSE)=0,"",VLOOKUP(A9,[1]HistoriaOrdenCW24031155!$C$2:$Z$1413,24,FALSE)),"")</f>
        <v/>
      </c>
      <c r="F9" s="2" t="str">
        <f>MID(IF(VLOOKUP("SurOccidente",[1]HistoriaOrdenCW24031155!$B9:$D$1413,2,FALSE)="NA","",(VLOOKUP("SurOccidente",[1]HistoriaOrdenCW24031155!$B9:$D$1413,3,FALSE))),1,90)</f>
        <v>Plan de Expansión - Cimentación Torre</v>
      </c>
      <c r="G9" s="4">
        <f>VLOOKUP(A9,[1]HistoriaOrdenCW24031155!$C$2:$O$1413,13,FALSE)</f>
        <v>44620</v>
      </c>
      <c r="H9" t="str">
        <f t="shared" si="0"/>
        <v>Año 3</v>
      </c>
      <c r="I9" s="2" t="str">
        <f>VLOOKUP(LEFT(A9,3),TablasAnexas!$A$22:$B$41,2,FALSE)</f>
        <v>Pasto</v>
      </c>
      <c r="L9" t="str">
        <f>VLOOKUP(A9,[1]HistoriaOrdenCW24031155!$C$2:$F$1413,4,FALSE)</f>
        <v>Juan Carlos Gonzalez</v>
      </c>
      <c r="O9" t="str">
        <f>INDEX([1]HistoriaOrdenCW24031155!$B$2:$H$1413,,3)</f>
        <v>Plan de Expansión - Cimentación Torre</v>
      </c>
      <c r="P9" t="str">
        <f t="shared" si="1"/>
        <v>NO</v>
      </c>
      <c r="Q9" t="str">
        <f>MID([1]HistoriaOrdenCW24031155!$D9,1,15)</f>
        <v>Plan de Expansi</v>
      </c>
      <c r="R9" t="str">
        <f>VLOOKUP("SurOccidente",[1]HistoriaOrdenCW24031155!$B9:$D$1413,2,FALSE)</f>
        <v>PAS.El Rosario</v>
      </c>
    </row>
    <row r="10" spans="1:19" x14ac:dyDescent="0.25">
      <c r="A10" t="str">
        <f>VLOOKUP("SurOccidente",[1]HistoriaOrdenCW24031155!$B10:$C$1413,2,FALSE)</f>
        <v>PAS.El Rosario</v>
      </c>
      <c r="B10" s="3">
        <f ca="1">SUMIF([1]HistoriaOrdenCW24031155!$C$1:$E$1413,A10,[1]HistoriaOrdenCW24031155!$E:$E)</f>
        <v>230000000</v>
      </c>
      <c r="C10" s="1">
        <f>SUMIFS([1]HistoriaOrdenCW24031155!$E$2:$E$1413,[1]HistoriaOrdenCW24031155!$C$2:$C$1413,A10,[1]HistoriaOrdenCW24031155!$Z$2:$Z$1413,"")</f>
        <v>230000000</v>
      </c>
      <c r="D10" s="1">
        <f>SUMIFS([1]HistoriaOrdenCW24031155!$E$2:$E$1413,[1]HistoriaOrdenCW24031155!$C$2:$C$1413,A10,[1]HistoriaOrdenCW24031155!$Z$2:$Z$1413,"&gt; 0")</f>
        <v>0</v>
      </c>
      <c r="E10" s="4" t="str">
        <f>IFERROR(IF(VLOOKUP(A10,[1]HistoriaOrdenCW24031155!$C$2:$Z$1413,24,FALSE)=0,"",VLOOKUP(A10,[1]HistoriaOrdenCW24031155!$C$2:$Z$1413,24,FALSE)),"")</f>
        <v/>
      </c>
      <c r="F10" s="2" t="str">
        <f>MID(IF(VLOOKUP("SurOccidente",[1]HistoriaOrdenCW24031155!$B10:$D$1413,2,FALSE)="NA","",(VLOOKUP("SurOccidente",[1]HistoriaOrdenCW24031155!$B10:$D$1413,3,FALSE))),1,90)</f>
        <v>Plan de Expansión - Suministro e Instalación de Torre</v>
      </c>
      <c r="G10" s="4">
        <f>VLOOKUP(A10,[1]HistoriaOrdenCW24031155!$C$2:$O$1413,13,FALSE)</f>
        <v>44620</v>
      </c>
      <c r="H10" t="str">
        <f t="shared" si="0"/>
        <v>Año 3</v>
      </c>
      <c r="I10" s="2" t="str">
        <f>VLOOKUP(LEFT(A10,3),TablasAnexas!$A$22:$B$41,2,FALSE)</f>
        <v>Pasto</v>
      </c>
      <c r="L10" t="str">
        <f>VLOOKUP(A10,[1]HistoriaOrdenCW24031155!$C$2:$F$1413,4,FALSE)</f>
        <v>Juan Carlos Gonzalez</v>
      </c>
      <c r="O10" t="str">
        <f>INDEX([1]HistoriaOrdenCW24031155!$B$2:$H$1413,,3)</f>
        <v>Plan de Expansión - Suministro e Instalación de Torre</v>
      </c>
      <c r="P10" t="str">
        <f t="shared" si="1"/>
        <v>NO</v>
      </c>
      <c r="Q10" t="str">
        <f>MID([1]HistoriaOrdenCW24031155!$D10,1,15)</f>
        <v>Plan de Expansi</v>
      </c>
      <c r="R10" t="str">
        <f>VLOOKUP("SurOccidente",[1]HistoriaOrdenCW24031155!$B10:$D$1413,2,FALSE)</f>
        <v>PAS.El Rosario</v>
      </c>
    </row>
    <row r="11" spans="1:19" x14ac:dyDescent="0.25">
      <c r="A11" t="str">
        <f>VLOOKUP("SurOccidente",[1]HistoriaOrdenCW24031155!$B11:$C$1413,2,FALSE)</f>
        <v>CAL.Batallon Pichincha</v>
      </c>
      <c r="B11" s="3">
        <f ca="1">SUMIF([1]HistoriaOrdenCW24031155!$C$1:$E$1413,A11,[1]HistoriaOrdenCW24031155!$E:$E)</f>
        <v>70000000</v>
      </c>
      <c r="C11" s="1">
        <f>SUMIFS([1]HistoriaOrdenCW24031155!$E$2:$E$1413,[1]HistoriaOrdenCW24031155!$C$2:$C$1413,A11,[1]HistoriaOrdenCW24031155!$Z$2:$Z$1413,"")</f>
        <v>70000000</v>
      </c>
      <c r="D11" s="1">
        <f>SUMIFS([1]HistoriaOrdenCW24031155!$E$2:$E$1413,[1]HistoriaOrdenCW24031155!$C$2:$C$1413,A11,[1]HistoriaOrdenCW24031155!$Z$2:$Z$1413,"&gt; 0")</f>
        <v>0</v>
      </c>
      <c r="E11" s="4" t="str">
        <f>IFERROR(IF(VLOOKUP(A11,[1]HistoriaOrdenCW24031155!$C$2:$Z$1413,24,FALSE)=0,"",VLOOKUP(A11,[1]HistoriaOrdenCW24031155!$C$2:$Z$1413,24,FALSE)),"")</f>
        <v/>
      </c>
      <c r="F11" s="2" t="str">
        <f>MID(IF(VLOOKUP("SurOccidente",[1]HistoriaOrdenCW24031155!$B11:$D$1413,2,FALSE)="NA","",(VLOOKUP("SurOccidente",[1]HistoriaOrdenCW24031155!$B11:$D$1413,3,FALSE))),1,90)</f>
        <v>Plan de Expansión - Obra Civil 100%</v>
      </c>
      <c r="G11" s="4">
        <f>VLOOKUP(A11,[1]HistoriaOrdenCW24031155!$C$2:$O$1413,13,FALSE)</f>
        <v>44613</v>
      </c>
      <c r="H11" t="str">
        <f t="shared" si="0"/>
        <v>Año 3</v>
      </c>
      <c r="I11" s="2" t="str">
        <f>VLOOKUP(LEFT(A11,3),TablasAnexas!$A$22:$B$41,2,FALSE)</f>
        <v>Cali</v>
      </c>
      <c r="L11" t="str">
        <f>VLOOKUP(A11,[1]HistoriaOrdenCW24031155!$C$2:$F$1413,4,FALSE)</f>
        <v>Luis Ediel Torres</v>
      </c>
      <c r="O11" t="str">
        <f>INDEX([1]HistoriaOrdenCW24031155!$B$2:$H$1413,,3)</f>
        <v>Plan de Expansión - Obra Civil 100%</v>
      </c>
      <c r="P11" t="str">
        <f t="shared" si="1"/>
        <v>NO</v>
      </c>
      <c r="Q11" t="str">
        <f>MID([1]HistoriaOrdenCW24031155!$D11,1,15)</f>
        <v>Plan de Expansi</v>
      </c>
      <c r="R11" t="str">
        <f>VLOOKUP("SurOccidente",[1]HistoriaOrdenCW24031155!$B11:$D$1413,2,FALSE)</f>
        <v>CAL.Batallon Pichincha</v>
      </c>
    </row>
    <row r="12" spans="1:19" x14ac:dyDescent="0.25">
      <c r="A12" t="str">
        <f>VLOOKUP("SurOccidente",[1]HistoriaOrdenCW24031155!$B12:$C$1413,2,FALSE)</f>
        <v>IBG.Calle 15</v>
      </c>
      <c r="B12" s="3">
        <f ca="1">SUMIF([1]HistoriaOrdenCW24031155!$C$1:$E$1413,A12,[1]HistoriaOrdenCW24031155!$E:$E)</f>
        <v>50000000</v>
      </c>
      <c r="C12" s="1">
        <f>SUMIFS([1]HistoriaOrdenCW24031155!$E$2:$E$1413,[1]HistoriaOrdenCW24031155!$C$2:$C$1413,A12,[1]HistoriaOrdenCW24031155!$Z$2:$Z$1413,"")</f>
        <v>50000000</v>
      </c>
      <c r="D12" s="1">
        <f>SUMIFS([1]HistoriaOrdenCW24031155!$E$2:$E$1413,[1]HistoriaOrdenCW24031155!$C$2:$C$1413,A12,[1]HistoriaOrdenCW24031155!$Z$2:$Z$1413,"&gt; 0")</f>
        <v>0</v>
      </c>
      <c r="E12" s="4" t="str">
        <f>IFERROR(IF(VLOOKUP(A12,[1]HistoriaOrdenCW24031155!$C$2:$Z$1413,24,FALSE)=0,"",VLOOKUP(A12,[1]HistoriaOrdenCW24031155!$C$2:$Z$1413,24,FALSE)),"")</f>
        <v/>
      </c>
      <c r="F12" s="2" t="str">
        <f>MID(IF(VLOOKUP("SurOccidente",[1]HistoriaOrdenCW24031155!$B12:$D$1413,2,FALSE)="NA","",(VLOOKUP("SurOccidente",[1]HistoriaOrdenCW24031155!$B12:$D$1413,3,FALSE))),1,90)</f>
        <v>Adecuaciones - Obras Civiles Menores</v>
      </c>
      <c r="G12" s="4">
        <f>VLOOKUP(A12,[1]HistoriaOrdenCW24031155!$C$2:$O$1413,13,FALSE)</f>
        <v>44445</v>
      </c>
      <c r="H12" t="str">
        <f t="shared" si="0"/>
        <v>Año 2</v>
      </c>
      <c r="I12" s="2" t="str">
        <f>VLOOKUP(LEFT(A12,3),TablasAnexas!$A$22:$B$41,2,FALSE)</f>
        <v>Ibague</v>
      </c>
      <c r="L12" t="str">
        <f>VLOOKUP(A12,[1]HistoriaOrdenCW24031155!$C$2:$F$1413,4,FALSE)</f>
        <v>Juan Carlos Gonzalez</v>
      </c>
      <c r="O12" t="str">
        <f>INDEX([1]HistoriaOrdenCW24031155!$B$2:$H$1413,,3)</f>
        <v>Adecuaciones - Obras Civiles Menores</v>
      </c>
      <c r="P12" t="str">
        <f t="shared" si="1"/>
        <v>NO</v>
      </c>
      <c r="Q12" t="str">
        <f>MID([1]HistoriaOrdenCW24031155!$D12,1,15)</f>
        <v xml:space="preserve">Adecuaciones - </v>
      </c>
      <c r="R12" t="str">
        <f>VLOOKUP("SurOccidente",[1]HistoriaOrdenCW24031155!$B12:$D$1413,2,FALSE)</f>
        <v>IBG.Calle 15</v>
      </c>
    </row>
    <row r="13" spans="1:19" x14ac:dyDescent="0.25">
      <c r="A13" t="str">
        <f>VLOOKUP("SurOccidente",[1]HistoriaOrdenCW24031155!$B13:$C$1413,2,FALSE)</f>
        <v>PAS.Jerusalen</v>
      </c>
      <c r="B13" s="3">
        <f ca="1">SUMIF([1]HistoriaOrdenCW24031155!$C$1:$E$1413,A13,[1]HistoriaOrdenCW24031155!$E:$E)</f>
        <v>220000000</v>
      </c>
      <c r="C13" s="1">
        <f>SUMIFS([1]HistoriaOrdenCW24031155!$E$2:$E$1413,[1]HistoriaOrdenCW24031155!$C$2:$C$1413,A13,[1]HistoriaOrdenCW24031155!$Z$2:$Z$1413,"")</f>
        <v>220000000</v>
      </c>
      <c r="D13" s="1">
        <f>SUMIFS([1]HistoriaOrdenCW24031155!$E$2:$E$1413,[1]HistoriaOrdenCW24031155!$C$2:$C$1413,A13,[1]HistoriaOrdenCW24031155!$Z$2:$Z$1413,"&gt; 0")</f>
        <v>0</v>
      </c>
      <c r="E13" s="4" t="str">
        <f>IFERROR(IF(VLOOKUP(A13,[1]HistoriaOrdenCW24031155!$C$2:$Z$1413,24,FALSE)=0,"",VLOOKUP(A13,[1]HistoriaOrdenCW24031155!$C$2:$Z$1413,24,FALSE)),"")</f>
        <v/>
      </c>
      <c r="F13" s="2" t="str">
        <f>MID(IF(VLOOKUP("SurOccidente",[1]HistoriaOrdenCW24031155!$B13:$D$1413,2,FALSE)="NA","",(VLOOKUP("SurOccidente",[1]HistoriaOrdenCW24031155!$B13:$D$1413,3,FALSE))),1,90)</f>
        <v>Plan de Expansión - Obra Eléctrica 100%</v>
      </c>
      <c r="G13" s="4">
        <f>VLOOKUP(A13,[1]HistoriaOrdenCW24031155!$C$2:$O$1413,13,FALSE)</f>
        <v>44620</v>
      </c>
      <c r="H13" t="str">
        <f t="shared" si="0"/>
        <v>Año 3</v>
      </c>
      <c r="I13" s="2" t="str">
        <f>VLOOKUP(LEFT(A13,3),TablasAnexas!$A$22:$B$41,2,FALSE)</f>
        <v>Pasto</v>
      </c>
      <c r="L13" t="str">
        <f>VLOOKUP(A13,[1]HistoriaOrdenCW24031155!$C$2:$F$1413,4,FALSE)</f>
        <v>Juan Carlos Gonzalez</v>
      </c>
      <c r="O13" t="str">
        <f>INDEX([1]HistoriaOrdenCW24031155!$B$2:$H$1413,,3)</f>
        <v>Plan de Expansión - Obra Eléctrica 100%</v>
      </c>
      <c r="P13" t="str">
        <f t="shared" si="1"/>
        <v>NO</v>
      </c>
      <c r="Q13" t="str">
        <f>MID([1]HistoriaOrdenCW24031155!$D13,1,15)</f>
        <v>Plan de Expansi</v>
      </c>
      <c r="R13" t="str">
        <f>VLOOKUP("SurOccidente",[1]HistoriaOrdenCW24031155!$B13:$D$1413,2,FALSE)</f>
        <v>PAS.Jerusalen</v>
      </c>
    </row>
    <row r="14" spans="1:19" x14ac:dyDescent="0.25">
      <c r="A14" t="str">
        <f>VLOOKUP("SurOccidente",[1]HistoriaOrdenCW24031155!$B14:$C$1413,2,FALSE)</f>
        <v>PAS.Jerusalen</v>
      </c>
      <c r="B14" s="3">
        <f ca="1">SUMIF([1]HistoriaOrdenCW24031155!$C$1:$E$1413,A14,[1]HistoriaOrdenCW24031155!$E:$E)</f>
        <v>220000000</v>
      </c>
      <c r="C14" s="1">
        <f>SUMIFS([1]HistoriaOrdenCW24031155!$E$2:$E$1413,[1]HistoriaOrdenCW24031155!$C$2:$C$1413,A14,[1]HistoriaOrdenCW24031155!$Z$2:$Z$1413,"")</f>
        <v>220000000</v>
      </c>
      <c r="D14" s="1">
        <f>SUMIFS([1]HistoriaOrdenCW24031155!$E$2:$E$1413,[1]HistoriaOrdenCW24031155!$C$2:$C$1413,A14,[1]HistoriaOrdenCW24031155!$Z$2:$Z$1413,"&gt; 0")</f>
        <v>0</v>
      </c>
      <c r="E14" s="4" t="str">
        <f>IFERROR(IF(VLOOKUP(A14,[1]HistoriaOrdenCW24031155!$C$2:$Z$1413,24,FALSE)=0,"",VLOOKUP(A14,[1]HistoriaOrdenCW24031155!$C$2:$Z$1413,24,FALSE)),"")</f>
        <v/>
      </c>
      <c r="F14" s="2" t="str">
        <f>MID(IF(VLOOKUP("SurOccidente",[1]HistoriaOrdenCW24031155!$B14:$D$1413,2,FALSE)="NA","",(VLOOKUP("SurOccidente",[1]HistoriaOrdenCW24031155!$B14:$D$1413,3,FALSE))),1,90)</f>
        <v>Plan de Expansión - Obra Eléctrica 100%</v>
      </c>
      <c r="G14" s="4">
        <f>VLOOKUP(A14,[1]HistoriaOrdenCW24031155!$C$2:$O$1413,13,FALSE)</f>
        <v>44620</v>
      </c>
      <c r="H14" t="str">
        <f t="shared" si="0"/>
        <v>Año 3</v>
      </c>
      <c r="I14" s="2" t="str">
        <f>VLOOKUP(LEFT(A14,3),TablasAnexas!$A$22:$B$41,2,FALSE)</f>
        <v>Pasto</v>
      </c>
      <c r="L14" t="str">
        <f>VLOOKUP(A14,[1]HistoriaOrdenCW24031155!$C$2:$F$1413,4,FALSE)</f>
        <v>Juan Carlos Gonzalez</v>
      </c>
      <c r="O14" t="str">
        <f>INDEX([1]HistoriaOrdenCW24031155!$B$2:$H$1413,,3)</f>
        <v>Plan de Expansión - Obra Eléctrica 100%</v>
      </c>
      <c r="P14" t="str">
        <f t="shared" si="1"/>
        <v>NO</v>
      </c>
      <c r="Q14" t="str">
        <f>MID([1]HistoriaOrdenCW24031155!$D14,1,15)</f>
        <v>Plan de Expansi</v>
      </c>
      <c r="R14" t="str">
        <f>VLOOKUP("SurOccidente",[1]HistoriaOrdenCW24031155!$B14:$D$1413,2,FALSE)</f>
        <v>PAS.Jerusalen</v>
      </c>
    </row>
    <row r="15" spans="1:19" x14ac:dyDescent="0.25">
      <c r="A15" t="str">
        <f>VLOOKUP("SurOccidente",[1]HistoriaOrdenCW24031155!$B15:$C$1413,2,FALSE)</f>
        <v>PAS.Jerusalen</v>
      </c>
      <c r="B15" s="3">
        <f ca="1">SUMIF([1]HistoriaOrdenCW24031155!$C$1:$E$1413,A15,[1]HistoriaOrdenCW24031155!$E:$E)</f>
        <v>220000000</v>
      </c>
      <c r="C15" s="1">
        <f>SUMIFS([1]HistoriaOrdenCW24031155!$E$2:$E$1413,[1]HistoriaOrdenCW24031155!$C$2:$C$1413,A15,[1]HistoriaOrdenCW24031155!$Z$2:$Z$1413,"")</f>
        <v>220000000</v>
      </c>
      <c r="D15" s="1">
        <f>SUMIFS([1]HistoriaOrdenCW24031155!$E$2:$E$1413,[1]HistoriaOrdenCW24031155!$C$2:$C$1413,A15,[1]HistoriaOrdenCW24031155!$Z$2:$Z$1413,"&gt; 0")</f>
        <v>0</v>
      </c>
      <c r="E15" s="4" t="str">
        <f>IFERROR(IF(VLOOKUP(A15,[1]HistoriaOrdenCW24031155!$C$2:$Z$1413,24,FALSE)=0,"",VLOOKUP(A15,[1]HistoriaOrdenCW24031155!$C$2:$Z$1413,24,FALSE)),"")</f>
        <v/>
      </c>
      <c r="F15" s="2" t="str">
        <f>MID(IF(VLOOKUP("SurOccidente",[1]HistoriaOrdenCW24031155!$B15:$D$1413,2,FALSE)="NA","",(VLOOKUP("SurOccidente",[1]HistoriaOrdenCW24031155!$B15:$D$1413,3,FALSE))),1,90)</f>
        <v>Plan de Expansión - Obra Civil 100%</v>
      </c>
      <c r="G15" s="4">
        <f>VLOOKUP(A15,[1]HistoriaOrdenCW24031155!$C$2:$O$1413,13,FALSE)</f>
        <v>44620</v>
      </c>
      <c r="H15" t="str">
        <f t="shared" si="0"/>
        <v>Año 3</v>
      </c>
      <c r="I15" s="2" t="str">
        <f>VLOOKUP(LEFT(A15,3),TablasAnexas!$A$22:$B$41,2,FALSE)</f>
        <v>Pasto</v>
      </c>
      <c r="L15" t="str">
        <f>VLOOKUP(A15,[1]HistoriaOrdenCW24031155!$C$2:$F$1413,4,FALSE)</f>
        <v>Juan Carlos Gonzalez</v>
      </c>
      <c r="O15" t="str">
        <f>INDEX([1]HistoriaOrdenCW24031155!$B$2:$H$1413,,3)</f>
        <v>Plan de Expansión - Obra Civil 100%</v>
      </c>
      <c r="P15" t="str">
        <f t="shared" si="1"/>
        <v>NO</v>
      </c>
      <c r="Q15" t="str">
        <f>MID([1]HistoriaOrdenCW24031155!$D15,1,15)</f>
        <v>Plan de Expansi</v>
      </c>
      <c r="R15" t="str">
        <f>VLOOKUP("SurOccidente",[1]HistoriaOrdenCW24031155!$B15:$D$1413,2,FALSE)</f>
        <v>PAS.Jerusalen</v>
      </c>
    </row>
    <row r="16" spans="1:19" x14ac:dyDescent="0.25">
      <c r="A16" t="str">
        <f>VLOOKUP("SurOccidente",[1]HistoriaOrdenCW24031155!$B16:$C$1413,2,FALSE)</f>
        <v>CAL.Ingenio</v>
      </c>
      <c r="B16" s="3">
        <f ca="1">SUMIF([1]HistoriaOrdenCW24031155!$C$1:$E$1413,A16,[1]HistoriaOrdenCW24031155!$E:$E)</f>
        <v>152742442</v>
      </c>
      <c r="C16" s="1">
        <f>SUMIFS([1]HistoriaOrdenCW24031155!$E$2:$E$1413,[1]HistoriaOrdenCW24031155!$C$2:$C$1413,A16,[1]HistoriaOrdenCW24031155!$Z$2:$Z$1413,"")</f>
        <v>130000000</v>
      </c>
      <c r="D16" s="1">
        <f>SUMIFS([1]HistoriaOrdenCW24031155!$E$2:$E$1413,[1]HistoriaOrdenCW24031155!$C$2:$C$1413,A16,[1]HistoriaOrdenCW24031155!$Z$2:$Z$1413,"&gt; 0")</f>
        <v>22742442</v>
      </c>
      <c r="E16" s="4" t="str">
        <f>IFERROR(IF(VLOOKUP(A16,[1]HistoriaOrdenCW24031155!$C$2:$Z$1413,24,FALSE)=0,"",VLOOKUP(A16,[1]HistoriaOrdenCW24031155!$C$2:$Z$1413,24,FALSE)),"")</f>
        <v/>
      </c>
      <c r="F16" s="2" t="str">
        <f>MID(IF(VLOOKUP("SurOccidente",[1]HistoriaOrdenCW24031155!$B16:$D$1413,2,FALSE)="NA","",(VLOOKUP("SurOccidente",[1]HistoriaOrdenCW24031155!$B16:$D$1413,3,FALSE))),1,90)</f>
        <v>Adecuaciones - SDS BCC y CCM</v>
      </c>
      <c r="G16" s="4">
        <f>VLOOKUP(A16,[1]HistoriaOrdenCW24031155!$C$2:$O$1413,13,FALSE)</f>
        <v>44609</v>
      </c>
      <c r="H16" t="str">
        <f t="shared" si="0"/>
        <v>Año 3</v>
      </c>
      <c r="I16" s="2" t="str">
        <f>VLOOKUP(LEFT(A16,3),TablasAnexas!$A$22:$B$41,2,FALSE)</f>
        <v>Cali</v>
      </c>
      <c r="L16" t="str">
        <f>VLOOKUP(A16,[1]HistoriaOrdenCW24031155!$C$2:$F$1413,4,FALSE)</f>
        <v>Andres Felipe Gonzalez Cardona</v>
      </c>
      <c r="O16" t="str">
        <f>INDEX([1]HistoriaOrdenCW24031155!$B$2:$H$1413,,3)</f>
        <v>Adecuaciones - SDS BCC y CCM</v>
      </c>
      <c r="P16" t="str">
        <f t="shared" si="1"/>
        <v>NO</v>
      </c>
      <c r="Q16" t="str">
        <f>MID([1]HistoriaOrdenCW24031155!$D16,1,15)</f>
        <v xml:space="preserve">Adecuaciones - </v>
      </c>
      <c r="R16" t="str">
        <f>VLOOKUP("SurOccidente",[1]HistoriaOrdenCW24031155!$B16:$D$1413,2,FALSE)</f>
        <v>CAL.Ingenio</v>
      </c>
    </row>
    <row r="17" spans="1:18" x14ac:dyDescent="0.25">
      <c r="A17" t="str">
        <f>VLOOKUP("SurOccidente",[1]HistoriaOrdenCW24031155!$B17:$C$1413,2,FALSE)</f>
        <v>HUI.Praga</v>
      </c>
      <c r="B17" s="3">
        <f ca="1">SUMIF([1]HistoriaOrdenCW24031155!$C$1:$E$1413,A17,[1]HistoriaOrdenCW24031155!$E:$E)</f>
        <v>15000000</v>
      </c>
      <c r="C17" s="1">
        <f>SUMIFS([1]HistoriaOrdenCW24031155!$E$2:$E$1413,[1]HistoriaOrdenCW24031155!$C$2:$C$1413,A17,[1]HistoriaOrdenCW24031155!$Z$2:$Z$1413,"")</f>
        <v>15000000</v>
      </c>
      <c r="D17" s="1">
        <f>SUMIFS([1]HistoriaOrdenCW24031155!$E$2:$E$1413,[1]HistoriaOrdenCW24031155!$C$2:$C$1413,A17,[1]HistoriaOrdenCW24031155!$Z$2:$Z$1413,"&gt; 0")</f>
        <v>0</v>
      </c>
      <c r="E17" s="4" t="str">
        <f>IFERROR(IF(VLOOKUP(A17,[1]HistoriaOrdenCW24031155!$C$2:$Z$1413,24,FALSE)=0,"",VLOOKUP(A17,[1]HistoriaOrdenCW24031155!$C$2:$Z$1413,24,FALSE)),"")</f>
        <v/>
      </c>
      <c r="F17" s="2" t="str">
        <f>MID(IF(VLOOKUP("SurOccidente",[1]HistoriaOrdenCW24031155!$B17:$D$1413,2,FALSE)="NA","",(VLOOKUP("SurOccidente",[1]HistoriaOrdenCW24031155!$B17:$D$1413,3,FALSE))),1,90)</f>
        <v>Ampliación 3G/LTE - Ampliación Obras Civiles</v>
      </c>
      <c r="G17" s="4">
        <f>VLOOKUP(A17,[1]HistoriaOrdenCW24031155!$C$2:$O$1413,13,FALSE)</f>
        <v>44608</v>
      </c>
      <c r="H17" t="str">
        <f t="shared" si="0"/>
        <v>Año 3</v>
      </c>
      <c r="I17" s="2" t="str">
        <f>VLOOKUP(LEFT(A17,3),TablasAnexas!$A$22:$B$41,2,FALSE)</f>
        <v>Huila</v>
      </c>
      <c r="L17" t="str">
        <f>VLOOKUP(A17,[1]HistoriaOrdenCW24031155!$C$2:$F$1413,4,FALSE)</f>
        <v>German David Diez</v>
      </c>
      <c r="O17" t="str">
        <f>INDEX([1]HistoriaOrdenCW24031155!$B$2:$H$1413,,3)</f>
        <v>Ampliación 3G/LTE - Ampliación Obras Civiles</v>
      </c>
      <c r="P17" t="str">
        <f t="shared" si="1"/>
        <v>NO</v>
      </c>
      <c r="Q17" t="str">
        <f>MID([1]HistoriaOrdenCW24031155!$D17,1,15)</f>
        <v>Ampliación 3G/L</v>
      </c>
      <c r="R17" t="str">
        <f>VLOOKUP("SurOccidente",[1]HistoriaOrdenCW24031155!$B17:$D$1413,2,FALSE)</f>
        <v>HUI.Praga</v>
      </c>
    </row>
    <row r="18" spans="1:18" x14ac:dyDescent="0.25">
      <c r="A18" t="str">
        <f>VLOOKUP("SurOccidente",[1]HistoriaOrdenCW24031155!$B18:$C$1413,2,FALSE)</f>
        <v>CAU.Agua Blanca</v>
      </c>
      <c r="B18" s="3">
        <f ca="1">SUMIF([1]HistoriaOrdenCW24031155!$C$1:$E$1413,A18,[1]HistoriaOrdenCW24031155!$E:$E)</f>
        <v>428000000</v>
      </c>
      <c r="C18" s="1">
        <f>SUMIFS([1]HistoriaOrdenCW24031155!$E$2:$E$1413,[1]HistoriaOrdenCW24031155!$C$2:$C$1413,A18,[1]HistoriaOrdenCW24031155!$Z$2:$Z$1413,"")</f>
        <v>428000000</v>
      </c>
      <c r="D18" s="1">
        <f>SUMIFS([1]HistoriaOrdenCW24031155!$E$2:$E$1413,[1]HistoriaOrdenCW24031155!$C$2:$C$1413,A18,[1]HistoriaOrdenCW24031155!$Z$2:$Z$1413,"&gt; 0")</f>
        <v>0</v>
      </c>
      <c r="E18" s="4" t="str">
        <f>IFERROR(IF(VLOOKUP(A18,[1]HistoriaOrdenCW24031155!$C$2:$Z$1413,24,FALSE)=0,"",VLOOKUP(A18,[1]HistoriaOrdenCW24031155!$C$2:$Z$1413,24,FALSE)),"")</f>
        <v/>
      </c>
      <c r="F18" s="2" t="str">
        <f>MID(IF(VLOOKUP("SurOccidente",[1]HistoriaOrdenCW24031155!$B18:$D$1413,2,FALSE)="NA","",(VLOOKUP("SurOccidente",[1]HistoriaOrdenCW24031155!$B18:$D$1413,3,FALSE))),1,90)</f>
        <v>Localidades 700 - Obra Eléctrica 100%</v>
      </c>
      <c r="G18" s="4">
        <f>VLOOKUP(A18,[1]HistoriaOrdenCW24031155!$C$2:$O$1413,13,FALSE)</f>
        <v>44608</v>
      </c>
      <c r="H18" t="str">
        <f t="shared" si="0"/>
        <v>Año 3</v>
      </c>
      <c r="I18" s="2" t="str">
        <f>VLOOKUP(LEFT(A18,3),TablasAnexas!$A$22:$B$41,2,FALSE)</f>
        <v>Cauca</v>
      </c>
      <c r="L18" t="str">
        <f>VLOOKUP(A18,[1]HistoriaOrdenCW24031155!$C$2:$F$1413,4,FALSE)</f>
        <v>German David Diez</v>
      </c>
      <c r="O18" t="str">
        <f>INDEX([1]HistoriaOrdenCW24031155!$B$2:$H$1413,,3)</f>
        <v>Localidades 700 - Obra Eléctrica 100%</v>
      </c>
      <c r="P18" t="str">
        <f t="shared" si="1"/>
        <v>Si</v>
      </c>
      <c r="Q18" t="str">
        <f>MID([1]HistoriaOrdenCW24031155!$D18,1,15)</f>
        <v>Localidades 700</v>
      </c>
      <c r="R18" t="str">
        <f>VLOOKUP("SurOccidente",[1]HistoriaOrdenCW24031155!$B18:$D$1413,2,FALSE)</f>
        <v>CAU.Agua Blanca</v>
      </c>
    </row>
    <row r="19" spans="1:18" x14ac:dyDescent="0.25">
      <c r="A19" t="str">
        <f>VLOOKUP("SurOccidente",[1]HistoriaOrdenCW24031155!$B19:$C$1413,2,FALSE)</f>
        <v>CAU.Agua Blanca</v>
      </c>
      <c r="B19" s="3">
        <f ca="1">SUMIF([1]HistoriaOrdenCW24031155!$C$1:$E$1413,A19,[1]HistoriaOrdenCW24031155!$E:$E)</f>
        <v>428000000</v>
      </c>
      <c r="C19" s="1">
        <f>SUMIFS([1]HistoriaOrdenCW24031155!$E$2:$E$1413,[1]HistoriaOrdenCW24031155!$C$2:$C$1413,A19,[1]HistoriaOrdenCW24031155!$Z$2:$Z$1413,"")</f>
        <v>428000000</v>
      </c>
      <c r="D19" s="1">
        <f>SUMIFS([1]HistoriaOrdenCW24031155!$E$2:$E$1413,[1]HistoriaOrdenCW24031155!$C$2:$C$1413,A19,[1]HistoriaOrdenCW24031155!$Z$2:$Z$1413,"&gt; 0")</f>
        <v>0</v>
      </c>
      <c r="E19" s="4" t="str">
        <f>IFERROR(IF(VLOOKUP(A19,[1]HistoriaOrdenCW24031155!$C$2:$Z$1413,24,FALSE)=0,"",VLOOKUP(A19,[1]HistoriaOrdenCW24031155!$C$2:$Z$1413,24,FALSE)),"")</f>
        <v/>
      </c>
      <c r="F19" s="2" t="str">
        <f>MID(IF(VLOOKUP("SurOccidente",[1]HistoriaOrdenCW24031155!$B19:$D$1413,2,FALSE)="NA","",(VLOOKUP("SurOccidente",[1]HistoriaOrdenCW24031155!$B19:$D$1413,3,FALSE))),1,90)</f>
        <v>Localidades 700 - Suministro e Instalación Torre</v>
      </c>
      <c r="G19" s="4">
        <f>VLOOKUP(A19,[1]HistoriaOrdenCW24031155!$C$2:$O$1413,13,FALSE)</f>
        <v>44608</v>
      </c>
      <c r="H19" t="str">
        <f t="shared" si="0"/>
        <v>Año 3</v>
      </c>
      <c r="I19" s="2" t="str">
        <f>VLOOKUP(LEFT(A19,3),TablasAnexas!$A$22:$B$41,2,FALSE)</f>
        <v>Cauca</v>
      </c>
      <c r="L19" t="str">
        <f>VLOOKUP(A19,[1]HistoriaOrdenCW24031155!$C$2:$F$1413,4,FALSE)</f>
        <v>German David Diez</v>
      </c>
      <c r="O19" t="str">
        <f>INDEX([1]HistoriaOrdenCW24031155!$B$2:$H$1413,,3)</f>
        <v>Localidades 700 - Suministro e Instalación Torre</v>
      </c>
      <c r="P19" t="str">
        <f t="shared" si="1"/>
        <v>Si</v>
      </c>
      <c r="Q19" t="str">
        <f>MID([1]HistoriaOrdenCW24031155!$D19,1,15)</f>
        <v>Localidades 700</v>
      </c>
      <c r="R19" t="str">
        <f>VLOOKUP("SurOccidente",[1]HistoriaOrdenCW24031155!$B19:$D$1413,2,FALSE)</f>
        <v>CAU.Agua Blanca</v>
      </c>
    </row>
    <row r="20" spans="1:18" x14ac:dyDescent="0.25">
      <c r="A20" t="str">
        <f>VLOOKUP("SurOccidente",[1]HistoriaOrdenCW24031155!$B20:$C$1413,2,FALSE)</f>
        <v>CAU.Agua Blanca</v>
      </c>
      <c r="B20" s="3">
        <f ca="1">SUMIF([1]HistoriaOrdenCW24031155!$C$1:$E$1413,A20,[1]HistoriaOrdenCW24031155!$E:$E)</f>
        <v>428000000</v>
      </c>
      <c r="C20" s="1">
        <f>SUMIFS([1]HistoriaOrdenCW24031155!$E$2:$E$1413,[1]HistoriaOrdenCW24031155!$C$2:$C$1413,A20,[1]HistoriaOrdenCW24031155!$Z$2:$Z$1413,"")</f>
        <v>428000000</v>
      </c>
      <c r="D20" s="1">
        <f>SUMIFS([1]HistoriaOrdenCW24031155!$E$2:$E$1413,[1]HistoriaOrdenCW24031155!$C$2:$C$1413,A20,[1]HistoriaOrdenCW24031155!$Z$2:$Z$1413,"&gt; 0")</f>
        <v>0</v>
      </c>
      <c r="E20" s="4" t="str">
        <f>IFERROR(IF(VLOOKUP(A20,[1]HistoriaOrdenCW24031155!$C$2:$Z$1413,24,FALSE)=0,"",VLOOKUP(A20,[1]HistoriaOrdenCW24031155!$C$2:$Z$1413,24,FALSE)),"")</f>
        <v/>
      </c>
      <c r="F20" s="2" t="str">
        <f>MID(IF(VLOOKUP("SurOccidente",[1]HistoriaOrdenCW24031155!$B20:$D$1413,2,FALSE)="NA","",(VLOOKUP("SurOccidente",[1]HistoriaOrdenCW24031155!$B20:$D$1413,3,FALSE))),1,90)</f>
        <v>Localidades 700 - Cimentación Torre</v>
      </c>
      <c r="G20" s="4">
        <f>VLOOKUP(A20,[1]HistoriaOrdenCW24031155!$C$2:$O$1413,13,FALSE)</f>
        <v>44608</v>
      </c>
      <c r="H20" t="str">
        <f t="shared" si="0"/>
        <v>Año 3</v>
      </c>
      <c r="I20" s="2" t="str">
        <f>VLOOKUP(LEFT(A20,3),TablasAnexas!$A$22:$B$41,2,FALSE)</f>
        <v>Cauca</v>
      </c>
      <c r="L20" t="str">
        <f>VLOOKUP(A20,[1]HistoriaOrdenCW24031155!$C$2:$F$1413,4,FALSE)</f>
        <v>German David Diez</v>
      </c>
      <c r="O20" t="str">
        <f>INDEX([1]HistoriaOrdenCW24031155!$B$2:$H$1413,,3)</f>
        <v>Localidades 700 - Cimentación Torre</v>
      </c>
      <c r="P20" t="str">
        <f t="shared" si="1"/>
        <v>Si</v>
      </c>
      <c r="Q20" t="str">
        <f>MID([1]HistoriaOrdenCW24031155!$D20,1,15)</f>
        <v>Localidades 700</v>
      </c>
      <c r="R20" t="str">
        <f>VLOOKUP("SurOccidente",[1]HistoriaOrdenCW24031155!$B20:$D$1413,2,FALSE)</f>
        <v>CAU.Agua Blanca</v>
      </c>
    </row>
    <row r="21" spans="1:18" x14ac:dyDescent="0.25">
      <c r="A21" t="str">
        <f>VLOOKUP("SurOccidente",[1]HistoriaOrdenCW24031155!$B21:$C$1413,2,FALSE)</f>
        <v>CAU.Agua Blanca</v>
      </c>
      <c r="B21" s="3">
        <f ca="1">SUMIF([1]HistoriaOrdenCW24031155!$C$1:$E$1413,A21,[1]HistoriaOrdenCW24031155!$E:$E)</f>
        <v>428000000</v>
      </c>
      <c r="C21" s="1">
        <f>SUMIFS([1]HistoriaOrdenCW24031155!$E$2:$E$1413,[1]HistoriaOrdenCW24031155!$C$2:$C$1413,A21,[1]HistoriaOrdenCW24031155!$Z$2:$Z$1413,"")</f>
        <v>428000000</v>
      </c>
      <c r="D21" s="1">
        <f>SUMIFS([1]HistoriaOrdenCW24031155!$E$2:$E$1413,[1]HistoriaOrdenCW24031155!$C$2:$C$1413,A21,[1]HistoriaOrdenCW24031155!$Z$2:$Z$1413,"&gt; 0")</f>
        <v>0</v>
      </c>
      <c r="E21" s="4" t="str">
        <f>IFERROR(IF(VLOOKUP(A21,[1]HistoriaOrdenCW24031155!$C$2:$Z$1413,24,FALSE)=0,"",VLOOKUP(A21,[1]HistoriaOrdenCW24031155!$C$2:$Z$1413,24,FALSE)),"")</f>
        <v/>
      </c>
      <c r="F21" s="2" t="str">
        <f>MID(IF(VLOOKUP("SurOccidente",[1]HistoriaOrdenCW24031155!$B21:$D$1413,2,FALSE)="NA","",(VLOOKUP("SurOccidente",[1]HistoriaOrdenCW24031155!$B21:$D$1413,3,FALSE))),1,90)</f>
        <v>Localidades 700 - Obra Civil 100%</v>
      </c>
      <c r="G21" s="4">
        <f>VLOOKUP(A21,[1]HistoriaOrdenCW24031155!$C$2:$O$1413,13,FALSE)</f>
        <v>44608</v>
      </c>
      <c r="H21" t="str">
        <f t="shared" si="0"/>
        <v>Año 3</v>
      </c>
      <c r="I21" s="2" t="str">
        <f>VLOOKUP(LEFT(A21,3),TablasAnexas!$A$22:$B$41,2,FALSE)</f>
        <v>Cauca</v>
      </c>
      <c r="L21" t="str">
        <f>VLOOKUP(A21,[1]HistoriaOrdenCW24031155!$C$2:$F$1413,4,FALSE)</f>
        <v>German David Diez</v>
      </c>
      <c r="O21" t="str">
        <f>INDEX([1]HistoriaOrdenCW24031155!$B$2:$H$1413,,3)</f>
        <v>Localidades 700 - Obra Civil 100%</v>
      </c>
      <c r="P21" t="str">
        <f t="shared" si="1"/>
        <v>Si</v>
      </c>
      <c r="Q21" t="str">
        <f>MID([1]HistoriaOrdenCW24031155!$D21,1,15)</f>
        <v>Localidades 700</v>
      </c>
      <c r="R21" t="str">
        <f>VLOOKUP("SurOccidente",[1]HistoriaOrdenCW24031155!$B21:$D$1413,2,FALSE)</f>
        <v>CAU.Agua Blanca</v>
      </c>
    </row>
    <row r="22" spans="1:18" x14ac:dyDescent="0.25">
      <c r="A22" t="str">
        <f>VLOOKUP("SurOccidente",[1]HistoriaOrdenCW24031155!$B22:$C$1413,2,FALSE)</f>
        <v>CAU.Aures</v>
      </c>
      <c r="B22" s="3">
        <f ca="1">SUMIF([1]HistoriaOrdenCW24031155!$C$1:$E$1413,A22,[1]HistoriaOrdenCW24031155!$E:$E)</f>
        <v>390000000</v>
      </c>
      <c r="C22" s="1">
        <f>SUMIFS([1]HistoriaOrdenCW24031155!$E$2:$E$1413,[1]HistoriaOrdenCW24031155!$C$2:$C$1413,A22,[1]HistoriaOrdenCW24031155!$Z$2:$Z$1413,"")</f>
        <v>390000000</v>
      </c>
      <c r="D22" s="1">
        <f>SUMIFS([1]HistoriaOrdenCW24031155!$E$2:$E$1413,[1]HistoriaOrdenCW24031155!$C$2:$C$1413,A22,[1]HistoriaOrdenCW24031155!$Z$2:$Z$1413,"&gt; 0")</f>
        <v>0</v>
      </c>
      <c r="E22" s="4" t="str">
        <f>IFERROR(IF(VLOOKUP(A22,[1]HistoriaOrdenCW24031155!$C$2:$Z$1413,24,FALSE)=0,"",VLOOKUP(A22,[1]HistoriaOrdenCW24031155!$C$2:$Z$1413,24,FALSE)),"")</f>
        <v/>
      </c>
      <c r="F22" s="2" t="str">
        <f>MID(IF(VLOOKUP("SurOccidente",[1]HistoriaOrdenCW24031155!$B22:$D$1413,2,FALSE)="NA","",(VLOOKUP("SurOccidente",[1]HistoriaOrdenCW24031155!$B22:$D$1413,3,FALSE))),1,90)</f>
        <v>Localidades 700 - Obra Eléctrica 100%</v>
      </c>
      <c r="G22" s="4">
        <f>VLOOKUP(A22,[1]HistoriaOrdenCW24031155!$C$2:$O$1413,13,FALSE)</f>
        <v>44607</v>
      </c>
      <c r="H22" t="str">
        <f t="shared" si="0"/>
        <v>Año 3</v>
      </c>
      <c r="I22" s="2" t="str">
        <f>VLOOKUP(LEFT(A22,3),TablasAnexas!$A$22:$B$41,2,FALSE)</f>
        <v>Cauca</v>
      </c>
      <c r="L22" t="str">
        <f>VLOOKUP(A22,[1]HistoriaOrdenCW24031155!$C$2:$F$1413,4,FALSE)</f>
        <v>German David Diez</v>
      </c>
      <c r="O22" t="str">
        <f>INDEX([1]HistoriaOrdenCW24031155!$B$2:$H$1413,,3)</f>
        <v>Localidades 700 - Obra Eléctrica 100%</v>
      </c>
      <c r="P22" t="str">
        <f t="shared" si="1"/>
        <v>Si</v>
      </c>
      <c r="Q22" t="str">
        <f>MID([1]HistoriaOrdenCW24031155!$D22,1,15)</f>
        <v>Localidades 700</v>
      </c>
      <c r="R22" t="str">
        <f>VLOOKUP("SurOccidente",[1]HistoriaOrdenCW24031155!$B22:$D$1413,2,FALSE)</f>
        <v>CAU.Aures</v>
      </c>
    </row>
    <row r="23" spans="1:18" x14ac:dyDescent="0.25">
      <c r="A23" t="str">
        <f>VLOOKUP("SurOccidente",[1]HistoriaOrdenCW24031155!$B23:$C$1413,2,FALSE)</f>
        <v>CAU.Aures</v>
      </c>
      <c r="B23" s="3">
        <f ca="1">SUMIF([1]HistoriaOrdenCW24031155!$C$1:$E$1413,A23,[1]HistoriaOrdenCW24031155!$E:$E)</f>
        <v>390000000</v>
      </c>
      <c r="C23" s="1">
        <f>SUMIFS([1]HistoriaOrdenCW24031155!$E$2:$E$1413,[1]HistoriaOrdenCW24031155!$C$2:$C$1413,A23,[1]HistoriaOrdenCW24031155!$Z$2:$Z$1413,"")</f>
        <v>390000000</v>
      </c>
      <c r="D23" s="1">
        <f>SUMIFS([1]HistoriaOrdenCW24031155!$E$2:$E$1413,[1]HistoriaOrdenCW24031155!$C$2:$C$1413,A23,[1]HistoriaOrdenCW24031155!$Z$2:$Z$1413,"&gt; 0")</f>
        <v>0</v>
      </c>
      <c r="E23" s="4" t="str">
        <f>IFERROR(IF(VLOOKUP(A23,[1]HistoriaOrdenCW24031155!$C$2:$Z$1413,24,FALSE)=0,"",VLOOKUP(A23,[1]HistoriaOrdenCW24031155!$C$2:$Z$1413,24,FALSE)),"")</f>
        <v/>
      </c>
      <c r="F23" s="2" t="str">
        <f>MID(IF(VLOOKUP("SurOccidente",[1]HistoriaOrdenCW24031155!$B23:$D$1413,2,FALSE)="NA","",(VLOOKUP("SurOccidente",[1]HistoriaOrdenCW24031155!$B23:$D$1413,3,FALSE))),1,90)</f>
        <v>Localidades 700 - Obra Civil 100%</v>
      </c>
      <c r="G23" s="4">
        <f>VLOOKUP(A23,[1]HistoriaOrdenCW24031155!$C$2:$O$1413,13,FALSE)</f>
        <v>44607</v>
      </c>
      <c r="H23" t="str">
        <f t="shared" si="0"/>
        <v>Año 3</v>
      </c>
      <c r="I23" s="2" t="str">
        <f>VLOOKUP(LEFT(A23,3),TablasAnexas!$A$22:$B$41,2,FALSE)</f>
        <v>Cauca</v>
      </c>
      <c r="L23" t="str">
        <f>VLOOKUP(A23,[1]HistoriaOrdenCW24031155!$C$2:$F$1413,4,FALSE)</f>
        <v>German David Diez</v>
      </c>
      <c r="O23" t="str">
        <f>INDEX([1]HistoriaOrdenCW24031155!$B$2:$H$1413,,3)</f>
        <v>Localidades 700 - Obra Civil 100%</v>
      </c>
      <c r="P23" t="str">
        <f t="shared" si="1"/>
        <v>Si</v>
      </c>
      <c r="Q23" t="str">
        <f>MID([1]HistoriaOrdenCW24031155!$D23,1,15)</f>
        <v>Localidades 700</v>
      </c>
      <c r="R23" t="str">
        <f>VLOOKUP("SurOccidente",[1]HistoriaOrdenCW24031155!$B23:$D$1413,2,FALSE)</f>
        <v>CAU.Aures</v>
      </c>
    </row>
    <row r="24" spans="1:18" x14ac:dyDescent="0.25">
      <c r="A24" t="str">
        <f>VLOOKUP("SurOccidente",[1]HistoriaOrdenCW24031155!$B24:$C$1413,2,FALSE)</f>
        <v>TOL.Playa Hawai</v>
      </c>
      <c r="B24" s="3">
        <f ca="1">SUMIF([1]HistoriaOrdenCW24031155!$C$1:$E$1413,A24,[1]HistoriaOrdenCW24031155!$E:$E)</f>
        <v>99821015</v>
      </c>
      <c r="C24" s="1">
        <f>SUMIFS([1]HistoriaOrdenCW24031155!$E$2:$E$1413,[1]HistoriaOrdenCW24031155!$C$2:$C$1413,A24,[1]HistoriaOrdenCW24031155!$Z$2:$Z$1413,"")</f>
        <v>0</v>
      </c>
      <c r="D24" s="1">
        <f>SUMIFS([1]HistoriaOrdenCW24031155!$E$2:$E$1413,[1]HistoriaOrdenCW24031155!$C$2:$C$1413,A24,[1]HistoriaOrdenCW24031155!$Z$2:$Z$1413,"&gt; 0")</f>
        <v>99821015</v>
      </c>
      <c r="E24" s="4">
        <f>IFERROR(IF(VLOOKUP(A24,[1]HistoriaOrdenCW24031155!$C$2:$Z$1413,24,FALSE)=0,"",VLOOKUP(A24,[1]HistoriaOrdenCW24031155!$C$2:$Z$1413,24,FALSE)),"")</f>
        <v>44624</v>
      </c>
      <c r="F24" s="2" t="str">
        <f>MID(IF(VLOOKUP("SurOccidente",[1]HistoriaOrdenCW24031155!$B24:$D$1413,2,FALSE)="NA","",(VLOOKUP("SurOccidente",[1]HistoriaOrdenCW24031155!$B24:$D$1413,3,FALSE))),1,90)</f>
        <v>Plan de Expansión - Obra Civil 100%</v>
      </c>
      <c r="G24" s="4">
        <f>VLOOKUP(A24,[1]HistoriaOrdenCW24031155!$C$2:$O$1413,13,FALSE)</f>
        <v>44603</v>
      </c>
      <c r="H24" t="str">
        <f t="shared" si="0"/>
        <v>Año 3</v>
      </c>
      <c r="I24" s="2" t="str">
        <f>VLOOKUP(LEFT(A24,3),TablasAnexas!$A$22:$B$41,2,FALSE)</f>
        <v>Tolima</v>
      </c>
      <c r="L24" t="str">
        <f>VLOOKUP(A24,[1]HistoriaOrdenCW24031155!$C$2:$F$1413,4,FALSE)</f>
        <v>Luis Ediel Torres</v>
      </c>
      <c r="O24" t="str">
        <f>INDEX([1]HistoriaOrdenCW24031155!$B$2:$H$1413,,3)</f>
        <v>Plan de Expansión - Obra Civil 100%</v>
      </c>
      <c r="P24" t="str">
        <f t="shared" si="1"/>
        <v>NO</v>
      </c>
      <c r="Q24" t="str">
        <f>MID([1]HistoriaOrdenCW24031155!$D24,1,15)</f>
        <v>Plan de Expansi</v>
      </c>
      <c r="R24" t="str">
        <f>VLOOKUP("SurOccidente",[1]HistoriaOrdenCW24031155!$B24:$D$1413,2,FALSE)</f>
        <v>TOL.Playa Hawai</v>
      </c>
    </row>
    <row r="25" spans="1:18" x14ac:dyDescent="0.25">
      <c r="A25" t="str">
        <f>VLOOKUP("SurOccidente",[1]HistoriaOrdenCW24031155!$B25:$C$1413,2,FALSE)</f>
        <v>PUT.Villa Garzon-5</v>
      </c>
      <c r="B25" s="3">
        <f ca="1">SUMIF([1]HistoriaOrdenCW24031155!$C$1:$E$1413,A25,[1]HistoriaOrdenCW24031155!$E:$E)</f>
        <v>379847124</v>
      </c>
      <c r="C25" s="1">
        <f>SUMIFS([1]HistoriaOrdenCW24031155!$E$2:$E$1413,[1]HistoriaOrdenCW24031155!$C$2:$C$1413,A25,[1]HistoriaOrdenCW24031155!$Z$2:$Z$1413,"")</f>
        <v>260000000</v>
      </c>
      <c r="D25" s="1">
        <f>SUMIFS([1]HistoriaOrdenCW24031155!$E$2:$E$1413,[1]HistoriaOrdenCW24031155!$C$2:$C$1413,A25,[1]HistoriaOrdenCW24031155!$Z$2:$Z$1413,"&gt; 0")</f>
        <v>119847124</v>
      </c>
      <c r="E25" s="4" t="str">
        <f>IFERROR(IF(VLOOKUP(A25,[1]HistoriaOrdenCW24031155!$C$2:$Z$1413,24,FALSE)=0,"",VLOOKUP(A25,[1]HistoriaOrdenCW24031155!$C$2:$Z$1413,24,FALSE)),"")</f>
        <v/>
      </c>
      <c r="F25" s="2" t="str">
        <f>MID(IF(VLOOKUP("SurOccidente",[1]HistoriaOrdenCW24031155!$B25:$D$1413,2,FALSE)="NA","",(VLOOKUP("SurOccidente",[1]HistoriaOrdenCW24031155!$B25:$D$1413,3,FALSE))),1,90)</f>
        <v>Adecuaciones - Contrucción Red Electrica Plan Expansión</v>
      </c>
      <c r="G25" s="4">
        <f>VLOOKUP(A25,[1]HistoriaOrdenCW24031155!$C$2:$O$1413,13,FALSE)</f>
        <v>44603</v>
      </c>
      <c r="H25" t="str">
        <f t="shared" si="0"/>
        <v>Año 3</v>
      </c>
      <c r="I25" s="2" t="str">
        <f>VLOOKUP(LEFT(A25,3),TablasAnexas!$A$22:$B$41,2,FALSE)</f>
        <v>Putumayo</v>
      </c>
      <c r="L25" t="str">
        <f>VLOOKUP(A25,[1]HistoriaOrdenCW24031155!$C$2:$F$1413,4,FALSE)</f>
        <v>Rafael Angel Garcia</v>
      </c>
      <c r="O25" t="str">
        <f>INDEX([1]HistoriaOrdenCW24031155!$B$2:$H$1413,,3)</f>
        <v>Adecuaciones - Contrucción Red Electrica Plan Expansión</v>
      </c>
      <c r="P25" t="str">
        <f t="shared" si="1"/>
        <v>NO</v>
      </c>
      <c r="Q25" t="str">
        <f>MID([1]HistoriaOrdenCW24031155!$D25,1,15)</f>
        <v xml:space="preserve">Adecuaciones - </v>
      </c>
      <c r="R25" t="str">
        <f>VLOOKUP("SurOccidente",[1]HistoriaOrdenCW24031155!$B25:$D$1413,2,FALSE)</f>
        <v>PUT.Villa Garzon-5</v>
      </c>
    </row>
    <row r="26" spans="1:18" x14ac:dyDescent="0.25">
      <c r="A26" t="str">
        <f>VLOOKUP("SurOccidente",[1]HistoriaOrdenCW24031155!$B26:$C$1413,2,FALSE)</f>
        <v>CAQ.Campo Alegre-2</v>
      </c>
      <c r="B26" s="3">
        <f ca="1">SUMIF([1]HistoriaOrdenCW24031155!$C$1:$E$1413,A26,[1]HistoriaOrdenCW24031155!$E:$E)</f>
        <v>447177668</v>
      </c>
      <c r="C26" s="1">
        <f>SUMIFS([1]HistoriaOrdenCW24031155!$E$2:$E$1413,[1]HistoriaOrdenCW24031155!$C$2:$C$1413,A26,[1]HistoriaOrdenCW24031155!$Z$2:$Z$1413,"")</f>
        <v>77000000</v>
      </c>
      <c r="D26" s="1">
        <f>SUMIFS([1]HistoriaOrdenCW24031155!$E$2:$E$1413,[1]HistoriaOrdenCW24031155!$C$2:$C$1413,A26,[1]HistoriaOrdenCW24031155!$Z$2:$Z$1413,"&gt; 0")</f>
        <v>370177668</v>
      </c>
      <c r="E26" s="4" t="str">
        <f>IFERROR(IF(VLOOKUP(A26,[1]HistoriaOrdenCW24031155!$C$2:$Z$1413,24,FALSE)=0,"",VLOOKUP(A26,[1]HistoriaOrdenCW24031155!$C$2:$Z$1413,24,FALSE)),"")</f>
        <v/>
      </c>
      <c r="F26" s="2" t="str">
        <f>MID(IF(VLOOKUP("SurOccidente",[1]HistoriaOrdenCW24031155!$B26:$D$1413,2,FALSE)="NA","",(VLOOKUP("SurOccidente",[1]HistoriaOrdenCW24031155!$B26:$D$1413,3,FALSE))),1,90)</f>
        <v>Adecuaciones - Obras Civiles Menores</v>
      </c>
      <c r="G26" s="4">
        <f>VLOOKUP(A26,[1]HistoriaOrdenCW24031155!$C$2:$O$1413,13,FALSE)</f>
        <v>44606</v>
      </c>
      <c r="H26" t="str">
        <f t="shared" si="0"/>
        <v>Año 3</v>
      </c>
      <c r="I26" s="2" t="str">
        <f>VLOOKUP(LEFT(A26,3),TablasAnexas!$A$22:$B$41,2,FALSE)</f>
        <v>Caqueta</v>
      </c>
      <c r="L26" t="str">
        <f>VLOOKUP(A26,[1]HistoriaOrdenCW24031155!$C$2:$F$1413,4,FALSE)</f>
        <v>German David Diez</v>
      </c>
      <c r="O26" t="str">
        <f>INDEX([1]HistoriaOrdenCW24031155!$B$2:$H$1413,,3)</f>
        <v>Adecuaciones - Obras Civiles Menores</v>
      </c>
      <c r="P26" t="str">
        <f t="shared" si="1"/>
        <v>NO</v>
      </c>
      <c r="Q26" t="str">
        <f>MID([1]HistoriaOrdenCW24031155!$D26,1,15)</f>
        <v xml:space="preserve">Adecuaciones - </v>
      </c>
      <c r="R26" t="str">
        <f>VLOOKUP("SurOccidente",[1]HistoriaOrdenCW24031155!$B26:$D$1413,2,FALSE)</f>
        <v>CAQ.Campo Alegre-2</v>
      </c>
    </row>
    <row r="27" spans="1:18" x14ac:dyDescent="0.25">
      <c r="A27" t="str">
        <f>VLOOKUP("SurOccidente",[1]HistoriaOrdenCW24031155!$B27:$C$1413,2,FALSE)</f>
        <v>HUI.Aleluyas</v>
      </c>
      <c r="B27" s="3">
        <f ca="1">SUMIF([1]HistoriaOrdenCW24031155!$C$1:$E$1413,A27,[1]HistoriaOrdenCW24031155!$E:$E)</f>
        <v>418000000</v>
      </c>
      <c r="C27" s="1">
        <f>SUMIFS([1]HistoriaOrdenCW24031155!$E$2:$E$1413,[1]HistoriaOrdenCW24031155!$C$2:$C$1413,A27,[1]HistoriaOrdenCW24031155!$Z$2:$Z$1413,"")</f>
        <v>418000000</v>
      </c>
      <c r="D27" s="1">
        <f>SUMIFS([1]HistoriaOrdenCW24031155!$E$2:$E$1413,[1]HistoriaOrdenCW24031155!$C$2:$C$1413,A27,[1]HistoriaOrdenCW24031155!$Z$2:$Z$1413,"&gt; 0")</f>
        <v>0</v>
      </c>
      <c r="E27" s="4" t="str">
        <f>IFERROR(IF(VLOOKUP(A27,[1]HistoriaOrdenCW24031155!$C$2:$Z$1413,24,FALSE)=0,"",VLOOKUP(A27,[1]HistoriaOrdenCW24031155!$C$2:$Z$1413,24,FALSE)),"")</f>
        <v/>
      </c>
      <c r="F27" s="2" t="str">
        <f>MID(IF(VLOOKUP("SurOccidente",[1]HistoriaOrdenCW24031155!$B27:$D$1413,2,FALSE)="NA","",(VLOOKUP("SurOccidente",[1]HistoriaOrdenCW24031155!$B27:$D$1413,3,FALSE))),1,90)</f>
        <v>Localidades 700 - Obra Eléctrica 100%</v>
      </c>
      <c r="G27" s="4">
        <f>VLOOKUP(A27,[1]HistoriaOrdenCW24031155!$C$2:$O$1413,13,FALSE)</f>
        <v>44606</v>
      </c>
      <c r="H27" t="str">
        <f t="shared" si="0"/>
        <v>Año 3</v>
      </c>
      <c r="I27" s="2" t="str">
        <f>VLOOKUP(LEFT(A27,3),TablasAnexas!$A$22:$B$41,2,FALSE)</f>
        <v>Huila</v>
      </c>
      <c r="L27" t="str">
        <f>VLOOKUP(A27,[1]HistoriaOrdenCW24031155!$C$2:$F$1413,4,FALSE)</f>
        <v>German David Diez</v>
      </c>
      <c r="O27" t="str">
        <f>INDEX([1]HistoriaOrdenCW24031155!$B$2:$H$1413,,3)</f>
        <v>Localidades 700 - Obra Eléctrica 100%</v>
      </c>
      <c r="P27" t="str">
        <f t="shared" si="1"/>
        <v>Si</v>
      </c>
      <c r="Q27" t="str">
        <f>MID([1]HistoriaOrdenCW24031155!$D27,1,15)</f>
        <v>Localidades 700</v>
      </c>
      <c r="R27" t="str">
        <f>VLOOKUP("SurOccidente",[1]HistoriaOrdenCW24031155!$B27:$D$1413,2,FALSE)</f>
        <v>HUI.Aleluyas</v>
      </c>
    </row>
    <row r="28" spans="1:18" x14ac:dyDescent="0.25">
      <c r="A28" t="str">
        <f>VLOOKUP("SurOccidente",[1]HistoriaOrdenCW24031155!$B28:$C$1413,2,FALSE)</f>
        <v>HUI.Aleluyas</v>
      </c>
      <c r="B28" s="3">
        <f ca="1">SUMIF([1]HistoriaOrdenCW24031155!$C$1:$E$1413,A28,[1]HistoriaOrdenCW24031155!$E:$E)</f>
        <v>418000000</v>
      </c>
      <c r="C28" s="1">
        <f>SUMIFS([1]HistoriaOrdenCW24031155!$E$2:$E$1413,[1]HistoriaOrdenCW24031155!$C$2:$C$1413,A28,[1]HistoriaOrdenCW24031155!$Z$2:$Z$1413,"")</f>
        <v>418000000</v>
      </c>
      <c r="D28" s="1">
        <f>SUMIFS([1]HistoriaOrdenCW24031155!$E$2:$E$1413,[1]HistoriaOrdenCW24031155!$C$2:$C$1413,A28,[1]HistoriaOrdenCW24031155!$Z$2:$Z$1413,"&gt; 0")</f>
        <v>0</v>
      </c>
      <c r="E28" s="4" t="str">
        <f>IFERROR(IF(VLOOKUP(A28,[1]HistoriaOrdenCW24031155!$C$2:$Z$1413,24,FALSE)=0,"",VLOOKUP(A28,[1]HistoriaOrdenCW24031155!$C$2:$Z$1413,24,FALSE)),"")</f>
        <v/>
      </c>
      <c r="F28" s="2" t="str">
        <f>MID(IF(VLOOKUP("SurOccidente",[1]HistoriaOrdenCW24031155!$B28:$D$1413,2,FALSE)="NA","",(VLOOKUP("SurOccidente",[1]HistoriaOrdenCW24031155!$B28:$D$1413,3,FALSE))),1,90)</f>
        <v>Localidades 700 - Suministro e Instalación Torre</v>
      </c>
      <c r="G28" s="4">
        <f>VLOOKUP(A28,[1]HistoriaOrdenCW24031155!$C$2:$O$1413,13,FALSE)</f>
        <v>44606</v>
      </c>
      <c r="H28" t="str">
        <f t="shared" si="0"/>
        <v>Año 3</v>
      </c>
      <c r="I28" s="2" t="str">
        <f>VLOOKUP(LEFT(A28,3),TablasAnexas!$A$22:$B$41,2,FALSE)</f>
        <v>Huila</v>
      </c>
      <c r="L28" t="str">
        <f>VLOOKUP(A28,[1]HistoriaOrdenCW24031155!$C$2:$F$1413,4,FALSE)</f>
        <v>German David Diez</v>
      </c>
      <c r="O28" t="str">
        <f>INDEX([1]HistoriaOrdenCW24031155!$B$2:$H$1413,,3)</f>
        <v>Localidades 700 - Suministro e Instalación Torre</v>
      </c>
      <c r="P28" t="str">
        <f t="shared" si="1"/>
        <v>Si</v>
      </c>
      <c r="Q28" t="str">
        <f>MID([1]HistoriaOrdenCW24031155!$D28,1,15)</f>
        <v>Localidades 700</v>
      </c>
      <c r="R28" t="str">
        <f>VLOOKUP("SurOccidente",[1]HistoriaOrdenCW24031155!$B28:$D$1413,2,FALSE)</f>
        <v>HUI.Aleluyas</v>
      </c>
    </row>
    <row r="29" spans="1:18" x14ac:dyDescent="0.25">
      <c r="A29" t="str">
        <f>VLOOKUP("SurOccidente",[1]HistoriaOrdenCW24031155!$B29:$C$1413,2,FALSE)</f>
        <v>HUI.Aleluyas</v>
      </c>
      <c r="B29" s="3">
        <f ca="1">SUMIF([1]HistoriaOrdenCW24031155!$C$1:$E$1413,A29,[1]HistoriaOrdenCW24031155!$E:$E)</f>
        <v>418000000</v>
      </c>
      <c r="C29" s="1">
        <f>SUMIFS([1]HistoriaOrdenCW24031155!$E$2:$E$1413,[1]HistoriaOrdenCW24031155!$C$2:$C$1413,A29,[1]HistoriaOrdenCW24031155!$Z$2:$Z$1413,"")</f>
        <v>418000000</v>
      </c>
      <c r="D29" s="1">
        <f>SUMIFS([1]HistoriaOrdenCW24031155!$E$2:$E$1413,[1]HistoriaOrdenCW24031155!$C$2:$C$1413,A29,[1]HistoriaOrdenCW24031155!$Z$2:$Z$1413,"&gt; 0")</f>
        <v>0</v>
      </c>
      <c r="E29" s="4" t="str">
        <f>IFERROR(IF(VLOOKUP(A29,[1]HistoriaOrdenCW24031155!$C$2:$Z$1413,24,FALSE)=0,"",VLOOKUP(A29,[1]HistoriaOrdenCW24031155!$C$2:$Z$1413,24,FALSE)),"")</f>
        <v/>
      </c>
      <c r="F29" s="2" t="str">
        <f>MID(IF(VLOOKUP("SurOccidente",[1]HistoriaOrdenCW24031155!$B29:$D$1413,2,FALSE)="NA","",(VLOOKUP("SurOccidente",[1]HistoriaOrdenCW24031155!$B29:$D$1413,3,FALSE))),1,90)</f>
        <v>Localidades 700 - Cimentación Torre</v>
      </c>
      <c r="G29" s="4">
        <f>VLOOKUP(A29,[1]HistoriaOrdenCW24031155!$C$2:$O$1413,13,FALSE)</f>
        <v>44606</v>
      </c>
      <c r="H29" t="str">
        <f t="shared" si="0"/>
        <v>Año 3</v>
      </c>
      <c r="I29" s="2" t="str">
        <f>VLOOKUP(LEFT(A29,3),TablasAnexas!$A$22:$B$41,2,FALSE)</f>
        <v>Huila</v>
      </c>
      <c r="L29" t="str">
        <f>VLOOKUP(A29,[1]HistoriaOrdenCW24031155!$C$2:$F$1413,4,FALSE)</f>
        <v>German David Diez</v>
      </c>
      <c r="O29" t="str">
        <f>INDEX([1]HistoriaOrdenCW24031155!$B$2:$H$1413,,3)</f>
        <v>Localidades 700 - Cimentación Torre</v>
      </c>
      <c r="P29" t="str">
        <f t="shared" si="1"/>
        <v>Si</v>
      </c>
      <c r="Q29" t="str">
        <f>MID([1]HistoriaOrdenCW24031155!$D29,1,15)</f>
        <v>Localidades 700</v>
      </c>
      <c r="R29" t="str">
        <f>VLOOKUP("SurOccidente",[1]HistoriaOrdenCW24031155!$B29:$D$1413,2,FALSE)</f>
        <v>HUI.Aleluyas</v>
      </c>
    </row>
    <row r="30" spans="1:18" x14ac:dyDescent="0.25">
      <c r="A30" t="str">
        <f>VLOOKUP("SurOccidente",[1]HistoriaOrdenCW24031155!$B30:$C$1413,2,FALSE)</f>
        <v>HUI.Aleluyas</v>
      </c>
      <c r="B30" s="3">
        <f ca="1">SUMIF([1]HistoriaOrdenCW24031155!$C$1:$E$1413,A30,[1]HistoriaOrdenCW24031155!$E:$E)</f>
        <v>418000000</v>
      </c>
      <c r="C30" s="1">
        <f>SUMIFS([1]HistoriaOrdenCW24031155!$E$2:$E$1413,[1]HistoriaOrdenCW24031155!$C$2:$C$1413,A30,[1]HistoriaOrdenCW24031155!$Z$2:$Z$1413,"")</f>
        <v>418000000</v>
      </c>
      <c r="D30" s="1">
        <f>SUMIFS([1]HistoriaOrdenCW24031155!$E$2:$E$1413,[1]HistoriaOrdenCW24031155!$C$2:$C$1413,A30,[1]HistoriaOrdenCW24031155!$Z$2:$Z$1413,"&gt; 0")</f>
        <v>0</v>
      </c>
      <c r="E30" s="4" t="str">
        <f>IFERROR(IF(VLOOKUP(A30,[1]HistoriaOrdenCW24031155!$C$2:$Z$1413,24,FALSE)=0,"",VLOOKUP(A30,[1]HistoriaOrdenCW24031155!$C$2:$Z$1413,24,FALSE)),"")</f>
        <v/>
      </c>
      <c r="F30" s="2" t="str">
        <f>MID(IF(VLOOKUP("SurOccidente",[1]HistoriaOrdenCW24031155!$B30:$D$1413,2,FALSE)="NA","",(VLOOKUP("SurOccidente",[1]HistoriaOrdenCW24031155!$B30:$D$1413,3,FALSE))),1,90)</f>
        <v>Localidades 700 - Obra Civil 100%</v>
      </c>
      <c r="G30" s="4">
        <f>VLOOKUP(A30,[1]HistoriaOrdenCW24031155!$C$2:$O$1413,13,FALSE)</f>
        <v>44606</v>
      </c>
      <c r="H30" t="str">
        <f t="shared" si="0"/>
        <v>Año 3</v>
      </c>
      <c r="I30" s="2" t="str">
        <f>VLOOKUP(LEFT(A30,3),TablasAnexas!$A$22:$B$41,2,FALSE)</f>
        <v>Huila</v>
      </c>
      <c r="L30" t="str">
        <f>VLOOKUP(A30,[1]HistoriaOrdenCW24031155!$C$2:$F$1413,4,FALSE)</f>
        <v>German David Diez</v>
      </c>
      <c r="O30" t="str">
        <f>INDEX([1]HistoriaOrdenCW24031155!$B$2:$H$1413,,3)</f>
        <v>Localidades 700 - Obra Civil 100%</v>
      </c>
      <c r="P30" t="str">
        <f t="shared" si="1"/>
        <v>Si</v>
      </c>
      <c r="Q30" t="str">
        <f>MID([1]HistoriaOrdenCW24031155!$D30,1,15)</f>
        <v>Localidades 700</v>
      </c>
      <c r="R30" t="str">
        <f>VLOOKUP("SurOccidente",[1]HistoriaOrdenCW24031155!$B30:$D$1413,2,FALSE)</f>
        <v>HUI.Aleluyas</v>
      </c>
    </row>
    <row r="31" spans="1:18" x14ac:dyDescent="0.25">
      <c r="A31" t="str">
        <f>VLOOKUP("SurOccidente",[1]HistoriaOrdenCW24031155!$B31:$C$1413,2,FALSE)</f>
        <v>POP.Matamoros</v>
      </c>
      <c r="B31" s="3">
        <f ca="1">SUMIF([1]HistoriaOrdenCW24031155!$C$1:$E$1413,A31,[1]HistoriaOrdenCW24031155!$E:$E)</f>
        <v>55381112</v>
      </c>
      <c r="C31" s="1">
        <f>SUMIFS([1]HistoriaOrdenCW24031155!$E$2:$E$1413,[1]HistoriaOrdenCW24031155!$C$2:$C$1413,A31,[1]HistoriaOrdenCW24031155!$Z$2:$Z$1413,"")</f>
        <v>50000000</v>
      </c>
      <c r="D31" s="1">
        <f>SUMIFS([1]HistoriaOrdenCW24031155!$E$2:$E$1413,[1]HistoriaOrdenCW24031155!$C$2:$C$1413,A31,[1]HistoriaOrdenCW24031155!$Z$2:$Z$1413,"&gt; 0")</f>
        <v>5381112</v>
      </c>
      <c r="E31" s="4" t="str">
        <f>IFERROR(IF(VLOOKUP(A31,[1]HistoriaOrdenCW24031155!$C$2:$Z$1413,24,FALSE)=0,"",VLOOKUP(A31,[1]HistoriaOrdenCW24031155!$C$2:$Z$1413,24,FALSE)),"")</f>
        <v/>
      </c>
      <c r="F31" s="2" t="str">
        <f>MID(IF(VLOOKUP("SurOccidente",[1]HistoriaOrdenCW24031155!$B31:$D$1413,2,FALSE)="NA","",(VLOOKUP("SurOccidente",[1]HistoriaOrdenCW24031155!$B31:$D$1413,3,FALSE))),1,90)</f>
        <v>Adecuaciones - Obras Civiles Menores</v>
      </c>
      <c r="G31" s="4">
        <f>VLOOKUP(A31,[1]HistoriaOrdenCW24031155!$C$2:$O$1413,13,FALSE)</f>
        <v>44606</v>
      </c>
      <c r="H31" t="str">
        <f t="shared" si="0"/>
        <v>Año 3</v>
      </c>
      <c r="I31" s="2" t="str">
        <f>VLOOKUP(LEFT(A31,3),TablasAnexas!$A$22:$B$41,2,FALSE)</f>
        <v>Popayan</v>
      </c>
      <c r="L31" t="str">
        <f>VLOOKUP(A31,[1]HistoriaOrdenCW24031155!$C$2:$F$1413,4,FALSE)</f>
        <v>Luis Ediel Torres</v>
      </c>
      <c r="O31" t="str">
        <f>INDEX([1]HistoriaOrdenCW24031155!$B$2:$H$1413,,3)</f>
        <v>Adecuaciones - Obras Civiles Menores</v>
      </c>
      <c r="P31" t="str">
        <f t="shared" si="1"/>
        <v>NO</v>
      </c>
      <c r="Q31" t="str">
        <f>MID([1]HistoriaOrdenCW24031155!$D31,1,15)</f>
        <v xml:space="preserve">Adecuaciones - </v>
      </c>
      <c r="R31" t="str">
        <f>VLOOKUP("SurOccidente",[1]HistoriaOrdenCW24031155!$B31:$D$1413,2,FALSE)</f>
        <v>POP.Matamoros</v>
      </c>
    </row>
    <row r="32" spans="1:18" x14ac:dyDescent="0.25">
      <c r="A32" t="str">
        <f>VLOOKUP("SurOccidente",[1]HistoriaOrdenCW24031155!$B32:$C$1413,2,FALSE)</f>
        <v>VAL.Yumbo-2</v>
      </c>
      <c r="B32" s="3">
        <f ca="1">SUMIF([1]HistoriaOrdenCW24031155!$C$1:$E$1413,A32,[1]HistoriaOrdenCW24031155!$E:$E)</f>
        <v>7000000</v>
      </c>
      <c r="C32" s="1">
        <f>SUMIFS([1]HistoriaOrdenCW24031155!$E$2:$E$1413,[1]HistoriaOrdenCW24031155!$C$2:$C$1413,A32,[1]HistoriaOrdenCW24031155!$Z$2:$Z$1413,"")</f>
        <v>7000000</v>
      </c>
      <c r="D32" s="1">
        <f>SUMIFS([1]HistoriaOrdenCW24031155!$E$2:$E$1413,[1]HistoriaOrdenCW24031155!$C$2:$C$1413,A32,[1]HistoriaOrdenCW24031155!$Z$2:$Z$1413,"&gt; 0")</f>
        <v>0</v>
      </c>
      <c r="E32" s="4" t="str">
        <f>IFERROR(IF(VLOOKUP(A32,[1]HistoriaOrdenCW24031155!$C$2:$Z$1413,24,FALSE)=0,"",VLOOKUP(A32,[1]HistoriaOrdenCW24031155!$C$2:$Z$1413,24,FALSE)),"")</f>
        <v/>
      </c>
      <c r="F32" s="2" t="str">
        <f>MID(IF(VLOOKUP("SurOccidente",[1]HistoriaOrdenCW24031155!$B32:$D$1413,2,FALSE)="NA","",(VLOOKUP("SurOccidente",[1]HistoriaOrdenCW24031155!$B32:$D$1413,3,FALSE))),1,90)</f>
        <v>Ampliación 3G/LTE - Ampliación Obras Civiles</v>
      </c>
      <c r="G32" s="4">
        <f>VLOOKUP(A32,[1]HistoriaOrdenCW24031155!$C$2:$O$1413,13,FALSE)</f>
        <v>44606</v>
      </c>
      <c r="H32" t="str">
        <f t="shared" si="0"/>
        <v>Año 3</v>
      </c>
      <c r="I32" s="2" t="str">
        <f>VLOOKUP(LEFT(A32,3),TablasAnexas!$A$22:$B$41,2,FALSE)</f>
        <v>Valle del Cauca</v>
      </c>
      <c r="L32" t="str">
        <f>VLOOKUP(A32,[1]HistoriaOrdenCW24031155!$C$2:$F$1413,4,FALSE)</f>
        <v>German David Diez</v>
      </c>
      <c r="O32" t="str">
        <f>INDEX([1]HistoriaOrdenCW24031155!$B$2:$H$1413,,3)</f>
        <v>Ampliación 3G/LTE - Ampliación Obras Civiles</v>
      </c>
      <c r="P32" t="str">
        <f t="shared" si="1"/>
        <v>NO</v>
      </c>
      <c r="Q32" t="str">
        <f>MID([1]HistoriaOrdenCW24031155!$D32,1,15)</f>
        <v>Ampliación 3G/L</v>
      </c>
      <c r="R32" t="str">
        <f>VLOOKUP("SurOccidente",[1]HistoriaOrdenCW24031155!$B32:$D$1413,2,FALSE)</f>
        <v>VAL.Yumbo-2</v>
      </c>
    </row>
    <row r="33" spans="1:18" x14ac:dyDescent="0.25">
      <c r="A33" t="str">
        <f>VLOOKUP("SurOccidente",[1]HistoriaOrdenCW24031155!$B33:$C$1413,2,FALSE)</f>
        <v>CAU.Toribio</v>
      </c>
      <c r="B33" s="3">
        <f ca="1">SUMIF([1]HistoriaOrdenCW24031155!$C$1:$E$1413,A33,[1]HistoriaOrdenCW24031155!$E:$E)</f>
        <v>9000000</v>
      </c>
      <c r="C33" s="1">
        <f>SUMIFS([1]HistoriaOrdenCW24031155!$E$2:$E$1413,[1]HistoriaOrdenCW24031155!$C$2:$C$1413,A33,[1]HistoriaOrdenCW24031155!$Z$2:$Z$1413,"")</f>
        <v>9000000</v>
      </c>
      <c r="D33" s="1">
        <f>SUMIFS([1]HistoriaOrdenCW24031155!$E$2:$E$1413,[1]HistoriaOrdenCW24031155!$C$2:$C$1413,A33,[1]HistoriaOrdenCW24031155!$Z$2:$Z$1413,"&gt; 0")</f>
        <v>0</v>
      </c>
      <c r="E33" s="4" t="str">
        <f>IFERROR(IF(VLOOKUP(A33,[1]HistoriaOrdenCW24031155!$C$2:$Z$1413,24,FALSE)=0,"",VLOOKUP(A33,[1]HistoriaOrdenCW24031155!$C$2:$Z$1413,24,FALSE)),"")</f>
        <v/>
      </c>
      <c r="F33" s="2" t="str">
        <f>MID(IF(VLOOKUP("SurOccidente",[1]HistoriaOrdenCW24031155!$B33:$D$1413,2,FALSE)="NA","",(VLOOKUP("SurOccidente",[1]HistoriaOrdenCW24031155!$B33:$D$1413,3,FALSE))),1,90)</f>
        <v>Ampliación 3G/LTE - Ampliación Obras Civiles</v>
      </c>
      <c r="G33" s="4">
        <f>VLOOKUP(A33,[1]HistoriaOrdenCW24031155!$C$2:$O$1413,13,FALSE)</f>
        <v>44604</v>
      </c>
      <c r="H33" t="str">
        <f t="shared" si="0"/>
        <v>Año 3</v>
      </c>
      <c r="I33" s="2" t="str">
        <f>VLOOKUP(LEFT(A33,3),TablasAnexas!$A$22:$B$41,2,FALSE)</f>
        <v>Cauca</v>
      </c>
      <c r="L33" t="str">
        <f>VLOOKUP(A33,[1]HistoriaOrdenCW24031155!$C$2:$F$1413,4,FALSE)</f>
        <v>German David Diez</v>
      </c>
      <c r="O33" t="str">
        <f>INDEX([1]HistoriaOrdenCW24031155!$B$2:$H$1413,,3)</f>
        <v>Ampliación 3G/LTE - Ampliación Obras Civiles</v>
      </c>
      <c r="P33" t="str">
        <f t="shared" si="1"/>
        <v>NO</v>
      </c>
      <c r="Q33" t="str">
        <f>MID([1]HistoriaOrdenCW24031155!$D33,1,15)</f>
        <v>Ampliación 3G/L</v>
      </c>
      <c r="R33" t="str">
        <f>VLOOKUP("SurOccidente",[1]HistoriaOrdenCW24031155!$B33:$D$1413,2,FALSE)</f>
        <v>CAU.Toribio</v>
      </c>
    </row>
    <row r="34" spans="1:18" x14ac:dyDescent="0.25">
      <c r="A34" t="str">
        <f>VLOOKUP("SurOccidente",[1]HistoriaOrdenCW24031155!$B34:$C$1413,2,FALSE)</f>
        <v>CAU.Hormiguero</v>
      </c>
      <c r="B34" s="3">
        <f ca="1">SUMIF([1]HistoriaOrdenCW24031155!$C$1:$E$1413,A34,[1]HistoriaOrdenCW24031155!$E:$E)</f>
        <v>9113467</v>
      </c>
      <c r="C34" s="1">
        <f>SUMIFS([1]HistoriaOrdenCW24031155!$E$2:$E$1413,[1]HistoriaOrdenCW24031155!$C$2:$C$1413,A34,[1]HistoriaOrdenCW24031155!$Z$2:$Z$1413,"")</f>
        <v>9113467</v>
      </c>
      <c r="D34" s="1">
        <f>SUMIFS([1]HistoriaOrdenCW24031155!$E$2:$E$1413,[1]HistoriaOrdenCW24031155!$C$2:$C$1413,A34,[1]HistoriaOrdenCW24031155!$Z$2:$Z$1413,"&gt; 0")</f>
        <v>0</v>
      </c>
      <c r="E34" s="4" t="str">
        <f>IFERROR(IF(VLOOKUP(A34,[1]HistoriaOrdenCW24031155!$C$2:$Z$1413,24,FALSE)=0,"",VLOOKUP(A34,[1]HistoriaOrdenCW24031155!$C$2:$Z$1413,24,FALSE)),"")</f>
        <v/>
      </c>
      <c r="F34" s="2" t="str">
        <f>MID(IF(VLOOKUP("SurOccidente",[1]HistoriaOrdenCW24031155!$B34:$D$1413,2,FALSE)="NA","",(VLOOKUP("SurOccidente",[1]HistoriaOrdenCW24031155!$B34:$D$1413,3,FALSE))),1,90)</f>
        <v>Ampliación 3G/LTE - Ampliación Obras Civiles</v>
      </c>
      <c r="G34" s="4">
        <f>VLOOKUP(A34,[1]HistoriaOrdenCW24031155!$C$2:$O$1413,13,FALSE)</f>
        <v>44604</v>
      </c>
      <c r="H34" t="str">
        <f t="shared" si="0"/>
        <v>Año 3</v>
      </c>
      <c r="I34" s="2" t="str">
        <f>VLOOKUP(LEFT(A34,3),TablasAnexas!$A$22:$B$41,2,FALSE)</f>
        <v>Cauca</v>
      </c>
      <c r="L34" t="str">
        <f>VLOOKUP(A34,[1]HistoriaOrdenCW24031155!$C$2:$F$1413,4,FALSE)</f>
        <v>German David Diez</v>
      </c>
      <c r="O34" t="str">
        <f>INDEX([1]HistoriaOrdenCW24031155!$B$2:$H$1413,,3)</f>
        <v>Ampliación 3G/LTE - Ampliación Obras Civiles</v>
      </c>
      <c r="P34" t="str">
        <f t="shared" si="1"/>
        <v>NO</v>
      </c>
      <c r="Q34" t="str">
        <f>MID([1]HistoriaOrdenCW24031155!$D34,1,15)</f>
        <v>Ampliación 3G/L</v>
      </c>
      <c r="R34" t="str">
        <f>VLOOKUP("SurOccidente",[1]HistoriaOrdenCW24031155!$B34:$D$1413,2,FALSE)</f>
        <v>CAU.Hormiguero</v>
      </c>
    </row>
    <row r="35" spans="1:18" x14ac:dyDescent="0.25">
      <c r="A35" t="str">
        <f>VLOOKUP("SurOccidente",[1]HistoriaOrdenCW24031155!$B35:$C$1413,2,FALSE)</f>
        <v>CAL.Ingenio</v>
      </c>
      <c r="B35" s="3">
        <f ca="1">SUMIF([1]HistoriaOrdenCW24031155!$C$1:$E$1413,A35,[1]HistoriaOrdenCW24031155!$E:$E)</f>
        <v>152742442</v>
      </c>
      <c r="C35" s="1">
        <f>SUMIFS([1]HistoriaOrdenCW24031155!$E$2:$E$1413,[1]HistoriaOrdenCW24031155!$C$2:$C$1413,A35,[1]HistoriaOrdenCW24031155!$Z$2:$Z$1413,"")</f>
        <v>130000000</v>
      </c>
      <c r="D35" s="1">
        <f>SUMIFS([1]HistoriaOrdenCW24031155!$E$2:$E$1413,[1]HistoriaOrdenCW24031155!$C$2:$C$1413,A35,[1]HistoriaOrdenCW24031155!$Z$2:$Z$1413,"&gt; 0")</f>
        <v>22742442</v>
      </c>
      <c r="E35" s="4" t="str">
        <f>IFERROR(IF(VLOOKUP(A35,[1]HistoriaOrdenCW24031155!$C$2:$Z$1413,24,FALSE)=0,"",VLOOKUP(A35,[1]HistoriaOrdenCW24031155!$C$2:$Z$1413,24,FALSE)),"")</f>
        <v/>
      </c>
      <c r="F35" s="2" t="str">
        <f>MID(IF(VLOOKUP("SurOccidente",[1]HistoriaOrdenCW24031155!$B35:$D$1413,2,FALSE)="NA","",(VLOOKUP("SurOccidente",[1]HistoriaOrdenCW24031155!$B35:$D$1413,3,FALSE))),1,90)</f>
        <v>Adecuaciones - SDS BCC y CCM</v>
      </c>
      <c r="G35" s="4">
        <f>VLOOKUP(A35,[1]HistoriaOrdenCW24031155!$C$2:$O$1413,13,FALSE)</f>
        <v>44609</v>
      </c>
      <c r="H35" t="str">
        <f t="shared" si="0"/>
        <v>Año 3</v>
      </c>
      <c r="I35" s="2" t="str">
        <f>VLOOKUP(LEFT(A35,3),TablasAnexas!$A$22:$B$41,2,FALSE)</f>
        <v>Cali</v>
      </c>
      <c r="L35" t="str">
        <f>VLOOKUP(A35,[1]HistoriaOrdenCW24031155!$C$2:$F$1413,4,FALSE)</f>
        <v>Andres Felipe Gonzalez Cardona</v>
      </c>
      <c r="O35" t="str">
        <f>INDEX([1]HistoriaOrdenCW24031155!$B$2:$H$1413,,3)</f>
        <v>Adecuaciones - SDS BCC y CCM</v>
      </c>
      <c r="P35" t="str">
        <f t="shared" si="1"/>
        <v>NO</v>
      </c>
      <c r="Q35" t="str">
        <f>MID([1]HistoriaOrdenCW24031155!$D35,1,15)</f>
        <v xml:space="preserve">Adecuaciones - </v>
      </c>
      <c r="R35" t="str">
        <f>VLOOKUP("SurOccidente",[1]HistoriaOrdenCW24031155!$B35:$D$1413,2,FALSE)</f>
        <v>CAL.Ingenio</v>
      </c>
    </row>
    <row r="36" spans="1:18" x14ac:dyDescent="0.25">
      <c r="A36" t="str">
        <f>VLOOKUP("SurOccidente",[1]HistoriaOrdenCW24031155!$B36:$C$1413,2,FALSE)</f>
        <v>PAS.Terminal</v>
      </c>
      <c r="B36" s="3">
        <f ca="1">SUMIF([1]HistoriaOrdenCW24031155!$C$1:$E$1413,A36,[1]HistoriaOrdenCW24031155!$E:$E)</f>
        <v>6000000</v>
      </c>
      <c r="C36" s="1">
        <f>SUMIFS([1]HistoriaOrdenCW24031155!$E$2:$E$1413,[1]HistoriaOrdenCW24031155!$C$2:$C$1413,A36,[1]HistoriaOrdenCW24031155!$Z$2:$Z$1413,"")</f>
        <v>6000000</v>
      </c>
      <c r="D36" s="1">
        <f>SUMIFS([1]HistoriaOrdenCW24031155!$E$2:$E$1413,[1]HistoriaOrdenCW24031155!$C$2:$C$1413,A36,[1]HistoriaOrdenCW24031155!$Z$2:$Z$1413,"&gt; 0")</f>
        <v>0</v>
      </c>
      <c r="E36" s="4" t="str">
        <f>IFERROR(IF(VLOOKUP(A36,[1]HistoriaOrdenCW24031155!$C$2:$Z$1413,24,FALSE)=0,"",VLOOKUP(A36,[1]HistoriaOrdenCW24031155!$C$2:$Z$1413,24,FALSE)),"")</f>
        <v/>
      </c>
      <c r="F36" s="2" t="str">
        <f>MID(IF(VLOOKUP("SurOccidente",[1]HistoriaOrdenCW24031155!$B36:$D$1413,2,FALSE)="NA","",(VLOOKUP("SurOccidente",[1]HistoriaOrdenCW24031155!$B36:$D$1413,3,FALSE))),1,90)</f>
        <v>Ampliación 3G/LTE - Ampliación Obras Civiles</v>
      </c>
      <c r="G36" s="4">
        <f>VLOOKUP(A36,[1]HistoriaOrdenCW24031155!$C$2:$O$1413,13,FALSE)</f>
        <v>44604</v>
      </c>
      <c r="H36" t="str">
        <f t="shared" si="0"/>
        <v>Año 3</v>
      </c>
      <c r="I36" s="2" t="str">
        <f>VLOOKUP(LEFT(A36,3),TablasAnexas!$A$22:$B$41,2,FALSE)</f>
        <v>Pasto</v>
      </c>
      <c r="L36" t="str">
        <f>VLOOKUP(A36,[1]HistoriaOrdenCW24031155!$C$2:$F$1413,4,FALSE)</f>
        <v>German David Diez</v>
      </c>
      <c r="O36" t="str">
        <f>INDEX([1]HistoriaOrdenCW24031155!$B$2:$H$1413,,3)</f>
        <v>Ampliación 3G/LTE - Ampliación Obras Civiles</v>
      </c>
      <c r="P36" t="str">
        <f t="shared" si="1"/>
        <v>NO</v>
      </c>
      <c r="Q36" t="str">
        <f>MID([1]HistoriaOrdenCW24031155!$D36,1,15)</f>
        <v>Ampliación 3G/L</v>
      </c>
      <c r="R36" t="str">
        <f>VLOOKUP("SurOccidente",[1]HistoriaOrdenCW24031155!$B36:$D$1413,2,FALSE)</f>
        <v>PAS.Terminal</v>
      </c>
    </row>
    <row r="37" spans="1:18" x14ac:dyDescent="0.25">
      <c r="A37" t="str">
        <f>VLOOKUP("SurOccidente",[1]HistoriaOrdenCW24031155!$B37:$C$1413,2,FALSE)</f>
        <v>HUI.Isnos-2</v>
      </c>
      <c r="B37" s="3">
        <f ca="1">SUMIF([1]HistoriaOrdenCW24031155!$C$1:$E$1413,A37,[1]HistoriaOrdenCW24031155!$E:$E)</f>
        <v>19144730</v>
      </c>
      <c r="C37" s="1">
        <f>SUMIFS([1]HistoriaOrdenCW24031155!$E$2:$E$1413,[1]HistoriaOrdenCW24031155!$C$2:$C$1413,A37,[1]HistoriaOrdenCW24031155!$Z$2:$Z$1413,"")</f>
        <v>19144730</v>
      </c>
      <c r="D37" s="1">
        <f>SUMIFS([1]HistoriaOrdenCW24031155!$E$2:$E$1413,[1]HistoriaOrdenCW24031155!$C$2:$C$1413,A37,[1]HistoriaOrdenCW24031155!$Z$2:$Z$1413,"&gt; 0")</f>
        <v>0</v>
      </c>
      <c r="E37" s="4" t="str">
        <f>IFERROR(IF(VLOOKUP(A37,[1]HistoriaOrdenCW24031155!$C$2:$Z$1413,24,FALSE)=0,"",VLOOKUP(A37,[1]HistoriaOrdenCW24031155!$C$2:$Z$1413,24,FALSE)),"")</f>
        <v/>
      </c>
      <c r="F37" s="2" t="str">
        <f>MID(IF(VLOOKUP("SurOccidente",[1]HistoriaOrdenCW24031155!$B37:$D$1413,2,FALSE)="NA","",(VLOOKUP("SurOccidente",[1]HistoriaOrdenCW24031155!$B37:$D$1413,3,FALSE))),1,90)</f>
        <v>Ampliación 3G/LTE - Ampliación Obras Civiles</v>
      </c>
      <c r="G37" s="4">
        <f>VLOOKUP(A37,[1]HistoriaOrdenCW24031155!$C$2:$O$1413,13,FALSE)</f>
        <v>44604</v>
      </c>
      <c r="H37" t="str">
        <f t="shared" si="0"/>
        <v>Año 3</v>
      </c>
      <c r="I37" s="2" t="str">
        <f>VLOOKUP(LEFT(A37,3),TablasAnexas!$A$22:$B$41,2,FALSE)</f>
        <v>Huila</v>
      </c>
      <c r="L37" t="str">
        <f>VLOOKUP(A37,[1]HistoriaOrdenCW24031155!$C$2:$F$1413,4,FALSE)</f>
        <v>German David Diez</v>
      </c>
      <c r="O37" t="str">
        <f>INDEX([1]HistoriaOrdenCW24031155!$B$2:$H$1413,,3)</f>
        <v>Ampliación 3G/LTE - Ampliación Obras Civiles</v>
      </c>
      <c r="P37" t="str">
        <f t="shared" si="1"/>
        <v>NO</v>
      </c>
      <c r="Q37" t="str">
        <f>MID([1]HistoriaOrdenCW24031155!$D37,1,15)</f>
        <v>Ampliación 3G/L</v>
      </c>
      <c r="R37" t="str">
        <f>VLOOKUP("SurOccidente",[1]HistoriaOrdenCW24031155!$B37:$D$1413,2,FALSE)</f>
        <v>HUI.Isnos-2</v>
      </c>
    </row>
    <row r="38" spans="1:18" x14ac:dyDescent="0.25">
      <c r="A38" t="str">
        <f>VLOOKUP("SurOccidente",[1]HistoriaOrdenCW24031155!$B38:$C$1413,2,FALSE)</f>
        <v>HUI.Isnos</v>
      </c>
      <c r="B38" s="3">
        <f ca="1">SUMIF([1]HistoriaOrdenCW24031155!$C$1:$E$1413,A38,[1]HistoriaOrdenCW24031155!$E:$E)</f>
        <v>14851268</v>
      </c>
      <c r="C38" s="1">
        <f>SUMIFS([1]HistoriaOrdenCW24031155!$E$2:$E$1413,[1]HistoriaOrdenCW24031155!$C$2:$C$1413,A38,[1]HistoriaOrdenCW24031155!$Z$2:$Z$1413,"")</f>
        <v>9000000</v>
      </c>
      <c r="D38" s="1">
        <f>SUMIFS([1]HistoriaOrdenCW24031155!$E$2:$E$1413,[1]HistoriaOrdenCW24031155!$C$2:$C$1413,A38,[1]HistoriaOrdenCW24031155!$Z$2:$Z$1413,"&gt; 0")</f>
        <v>5851268</v>
      </c>
      <c r="E38" s="4" t="str">
        <f>IFERROR(IF(VLOOKUP(A38,[1]HistoriaOrdenCW24031155!$C$2:$Z$1413,24,FALSE)=0,"",VLOOKUP(A38,[1]HistoriaOrdenCW24031155!$C$2:$Z$1413,24,FALSE)),"")</f>
        <v/>
      </c>
      <c r="F38" s="2" t="str">
        <f>MID(IF(VLOOKUP("SurOccidente",[1]HistoriaOrdenCW24031155!$B38:$D$1413,2,FALSE)="NA","",(VLOOKUP("SurOccidente",[1]HistoriaOrdenCW24031155!$B38:$D$1413,3,FALSE))),1,90)</f>
        <v>Ampliación 3G/LTE - Ampliación Obras Civiles</v>
      </c>
      <c r="G38" s="4">
        <f>VLOOKUP(A38,[1]HistoriaOrdenCW24031155!$C$2:$O$1413,13,FALSE)</f>
        <v>44603</v>
      </c>
      <c r="H38" t="str">
        <f t="shared" si="0"/>
        <v>Año 3</v>
      </c>
      <c r="I38" s="2" t="str">
        <f>VLOOKUP(LEFT(A38,3),TablasAnexas!$A$22:$B$41,2,FALSE)</f>
        <v>Huila</v>
      </c>
      <c r="L38" t="str">
        <f>VLOOKUP(A38,[1]HistoriaOrdenCW24031155!$C$2:$F$1413,4,FALSE)</f>
        <v>German David Diez</v>
      </c>
      <c r="O38" t="str">
        <f>INDEX([1]HistoriaOrdenCW24031155!$B$2:$H$1413,,3)</f>
        <v>Ampliación 3G/LTE - Ampliación Obras Civiles</v>
      </c>
      <c r="P38" t="str">
        <f t="shared" si="1"/>
        <v>NO</v>
      </c>
      <c r="Q38" t="str">
        <f>MID([1]HistoriaOrdenCW24031155!$D38,1,15)</f>
        <v>Ampliación 3G/L</v>
      </c>
      <c r="R38" t="str">
        <f>VLOOKUP("SurOccidente",[1]HistoriaOrdenCW24031155!$B38:$D$1413,2,FALSE)</f>
        <v>HUI.Isnos</v>
      </c>
    </row>
    <row r="39" spans="1:18" x14ac:dyDescent="0.25">
      <c r="A39" t="str">
        <f>VLOOKUP("SurOccidente",[1]HistoriaOrdenCW24031155!$B39:$C$1413,2,FALSE)</f>
        <v>PAL.Estacion</v>
      </c>
      <c r="B39" s="3">
        <f ca="1">SUMIF([1]HistoriaOrdenCW24031155!$C$1:$E$1413,A39,[1]HistoriaOrdenCW24031155!$E:$E)</f>
        <v>7000000</v>
      </c>
      <c r="C39" s="1">
        <f>SUMIFS([1]HistoriaOrdenCW24031155!$E$2:$E$1413,[1]HistoriaOrdenCW24031155!$C$2:$C$1413,A39,[1]HistoriaOrdenCW24031155!$Z$2:$Z$1413,"")</f>
        <v>7000000</v>
      </c>
      <c r="D39" s="1">
        <f>SUMIFS([1]HistoriaOrdenCW24031155!$E$2:$E$1413,[1]HistoriaOrdenCW24031155!$C$2:$C$1413,A39,[1]HistoriaOrdenCW24031155!$Z$2:$Z$1413,"&gt; 0")</f>
        <v>0</v>
      </c>
      <c r="E39" s="4" t="str">
        <f>IFERROR(IF(VLOOKUP(A39,[1]HistoriaOrdenCW24031155!$C$2:$Z$1413,24,FALSE)=0,"",VLOOKUP(A39,[1]HistoriaOrdenCW24031155!$C$2:$Z$1413,24,FALSE)),"")</f>
        <v/>
      </c>
      <c r="F39" s="2" t="str">
        <f>MID(IF(VLOOKUP("SurOccidente",[1]HistoriaOrdenCW24031155!$B39:$D$1413,2,FALSE)="NA","",(VLOOKUP("SurOccidente",[1]HistoriaOrdenCW24031155!$B39:$D$1413,3,FALSE))),1,90)</f>
        <v>Ampliación 3G/LTE - Ampliación Obras Civiles</v>
      </c>
      <c r="G39" s="4">
        <f>VLOOKUP(A39,[1]HistoriaOrdenCW24031155!$C$2:$O$1413,13,FALSE)</f>
        <v>44603</v>
      </c>
      <c r="H39" t="str">
        <f t="shared" si="0"/>
        <v>Año 3</v>
      </c>
      <c r="I39" s="2" t="str">
        <f>VLOOKUP(LEFT(A39,3),TablasAnexas!$A$22:$B$41,2,FALSE)</f>
        <v>Palmira</v>
      </c>
      <c r="L39" t="str">
        <f>VLOOKUP(A39,[1]HistoriaOrdenCW24031155!$C$2:$F$1413,4,FALSE)</f>
        <v>German David Diez</v>
      </c>
      <c r="O39" t="str">
        <f>INDEX([1]HistoriaOrdenCW24031155!$B$2:$H$1413,,3)</f>
        <v>Ampliación 3G/LTE - Ampliación Obras Civiles</v>
      </c>
      <c r="P39" t="str">
        <f t="shared" si="1"/>
        <v>NO</v>
      </c>
      <c r="Q39" t="str">
        <f>MID([1]HistoriaOrdenCW24031155!$D39,1,15)</f>
        <v>Ampliación 3G/L</v>
      </c>
      <c r="R39" t="str">
        <f>VLOOKUP("SurOccidente",[1]HistoriaOrdenCW24031155!$B39:$D$1413,2,FALSE)</f>
        <v>PAL.Estacion</v>
      </c>
    </row>
    <row r="40" spans="1:18" x14ac:dyDescent="0.25">
      <c r="A40" t="str">
        <f>VLOOKUP("SurOccidente",[1]HistoriaOrdenCW24031155!$B40:$C$1413,2,FALSE)</f>
        <v>CAU.IND Mayaguez Hormiguero</v>
      </c>
      <c r="B40" s="3">
        <f ca="1">SUMIF([1]HistoriaOrdenCW24031155!$C$1:$E$1413,A40,[1]HistoriaOrdenCW24031155!$E:$E)</f>
        <v>50000000</v>
      </c>
      <c r="C40" s="1">
        <f>SUMIFS([1]HistoriaOrdenCW24031155!$E$2:$E$1413,[1]HistoriaOrdenCW24031155!$C$2:$C$1413,A40,[1]HistoriaOrdenCW24031155!$Z$2:$Z$1413,"")</f>
        <v>50000000</v>
      </c>
      <c r="D40" s="1">
        <f>SUMIFS([1]HistoriaOrdenCW24031155!$E$2:$E$1413,[1]HistoriaOrdenCW24031155!$C$2:$C$1413,A40,[1]HistoriaOrdenCW24031155!$Z$2:$Z$1413,"&gt; 0")</f>
        <v>0</v>
      </c>
      <c r="E40" s="4" t="str">
        <f>IFERROR(IF(VLOOKUP(A40,[1]HistoriaOrdenCW24031155!$C$2:$Z$1413,24,FALSE)=0,"",VLOOKUP(A40,[1]HistoriaOrdenCW24031155!$C$2:$Z$1413,24,FALSE)),"")</f>
        <v/>
      </c>
      <c r="F40" s="2" t="str">
        <f>MID(IF(VLOOKUP("SurOccidente",[1]HistoriaOrdenCW24031155!$B40:$D$1413,2,FALSE)="NA","",(VLOOKUP("SurOccidente",[1]HistoriaOrdenCW24031155!$B40:$D$1413,3,FALSE))),1,90)</f>
        <v>Soluciones Dedicadas Corporativas - Obra Civil 100%</v>
      </c>
      <c r="G40" s="4">
        <f>VLOOKUP(A40,[1]HistoriaOrdenCW24031155!$C$2:$O$1413,13,FALSE)</f>
        <v>44603</v>
      </c>
      <c r="H40" t="str">
        <f t="shared" si="0"/>
        <v>Año 3</v>
      </c>
      <c r="I40" s="2" t="str">
        <f>VLOOKUP(LEFT(A40,3),TablasAnexas!$A$22:$B$41,2,FALSE)</f>
        <v>Cauca</v>
      </c>
      <c r="L40" t="str">
        <f>VLOOKUP(A40,[1]HistoriaOrdenCW24031155!$C$2:$F$1413,4,FALSE)</f>
        <v>German David Diez</v>
      </c>
      <c r="O40" t="str">
        <f>INDEX([1]HistoriaOrdenCW24031155!$B$2:$H$1413,,3)</f>
        <v>Soluciones Dedicadas Corporativas - Obra Civil 100%</v>
      </c>
      <c r="P40" t="str">
        <f t="shared" si="1"/>
        <v>NO</v>
      </c>
      <c r="Q40" t="str">
        <f>MID([1]HistoriaOrdenCW24031155!$D40,1,15)</f>
        <v>Soluciones Dedi</v>
      </c>
      <c r="R40" t="str">
        <f>VLOOKUP("SurOccidente",[1]HistoriaOrdenCW24031155!$B40:$D$1413,2,FALSE)</f>
        <v>CAU.IND Mayaguez Hormiguero</v>
      </c>
    </row>
    <row r="41" spans="1:18" x14ac:dyDescent="0.25">
      <c r="A41" t="str">
        <f>VLOOKUP("SurOccidente",[1]HistoriaOrdenCW24031155!$B41:$C$1413,2,FALSE)</f>
        <v>CAU.SAN MARTIN SPC</v>
      </c>
      <c r="B41" s="3">
        <f ca="1">SUMIF([1]HistoriaOrdenCW24031155!$C$1:$E$1413,A41,[1]HistoriaOrdenCW24031155!$E:$E)</f>
        <v>300000000</v>
      </c>
      <c r="C41" s="1">
        <f>SUMIFS([1]HistoriaOrdenCW24031155!$E$2:$E$1413,[1]HistoriaOrdenCW24031155!$C$2:$C$1413,A41,[1]HistoriaOrdenCW24031155!$Z$2:$Z$1413,"")</f>
        <v>300000000</v>
      </c>
      <c r="D41" s="1">
        <f>SUMIFS([1]HistoriaOrdenCW24031155!$E$2:$E$1413,[1]HistoriaOrdenCW24031155!$C$2:$C$1413,A41,[1]HistoriaOrdenCW24031155!$Z$2:$Z$1413,"&gt; 0")</f>
        <v>0</v>
      </c>
      <c r="E41" s="4" t="str">
        <f>IFERROR(IF(VLOOKUP(A41,[1]HistoriaOrdenCW24031155!$C$2:$Z$1413,24,FALSE)=0,"",VLOOKUP(A41,[1]HistoriaOrdenCW24031155!$C$2:$Z$1413,24,FALSE)),"")</f>
        <v/>
      </c>
      <c r="F41" s="2" t="str">
        <f>MID(IF(VLOOKUP("SurOccidente",[1]HistoriaOrdenCW24031155!$B41:$D$1413,2,FALSE)="NA","",(VLOOKUP("SurOccidente",[1]HistoriaOrdenCW24031155!$B41:$D$1413,3,FALSE))),1,90)</f>
        <v>Localidades 700 - Obra Civil 100%</v>
      </c>
      <c r="G41" s="4">
        <f>VLOOKUP(A41,[1]HistoriaOrdenCW24031155!$C$2:$O$1413,13,FALSE)</f>
        <v>44596</v>
      </c>
      <c r="H41" t="str">
        <f t="shared" si="0"/>
        <v>Año 3</v>
      </c>
      <c r="I41" s="2" t="str">
        <f>VLOOKUP(LEFT(A41,3),TablasAnexas!$A$22:$B$41,2,FALSE)</f>
        <v>Cauca</v>
      </c>
      <c r="L41" t="str">
        <f>VLOOKUP(A41,[1]HistoriaOrdenCW24031155!$C$2:$F$1413,4,FALSE)</f>
        <v>German David Diez</v>
      </c>
      <c r="O41" t="str">
        <f>INDEX([1]HistoriaOrdenCW24031155!$B$2:$H$1413,,3)</f>
        <v>Localidades 700 - Obra Civil 100%</v>
      </c>
      <c r="P41" t="str">
        <f t="shared" si="1"/>
        <v>Si</v>
      </c>
      <c r="Q41" t="str">
        <f>MID([1]HistoriaOrdenCW24031155!$D41,1,15)</f>
        <v>Localidades 700</v>
      </c>
      <c r="R41" t="str">
        <f>VLOOKUP("SurOccidente",[1]HistoriaOrdenCW24031155!$B41:$D$1413,2,FALSE)</f>
        <v>CAU.SAN MARTIN SPC</v>
      </c>
    </row>
    <row r="42" spans="1:18" x14ac:dyDescent="0.25">
      <c r="A42" t="str">
        <f>VLOOKUP("SurOccidente",[1]HistoriaOrdenCW24031155!$B42:$C$1413,2,FALSE)</f>
        <v>CAQ.La Primavera</v>
      </c>
      <c r="B42" s="3">
        <f ca="1">SUMIF([1]HistoriaOrdenCW24031155!$C$1:$E$1413,A42,[1]HistoriaOrdenCW24031155!$E:$E)</f>
        <v>557999240</v>
      </c>
      <c r="C42" s="1">
        <f>SUMIFS([1]HistoriaOrdenCW24031155!$E$2:$E$1413,[1]HistoriaOrdenCW24031155!$C$2:$C$1413,A42,[1]HistoriaOrdenCW24031155!$Z$2:$Z$1413,"")</f>
        <v>16000000</v>
      </c>
      <c r="D42" s="1">
        <f>SUMIFS([1]HistoriaOrdenCW24031155!$E$2:$E$1413,[1]HistoriaOrdenCW24031155!$C$2:$C$1413,A42,[1]HistoriaOrdenCW24031155!$Z$2:$Z$1413,"&gt; 0")</f>
        <v>541999240</v>
      </c>
      <c r="E42" s="4" t="str">
        <f>IFERROR(IF(VLOOKUP(A42,[1]HistoriaOrdenCW24031155!$C$2:$Z$1413,24,FALSE)=0,"",VLOOKUP(A42,[1]HistoriaOrdenCW24031155!$C$2:$Z$1413,24,FALSE)),"")</f>
        <v/>
      </c>
      <c r="F42" s="2" t="str">
        <f>MID(IF(VLOOKUP("SurOccidente",[1]HistoriaOrdenCW24031155!$B42:$D$1413,2,FALSE)="NA","",(VLOOKUP("SurOccidente",[1]HistoriaOrdenCW24031155!$B42:$D$1413,3,FALSE))),1,90)</f>
        <v>Adecuaciones - Obras Civiles Menores</v>
      </c>
      <c r="G42" s="4">
        <f>VLOOKUP(A42,[1]HistoriaOrdenCW24031155!$C$2:$O$1413,13,FALSE)</f>
        <v>44596</v>
      </c>
      <c r="H42" t="str">
        <f t="shared" si="0"/>
        <v>Año 3</v>
      </c>
      <c r="I42" s="2" t="str">
        <f>VLOOKUP(LEFT(A42,3),TablasAnexas!$A$22:$B$41,2,FALSE)</f>
        <v>Caqueta</v>
      </c>
      <c r="L42" t="str">
        <f>VLOOKUP(A42,[1]HistoriaOrdenCW24031155!$C$2:$F$1413,4,FALSE)</f>
        <v>German Dario Mancipe</v>
      </c>
      <c r="O42" t="str">
        <f>INDEX([1]HistoriaOrdenCW24031155!$B$2:$H$1413,,3)</f>
        <v>Adecuaciones - Obras Civiles Menores</v>
      </c>
      <c r="P42" t="str">
        <f t="shared" si="1"/>
        <v>NO</v>
      </c>
      <c r="Q42" t="str">
        <f>MID([1]HistoriaOrdenCW24031155!$D42,1,15)</f>
        <v xml:space="preserve">Adecuaciones - </v>
      </c>
      <c r="R42" t="str">
        <f>VLOOKUP("SurOccidente",[1]HistoriaOrdenCW24031155!$B42:$D$1413,2,FALSE)</f>
        <v>CAQ.La Primavera</v>
      </c>
    </row>
    <row r="43" spans="1:18" x14ac:dyDescent="0.25">
      <c r="A43" t="str">
        <f>VLOOKUP("SurOccidente",[1]HistoriaOrdenCW24031155!$B43:$C$1413,2,FALSE)</f>
        <v>CAL.RB Makro</v>
      </c>
      <c r="B43" s="3">
        <f ca="1">SUMIF([1]HistoriaOrdenCW24031155!$C$1:$E$1413,A43,[1]HistoriaOrdenCW24031155!$E:$E)</f>
        <v>27425570</v>
      </c>
      <c r="C43" s="1">
        <f>SUMIFS([1]HistoriaOrdenCW24031155!$E$2:$E$1413,[1]HistoriaOrdenCW24031155!$C$2:$C$1413,A43,[1]HistoriaOrdenCW24031155!$Z$2:$Z$1413,"")</f>
        <v>25000000</v>
      </c>
      <c r="D43" s="1">
        <f>SUMIFS([1]HistoriaOrdenCW24031155!$E$2:$E$1413,[1]HistoriaOrdenCW24031155!$C$2:$C$1413,A43,[1]HistoriaOrdenCW24031155!$Z$2:$Z$1413,"&gt; 0")</f>
        <v>2425570</v>
      </c>
      <c r="E43" s="4" t="str">
        <f>IFERROR(IF(VLOOKUP(A43,[1]HistoriaOrdenCW24031155!$C$2:$Z$1413,24,FALSE)=0,"",VLOOKUP(A43,[1]HistoriaOrdenCW24031155!$C$2:$Z$1413,24,FALSE)),"")</f>
        <v/>
      </c>
      <c r="F43" s="2" t="str">
        <f>MID(IF(VLOOKUP("SurOccidente",[1]HistoriaOrdenCW24031155!$B43:$D$1413,2,FALSE)="NA","",(VLOOKUP("SurOccidente",[1]HistoriaOrdenCW24031155!$B43:$D$1413,3,FALSE))),1,90)</f>
        <v>Adecuaciones - Contrucción Red Electrica Plan Expansión</v>
      </c>
      <c r="G43" s="4">
        <f>VLOOKUP(A43,[1]HistoriaOrdenCW24031155!$C$2:$O$1413,13,FALSE)</f>
        <v>44596</v>
      </c>
      <c r="H43" t="str">
        <f t="shared" si="0"/>
        <v>Año 3</v>
      </c>
      <c r="I43" s="2" t="str">
        <f>VLOOKUP(LEFT(A43,3),TablasAnexas!$A$22:$B$41,2,FALSE)</f>
        <v>Cali</v>
      </c>
      <c r="L43" t="str">
        <f>VLOOKUP(A43,[1]HistoriaOrdenCW24031155!$C$2:$F$1413,4,FALSE)</f>
        <v>Rafael Angel Garcia</v>
      </c>
      <c r="O43" t="str">
        <f>INDEX([1]HistoriaOrdenCW24031155!$B$2:$H$1413,,3)</f>
        <v>Adecuaciones - Contrucción Red Electrica Plan Expansión</v>
      </c>
      <c r="P43" t="str">
        <f t="shared" si="1"/>
        <v>NO</v>
      </c>
      <c r="Q43" t="str">
        <f>MID([1]HistoriaOrdenCW24031155!$D43,1,15)</f>
        <v xml:space="preserve">Adecuaciones - </v>
      </c>
      <c r="R43" t="str">
        <f>VLOOKUP("SurOccidente",[1]HistoriaOrdenCW24031155!$B43:$D$1413,2,FALSE)</f>
        <v>CAL.RB Makro</v>
      </c>
    </row>
    <row r="44" spans="1:18" x14ac:dyDescent="0.25">
      <c r="A44" t="str">
        <f>VLOOKUP("SurOccidente",[1]HistoriaOrdenCW24031155!$B44:$C$1413,2,FALSE)</f>
        <v>CAU.San Martin</v>
      </c>
      <c r="B44" s="3">
        <f ca="1">SUMIF([1]HistoriaOrdenCW24031155!$C$1:$E$1413,A44,[1]HistoriaOrdenCW24031155!$E:$E)</f>
        <v>773566784</v>
      </c>
      <c r="C44" s="1">
        <f>SUMIFS([1]HistoriaOrdenCW24031155!$E$2:$E$1413,[1]HistoriaOrdenCW24031155!$C$2:$C$1413,A44,[1]HistoriaOrdenCW24031155!$Z$2:$Z$1413,"")</f>
        <v>771371500</v>
      </c>
      <c r="D44" s="1">
        <f>SUMIFS([1]HistoriaOrdenCW24031155!$E$2:$E$1413,[1]HistoriaOrdenCW24031155!$C$2:$C$1413,A44,[1]HistoriaOrdenCW24031155!$Z$2:$Z$1413,"&gt; 0")</f>
        <v>2195284</v>
      </c>
      <c r="E44" s="4" t="str">
        <f>IFERROR(IF(VLOOKUP(A44,[1]HistoriaOrdenCW24031155!$C$2:$Z$1413,24,FALSE)=0,"",VLOOKUP(A44,[1]HistoriaOrdenCW24031155!$C$2:$Z$1413,24,FALSE)),"")</f>
        <v/>
      </c>
      <c r="F44" s="2" t="str">
        <f>MID(IF(VLOOKUP("SurOccidente",[1]HistoriaOrdenCW24031155!$B44:$D$1413,2,FALSE)="NA","",(VLOOKUP("SurOccidente",[1]HistoriaOrdenCW24031155!$B44:$D$1413,3,FALSE))),1,90)</f>
        <v>Localidades 700 - Obra Eléctrica 100%</v>
      </c>
      <c r="G44" s="4">
        <f>VLOOKUP(A44,[1]HistoriaOrdenCW24031155!$C$2:$O$1413,13,FALSE)</f>
        <v>44596</v>
      </c>
      <c r="H44" t="str">
        <f t="shared" si="0"/>
        <v>Año 3</v>
      </c>
      <c r="I44" s="2" t="str">
        <f>VLOOKUP(LEFT(A44,3),TablasAnexas!$A$22:$B$41,2,FALSE)</f>
        <v>Cauca</v>
      </c>
      <c r="L44" t="str">
        <f>VLOOKUP(A44,[1]HistoriaOrdenCW24031155!$C$2:$F$1413,4,FALSE)</f>
        <v>German David Diez</v>
      </c>
      <c r="O44" t="str">
        <f>INDEX([1]HistoriaOrdenCW24031155!$B$2:$H$1413,,3)</f>
        <v>Localidades 700 - Obra Eléctrica 100%</v>
      </c>
      <c r="P44" t="str">
        <f t="shared" si="1"/>
        <v>Si</v>
      </c>
      <c r="Q44" t="str">
        <f>MID([1]HistoriaOrdenCW24031155!$D44,1,15)</f>
        <v>Localidades 700</v>
      </c>
      <c r="R44" t="str">
        <f>VLOOKUP("SurOccidente",[1]HistoriaOrdenCW24031155!$B44:$D$1413,2,FALSE)</f>
        <v>CAU.San Martin</v>
      </c>
    </row>
    <row r="45" spans="1:18" x14ac:dyDescent="0.25">
      <c r="A45" t="str">
        <f>VLOOKUP("SurOccidente",[1]HistoriaOrdenCW24031155!$B45:$C$1413,2,FALSE)</f>
        <v>CAU.San Martin</v>
      </c>
      <c r="B45" s="3">
        <f ca="1">SUMIF([1]HistoriaOrdenCW24031155!$C$1:$E$1413,A45,[1]HistoriaOrdenCW24031155!$E:$E)</f>
        <v>773566784</v>
      </c>
      <c r="C45" s="1">
        <f>SUMIFS([1]HistoriaOrdenCW24031155!$E$2:$E$1413,[1]HistoriaOrdenCW24031155!$C$2:$C$1413,A45,[1]HistoriaOrdenCW24031155!$Z$2:$Z$1413,"")</f>
        <v>771371500</v>
      </c>
      <c r="D45" s="1">
        <f>SUMIFS([1]HistoriaOrdenCW24031155!$E$2:$E$1413,[1]HistoriaOrdenCW24031155!$C$2:$C$1413,A45,[1]HistoriaOrdenCW24031155!$Z$2:$Z$1413,"&gt; 0")</f>
        <v>2195284</v>
      </c>
      <c r="E45" s="4" t="str">
        <f>IFERROR(IF(VLOOKUP(A45,[1]HistoriaOrdenCW24031155!$C$2:$Z$1413,24,FALSE)=0,"",VLOOKUP(A45,[1]HistoriaOrdenCW24031155!$C$2:$Z$1413,24,FALSE)),"")</f>
        <v/>
      </c>
      <c r="F45" s="2" t="str">
        <f>MID(IF(VLOOKUP("SurOccidente",[1]HistoriaOrdenCW24031155!$B45:$D$1413,2,FALSE)="NA","",(VLOOKUP("SurOccidente",[1]HistoriaOrdenCW24031155!$B45:$D$1413,3,FALSE))),1,90)</f>
        <v>Localidades 700 - Suministro e Instalación Torre</v>
      </c>
      <c r="G45" s="4">
        <f>VLOOKUP(A45,[1]HistoriaOrdenCW24031155!$C$2:$O$1413,13,FALSE)</f>
        <v>44596</v>
      </c>
      <c r="H45" t="str">
        <f t="shared" si="0"/>
        <v>Año 3</v>
      </c>
      <c r="I45" s="2" t="str">
        <f>VLOOKUP(LEFT(A45,3),TablasAnexas!$A$22:$B$41,2,FALSE)</f>
        <v>Cauca</v>
      </c>
      <c r="L45" t="str">
        <f>VLOOKUP(A45,[1]HistoriaOrdenCW24031155!$C$2:$F$1413,4,FALSE)</f>
        <v>German David Diez</v>
      </c>
      <c r="O45" t="str">
        <f>INDEX([1]HistoriaOrdenCW24031155!$B$2:$H$1413,,3)</f>
        <v>Localidades 700 - Suministro e Instalación Torre</v>
      </c>
      <c r="P45" t="str">
        <f t="shared" si="1"/>
        <v>Si</v>
      </c>
      <c r="Q45" t="str">
        <f>MID([1]HistoriaOrdenCW24031155!$D45,1,15)</f>
        <v>Localidades 700</v>
      </c>
      <c r="R45" t="str">
        <f>VLOOKUP("SurOccidente",[1]HistoriaOrdenCW24031155!$B45:$D$1413,2,FALSE)</f>
        <v>CAU.San Martin</v>
      </c>
    </row>
    <row r="46" spans="1:18" x14ac:dyDescent="0.25">
      <c r="A46" t="str">
        <f>VLOOKUP("SurOccidente",[1]HistoriaOrdenCW24031155!$B46:$C$1413,2,FALSE)</f>
        <v>CAU.San Martin</v>
      </c>
      <c r="B46" s="3">
        <f ca="1">SUMIF([1]HistoriaOrdenCW24031155!$C$1:$E$1413,A46,[1]HistoriaOrdenCW24031155!$E:$E)</f>
        <v>773566784</v>
      </c>
      <c r="C46" s="1">
        <f>SUMIFS([1]HistoriaOrdenCW24031155!$E$2:$E$1413,[1]HistoriaOrdenCW24031155!$C$2:$C$1413,A46,[1]HistoriaOrdenCW24031155!$Z$2:$Z$1413,"")</f>
        <v>771371500</v>
      </c>
      <c r="D46" s="1">
        <f>SUMIFS([1]HistoriaOrdenCW24031155!$E$2:$E$1413,[1]HistoriaOrdenCW24031155!$C$2:$C$1413,A46,[1]HistoriaOrdenCW24031155!$Z$2:$Z$1413,"&gt; 0")</f>
        <v>2195284</v>
      </c>
      <c r="E46" s="4" t="str">
        <f>IFERROR(IF(VLOOKUP(A46,[1]HistoriaOrdenCW24031155!$C$2:$Z$1413,24,FALSE)=0,"",VLOOKUP(A46,[1]HistoriaOrdenCW24031155!$C$2:$Z$1413,24,FALSE)),"")</f>
        <v/>
      </c>
      <c r="F46" s="2" t="str">
        <f>MID(IF(VLOOKUP("SurOccidente",[1]HistoriaOrdenCW24031155!$B46:$D$1413,2,FALSE)="NA","",(VLOOKUP("SurOccidente",[1]HistoriaOrdenCW24031155!$B46:$D$1413,3,FALSE))),1,90)</f>
        <v>Localidades 700 - Cimentación Torre</v>
      </c>
      <c r="G46" s="4">
        <f>VLOOKUP(A46,[1]HistoriaOrdenCW24031155!$C$2:$O$1413,13,FALSE)</f>
        <v>44596</v>
      </c>
      <c r="H46" t="str">
        <f t="shared" si="0"/>
        <v>Año 3</v>
      </c>
      <c r="I46" s="2" t="str">
        <f>VLOOKUP(LEFT(A46,3),TablasAnexas!$A$22:$B$41,2,FALSE)</f>
        <v>Cauca</v>
      </c>
      <c r="L46" t="str">
        <f>VLOOKUP(A46,[1]HistoriaOrdenCW24031155!$C$2:$F$1413,4,FALSE)</f>
        <v>German David Diez</v>
      </c>
      <c r="O46" t="str">
        <f>INDEX([1]HistoriaOrdenCW24031155!$B$2:$H$1413,,3)</f>
        <v>Localidades 700 - Cimentación Torre</v>
      </c>
      <c r="P46" t="str">
        <f t="shared" si="1"/>
        <v>Si</v>
      </c>
      <c r="Q46" t="str">
        <f>MID([1]HistoriaOrdenCW24031155!$D46,1,15)</f>
        <v>Localidades 700</v>
      </c>
      <c r="R46" t="str">
        <f>VLOOKUP("SurOccidente",[1]HistoriaOrdenCW24031155!$B46:$D$1413,2,FALSE)</f>
        <v>CAU.San Martin</v>
      </c>
    </row>
    <row r="47" spans="1:18" x14ac:dyDescent="0.25">
      <c r="A47" t="str">
        <f>VLOOKUP("SurOccidente",[1]HistoriaOrdenCW24031155!$B47:$C$1413,2,FALSE)</f>
        <v>CAU.San Martin</v>
      </c>
      <c r="B47" s="3">
        <f ca="1">SUMIF([1]HistoriaOrdenCW24031155!$C$1:$E$1413,A47,[1]HistoriaOrdenCW24031155!$E:$E)</f>
        <v>773566784</v>
      </c>
      <c r="C47" s="1">
        <f>SUMIFS([1]HistoriaOrdenCW24031155!$E$2:$E$1413,[1]HistoriaOrdenCW24031155!$C$2:$C$1413,A47,[1]HistoriaOrdenCW24031155!$Z$2:$Z$1413,"")</f>
        <v>771371500</v>
      </c>
      <c r="D47" s="1">
        <f>SUMIFS([1]HistoriaOrdenCW24031155!$E$2:$E$1413,[1]HistoriaOrdenCW24031155!$C$2:$C$1413,A47,[1]HistoriaOrdenCW24031155!$Z$2:$Z$1413,"&gt; 0")</f>
        <v>2195284</v>
      </c>
      <c r="E47" s="4" t="str">
        <f>IFERROR(IF(VLOOKUP(A47,[1]HistoriaOrdenCW24031155!$C$2:$Z$1413,24,FALSE)=0,"",VLOOKUP(A47,[1]HistoriaOrdenCW24031155!$C$2:$Z$1413,24,FALSE)),"")</f>
        <v/>
      </c>
      <c r="F47" s="2" t="str">
        <f>MID(IF(VLOOKUP("SurOccidente",[1]HistoriaOrdenCW24031155!$B47:$D$1413,2,FALSE)="NA","",(VLOOKUP("SurOccidente",[1]HistoriaOrdenCW24031155!$B47:$D$1413,3,FALSE))),1,90)</f>
        <v>Localidades 700 - Obra Civil 100%</v>
      </c>
      <c r="G47" s="4">
        <f>VLOOKUP(A47,[1]HistoriaOrdenCW24031155!$C$2:$O$1413,13,FALSE)</f>
        <v>44596</v>
      </c>
      <c r="H47" t="str">
        <f t="shared" si="0"/>
        <v>Año 3</v>
      </c>
      <c r="I47" s="2" t="str">
        <f>VLOOKUP(LEFT(A47,3),TablasAnexas!$A$22:$B$41,2,FALSE)</f>
        <v>Cauca</v>
      </c>
      <c r="L47" t="str">
        <f>VLOOKUP(A47,[1]HistoriaOrdenCW24031155!$C$2:$F$1413,4,FALSE)</f>
        <v>German David Diez</v>
      </c>
      <c r="O47" t="str">
        <f>INDEX([1]HistoriaOrdenCW24031155!$B$2:$H$1413,,3)</f>
        <v>Localidades 700 - Obra Civil 100%</v>
      </c>
      <c r="P47" t="str">
        <f t="shared" si="1"/>
        <v>Si</v>
      </c>
      <c r="Q47" t="str">
        <f>MID([1]HistoriaOrdenCW24031155!$D47,1,15)</f>
        <v>Localidades 700</v>
      </c>
      <c r="R47" t="str">
        <f>VLOOKUP("SurOccidente",[1]HistoriaOrdenCW24031155!$B47:$D$1413,2,FALSE)</f>
        <v>CAU.San Martin</v>
      </c>
    </row>
    <row r="48" spans="1:18" x14ac:dyDescent="0.25">
      <c r="A48" t="str">
        <f>VLOOKUP("SurOccidente",[1]HistoriaOrdenCW24031155!$B48:$C$1413,2,FALSE)</f>
        <v>PAS.Buesaquillo</v>
      </c>
      <c r="B48" s="3">
        <f ca="1">SUMIF([1]HistoriaOrdenCW24031155!$C$1:$E$1413,A48,[1]HistoriaOrdenCW24031155!$E:$E)</f>
        <v>310935195</v>
      </c>
      <c r="C48" s="1">
        <f>SUMIFS([1]HistoriaOrdenCW24031155!$E$2:$E$1413,[1]HistoriaOrdenCW24031155!$C$2:$C$1413,A48,[1]HistoriaOrdenCW24031155!$Z$2:$Z$1413,"")</f>
        <v>310935195</v>
      </c>
      <c r="D48" s="1">
        <f>SUMIFS([1]HistoriaOrdenCW24031155!$E$2:$E$1413,[1]HistoriaOrdenCW24031155!$C$2:$C$1413,A48,[1]HistoriaOrdenCW24031155!$Z$2:$Z$1413,"&gt; 0")</f>
        <v>0</v>
      </c>
      <c r="E48" s="4" t="str">
        <f>IFERROR(IF(VLOOKUP(A48,[1]HistoriaOrdenCW24031155!$C$2:$Z$1413,24,FALSE)=0,"",VLOOKUP(A48,[1]HistoriaOrdenCW24031155!$C$2:$Z$1413,24,FALSE)),"")</f>
        <v/>
      </c>
      <c r="F48" s="2" t="str">
        <f>MID(IF(VLOOKUP("SurOccidente",[1]HistoriaOrdenCW24031155!$B48:$D$1413,2,FALSE)="NA","",(VLOOKUP("SurOccidente",[1]HistoriaOrdenCW24031155!$B48:$D$1413,3,FALSE))),1,90)</f>
        <v>Plan de Expansión - Obra Eléctrica 100%</v>
      </c>
      <c r="G48" s="4">
        <f>VLOOKUP(A48,[1]HistoriaOrdenCW24031155!$C$2:$O$1413,13,FALSE)</f>
        <v>44607</v>
      </c>
      <c r="H48" t="str">
        <f t="shared" si="0"/>
        <v>Año 3</v>
      </c>
      <c r="I48" s="2" t="str">
        <f>VLOOKUP(LEFT(A48,3),TablasAnexas!$A$22:$B$41,2,FALSE)</f>
        <v>Pasto</v>
      </c>
      <c r="L48" t="str">
        <f>VLOOKUP(A48,[1]HistoriaOrdenCW24031155!$C$2:$F$1413,4,FALSE)</f>
        <v>Luis Ediel Torres</v>
      </c>
      <c r="O48" t="str">
        <f>INDEX([1]HistoriaOrdenCW24031155!$B$2:$H$1413,,3)</f>
        <v>Plan de Expansión - Obra Eléctrica 100%</v>
      </c>
      <c r="P48" t="str">
        <f t="shared" si="1"/>
        <v>NO</v>
      </c>
      <c r="Q48" t="str">
        <f>MID([1]HistoriaOrdenCW24031155!$D48,1,15)</f>
        <v>Plan de Expansi</v>
      </c>
      <c r="R48" t="str">
        <f>VLOOKUP("SurOccidente",[1]HistoriaOrdenCW24031155!$B48:$D$1413,2,FALSE)</f>
        <v>PAS.Buesaquillo</v>
      </c>
    </row>
    <row r="49" spans="1:18" x14ac:dyDescent="0.25">
      <c r="A49" t="str">
        <f>VLOOKUP("SurOccidente",[1]HistoriaOrdenCW24031155!$B49:$C$1413,2,FALSE)</f>
        <v>PAS.Buesaquillo</v>
      </c>
      <c r="B49" s="3">
        <f ca="1">SUMIF([1]HistoriaOrdenCW24031155!$C$1:$E$1413,A49,[1]HistoriaOrdenCW24031155!$E:$E)</f>
        <v>310935195</v>
      </c>
      <c r="C49" s="1">
        <f>SUMIFS([1]HistoriaOrdenCW24031155!$E$2:$E$1413,[1]HistoriaOrdenCW24031155!$C$2:$C$1413,A49,[1]HistoriaOrdenCW24031155!$Z$2:$Z$1413,"")</f>
        <v>310935195</v>
      </c>
      <c r="D49" s="1">
        <f>SUMIFS([1]HistoriaOrdenCW24031155!$E$2:$E$1413,[1]HistoriaOrdenCW24031155!$C$2:$C$1413,A49,[1]HistoriaOrdenCW24031155!$Z$2:$Z$1413,"&gt; 0")</f>
        <v>0</v>
      </c>
      <c r="E49" s="4" t="str">
        <f>IFERROR(IF(VLOOKUP(A49,[1]HistoriaOrdenCW24031155!$C$2:$Z$1413,24,FALSE)=0,"",VLOOKUP(A49,[1]HistoriaOrdenCW24031155!$C$2:$Z$1413,24,FALSE)),"")</f>
        <v/>
      </c>
      <c r="F49" s="2" t="str">
        <f>MID(IF(VLOOKUP("SurOccidente",[1]HistoriaOrdenCW24031155!$B49:$D$1413,2,FALSE)="NA","",(VLOOKUP("SurOccidente",[1]HistoriaOrdenCW24031155!$B49:$D$1413,3,FALSE))),1,90)</f>
        <v>Plan de Expansión - Suministro e Instalación de Torre</v>
      </c>
      <c r="G49" s="4">
        <f>VLOOKUP(A49,[1]HistoriaOrdenCW24031155!$C$2:$O$1413,13,FALSE)</f>
        <v>44607</v>
      </c>
      <c r="H49" t="str">
        <f t="shared" si="0"/>
        <v>Año 3</v>
      </c>
      <c r="I49" s="2" t="str">
        <f>VLOOKUP(LEFT(A49,3),TablasAnexas!$A$22:$B$41,2,FALSE)</f>
        <v>Pasto</v>
      </c>
      <c r="L49" t="str">
        <f>VLOOKUP(A49,[1]HistoriaOrdenCW24031155!$C$2:$F$1413,4,FALSE)</f>
        <v>Luis Ediel Torres</v>
      </c>
      <c r="O49" t="str">
        <f>INDEX([1]HistoriaOrdenCW24031155!$B$2:$H$1413,,3)</f>
        <v>Plan de Expansión - Suministro e Instalación de Torre</v>
      </c>
      <c r="P49" t="str">
        <f t="shared" si="1"/>
        <v>NO</v>
      </c>
      <c r="Q49" t="str">
        <f>MID([1]HistoriaOrdenCW24031155!$D49,1,15)</f>
        <v>Plan de Expansi</v>
      </c>
      <c r="R49" t="str">
        <f>VLOOKUP("SurOccidente",[1]HistoriaOrdenCW24031155!$B49:$D$1413,2,FALSE)</f>
        <v>PAS.Buesaquillo</v>
      </c>
    </row>
    <row r="50" spans="1:18" x14ac:dyDescent="0.25">
      <c r="A50" t="str">
        <f>VLOOKUP("SurOccidente",[1]HistoriaOrdenCW24031155!$B50:$C$1413,2,FALSE)</f>
        <v>PAS.Buesaquillo</v>
      </c>
      <c r="B50" s="3">
        <f ca="1">SUMIF([1]HistoriaOrdenCW24031155!$C$1:$E$1413,A50,[1]HistoriaOrdenCW24031155!$E:$E)</f>
        <v>310935195</v>
      </c>
      <c r="C50" s="1">
        <f>SUMIFS([1]HistoriaOrdenCW24031155!$E$2:$E$1413,[1]HistoriaOrdenCW24031155!$C$2:$C$1413,A50,[1]HistoriaOrdenCW24031155!$Z$2:$Z$1413,"")</f>
        <v>310935195</v>
      </c>
      <c r="D50" s="1">
        <f>SUMIFS([1]HistoriaOrdenCW24031155!$E$2:$E$1413,[1]HistoriaOrdenCW24031155!$C$2:$C$1413,A50,[1]HistoriaOrdenCW24031155!$Z$2:$Z$1413,"&gt; 0")</f>
        <v>0</v>
      </c>
      <c r="E50" s="4" t="str">
        <f>IFERROR(IF(VLOOKUP(A50,[1]HistoriaOrdenCW24031155!$C$2:$Z$1413,24,FALSE)=0,"",VLOOKUP(A50,[1]HistoriaOrdenCW24031155!$C$2:$Z$1413,24,FALSE)),"")</f>
        <v/>
      </c>
      <c r="F50" s="2" t="str">
        <f>MID(IF(VLOOKUP("SurOccidente",[1]HistoriaOrdenCW24031155!$B50:$D$1413,2,FALSE)="NA","",(VLOOKUP("SurOccidente",[1]HistoriaOrdenCW24031155!$B50:$D$1413,3,FALSE))),1,90)</f>
        <v>Plan de Expansión - Cimentación Torre</v>
      </c>
      <c r="G50" s="4">
        <f>VLOOKUP(A50,[1]HistoriaOrdenCW24031155!$C$2:$O$1413,13,FALSE)</f>
        <v>44607</v>
      </c>
      <c r="H50" t="str">
        <f t="shared" si="0"/>
        <v>Año 3</v>
      </c>
      <c r="I50" s="2" t="str">
        <f>VLOOKUP(LEFT(A50,3),TablasAnexas!$A$22:$B$41,2,FALSE)</f>
        <v>Pasto</v>
      </c>
      <c r="L50" t="str">
        <f>VLOOKUP(A50,[1]HistoriaOrdenCW24031155!$C$2:$F$1413,4,FALSE)</f>
        <v>Luis Ediel Torres</v>
      </c>
      <c r="O50" t="str">
        <f>INDEX([1]HistoriaOrdenCW24031155!$B$2:$H$1413,,3)</f>
        <v>Plan de Expansión - Cimentación Torre</v>
      </c>
      <c r="P50" t="str">
        <f t="shared" si="1"/>
        <v>NO</v>
      </c>
      <c r="Q50" t="str">
        <f>MID([1]HistoriaOrdenCW24031155!$D50,1,15)</f>
        <v>Plan de Expansi</v>
      </c>
      <c r="R50" t="str">
        <f>VLOOKUP("SurOccidente",[1]HistoriaOrdenCW24031155!$B50:$D$1413,2,FALSE)</f>
        <v>PAS.Buesaquillo</v>
      </c>
    </row>
    <row r="51" spans="1:18" x14ac:dyDescent="0.25">
      <c r="A51" t="str">
        <f>VLOOKUP("SurOccidente",[1]HistoriaOrdenCW24031155!$B51:$C$1413,2,FALSE)</f>
        <v>PAS.Buesaquillo</v>
      </c>
      <c r="B51" s="3">
        <f ca="1">SUMIF([1]HistoriaOrdenCW24031155!$C$1:$E$1413,A51,[1]HistoriaOrdenCW24031155!$E:$E)</f>
        <v>310935195</v>
      </c>
      <c r="C51" s="1">
        <f>SUMIFS([1]HistoriaOrdenCW24031155!$E$2:$E$1413,[1]HistoriaOrdenCW24031155!$C$2:$C$1413,A51,[1]HistoriaOrdenCW24031155!$Z$2:$Z$1413,"")</f>
        <v>310935195</v>
      </c>
      <c r="D51" s="1">
        <f>SUMIFS([1]HistoriaOrdenCW24031155!$E$2:$E$1413,[1]HistoriaOrdenCW24031155!$C$2:$C$1413,A51,[1]HistoriaOrdenCW24031155!$Z$2:$Z$1413,"&gt; 0")</f>
        <v>0</v>
      </c>
      <c r="E51" s="4" t="str">
        <f>IFERROR(IF(VLOOKUP(A51,[1]HistoriaOrdenCW24031155!$C$2:$Z$1413,24,FALSE)=0,"",VLOOKUP(A51,[1]HistoriaOrdenCW24031155!$C$2:$Z$1413,24,FALSE)),"")</f>
        <v/>
      </c>
      <c r="F51" s="2" t="str">
        <f>MID(IF(VLOOKUP("SurOccidente",[1]HistoriaOrdenCW24031155!$B51:$D$1413,2,FALSE)="NA","",(VLOOKUP("SurOccidente",[1]HistoriaOrdenCW24031155!$B51:$D$1413,3,FALSE))),1,90)</f>
        <v>Plan de Expansión - Obra Civil 100%</v>
      </c>
      <c r="G51" s="4">
        <f>VLOOKUP(A51,[1]HistoriaOrdenCW24031155!$C$2:$O$1413,13,FALSE)</f>
        <v>44607</v>
      </c>
      <c r="H51" t="str">
        <f t="shared" si="0"/>
        <v>Año 3</v>
      </c>
      <c r="I51" s="2" t="str">
        <f>VLOOKUP(LEFT(A51,3),TablasAnexas!$A$22:$B$41,2,FALSE)</f>
        <v>Pasto</v>
      </c>
      <c r="L51" t="str">
        <f>VLOOKUP(A51,[1]HistoriaOrdenCW24031155!$C$2:$F$1413,4,FALSE)</f>
        <v>Luis Ediel Torres</v>
      </c>
      <c r="O51" t="str">
        <f>INDEX([1]HistoriaOrdenCW24031155!$B$2:$H$1413,,3)</f>
        <v>Plan de Expansión - Obra Civil 100%</v>
      </c>
      <c r="P51" t="str">
        <f t="shared" si="1"/>
        <v>NO</v>
      </c>
      <c r="Q51" t="str">
        <f>MID([1]HistoriaOrdenCW24031155!$D51,1,15)</f>
        <v>Plan de Expansi</v>
      </c>
      <c r="R51" t="str">
        <f>VLOOKUP("SurOccidente",[1]HistoriaOrdenCW24031155!$B51:$D$1413,2,FALSE)</f>
        <v>PAS.Buesaquillo</v>
      </c>
    </row>
    <row r="52" spans="1:18" x14ac:dyDescent="0.25">
      <c r="A52" t="str">
        <f>VLOOKUP("SurOccidente",[1]HistoriaOrdenCW24031155!$B52:$C$1413,2,FALSE)</f>
        <v>CAQ.Camicaya</v>
      </c>
      <c r="B52" s="3">
        <f ca="1">SUMIF([1]HistoriaOrdenCW24031155!$C$1:$E$1413,A52,[1]HistoriaOrdenCW24031155!$E:$E)</f>
        <v>640000000</v>
      </c>
      <c r="C52" s="1">
        <f>SUMIFS([1]HistoriaOrdenCW24031155!$E$2:$E$1413,[1]HistoriaOrdenCW24031155!$C$2:$C$1413,A52,[1]HistoriaOrdenCW24031155!$Z$2:$Z$1413,"")</f>
        <v>640000000</v>
      </c>
      <c r="D52" s="1">
        <f>SUMIFS([1]HistoriaOrdenCW24031155!$E$2:$E$1413,[1]HistoriaOrdenCW24031155!$C$2:$C$1413,A52,[1]HistoriaOrdenCW24031155!$Z$2:$Z$1413,"&gt; 0")</f>
        <v>0</v>
      </c>
      <c r="E52" s="4" t="str">
        <f>IFERROR(IF(VLOOKUP(A52,[1]HistoriaOrdenCW24031155!$C$2:$Z$1413,24,FALSE)=0,"",VLOOKUP(A52,[1]HistoriaOrdenCW24031155!$C$2:$Z$1413,24,FALSE)),"")</f>
        <v/>
      </c>
      <c r="F52" s="2" t="str">
        <f>MID(IF(VLOOKUP("SurOccidente",[1]HistoriaOrdenCW24031155!$B52:$D$1413,2,FALSE)="NA","",(VLOOKUP("SurOccidente",[1]HistoriaOrdenCW24031155!$B52:$D$1413,3,FALSE))),1,90)</f>
        <v>Localidades 700 - Obra Eléctrica 100%</v>
      </c>
      <c r="G52" s="4">
        <f>VLOOKUP(A52,[1]HistoriaOrdenCW24031155!$C$2:$O$1413,13,FALSE)</f>
        <v>44585</v>
      </c>
      <c r="H52" t="str">
        <f t="shared" si="0"/>
        <v>Año 3</v>
      </c>
      <c r="I52" s="2" t="str">
        <f>VLOOKUP(LEFT(A52,3),TablasAnexas!$A$22:$B$41,2,FALSE)</f>
        <v>Caqueta</v>
      </c>
      <c r="L52" t="str">
        <f>VLOOKUP(A52,[1]HistoriaOrdenCW24031155!$C$2:$F$1413,4,FALSE)</f>
        <v>Luis Ediel Torres</v>
      </c>
      <c r="O52" t="str">
        <f>INDEX([1]HistoriaOrdenCW24031155!$B$2:$H$1413,,3)</f>
        <v>Localidades 700 - Obra Eléctrica 100%</v>
      </c>
      <c r="P52" t="str">
        <f t="shared" si="1"/>
        <v>Si</v>
      </c>
      <c r="Q52" t="str">
        <f>MID([1]HistoriaOrdenCW24031155!$D52,1,15)</f>
        <v>Localidades 700</v>
      </c>
      <c r="R52" t="str">
        <f>VLOOKUP("SurOccidente",[1]HistoriaOrdenCW24031155!$B52:$D$1413,2,FALSE)</f>
        <v>CAQ.Camicaya</v>
      </c>
    </row>
    <row r="53" spans="1:18" x14ac:dyDescent="0.25">
      <c r="A53" t="str">
        <f>VLOOKUP("SurOccidente",[1]HistoriaOrdenCW24031155!$B53:$C$1413,2,FALSE)</f>
        <v>CAQ.Camicaya</v>
      </c>
      <c r="B53" s="3">
        <f ca="1">SUMIF([1]HistoriaOrdenCW24031155!$C$1:$E$1413,A53,[1]HistoriaOrdenCW24031155!$E:$E)</f>
        <v>640000000</v>
      </c>
      <c r="C53" s="1">
        <f>SUMIFS([1]HistoriaOrdenCW24031155!$E$2:$E$1413,[1]HistoriaOrdenCW24031155!$C$2:$C$1413,A53,[1]HistoriaOrdenCW24031155!$Z$2:$Z$1413,"")</f>
        <v>640000000</v>
      </c>
      <c r="D53" s="1">
        <f>SUMIFS([1]HistoriaOrdenCW24031155!$E$2:$E$1413,[1]HistoriaOrdenCW24031155!$C$2:$C$1413,A53,[1]HistoriaOrdenCW24031155!$Z$2:$Z$1413,"&gt; 0")</f>
        <v>0</v>
      </c>
      <c r="E53" s="4" t="str">
        <f>IFERROR(IF(VLOOKUP(A53,[1]HistoriaOrdenCW24031155!$C$2:$Z$1413,24,FALSE)=0,"",VLOOKUP(A53,[1]HistoriaOrdenCW24031155!$C$2:$Z$1413,24,FALSE)),"")</f>
        <v/>
      </c>
      <c r="F53" s="2" t="str">
        <f>MID(IF(VLOOKUP("SurOccidente",[1]HistoriaOrdenCW24031155!$B53:$D$1413,2,FALSE)="NA","",(VLOOKUP("SurOccidente",[1]HistoriaOrdenCW24031155!$B53:$D$1413,3,FALSE))),1,90)</f>
        <v>Localidades 700 - Suministro e Instalación Torre</v>
      </c>
      <c r="G53" s="4">
        <f>VLOOKUP(A53,[1]HistoriaOrdenCW24031155!$C$2:$O$1413,13,FALSE)</f>
        <v>44585</v>
      </c>
      <c r="H53" t="str">
        <f t="shared" si="0"/>
        <v>Año 3</v>
      </c>
      <c r="I53" s="2" t="str">
        <f>VLOOKUP(LEFT(A53,3),TablasAnexas!$A$22:$B$41,2,FALSE)</f>
        <v>Caqueta</v>
      </c>
      <c r="L53" t="str">
        <f>VLOOKUP(A53,[1]HistoriaOrdenCW24031155!$C$2:$F$1413,4,FALSE)</f>
        <v>Luis Ediel Torres</v>
      </c>
      <c r="O53" t="str">
        <f>INDEX([1]HistoriaOrdenCW24031155!$B$2:$H$1413,,3)</f>
        <v>Localidades 700 - Suministro e Instalación Torre</v>
      </c>
      <c r="P53" t="str">
        <f t="shared" si="1"/>
        <v>Si</v>
      </c>
      <c r="Q53" t="str">
        <f>MID([1]HistoriaOrdenCW24031155!$D53,1,15)</f>
        <v>Localidades 700</v>
      </c>
      <c r="R53" t="str">
        <f>VLOOKUP("SurOccidente",[1]HistoriaOrdenCW24031155!$B53:$D$1413,2,FALSE)</f>
        <v>CAQ.Camicaya</v>
      </c>
    </row>
    <row r="54" spans="1:18" x14ac:dyDescent="0.25">
      <c r="A54" t="str">
        <f>VLOOKUP("SurOccidente",[1]HistoriaOrdenCW24031155!$B54:$C$1413,2,FALSE)</f>
        <v>CAQ.Camicaya</v>
      </c>
      <c r="B54" s="3">
        <f ca="1">SUMIF([1]HistoriaOrdenCW24031155!$C$1:$E$1413,A54,[1]HistoriaOrdenCW24031155!$E:$E)</f>
        <v>640000000</v>
      </c>
      <c r="C54" s="1">
        <f>SUMIFS([1]HistoriaOrdenCW24031155!$E$2:$E$1413,[1]HistoriaOrdenCW24031155!$C$2:$C$1413,A54,[1]HistoriaOrdenCW24031155!$Z$2:$Z$1413,"")</f>
        <v>640000000</v>
      </c>
      <c r="D54" s="1">
        <f>SUMIFS([1]HistoriaOrdenCW24031155!$E$2:$E$1413,[1]HistoriaOrdenCW24031155!$C$2:$C$1413,A54,[1]HistoriaOrdenCW24031155!$Z$2:$Z$1413,"&gt; 0")</f>
        <v>0</v>
      </c>
      <c r="E54" s="4" t="str">
        <f>IFERROR(IF(VLOOKUP(A54,[1]HistoriaOrdenCW24031155!$C$2:$Z$1413,24,FALSE)=0,"",VLOOKUP(A54,[1]HistoriaOrdenCW24031155!$C$2:$Z$1413,24,FALSE)),"")</f>
        <v/>
      </c>
      <c r="F54" s="2" t="str">
        <f>MID(IF(VLOOKUP("SurOccidente",[1]HistoriaOrdenCW24031155!$B54:$D$1413,2,FALSE)="NA","",(VLOOKUP("SurOccidente",[1]HistoriaOrdenCW24031155!$B54:$D$1413,3,FALSE))),1,90)</f>
        <v>Localidades 700 - Cimentación Torre</v>
      </c>
      <c r="G54" s="4">
        <f>VLOOKUP(A54,[1]HistoriaOrdenCW24031155!$C$2:$O$1413,13,FALSE)</f>
        <v>44585</v>
      </c>
      <c r="H54" t="str">
        <f t="shared" si="0"/>
        <v>Año 3</v>
      </c>
      <c r="I54" s="2" t="str">
        <f>VLOOKUP(LEFT(A54,3),TablasAnexas!$A$22:$B$41,2,FALSE)</f>
        <v>Caqueta</v>
      </c>
      <c r="L54" t="str">
        <f>VLOOKUP(A54,[1]HistoriaOrdenCW24031155!$C$2:$F$1413,4,FALSE)</f>
        <v>Luis Ediel Torres</v>
      </c>
      <c r="O54" t="str">
        <f>INDEX([1]HistoriaOrdenCW24031155!$B$2:$H$1413,,3)</f>
        <v>Localidades 700 - Cimentación Torre</v>
      </c>
      <c r="P54" t="str">
        <f t="shared" si="1"/>
        <v>Si</v>
      </c>
      <c r="Q54" t="str">
        <f>MID([1]HistoriaOrdenCW24031155!$D54,1,15)</f>
        <v>Localidades 700</v>
      </c>
      <c r="R54" t="str">
        <f>VLOOKUP("SurOccidente",[1]HistoriaOrdenCW24031155!$B54:$D$1413,2,FALSE)</f>
        <v>CAQ.Camicaya</v>
      </c>
    </row>
    <row r="55" spans="1:18" x14ac:dyDescent="0.25">
      <c r="A55" t="str">
        <f>VLOOKUP("SurOccidente",[1]HistoriaOrdenCW24031155!$B55:$C$1413,2,FALSE)</f>
        <v>CAU.Miraflores Caloto</v>
      </c>
      <c r="B55" s="3">
        <f ca="1">SUMIF([1]HistoriaOrdenCW24031155!$C$1:$E$1413,A55,[1]HistoriaOrdenCW24031155!$E:$E)</f>
        <v>370000000</v>
      </c>
      <c r="C55" s="1">
        <f>SUMIFS([1]HistoriaOrdenCW24031155!$E$2:$E$1413,[1]HistoriaOrdenCW24031155!$C$2:$C$1413,A55,[1]HistoriaOrdenCW24031155!$Z$2:$Z$1413,"")</f>
        <v>370000000</v>
      </c>
      <c r="D55" s="1">
        <f>SUMIFS([1]HistoriaOrdenCW24031155!$E$2:$E$1413,[1]HistoriaOrdenCW24031155!$C$2:$C$1413,A55,[1]HistoriaOrdenCW24031155!$Z$2:$Z$1413,"&gt; 0")</f>
        <v>0</v>
      </c>
      <c r="E55" s="4" t="str">
        <f>IFERROR(IF(VLOOKUP(A55,[1]HistoriaOrdenCW24031155!$C$2:$Z$1413,24,FALSE)=0,"",VLOOKUP(A55,[1]HistoriaOrdenCW24031155!$C$2:$Z$1413,24,FALSE)),"")</f>
        <v/>
      </c>
      <c r="F55" s="2" t="str">
        <f>MID(IF(VLOOKUP("SurOccidente",[1]HistoriaOrdenCW24031155!$B55:$D$1413,2,FALSE)="NA","",(VLOOKUP("SurOccidente",[1]HistoriaOrdenCW24031155!$B55:$D$1413,3,FALSE))),1,90)</f>
        <v>Localidades 700 - Obra Eléctrica 100%</v>
      </c>
      <c r="G55" s="4">
        <f>VLOOKUP(A55,[1]HistoriaOrdenCW24031155!$C$2:$O$1413,13,FALSE)</f>
        <v>44595</v>
      </c>
      <c r="H55" t="str">
        <f t="shared" si="0"/>
        <v>Año 3</v>
      </c>
      <c r="I55" s="2" t="str">
        <f>VLOOKUP(LEFT(A55,3),TablasAnexas!$A$22:$B$41,2,FALSE)</f>
        <v>Cauca</v>
      </c>
      <c r="L55" t="str">
        <f>VLOOKUP(A55,[1]HistoriaOrdenCW24031155!$C$2:$F$1413,4,FALSE)</f>
        <v>German David Diez</v>
      </c>
      <c r="O55" t="str">
        <f>INDEX([1]HistoriaOrdenCW24031155!$B$2:$H$1413,,3)</f>
        <v>Localidades 700 - Obra Eléctrica 100%</v>
      </c>
      <c r="P55" t="str">
        <f t="shared" si="1"/>
        <v>Si</v>
      </c>
      <c r="Q55" t="str">
        <f>MID([1]HistoriaOrdenCW24031155!$D55,1,15)</f>
        <v>Localidades 700</v>
      </c>
      <c r="R55" t="str">
        <f>VLOOKUP("SurOccidente",[1]HistoriaOrdenCW24031155!$B55:$D$1413,2,FALSE)</f>
        <v>CAU.Miraflores Caloto</v>
      </c>
    </row>
    <row r="56" spans="1:18" x14ac:dyDescent="0.25">
      <c r="A56" t="str">
        <f>VLOOKUP("SurOccidente",[1]HistoriaOrdenCW24031155!$B56:$C$1413,2,FALSE)</f>
        <v>CAU.Miraflores Caloto</v>
      </c>
      <c r="B56" s="3">
        <f ca="1">SUMIF([1]HistoriaOrdenCW24031155!$C$1:$E$1413,A56,[1]HistoriaOrdenCW24031155!$E:$E)</f>
        <v>370000000</v>
      </c>
      <c r="C56" s="1">
        <f>SUMIFS([1]HistoriaOrdenCW24031155!$E$2:$E$1413,[1]HistoriaOrdenCW24031155!$C$2:$C$1413,A56,[1]HistoriaOrdenCW24031155!$Z$2:$Z$1413,"")</f>
        <v>370000000</v>
      </c>
      <c r="D56" s="1">
        <f>SUMIFS([1]HistoriaOrdenCW24031155!$E$2:$E$1413,[1]HistoriaOrdenCW24031155!$C$2:$C$1413,A56,[1]HistoriaOrdenCW24031155!$Z$2:$Z$1413,"&gt; 0")</f>
        <v>0</v>
      </c>
      <c r="E56" s="4" t="str">
        <f>IFERROR(IF(VLOOKUP(A56,[1]HistoriaOrdenCW24031155!$C$2:$Z$1413,24,FALSE)=0,"",VLOOKUP(A56,[1]HistoriaOrdenCW24031155!$C$2:$Z$1413,24,FALSE)),"")</f>
        <v/>
      </c>
      <c r="F56" s="2" t="str">
        <f>MID(IF(VLOOKUP("SurOccidente",[1]HistoriaOrdenCW24031155!$B56:$D$1413,2,FALSE)="NA","",(VLOOKUP("SurOccidente",[1]HistoriaOrdenCW24031155!$B56:$D$1413,3,FALSE))),1,90)</f>
        <v>Localidades 700 - Obra Civil 100%</v>
      </c>
      <c r="G56" s="4">
        <f>VLOOKUP(A56,[1]HistoriaOrdenCW24031155!$C$2:$O$1413,13,FALSE)</f>
        <v>44595</v>
      </c>
      <c r="H56" t="str">
        <f t="shared" si="0"/>
        <v>Año 3</v>
      </c>
      <c r="I56" s="2" t="str">
        <f>VLOOKUP(LEFT(A56,3),TablasAnexas!$A$22:$B$41,2,FALSE)</f>
        <v>Cauca</v>
      </c>
      <c r="L56" t="str">
        <f>VLOOKUP(A56,[1]HistoriaOrdenCW24031155!$C$2:$F$1413,4,FALSE)</f>
        <v>German David Diez</v>
      </c>
      <c r="O56" t="str">
        <f>INDEX([1]HistoriaOrdenCW24031155!$B$2:$H$1413,,3)</f>
        <v>Localidades 700 - Obra Civil 100%</v>
      </c>
      <c r="P56" t="str">
        <f t="shared" si="1"/>
        <v>Si</v>
      </c>
      <c r="Q56" t="str">
        <f>MID([1]HistoriaOrdenCW24031155!$D56,1,15)</f>
        <v>Localidades 700</v>
      </c>
      <c r="R56" t="str">
        <f>VLOOKUP("SurOccidente",[1]HistoriaOrdenCW24031155!$B56:$D$1413,2,FALSE)</f>
        <v>CAU.Miraflores Caloto</v>
      </c>
    </row>
    <row r="57" spans="1:18" x14ac:dyDescent="0.25">
      <c r="A57" t="str">
        <f>VLOOKUP("SurOccidente",[1]HistoriaOrdenCW24031155!$B57:$C$1413,2,FALSE)</f>
        <v>VAL.Mayaguez</v>
      </c>
      <c r="B57" s="3">
        <f ca="1">SUMIF([1]HistoriaOrdenCW24031155!$C$1:$E$1413,A57,[1]HistoriaOrdenCW24031155!$E:$E)</f>
        <v>10000000</v>
      </c>
      <c r="C57" s="1">
        <f>SUMIFS([1]HistoriaOrdenCW24031155!$E$2:$E$1413,[1]HistoriaOrdenCW24031155!$C$2:$C$1413,A57,[1]HistoriaOrdenCW24031155!$Z$2:$Z$1413,"")</f>
        <v>10000000</v>
      </c>
      <c r="D57" s="1">
        <f>SUMIFS([1]HistoriaOrdenCW24031155!$E$2:$E$1413,[1]HistoriaOrdenCW24031155!$C$2:$C$1413,A57,[1]HistoriaOrdenCW24031155!$Z$2:$Z$1413,"&gt; 0")</f>
        <v>0</v>
      </c>
      <c r="E57" s="4" t="str">
        <f>IFERROR(IF(VLOOKUP(A57,[1]HistoriaOrdenCW24031155!$C$2:$Z$1413,24,FALSE)=0,"",VLOOKUP(A57,[1]HistoriaOrdenCW24031155!$C$2:$Z$1413,24,FALSE)),"")</f>
        <v/>
      </c>
      <c r="F57" s="2" t="str">
        <f>MID(IF(VLOOKUP("SurOccidente",[1]HistoriaOrdenCW24031155!$B57:$D$1413,2,FALSE)="NA","",(VLOOKUP("SurOccidente",[1]HistoriaOrdenCW24031155!$B57:$D$1413,3,FALSE))),1,90)</f>
        <v>Ampliación Localidades 700 - Ampliación Obras Civiles</v>
      </c>
      <c r="G57" s="4">
        <f>VLOOKUP(A57,[1]HistoriaOrdenCW24031155!$C$2:$O$1413,13,FALSE)</f>
        <v>44590</v>
      </c>
      <c r="H57" t="str">
        <f t="shared" si="0"/>
        <v>Año 3</v>
      </c>
      <c r="I57" s="2" t="str">
        <f>VLOOKUP(LEFT(A57,3),TablasAnexas!$A$22:$B$41,2,FALSE)</f>
        <v>Valle del Cauca</v>
      </c>
      <c r="L57" t="str">
        <f>VLOOKUP(A57,[1]HistoriaOrdenCW24031155!$C$2:$F$1413,4,FALSE)</f>
        <v>German Dario Mancipe</v>
      </c>
      <c r="O57" t="str">
        <f>INDEX([1]HistoriaOrdenCW24031155!$B$2:$H$1413,,3)</f>
        <v>Ampliación Localidades 700 - Ampliación Obras Civiles</v>
      </c>
      <c r="P57" t="str">
        <f t="shared" si="1"/>
        <v>NO</v>
      </c>
      <c r="Q57" t="str">
        <f>MID([1]HistoriaOrdenCW24031155!$D57,1,15)</f>
        <v>Ampliación Loca</v>
      </c>
      <c r="R57" t="str">
        <f>VLOOKUP("SurOccidente",[1]HistoriaOrdenCW24031155!$B57:$D$1413,2,FALSE)</f>
        <v>VAL.Mayaguez</v>
      </c>
    </row>
    <row r="58" spans="1:18" x14ac:dyDescent="0.25">
      <c r="A58" t="str">
        <f>VLOOKUP("SurOccidente",[1]HistoriaOrdenCW24031155!$B58:$C$1413,2,FALSE)</f>
        <v>VAL.El Aguila</v>
      </c>
      <c r="B58" s="3">
        <f ca="1">SUMIF([1]HistoriaOrdenCW24031155!$C$1:$E$1413,A58,[1]HistoriaOrdenCW24031155!$E:$E)</f>
        <v>14372557</v>
      </c>
      <c r="C58" s="1">
        <f>SUMIFS([1]HistoriaOrdenCW24031155!$E$2:$E$1413,[1]HistoriaOrdenCW24031155!$C$2:$C$1413,A58,[1]HistoriaOrdenCW24031155!$Z$2:$Z$1413,"")</f>
        <v>0</v>
      </c>
      <c r="D58" s="1">
        <f>SUMIFS([1]HistoriaOrdenCW24031155!$E$2:$E$1413,[1]HistoriaOrdenCW24031155!$C$2:$C$1413,A58,[1]HistoriaOrdenCW24031155!$Z$2:$Z$1413,"&gt; 0")</f>
        <v>14372557</v>
      </c>
      <c r="E58" s="4">
        <f>IFERROR(IF(VLOOKUP(A58,[1]HistoriaOrdenCW24031155!$C$2:$Z$1413,24,FALSE)=0,"",VLOOKUP(A58,[1]HistoriaOrdenCW24031155!$C$2:$Z$1413,24,FALSE)),"")</f>
        <v>44624</v>
      </c>
      <c r="F58" s="2" t="str">
        <f>MID(IF(VLOOKUP("SurOccidente",[1]HistoriaOrdenCW24031155!$B58:$D$1413,2,FALSE)="NA","",(VLOOKUP("SurOccidente",[1]HistoriaOrdenCW24031155!$B58:$D$1413,3,FALSE))),1,90)</f>
        <v>Ampliación Localidades 700 - Ampliación Obras Civiles</v>
      </c>
      <c r="G58" s="4">
        <f>VLOOKUP(A58,[1]HistoriaOrdenCW24031155!$C$2:$O$1413,13,FALSE)</f>
        <v>44590</v>
      </c>
      <c r="H58" t="str">
        <f t="shared" si="0"/>
        <v>Año 3</v>
      </c>
      <c r="I58" s="2" t="str">
        <f>VLOOKUP(LEFT(A58,3),TablasAnexas!$A$22:$B$41,2,FALSE)</f>
        <v>Valle del Cauca</v>
      </c>
      <c r="L58" t="str">
        <f>VLOOKUP(A58,[1]HistoriaOrdenCW24031155!$C$2:$F$1413,4,FALSE)</f>
        <v>German Dario Mancipe</v>
      </c>
      <c r="O58" t="str">
        <f>INDEX([1]HistoriaOrdenCW24031155!$B$2:$H$1413,,3)</f>
        <v>Ampliación Localidades 700 - Ampliación Obras Civiles</v>
      </c>
      <c r="P58" t="str">
        <f t="shared" si="1"/>
        <v>NO</v>
      </c>
      <c r="Q58" t="str">
        <f>MID([1]HistoriaOrdenCW24031155!$D58,1,15)</f>
        <v>Ampliación Loca</v>
      </c>
      <c r="R58" t="str">
        <f>VLOOKUP("SurOccidente",[1]HistoriaOrdenCW24031155!$B58:$D$1413,2,FALSE)</f>
        <v>VAL.El Aguila</v>
      </c>
    </row>
    <row r="59" spans="1:18" x14ac:dyDescent="0.25">
      <c r="A59" t="str">
        <f>VLOOKUP("SurOccidente",[1]HistoriaOrdenCW24031155!$B59:$C$1413,2,FALSE)</f>
        <v>TOL.Anzoategui</v>
      </c>
      <c r="B59" s="3">
        <f ca="1">SUMIF([1]HistoriaOrdenCW24031155!$C$1:$E$1413,A59,[1]HistoriaOrdenCW24031155!$E:$E)</f>
        <v>12000000</v>
      </c>
      <c r="C59" s="1">
        <f>SUMIFS([1]HistoriaOrdenCW24031155!$E$2:$E$1413,[1]HistoriaOrdenCW24031155!$C$2:$C$1413,A59,[1]HistoriaOrdenCW24031155!$Z$2:$Z$1413,"")</f>
        <v>12000000</v>
      </c>
      <c r="D59" s="1">
        <f>SUMIFS([1]HistoriaOrdenCW24031155!$E$2:$E$1413,[1]HistoriaOrdenCW24031155!$C$2:$C$1413,A59,[1]HistoriaOrdenCW24031155!$Z$2:$Z$1413,"&gt; 0")</f>
        <v>0</v>
      </c>
      <c r="E59" s="4" t="str">
        <f>IFERROR(IF(VLOOKUP(A59,[1]HistoriaOrdenCW24031155!$C$2:$Z$1413,24,FALSE)=0,"",VLOOKUP(A59,[1]HistoriaOrdenCW24031155!$C$2:$Z$1413,24,FALSE)),"")</f>
        <v/>
      </c>
      <c r="F59" s="2" t="str">
        <f>MID(IF(VLOOKUP("SurOccidente",[1]HistoriaOrdenCW24031155!$B59:$D$1413,2,FALSE)="NA","",(VLOOKUP("SurOccidente",[1]HistoriaOrdenCW24031155!$B59:$D$1413,3,FALSE))),1,90)</f>
        <v>Ampliación Localidades 700 - Ampliación Obras Civiles</v>
      </c>
      <c r="G59" s="4">
        <f>VLOOKUP(A59,[1]HistoriaOrdenCW24031155!$C$2:$O$1413,13,FALSE)</f>
        <v>44590</v>
      </c>
      <c r="H59" t="str">
        <f t="shared" si="0"/>
        <v>Año 3</v>
      </c>
      <c r="I59" s="2" t="str">
        <f>VLOOKUP(LEFT(A59,3),TablasAnexas!$A$22:$B$41,2,FALSE)</f>
        <v>Tolima</v>
      </c>
      <c r="L59" t="str">
        <f>VLOOKUP(A59,[1]HistoriaOrdenCW24031155!$C$2:$F$1413,4,FALSE)</f>
        <v>German Dario Mancipe</v>
      </c>
      <c r="O59" t="str">
        <f>INDEX([1]HistoriaOrdenCW24031155!$B$2:$H$1413,,3)</f>
        <v>Ampliación Localidades 700 - Ampliación Obras Civiles</v>
      </c>
      <c r="P59" t="str">
        <f t="shared" si="1"/>
        <v>NO</v>
      </c>
      <c r="Q59" t="str">
        <f>MID([1]HistoriaOrdenCW24031155!$D59,1,15)</f>
        <v>Ampliación Loca</v>
      </c>
      <c r="R59" t="str">
        <f>VLOOKUP("SurOccidente",[1]HistoriaOrdenCW24031155!$B59:$D$1413,2,FALSE)</f>
        <v>TOL.Anzoategui</v>
      </c>
    </row>
    <row r="60" spans="1:18" x14ac:dyDescent="0.25">
      <c r="A60" t="str">
        <f>VLOOKUP("SurOccidente",[1]HistoriaOrdenCW24031155!$B60:$C$1413,2,FALSE)</f>
        <v>NAR.Aponte</v>
      </c>
      <c r="B60" s="3">
        <f ca="1">SUMIF([1]HistoriaOrdenCW24031155!$C$1:$E$1413,A60,[1]HistoriaOrdenCW24031155!$E:$E)</f>
        <v>290000000</v>
      </c>
      <c r="C60" s="1">
        <f>SUMIFS([1]HistoriaOrdenCW24031155!$E$2:$E$1413,[1]HistoriaOrdenCW24031155!$C$2:$C$1413,A60,[1]HistoriaOrdenCW24031155!$Z$2:$Z$1413,"")</f>
        <v>290000000</v>
      </c>
      <c r="D60" s="1">
        <f>SUMIFS([1]HistoriaOrdenCW24031155!$E$2:$E$1413,[1]HistoriaOrdenCW24031155!$C$2:$C$1413,A60,[1]HistoriaOrdenCW24031155!$Z$2:$Z$1413,"&gt; 0")</f>
        <v>0</v>
      </c>
      <c r="E60" s="4" t="str">
        <f>IFERROR(IF(VLOOKUP(A60,[1]HistoriaOrdenCW24031155!$C$2:$Z$1413,24,FALSE)=0,"",VLOOKUP(A60,[1]HistoriaOrdenCW24031155!$C$2:$Z$1413,24,FALSE)),"")</f>
        <v/>
      </c>
      <c r="F60" s="2" t="str">
        <f>MID(IF(VLOOKUP("SurOccidente",[1]HistoriaOrdenCW24031155!$B60:$D$1413,2,FALSE)="NA","",(VLOOKUP("SurOccidente",[1]HistoriaOrdenCW24031155!$B60:$D$1413,3,FALSE))),1,90)</f>
        <v>Ampliación Localidades 700 - Ampliación Obras Civiles</v>
      </c>
      <c r="G60" s="4">
        <f>VLOOKUP(A60,[1]HistoriaOrdenCW24031155!$C$2:$O$1413,13,FALSE)</f>
        <v>44590</v>
      </c>
      <c r="H60" t="str">
        <f t="shared" si="0"/>
        <v>Año 3</v>
      </c>
      <c r="I60" s="2" t="str">
        <f>VLOOKUP(LEFT(A60,3),TablasAnexas!$A$22:$B$41,2,FALSE)</f>
        <v>Nariño</v>
      </c>
      <c r="L60" t="str">
        <f>VLOOKUP(A60,[1]HistoriaOrdenCW24031155!$C$2:$F$1413,4,FALSE)</f>
        <v>German Dario Mancipe</v>
      </c>
      <c r="O60" t="str">
        <f>INDEX([1]HistoriaOrdenCW24031155!$B$2:$H$1413,,3)</f>
        <v>Ampliación Localidades 700 - Ampliación Obras Civiles</v>
      </c>
      <c r="P60" t="str">
        <f t="shared" si="1"/>
        <v>NO</v>
      </c>
      <c r="Q60" t="str">
        <f>MID([1]HistoriaOrdenCW24031155!$D60,1,15)</f>
        <v>Ampliación Loca</v>
      </c>
      <c r="R60" t="str">
        <f>VLOOKUP("SurOccidente",[1]HistoriaOrdenCW24031155!$B60:$D$1413,2,FALSE)</f>
        <v>NAR.Aponte</v>
      </c>
    </row>
    <row r="61" spans="1:18" x14ac:dyDescent="0.25">
      <c r="A61" t="str">
        <f>VLOOKUP("SurOccidente",[1]HistoriaOrdenCW24031155!$B61:$C$1413,2,FALSE)</f>
        <v>JAM.Circunvalar</v>
      </c>
      <c r="B61" s="3">
        <f ca="1">SUMIF([1]HistoriaOrdenCW24031155!$C$1:$E$1413,A61,[1]HistoriaOrdenCW24031155!$E:$E)</f>
        <v>8383267</v>
      </c>
      <c r="C61" s="1">
        <f>SUMIFS([1]HistoriaOrdenCW24031155!$E$2:$E$1413,[1]HistoriaOrdenCW24031155!$C$2:$C$1413,A61,[1]HistoriaOrdenCW24031155!$Z$2:$Z$1413,"")</f>
        <v>0</v>
      </c>
      <c r="D61" s="1">
        <f>SUMIFS([1]HistoriaOrdenCW24031155!$E$2:$E$1413,[1]HistoriaOrdenCW24031155!$C$2:$C$1413,A61,[1]HistoriaOrdenCW24031155!$Z$2:$Z$1413,"&gt; 0")</f>
        <v>8383267</v>
      </c>
      <c r="E61" s="4">
        <f>IFERROR(IF(VLOOKUP(A61,[1]HistoriaOrdenCW24031155!$C$2:$Z$1413,24,FALSE)=0,"",VLOOKUP(A61,[1]HistoriaOrdenCW24031155!$C$2:$Z$1413,24,FALSE)),"")</f>
        <v>44624</v>
      </c>
      <c r="F61" s="2" t="str">
        <f>MID(IF(VLOOKUP("SurOccidente",[1]HistoriaOrdenCW24031155!$B61:$D$1413,2,FALSE)="NA","",(VLOOKUP("SurOccidente",[1]HistoriaOrdenCW24031155!$B61:$D$1413,3,FALSE))),1,90)</f>
        <v>Ampliación Localidades 700 - Ampliación Obras Civiles</v>
      </c>
      <c r="G61" s="4">
        <f>VLOOKUP(A61,[1]HistoriaOrdenCW24031155!$C$2:$O$1413,13,FALSE)</f>
        <v>44590</v>
      </c>
      <c r="H61" t="str">
        <f t="shared" si="0"/>
        <v>Año 3</v>
      </c>
      <c r="I61" s="2" t="str">
        <f>VLOOKUP(LEFT(A61,3),TablasAnexas!$A$22:$B$41,2,FALSE)</f>
        <v>Jamundi</v>
      </c>
      <c r="L61" t="str">
        <f>VLOOKUP(A61,[1]HistoriaOrdenCW24031155!$C$2:$F$1413,4,FALSE)</f>
        <v>German Dario Mancipe</v>
      </c>
      <c r="O61" t="str">
        <f>INDEX([1]HistoriaOrdenCW24031155!$B$2:$H$1413,,3)</f>
        <v>Ampliación Localidades 700 - Ampliación Obras Civiles</v>
      </c>
      <c r="P61" t="str">
        <f t="shared" si="1"/>
        <v>NO</v>
      </c>
      <c r="Q61" t="str">
        <f>MID([1]HistoriaOrdenCW24031155!$D61,1,15)</f>
        <v>Ampliación Loca</v>
      </c>
      <c r="R61" t="str">
        <f>VLOOKUP("SurOccidente",[1]HistoriaOrdenCW24031155!$B61:$D$1413,2,FALSE)</f>
        <v>JAM.Circunvalar</v>
      </c>
    </row>
    <row r="62" spans="1:18" x14ac:dyDescent="0.25">
      <c r="A62" t="str">
        <f>VLOOKUP("SurOccidente",[1]HistoriaOrdenCW24031155!$B62:$C$1413,2,FALSE)</f>
        <v>HUI.Isnos-2</v>
      </c>
      <c r="B62" s="3">
        <f ca="1">SUMIF([1]HistoriaOrdenCW24031155!$C$1:$E$1413,A62,[1]HistoriaOrdenCW24031155!$E:$E)</f>
        <v>19144730</v>
      </c>
      <c r="C62" s="1">
        <f>SUMIFS([1]HistoriaOrdenCW24031155!$E$2:$E$1413,[1]HistoriaOrdenCW24031155!$C$2:$C$1413,A62,[1]HistoriaOrdenCW24031155!$Z$2:$Z$1413,"")</f>
        <v>19144730</v>
      </c>
      <c r="D62" s="1">
        <f>SUMIFS([1]HistoriaOrdenCW24031155!$E$2:$E$1413,[1]HistoriaOrdenCW24031155!$C$2:$C$1413,A62,[1]HistoriaOrdenCW24031155!$Z$2:$Z$1413,"&gt; 0")</f>
        <v>0</v>
      </c>
      <c r="E62" s="4" t="str">
        <f>IFERROR(IF(VLOOKUP(A62,[1]HistoriaOrdenCW24031155!$C$2:$Z$1413,24,FALSE)=0,"",VLOOKUP(A62,[1]HistoriaOrdenCW24031155!$C$2:$Z$1413,24,FALSE)),"")</f>
        <v/>
      </c>
      <c r="F62" s="2" t="str">
        <f>MID(IF(VLOOKUP("SurOccidente",[1]HistoriaOrdenCW24031155!$B62:$D$1413,2,FALSE)="NA","",(VLOOKUP("SurOccidente",[1]HistoriaOrdenCW24031155!$B62:$D$1413,3,FALSE))),1,90)</f>
        <v>Ampliación Localidades 700 - Ampliación Obras Civiles</v>
      </c>
      <c r="G62" s="4">
        <f>VLOOKUP(A62,[1]HistoriaOrdenCW24031155!$C$2:$O$1413,13,FALSE)</f>
        <v>44604</v>
      </c>
      <c r="H62" t="str">
        <f t="shared" si="0"/>
        <v>Año 3</v>
      </c>
      <c r="I62" s="2" t="str">
        <f>VLOOKUP(LEFT(A62,3),TablasAnexas!$A$22:$B$41,2,FALSE)</f>
        <v>Huila</v>
      </c>
      <c r="L62" t="str">
        <f>VLOOKUP(A62,[1]HistoriaOrdenCW24031155!$C$2:$F$1413,4,FALSE)</f>
        <v>German David Diez</v>
      </c>
      <c r="O62" t="str">
        <f>INDEX([1]HistoriaOrdenCW24031155!$B$2:$H$1413,,3)</f>
        <v>Ampliación Localidades 700 - Ampliación Obras Civiles</v>
      </c>
      <c r="P62" t="str">
        <f t="shared" si="1"/>
        <v>NO</v>
      </c>
      <c r="Q62" t="str">
        <f>MID([1]HistoriaOrdenCW24031155!$D62,1,15)</f>
        <v>Ampliación Loca</v>
      </c>
      <c r="R62" t="str">
        <f>VLOOKUP("SurOccidente",[1]HistoriaOrdenCW24031155!$B62:$D$1413,2,FALSE)</f>
        <v>HUI.Isnos-2</v>
      </c>
    </row>
    <row r="63" spans="1:18" x14ac:dyDescent="0.25">
      <c r="A63" t="str">
        <f>VLOOKUP("SurOccidente",[1]HistoriaOrdenCW24031155!$B63:$C$1413,2,FALSE)</f>
        <v>CAQ.El Carbon</v>
      </c>
      <c r="B63" s="3">
        <f ca="1">SUMIF([1]HistoriaOrdenCW24031155!$C$1:$E$1413,A63,[1]HistoriaOrdenCW24031155!$E:$E)</f>
        <v>420906110</v>
      </c>
      <c r="C63" s="1">
        <f>SUMIFS([1]HistoriaOrdenCW24031155!$E$2:$E$1413,[1]HistoriaOrdenCW24031155!$C$2:$C$1413,A63,[1]HistoriaOrdenCW24031155!$Z$2:$Z$1413,"")</f>
        <v>0</v>
      </c>
      <c r="D63" s="1">
        <f>SUMIFS([1]HistoriaOrdenCW24031155!$E$2:$E$1413,[1]HistoriaOrdenCW24031155!$C$2:$C$1413,A63,[1]HistoriaOrdenCW24031155!$Z$2:$Z$1413,"&gt; 0")</f>
        <v>420906110</v>
      </c>
      <c r="E63" s="4">
        <f>IFERROR(IF(VLOOKUP(A63,[1]HistoriaOrdenCW24031155!$C$2:$Z$1413,24,FALSE)=0,"",VLOOKUP(A63,[1]HistoriaOrdenCW24031155!$C$2:$Z$1413,24,FALSE)),"")</f>
        <v>44624</v>
      </c>
      <c r="F63" s="2" t="str">
        <f>MID(IF(VLOOKUP("SurOccidente",[1]HistoriaOrdenCW24031155!$B63:$D$1413,2,FALSE)="NA","",(VLOOKUP("SurOccidente",[1]HistoriaOrdenCW24031155!$B63:$D$1413,3,FALSE))),1,90)</f>
        <v>Ampliación Localidades 700 - Ampliación Obras Civiles</v>
      </c>
      <c r="G63" s="4">
        <f>VLOOKUP(A63,[1]HistoriaOrdenCW24031155!$C$2:$O$1413,13,FALSE)</f>
        <v>44590</v>
      </c>
      <c r="H63" t="str">
        <f t="shared" si="0"/>
        <v>Año 3</v>
      </c>
      <c r="I63" s="2" t="str">
        <f>VLOOKUP(LEFT(A63,3),TablasAnexas!$A$22:$B$41,2,FALSE)</f>
        <v>Caqueta</v>
      </c>
      <c r="L63" t="str">
        <f>VLOOKUP(A63,[1]HistoriaOrdenCW24031155!$C$2:$F$1413,4,FALSE)</f>
        <v>German Dario Mancipe</v>
      </c>
      <c r="O63" t="str">
        <f>INDEX([1]HistoriaOrdenCW24031155!$B$2:$H$1413,,3)</f>
        <v>Ampliación Localidades 700 - Ampliación Obras Civiles</v>
      </c>
      <c r="P63" t="str">
        <f t="shared" si="1"/>
        <v>NO</v>
      </c>
      <c r="Q63" t="str">
        <f>MID([1]HistoriaOrdenCW24031155!$D63,1,15)</f>
        <v>Ampliación Loca</v>
      </c>
      <c r="R63" t="str">
        <f>VLOOKUP("SurOccidente",[1]HistoriaOrdenCW24031155!$B63:$D$1413,2,FALSE)</f>
        <v>CAQ.El Carbon</v>
      </c>
    </row>
    <row r="64" spans="1:18" x14ac:dyDescent="0.25">
      <c r="A64" t="str">
        <f>VLOOKUP("SurOccidente",[1]HistoriaOrdenCW24031155!$B64:$C$1413,2,FALSE)</f>
        <v>CAU.La Palma</v>
      </c>
      <c r="B64" s="3">
        <f ca="1">SUMIF([1]HistoriaOrdenCW24031155!$C$1:$E$1413,A64,[1]HistoriaOrdenCW24031155!$E:$E)</f>
        <v>587559646</v>
      </c>
      <c r="C64" s="1">
        <f>SUMIFS([1]HistoriaOrdenCW24031155!$E$2:$E$1413,[1]HistoriaOrdenCW24031155!$C$2:$C$1413,A64,[1]HistoriaOrdenCW24031155!$Z$2:$Z$1413,"")</f>
        <v>587559646</v>
      </c>
      <c r="D64" s="1">
        <f>SUMIFS([1]HistoriaOrdenCW24031155!$E$2:$E$1413,[1]HistoriaOrdenCW24031155!$C$2:$C$1413,A64,[1]HistoriaOrdenCW24031155!$Z$2:$Z$1413,"&gt; 0")</f>
        <v>0</v>
      </c>
      <c r="E64" s="4" t="str">
        <f>IFERROR(IF(VLOOKUP(A64,[1]HistoriaOrdenCW24031155!$C$2:$Z$1413,24,FALSE)=0,"",VLOOKUP(A64,[1]HistoriaOrdenCW24031155!$C$2:$Z$1413,24,FALSE)),"")</f>
        <v/>
      </c>
      <c r="F64" s="2" t="str">
        <f>MID(IF(VLOOKUP("SurOccidente",[1]HistoriaOrdenCW24031155!$B64:$D$1413,2,FALSE)="NA","",(VLOOKUP("SurOccidente",[1]HistoriaOrdenCW24031155!$B64:$D$1413,3,FALSE))),1,90)</f>
        <v>Localidades 700 - Obra Eléctrica 100%</v>
      </c>
      <c r="G64" s="4">
        <f>VLOOKUP(A64,[1]HistoriaOrdenCW24031155!$C$2:$O$1413,13,FALSE)</f>
        <v>44592</v>
      </c>
      <c r="H64" t="str">
        <f t="shared" si="0"/>
        <v>Año 3</v>
      </c>
      <c r="I64" s="2" t="str">
        <f>VLOOKUP(LEFT(A64,3),TablasAnexas!$A$22:$B$41,2,FALSE)</f>
        <v>Cauca</v>
      </c>
      <c r="L64" t="str">
        <f>VLOOKUP(A64,[1]HistoriaOrdenCW24031155!$C$2:$F$1413,4,FALSE)</f>
        <v>German David Diez</v>
      </c>
    </row>
    <row r="65" spans="1:12" x14ac:dyDescent="0.25">
      <c r="A65" t="str">
        <f>VLOOKUP("SurOccidente",[1]HistoriaOrdenCW24031155!$B65:$C$1413,2,FALSE)</f>
        <v>CAU.La Palma</v>
      </c>
      <c r="B65" s="3">
        <f ca="1">SUMIF([1]HistoriaOrdenCW24031155!$C$1:$E$1413,A65,[1]HistoriaOrdenCW24031155!$E:$E)</f>
        <v>587559646</v>
      </c>
      <c r="C65" s="1">
        <f>SUMIFS([1]HistoriaOrdenCW24031155!$E$2:$E$1413,[1]HistoriaOrdenCW24031155!$C$2:$C$1413,A65,[1]HistoriaOrdenCW24031155!$Z$2:$Z$1413,"")</f>
        <v>587559646</v>
      </c>
      <c r="D65" s="1">
        <f>SUMIFS([1]HistoriaOrdenCW24031155!$E$2:$E$1413,[1]HistoriaOrdenCW24031155!$C$2:$C$1413,A65,[1]HistoriaOrdenCW24031155!$Z$2:$Z$1413,"&gt; 0")</f>
        <v>0</v>
      </c>
      <c r="E65" s="4" t="str">
        <f>IFERROR(IF(VLOOKUP(A65,[1]HistoriaOrdenCW24031155!$C$2:$Z$1413,24,FALSE)=0,"",VLOOKUP(A65,[1]HistoriaOrdenCW24031155!$C$2:$Z$1413,24,FALSE)),"")</f>
        <v/>
      </c>
      <c r="F65" s="2" t="str">
        <f>MID(IF(VLOOKUP("SurOccidente",[1]HistoriaOrdenCW24031155!$B65:$D$1413,2,FALSE)="NA","",(VLOOKUP("SurOccidente",[1]HistoriaOrdenCW24031155!$B65:$D$1413,3,FALSE))),1,90)</f>
        <v>Localidades 700 - Obra Civil 100%</v>
      </c>
      <c r="G65" s="4">
        <f>VLOOKUP(A65,[1]HistoriaOrdenCW24031155!$C$2:$O$1413,13,FALSE)</f>
        <v>44592</v>
      </c>
      <c r="H65" t="str">
        <f t="shared" si="0"/>
        <v>Año 3</v>
      </c>
      <c r="I65" s="2" t="str">
        <f>VLOOKUP(LEFT(A65,3),TablasAnexas!$A$22:$B$41,2,FALSE)</f>
        <v>Cauca</v>
      </c>
      <c r="L65" t="str">
        <f>VLOOKUP(A65,[1]HistoriaOrdenCW24031155!$C$2:$F$1413,4,FALSE)</f>
        <v>German David Diez</v>
      </c>
    </row>
    <row r="66" spans="1:12" x14ac:dyDescent="0.25">
      <c r="A66" t="str">
        <f>VLOOKUP("SurOccidente",[1]HistoriaOrdenCW24031155!$B66:$C$1413,2,FALSE)</f>
        <v>CAU.Asencio</v>
      </c>
      <c r="B66" s="3">
        <f ca="1">SUMIF([1]HistoriaOrdenCW24031155!$C$1:$E$1413,A66,[1]HistoriaOrdenCW24031155!$E:$E)</f>
        <v>712959270</v>
      </c>
      <c r="C66" s="1">
        <f>SUMIFS([1]HistoriaOrdenCW24031155!$E$2:$E$1413,[1]HistoriaOrdenCW24031155!$C$2:$C$1413,A66,[1]HistoriaOrdenCW24031155!$Z$2:$Z$1413,"")</f>
        <v>712959270</v>
      </c>
      <c r="D66" s="1">
        <f>SUMIFS([1]HistoriaOrdenCW24031155!$E$2:$E$1413,[1]HistoriaOrdenCW24031155!$C$2:$C$1413,A66,[1]HistoriaOrdenCW24031155!$Z$2:$Z$1413,"&gt; 0")</f>
        <v>0</v>
      </c>
      <c r="E66" s="4" t="str">
        <f>IFERROR(IF(VLOOKUP(A66,[1]HistoriaOrdenCW24031155!$C$2:$Z$1413,24,FALSE)=0,"",VLOOKUP(A66,[1]HistoriaOrdenCW24031155!$C$2:$Z$1413,24,FALSE)),"")</f>
        <v/>
      </c>
      <c r="F66" s="2" t="str">
        <f>MID(IF(VLOOKUP("SurOccidente",[1]HistoriaOrdenCW24031155!$B66:$D$1413,2,FALSE)="NA","",(VLOOKUP("SurOccidente",[1]HistoriaOrdenCW24031155!$B66:$D$1413,3,FALSE))),1,90)</f>
        <v>Localidades 700 - Obra Eléctrica 100%</v>
      </c>
      <c r="G66" s="4">
        <f>VLOOKUP(A66,[1]HistoriaOrdenCW24031155!$C$2:$O$1413,13,FALSE)</f>
        <v>44585</v>
      </c>
      <c r="H66" t="str">
        <f t="shared" si="0"/>
        <v>Año 3</v>
      </c>
      <c r="I66" s="2" t="str">
        <f>VLOOKUP(LEFT(A66,3),TablasAnexas!$A$22:$B$41,2,FALSE)</f>
        <v>Cauca</v>
      </c>
      <c r="L66" t="str">
        <f>VLOOKUP(A66,[1]HistoriaOrdenCW24031155!$C$2:$F$1413,4,FALSE)</f>
        <v>German David Diez</v>
      </c>
    </row>
    <row r="67" spans="1:12" x14ac:dyDescent="0.25">
      <c r="A67" t="str">
        <f>VLOOKUP("SurOccidente",[1]HistoriaOrdenCW24031155!$B67:$C$1413,2,FALSE)</f>
        <v>CAU.Asencio</v>
      </c>
      <c r="B67" s="3">
        <f ca="1">SUMIF([1]HistoriaOrdenCW24031155!$C$1:$E$1413,A67,[1]HistoriaOrdenCW24031155!$E:$E)</f>
        <v>712959270</v>
      </c>
      <c r="C67" s="1">
        <f>SUMIFS([1]HistoriaOrdenCW24031155!$E$2:$E$1413,[1]HistoriaOrdenCW24031155!$C$2:$C$1413,A67,[1]HistoriaOrdenCW24031155!$Z$2:$Z$1413,"")</f>
        <v>712959270</v>
      </c>
      <c r="D67" s="1">
        <f>SUMIFS([1]HistoriaOrdenCW24031155!$E$2:$E$1413,[1]HistoriaOrdenCW24031155!$C$2:$C$1413,A67,[1]HistoriaOrdenCW24031155!$Z$2:$Z$1413,"&gt; 0")</f>
        <v>0</v>
      </c>
      <c r="E67" s="4" t="str">
        <f>IFERROR(IF(VLOOKUP(A67,[1]HistoriaOrdenCW24031155!$C$2:$Z$1413,24,FALSE)=0,"",VLOOKUP(A67,[1]HistoriaOrdenCW24031155!$C$2:$Z$1413,24,FALSE)),"")</f>
        <v/>
      </c>
      <c r="F67" s="2" t="str">
        <f>MID(IF(VLOOKUP("SurOccidente",[1]HistoriaOrdenCW24031155!$B67:$D$1413,2,FALSE)="NA","",(VLOOKUP("SurOccidente",[1]HistoriaOrdenCW24031155!$B67:$D$1413,3,FALSE))),1,90)</f>
        <v>Localidades 700 - Suministro e Instalación Torre</v>
      </c>
      <c r="G67" s="4">
        <f>VLOOKUP(A67,[1]HistoriaOrdenCW24031155!$C$2:$O$1413,13,FALSE)</f>
        <v>44585</v>
      </c>
      <c r="H67" t="str">
        <f t="shared" ref="H67:H130" si="2">IF(YEAR(G67)=2022,"Año 3",IF(YEAR(G67)=2021,"Año 2","Año 1"))</f>
        <v>Año 3</v>
      </c>
      <c r="I67" s="2" t="str">
        <f>VLOOKUP(LEFT(A67,3),TablasAnexas!$A$22:$B$41,2,FALSE)</f>
        <v>Cauca</v>
      </c>
      <c r="L67" t="str">
        <f>VLOOKUP(A67,[1]HistoriaOrdenCW24031155!$C$2:$F$1413,4,FALSE)</f>
        <v>German David Diez</v>
      </c>
    </row>
    <row r="68" spans="1:12" x14ac:dyDescent="0.25">
      <c r="A68" t="str">
        <f>VLOOKUP("SurOccidente",[1]HistoriaOrdenCW24031155!$B68:$C$1413,2,FALSE)</f>
        <v>CAL.Makro Sur</v>
      </c>
      <c r="B68" s="3">
        <f ca="1">SUMIF([1]HistoriaOrdenCW24031155!$C$1:$E$1413,A68,[1]HistoriaOrdenCW24031155!$E:$E)</f>
        <v>25000000</v>
      </c>
      <c r="C68" s="1">
        <f>SUMIFS([1]HistoriaOrdenCW24031155!$E$2:$E$1413,[1]HistoriaOrdenCW24031155!$C$2:$C$1413,A68,[1]HistoriaOrdenCW24031155!$Z$2:$Z$1413,"")</f>
        <v>25000000</v>
      </c>
      <c r="D68" s="1">
        <f>SUMIFS([1]HistoriaOrdenCW24031155!$E$2:$E$1413,[1]HistoriaOrdenCW24031155!$C$2:$C$1413,A68,[1]HistoriaOrdenCW24031155!$Z$2:$Z$1413,"&gt; 0")</f>
        <v>0</v>
      </c>
      <c r="E68" s="4" t="str">
        <f>IFERROR(IF(VLOOKUP(A68,[1]HistoriaOrdenCW24031155!$C$2:$Z$1413,24,FALSE)=0,"",VLOOKUP(A68,[1]HistoriaOrdenCW24031155!$C$2:$Z$1413,24,FALSE)),"")</f>
        <v/>
      </c>
      <c r="F68" s="2" t="str">
        <f>MID(IF(VLOOKUP("SurOccidente",[1]HistoriaOrdenCW24031155!$B68:$D$1413,2,FALSE)="NA","",(VLOOKUP("SurOccidente",[1]HistoriaOrdenCW24031155!$B68:$D$1413,3,FALSE))),1,90)</f>
        <v>Adecuaciones - Obras Eléctricas Menores</v>
      </c>
      <c r="G68" s="4">
        <f>VLOOKUP(A68,[1]HistoriaOrdenCW24031155!$C$2:$O$1413,13,FALSE)</f>
        <v>44592</v>
      </c>
      <c r="H68" t="str">
        <f t="shared" si="2"/>
        <v>Año 3</v>
      </c>
      <c r="I68" s="2" t="str">
        <f>VLOOKUP(LEFT(A68,3),TablasAnexas!$A$22:$B$41,2,FALSE)</f>
        <v>Cali</v>
      </c>
      <c r="L68" t="str">
        <f>VLOOKUP(A68,[1]HistoriaOrdenCW24031155!$C$2:$F$1413,4,FALSE)</f>
        <v>Rafael Angel Garcia</v>
      </c>
    </row>
    <row r="69" spans="1:12" x14ac:dyDescent="0.25">
      <c r="A69" t="str">
        <f>VLOOKUP("SurOccidente",[1]HistoriaOrdenCW24031155!$B69:$C$1413,2,FALSE)</f>
        <v>TOL.Cabildo</v>
      </c>
      <c r="B69" s="3">
        <f ca="1">SUMIF([1]HistoriaOrdenCW24031155!$C$1:$E$1413,A69,[1]HistoriaOrdenCW24031155!$E:$E)</f>
        <v>443958501</v>
      </c>
      <c r="C69" s="1">
        <f>SUMIFS([1]HistoriaOrdenCW24031155!$E$2:$E$1413,[1]HistoriaOrdenCW24031155!$C$2:$C$1413,A69,[1]HistoriaOrdenCW24031155!$Z$2:$Z$1413,"")</f>
        <v>72000000</v>
      </c>
      <c r="D69" s="1">
        <f>SUMIFS([1]HistoriaOrdenCW24031155!$E$2:$E$1413,[1]HistoriaOrdenCW24031155!$C$2:$C$1413,A69,[1]HistoriaOrdenCW24031155!$Z$2:$Z$1413,"&gt; 0")</f>
        <v>371958501</v>
      </c>
      <c r="E69" s="4" t="str">
        <f>IFERROR(IF(VLOOKUP(A69,[1]HistoriaOrdenCW24031155!$C$2:$Z$1413,24,FALSE)=0,"",VLOOKUP(A69,[1]HistoriaOrdenCW24031155!$C$2:$Z$1413,24,FALSE)),"")</f>
        <v/>
      </c>
      <c r="F69" s="2" t="str">
        <f>MID(IF(VLOOKUP("SurOccidente",[1]HistoriaOrdenCW24031155!$B69:$D$1413,2,FALSE)="NA","",(VLOOKUP("SurOccidente",[1]HistoriaOrdenCW24031155!$B69:$D$1413,3,FALSE))),1,90)</f>
        <v>Adecuaciones - Obras Civiles Menores</v>
      </c>
      <c r="G69" s="4">
        <f>VLOOKUP(A69,[1]HistoriaOrdenCW24031155!$C$2:$O$1413,13,FALSE)</f>
        <v>44588</v>
      </c>
      <c r="H69" t="str">
        <f t="shared" si="2"/>
        <v>Año 3</v>
      </c>
      <c r="I69" s="2" t="str">
        <f>VLOOKUP(LEFT(A69,3),TablasAnexas!$A$22:$B$41,2,FALSE)</f>
        <v>Tolima</v>
      </c>
      <c r="L69" t="str">
        <f>VLOOKUP(A69,[1]HistoriaOrdenCW24031155!$C$2:$F$1413,4,FALSE)</f>
        <v>German David Diez</v>
      </c>
    </row>
    <row r="70" spans="1:12" x14ac:dyDescent="0.25">
      <c r="A70" t="str">
        <f>VLOOKUP("SurOccidente",[1]HistoriaOrdenCW24031155!$B70:$C$1413,2,FALSE)</f>
        <v>VAL.RB Yumbo-8</v>
      </c>
      <c r="B70" s="3">
        <f ca="1">SUMIF([1]HistoriaOrdenCW24031155!$C$1:$E$1413,A70,[1]HistoriaOrdenCW24031155!$E:$E)</f>
        <v>93921088</v>
      </c>
      <c r="C70" s="1">
        <f>SUMIFS([1]HistoriaOrdenCW24031155!$E$2:$E$1413,[1]HistoriaOrdenCW24031155!$C$2:$C$1413,A70,[1]HistoriaOrdenCW24031155!$Z$2:$Z$1413,"")</f>
        <v>0</v>
      </c>
      <c r="D70" s="1">
        <f>SUMIFS([1]HistoriaOrdenCW24031155!$E$2:$E$1413,[1]HistoriaOrdenCW24031155!$C$2:$C$1413,A70,[1]HistoriaOrdenCW24031155!$Z$2:$Z$1413,"&gt; 0")</f>
        <v>93921088</v>
      </c>
      <c r="E70" s="4">
        <f>IFERROR(IF(VLOOKUP(A70,[1]HistoriaOrdenCW24031155!$C$2:$Z$1413,24,FALSE)=0,"",VLOOKUP(A70,[1]HistoriaOrdenCW24031155!$C$2:$Z$1413,24,FALSE)),"")</f>
        <v>44624</v>
      </c>
      <c r="F70" s="2" t="str">
        <f>MID(IF(VLOOKUP("SurOccidente",[1]HistoriaOrdenCW24031155!$B70:$D$1413,2,FALSE)="NA","",(VLOOKUP("SurOccidente",[1]HistoriaOrdenCW24031155!$B70:$D$1413,3,FALSE))),1,90)</f>
        <v>Adecuaciones - Obras Civiles Menores</v>
      </c>
      <c r="G70" s="4">
        <f>VLOOKUP(A70,[1]HistoriaOrdenCW24031155!$C$2:$O$1413,13,FALSE)</f>
        <v>44588</v>
      </c>
      <c r="H70" t="str">
        <f t="shared" si="2"/>
        <v>Año 3</v>
      </c>
      <c r="I70" s="2" t="str">
        <f>VLOOKUP(LEFT(A70,3),TablasAnexas!$A$22:$B$41,2,FALSE)</f>
        <v>Valle del Cauca</v>
      </c>
      <c r="L70" t="str">
        <f>VLOOKUP(A70,[1]HistoriaOrdenCW24031155!$C$2:$F$1413,4,FALSE)</f>
        <v>Luis Ediel Torres</v>
      </c>
    </row>
    <row r="71" spans="1:12" x14ac:dyDescent="0.25">
      <c r="A71" t="str">
        <f>VLOOKUP("SurOccidente",[1]HistoriaOrdenCW24031155!$B71:$C$1413,2,FALSE)</f>
        <v>VAL.Villa Carmelo</v>
      </c>
      <c r="B71" s="3">
        <f ca="1">SUMIF([1]HistoriaOrdenCW24031155!$C$1:$E$1413,A71,[1]HistoriaOrdenCW24031155!$E:$E)</f>
        <v>1069815</v>
      </c>
      <c r="C71" s="1">
        <f>SUMIFS([1]HistoriaOrdenCW24031155!$E$2:$E$1413,[1]HistoriaOrdenCW24031155!$C$2:$C$1413,A71,[1]HistoriaOrdenCW24031155!$Z$2:$Z$1413,"")</f>
        <v>1069815</v>
      </c>
      <c r="D71" s="1">
        <f>SUMIFS([1]HistoriaOrdenCW24031155!$E$2:$E$1413,[1]HistoriaOrdenCW24031155!$C$2:$C$1413,A71,[1]HistoriaOrdenCW24031155!$Z$2:$Z$1413,"&gt; 0")</f>
        <v>0</v>
      </c>
      <c r="E71" s="4" t="str">
        <f>IFERROR(IF(VLOOKUP(A71,[1]HistoriaOrdenCW24031155!$C$2:$Z$1413,24,FALSE)=0,"",VLOOKUP(A71,[1]HistoriaOrdenCW24031155!$C$2:$Z$1413,24,FALSE)),"")</f>
        <v/>
      </c>
      <c r="F71" s="2" t="str">
        <f>MID(IF(VLOOKUP("SurOccidente",[1]HistoriaOrdenCW24031155!$B71:$D$1413,2,FALSE)="NA","",(VLOOKUP("SurOccidente",[1]HistoriaOrdenCW24031155!$B71:$D$1413,3,FALSE))),1,90)</f>
        <v>Plan Espectro - Búsqueda de Sitios</v>
      </c>
      <c r="G71" s="4">
        <f>VLOOKUP(A71,[1]HistoriaOrdenCW24031155!$C$2:$O$1413,13,FALSE)</f>
        <v>44592</v>
      </c>
      <c r="H71" t="str">
        <f t="shared" si="2"/>
        <v>Año 3</v>
      </c>
      <c r="I71" s="2" t="str">
        <f>VLOOKUP(LEFT(A71,3),TablasAnexas!$A$22:$B$41,2,FALSE)</f>
        <v>Valle del Cauca</v>
      </c>
      <c r="L71" t="str">
        <f>VLOOKUP(A71,[1]HistoriaOrdenCW24031155!$C$2:$F$1413,4,FALSE)</f>
        <v>Juan Carlos Gonzalez</v>
      </c>
    </row>
    <row r="72" spans="1:12" x14ac:dyDescent="0.25">
      <c r="A72" t="str">
        <f>VLOOKUP("SurOccidente",[1]HistoriaOrdenCW24031155!$B72:$C$1413,2,FALSE)</f>
        <v>CAQ.Mono Alta</v>
      </c>
      <c r="B72" s="3">
        <f ca="1">SUMIF([1]HistoriaOrdenCW24031155!$C$1:$E$1413,A72,[1]HistoriaOrdenCW24031155!$E:$E)</f>
        <v>260839884</v>
      </c>
      <c r="C72" s="1">
        <f>SUMIFS([1]HistoriaOrdenCW24031155!$E$2:$E$1413,[1]HistoriaOrdenCW24031155!$C$2:$C$1413,A72,[1]HistoriaOrdenCW24031155!$Z$2:$Z$1413,"")</f>
        <v>0</v>
      </c>
      <c r="D72" s="1">
        <f>SUMIFS([1]HistoriaOrdenCW24031155!$E$2:$E$1413,[1]HistoriaOrdenCW24031155!$C$2:$C$1413,A72,[1]HistoriaOrdenCW24031155!$Z$2:$Z$1413,"&gt; 0")</f>
        <v>260839884</v>
      </c>
      <c r="E72" s="4">
        <f>IFERROR(IF(VLOOKUP(A72,[1]HistoriaOrdenCW24031155!$C$2:$Z$1413,24,FALSE)=0,"",VLOOKUP(A72,[1]HistoriaOrdenCW24031155!$C$2:$Z$1413,24,FALSE)),"")</f>
        <v>44624</v>
      </c>
      <c r="F72" s="2" t="str">
        <f>MID(IF(VLOOKUP("SurOccidente",[1]HistoriaOrdenCW24031155!$B72:$D$1413,2,FALSE)="NA","",(VLOOKUP("SurOccidente",[1]HistoriaOrdenCW24031155!$B72:$D$1413,3,FALSE))),1,90)</f>
        <v>Adecuaciones - Obras Civiles Menores</v>
      </c>
      <c r="G72" s="4">
        <f>VLOOKUP(A72,[1]HistoriaOrdenCW24031155!$C$2:$O$1413,13,FALSE)</f>
        <v>44588</v>
      </c>
      <c r="H72" t="str">
        <f t="shared" si="2"/>
        <v>Año 3</v>
      </c>
      <c r="I72" s="2" t="str">
        <f>VLOOKUP(LEFT(A72,3),TablasAnexas!$A$22:$B$41,2,FALSE)</f>
        <v>Caqueta</v>
      </c>
      <c r="L72" t="str">
        <f>VLOOKUP(A72,[1]HistoriaOrdenCW24031155!$C$2:$F$1413,4,FALSE)</f>
        <v>German David Diez</v>
      </c>
    </row>
    <row r="73" spans="1:12" x14ac:dyDescent="0.25">
      <c r="A73" t="str">
        <f>VLOOKUP("SurOccidente",[1]HistoriaOrdenCW24031155!$B73:$C$1413,2,FALSE)</f>
        <v>CAU.Asencio</v>
      </c>
      <c r="B73" s="3">
        <f ca="1">SUMIF([1]HistoriaOrdenCW24031155!$C$1:$E$1413,A73,[1]HistoriaOrdenCW24031155!$E:$E)</f>
        <v>712959270</v>
      </c>
      <c r="C73" s="1">
        <f>SUMIFS([1]HistoriaOrdenCW24031155!$E$2:$E$1413,[1]HistoriaOrdenCW24031155!$C$2:$C$1413,A73,[1]HistoriaOrdenCW24031155!$Z$2:$Z$1413,"")</f>
        <v>712959270</v>
      </c>
      <c r="D73" s="1">
        <f>SUMIFS([1]HistoriaOrdenCW24031155!$E$2:$E$1413,[1]HistoriaOrdenCW24031155!$C$2:$C$1413,A73,[1]HistoriaOrdenCW24031155!$Z$2:$Z$1413,"&gt; 0")</f>
        <v>0</v>
      </c>
      <c r="E73" s="4" t="str">
        <f>IFERROR(IF(VLOOKUP(A73,[1]HistoriaOrdenCW24031155!$C$2:$Z$1413,24,FALSE)=0,"",VLOOKUP(A73,[1]HistoriaOrdenCW24031155!$C$2:$Z$1413,24,FALSE)),"")</f>
        <v/>
      </c>
      <c r="F73" s="2" t="str">
        <f>MID(IF(VLOOKUP("SurOccidente",[1]HistoriaOrdenCW24031155!$B73:$D$1413,2,FALSE)="NA","",(VLOOKUP("SurOccidente",[1]HistoriaOrdenCW24031155!$B73:$D$1413,3,FALSE))),1,90)</f>
        <v>Localidades 700 - Cimentación Torre</v>
      </c>
      <c r="G73" s="4">
        <f>VLOOKUP(A73,[1]HistoriaOrdenCW24031155!$C$2:$O$1413,13,FALSE)</f>
        <v>44585</v>
      </c>
      <c r="H73" t="str">
        <f t="shared" si="2"/>
        <v>Año 3</v>
      </c>
      <c r="I73" s="2" t="str">
        <f>VLOOKUP(LEFT(A73,3),TablasAnexas!$A$22:$B$41,2,FALSE)</f>
        <v>Cauca</v>
      </c>
      <c r="L73" t="str">
        <f>VLOOKUP(A73,[1]HistoriaOrdenCW24031155!$C$2:$F$1413,4,FALSE)</f>
        <v>German David Diez</v>
      </c>
    </row>
    <row r="74" spans="1:12" x14ac:dyDescent="0.25">
      <c r="A74" t="str">
        <f>VLOOKUP("SurOccidente",[1]HistoriaOrdenCW24031155!$B74:$C$1413,2,FALSE)</f>
        <v>CAU.Asencio</v>
      </c>
      <c r="B74" s="3">
        <f ca="1">SUMIF([1]HistoriaOrdenCW24031155!$C$1:$E$1413,A74,[1]HistoriaOrdenCW24031155!$E:$E)</f>
        <v>712959270</v>
      </c>
      <c r="C74" s="1">
        <f>SUMIFS([1]HistoriaOrdenCW24031155!$E$2:$E$1413,[1]HistoriaOrdenCW24031155!$C$2:$C$1413,A74,[1]HistoriaOrdenCW24031155!$Z$2:$Z$1413,"")</f>
        <v>712959270</v>
      </c>
      <c r="D74" s="1">
        <f>SUMIFS([1]HistoriaOrdenCW24031155!$E$2:$E$1413,[1]HistoriaOrdenCW24031155!$C$2:$C$1413,A74,[1]HistoriaOrdenCW24031155!$Z$2:$Z$1413,"&gt; 0")</f>
        <v>0</v>
      </c>
      <c r="E74" s="4" t="str">
        <f>IFERROR(IF(VLOOKUP(A74,[1]HistoriaOrdenCW24031155!$C$2:$Z$1413,24,FALSE)=0,"",VLOOKUP(A74,[1]HistoriaOrdenCW24031155!$C$2:$Z$1413,24,FALSE)),"")</f>
        <v/>
      </c>
      <c r="F74" s="2" t="str">
        <f>MID(IF(VLOOKUP("SurOccidente",[1]HistoriaOrdenCW24031155!$B74:$D$1413,2,FALSE)="NA","",(VLOOKUP("SurOccidente",[1]HistoriaOrdenCW24031155!$B74:$D$1413,3,FALSE))),1,90)</f>
        <v>Localidades 700 - Obra Civil 100%</v>
      </c>
      <c r="G74" s="4">
        <f>VLOOKUP(A74,[1]HistoriaOrdenCW24031155!$C$2:$O$1413,13,FALSE)</f>
        <v>44585</v>
      </c>
      <c r="H74" t="str">
        <f t="shared" si="2"/>
        <v>Año 3</v>
      </c>
      <c r="I74" s="2" t="str">
        <f>VLOOKUP(LEFT(A74,3),TablasAnexas!$A$22:$B$41,2,FALSE)</f>
        <v>Cauca</v>
      </c>
      <c r="L74" t="str">
        <f>VLOOKUP(A74,[1]HistoriaOrdenCW24031155!$C$2:$F$1413,4,FALSE)</f>
        <v>German David Diez</v>
      </c>
    </row>
    <row r="75" spans="1:12" x14ac:dyDescent="0.25">
      <c r="A75" t="str">
        <f>VLOOKUP("SurOccidente",[1]HistoriaOrdenCW24031155!$B75:$C$1413,2,FALSE)</f>
        <v>VAL.San Marcos</v>
      </c>
      <c r="B75" s="3">
        <f ca="1">SUMIF([1]HistoriaOrdenCW24031155!$C$1:$E$1413,A75,[1]HistoriaOrdenCW24031155!$E:$E)</f>
        <v>12337865</v>
      </c>
      <c r="C75" s="1">
        <f>SUMIFS([1]HistoriaOrdenCW24031155!$E$2:$E$1413,[1]HistoriaOrdenCW24031155!$C$2:$C$1413,A75,[1]HistoriaOrdenCW24031155!$Z$2:$Z$1413,"")</f>
        <v>0</v>
      </c>
      <c r="D75" s="1">
        <f>SUMIFS([1]HistoriaOrdenCW24031155!$E$2:$E$1413,[1]HistoriaOrdenCW24031155!$C$2:$C$1413,A75,[1]HistoriaOrdenCW24031155!$Z$2:$Z$1413,"&gt; 0")</f>
        <v>12337865</v>
      </c>
      <c r="E75" s="4">
        <f>IFERROR(IF(VLOOKUP(A75,[1]HistoriaOrdenCW24031155!$C$2:$Z$1413,24,FALSE)=0,"",VLOOKUP(A75,[1]HistoriaOrdenCW24031155!$C$2:$Z$1413,24,FALSE)),"")</f>
        <v>44624</v>
      </c>
      <c r="F75" s="2" t="str">
        <f>MID(IF(VLOOKUP("SurOccidente",[1]HistoriaOrdenCW24031155!$B75:$D$1413,2,FALSE)="NA","",(VLOOKUP("SurOccidente",[1]HistoriaOrdenCW24031155!$B75:$D$1413,3,FALSE))),1,90)</f>
        <v>Ampliación 3G/LTE - Ampliación Obras Civiles</v>
      </c>
      <c r="G75" s="4">
        <f>VLOOKUP(A75,[1]HistoriaOrdenCW24031155!$C$2:$O$1413,13,FALSE)</f>
        <v>44582</v>
      </c>
      <c r="H75" t="str">
        <f t="shared" si="2"/>
        <v>Año 3</v>
      </c>
      <c r="I75" s="2" t="str">
        <f>VLOOKUP(LEFT(A75,3),TablasAnexas!$A$22:$B$41,2,FALSE)</f>
        <v>Valle del Cauca</v>
      </c>
      <c r="L75" t="str">
        <f>VLOOKUP(A75,[1]HistoriaOrdenCW24031155!$C$2:$F$1413,4,FALSE)</f>
        <v>German Dario Mancipe</v>
      </c>
    </row>
    <row r="76" spans="1:12" x14ac:dyDescent="0.25">
      <c r="A76" t="str">
        <f>VLOOKUP("SurOccidente",[1]HistoriaOrdenCW24031155!$B76:$C$1413,2,FALSE)</f>
        <v>TUL.Marandua</v>
      </c>
      <c r="B76" s="3">
        <f ca="1">SUMIF([1]HistoriaOrdenCW24031155!$C$1:$E$1413,A76,[1]HistoriaOrdenCW24031155!$E:$E)</f>
        <v>1974834</v>
      </c>
      <c r="C76" s="1">
        <f>SUMIFS([1]HistoriaOrdenCW24031155!$E$2:$E$1413,[1]HistoriaOrdenCW24031155!$C$2:$C$1413,A76,[1]HistoriaOrdenCW24031155!$Z$2:$Z$1413,"")</f>
        <v>0</v>
      </c>
      <c r="D76" s="1">
        <f>SUMIFS([1]HistoriaOrdenCW24031155!$E$2:$E$1413,[1]HistoriaOrdenCW24031155!$C$2:$C$1413,A76,[1]HistoriaOrdenCW24031155!$Z$2:$Z$1413,"&gt; 0")</f>
        <v>1974834</v>
      </c>
      <c r="E76" s="4">
        <f>IFERROR(IF(VLOOKUP(A76,[1]HistoriaOrdenCW24031155!$C$2:$Z$1413,24,FALSE)=0,"",VLOOKUP(A76,[1]HistoriaOrdenCW24031155!$C$2:$Z$1413,24,FALSE)),"")</f>
        <v>44624</v>
      </c>
      <c r="F76" s="2" t="str">
        <f>MID(IF(VLOOKUP("SurOccidente",[1]HistoriaOrdenCW24031155!$B76:$D$1413,2,FALSE)="NA","",(VLOOKUP("SurOccidente",[1]HistoriaOrdenCW24031155!$B76:$D$1413,3,FALSE))),1,90)</f>
        <v>Ampliación Localidades 700 - Ampliación Obras Civiles</v>
      </c>
      <c r="G76" s="4">
        <f>VLOOKUP(A76,[1]HistoriaOrdenCW24031155!$C$2:$O$1413,13,FALSE)</f>
        <v>44582</v>
      </c>
      <c r="H76" t="str">
        <f t="shared" si="2"/>
        <v>Año 3</v>
      </c>
      <c r="I76" s="2" t="str">
        <f>VLOOKUP(LEFT(A76,3),TablasAnexas!$A$22:$B$41,2,FALSE)</f>
        <v>Tulua</v>
      </c>
      <c r="L76" t="str">
        <f>VLOOKUP(A76,[1]HistoriaOrdenCW24031155!$C$2:$F$1413,4,FALSE)</f>
        <v>German Dario Mancipe</v>
      </c>
    </row>
    <row r="77" spans="1:12" x14ac:dyDescent="0.25">
      <c r="A77" t="str">
        <f>VLOOKUP("SurOccidente",[1]HistoriaOrdenCW24031155!$B77:$C$1413,2,FALSE)</f>
        <v>PUT.Sibundoy-2</v>
      </c>
      <c r="B77" s="3">
        <f ca="1">SUMIF([1]HistoriaOrdenCW24031155!$C$1:$E$1413,A77,[1]HistoriaOrdenCW24031155!$E:$E)</f>
        <v>8132164</v>
      </c>
      <c r="C77" s="1">
        <f>SUMIFS([1]HistoriaOrdenCW24031155!$E$2:$E$1413,[1]HistoriaOrdenCW24031155!$C$2:$C$1413,A77,[1]HistoriaOrdenCW24031155!$Z$2:$Z$1413,"")</f>
        <v>0</v>
      </c>
      <c r="D77" s="1">
        <f>SUMIFS([1]HistoriaOrdenCW24031155!$E$2:$E$1413,[1]HistoriaOrdenCW24031155!$C$2:$C$1413,A77,[1]HistoriaOrdenCW24031155!$Z$2:$Z$1413,"&gt; 0")</f>
        <v>8132164</v>
      </c>
      <c r="E77" s="4">
        <f>IFERROR(IF(VLOOKUP(A77,[1]HistoriaOrdenCW24031155!$C$2:$Z$1413,24,FALSE)=0,"",VLOOKUP(A77,[1]HistoriaOrdenCW24031155!$C$2:$Z$1413,24,FALSE)),"")</f>
        <v>44624</v>
      </c>
      <c r="F77" s="2" t="str">
        <f>MID(IF(VLOOKUP("SurOccidente",[1]HistoriaOrdenCW24031155!$B77:$D$1413,2,FALSE)="NA","",(VLOOKUP("SurOccidente",[1]HistoriaOrdenCW24031155!$B77:$D$1413,3,FALSE))),1,90)</f>
        <v>Ampliación 3G/LTE - Ampliación Obras Civiles</v>
      </c>
      <c r="G77" s="4">
        <f>VLOOKUP(A77,[1]HistoriaOrdenCW24031155!$C$2:$O$1413,13,FALSE)</f>
        <v>44582</v>
      </c>
      <c r="H77" t="str">
        <f t="shared" si="2"/>
        <v>Año 3</v>
      </c>
      <c r="I77" s="2" t="str">
        <f>VLOOKUP(LEFT(A77,3),TablasAnexas!$A$22:$B$41,2,FALSE)</f>
        <v>Putumayo</v>
      </c>
      <c r="L77" t="str">
        <f>VLOOKUP(A77,[1]HistoriaOrdenCW24031155!$C$2:$F$1413,4,FALSE)</f>
        <v>German Dario Mancipe</v>
      </c>
    </row>
    <row r="78" spans="1:12" x14ac:dyDescent="0.25">
      <c r="A78" t="str">
        <f>VLOOKUP("SurOccidente",[1]HistoriaOrdenCW24031155!$B78:$C$1413,2,FALSE)</f>
        <v>NEI.Gaitana-2</v>
      </c>
      <c r="B78" s="3">
        <f ca="1">SUMIF([1]HistoriaOrdenCW24031155!$C$1:$E$1413,A78,[1]HistoriaOrdenCW24031155!$E:$E)</f>
        <v>5637395</v>
      </c>
      <c r="C78" s="1">
        <f>SUMIFS([1]HistoriaOrdenCW24031155!$E$2:$E$1413,[1]HistoriaOrdenCW24031155!$C$2:$C$1413,A78,[1]HistoriaOrdenCW24031155!$Z$2:$Z$1413,"")</f>
        <v>0</v>
      </c>
      <c r="D78" s="1">
        <f>SUMIFS([1]HistoriaOrdenCW24031155!$E$2:$E$1413,[1]HistoriaOrdenCW24031155!$C$2:$C$1413,A78,[1]HistoriaOrdenCW24031155!$Z$2:$Z$1413,"&gt; 0")</f>
        <v>5637395</v>
      </c>
      <c r="E78" s="4">
        <f>IFERROR(IF(VLOOKUP(A78,[1]HistoriaOrdenCW24031155!$C$2:$Z$1413,24,FALSE)=0,"",VLOOKUP(A78,[1]HistoriaOrdenCW24031155!$C$2:$Z$1413,24,FALSE)),"")</f>
        <v>44624</v>
      </c>
      <c r="F78" s="2" t="str">
        <f>MID(IF(VLOOKUP("SurOccidente",[1]HistoriaOrdenCW24031155!$B78:$D$1413,2,FALSE)="NA","",(VLOOKUP("SurOccidente",[1]HistoriaOrdenCW24031155!$B78:$D$1413,3,FALSE))),1,90)</f>
        <v>Ampliación 3G/LTE - Ampliación Obras Civiles</v>
      </c>
      <c r="G78" s="4">
        <f>VLOOKUP(A78,[1]HistoriaOrdenCW24031155!$C$2:$O$1413,13,FALSE)</f>
        <v>44582</v>
      </c>
      <c r="H78" t="str">
        <f t="shared" si="2"/>
        <v>Año 3</v>
      </c>
      <c r="I78" s="2" t="str">
        <f>VLOOKUP(LEFT(A78,3),TablasAnexas!$A$22:$B$41,2,FALSE)</f>
        <v>Neiva</v>
      </c>
      <c r="L78" t="str">
        <f>VLOOKUP(A78,[1]HistoriaOrdenCW24031155!$C$2:$F$1413,4,FALSE)</f>
        <v>German Dario Mancipe</v>
      </c>
    </row>
    <row r="79" spans="1:12" x14ac:dyDescent="0.25">
      <c r="A79" t="str">
        <f>VLOOKUP("SurOccidente",[1]HistoriaOrdenCW24031155!$B79:$C$1413,2,FALSE)</f>
        <v>HUI.Praga</v>
      </c>
      <c r="B79" s="3">
        <f ca="1">SUMIF([1]HistoriaOrdenCW24031155!$C$1:$E$1413,A79,[1]HistoriaOrdenCW24031155!$E:$E)</f>
        <v>15000000</v>
      </c>
      <c r="C79" s="1">
        <f>SUMIFS([1]HistoriaOrdenCW24031155!$E$2:$E$1413,[1]HistoriaOrdenCW24031155!$C$2:$C$1413,A79,[1]HistoriaOrdenCW24031155!$Z$2:$Z$1413,"")</f>
        <v>15000000</v>
      </c>
      <c r="D79" s="1">
        <f>SUMIFS([1]HistoriaOrdenCW24031155!$E$2:$E$1413,[1]HistoriaOrdenCW24031155!$C$2:$C$1413,A79,[1]HistoriaOrdenCW24031155!$Z$2:$Z$1413,"&gt; 0")</f>
        <v>0</v>
      </c>
      <c r="E79" s="4" t="str">
        <f>IFERROR(IF(VLOOKUP(A79,[1]HistoriaOrdenCW24031155!$C$2:$Z$1413,24,FALSE)=0,"",VLOOKUP(A79,[1]HistoriaOrdenCW24031155!$C$2:$Z$1413,24,FALSE)),"")</f>
        <v/>
      </c>
      <c r="F79" s="2" t="str">
        <f>MID(IF(VLOOKUP("SurOccidente",[1]HistoriaOrdenCW24031155!$B79:$D$1413,2,FALSE)="NA","",(VLOOKUP("SurOccidente",[1]HistoriaOrdenCW24031155!$B79:$D$1413,3,FALSE))),1,90)</f>
        <v>Ampliación Localidades 700 - Ampliación Obras Civiles</v>
      </c>
      <c r="G79" s="4">
        <f>VLOOKUP(A79,[1]HistoriaOrdenCW24031155!$C$2:$O$1413,13,FALSE)</f>
        <v>44608</v>
      </c>
      <c r="H79" t="str">
        <f t="shared" si="2"/>
        <v>Año 3</v>
      </c>
      <c r="I79" s="2" t="str">
        <f>VLOOKUP(LEFT(A79,3),TablasAnexas!$A$22:$B$41,2,FALSE)</f>
        <v>Huila</v>
      </c>
      <c r="L79" t="str">
        <f>VLOOKUP(A79,[1]HistoriaOrdenCW24031155!$C$2:$F$1413,4,FALSE)</f>
        <v>German David Diez</v>
      </c>
    </row>
    <row r="80" spans="1:12" x14ac:dyDescent="0.25">
      <c r="A80" t="str">
        <f>VLOOKUP("SurOccidente",[1]HistoriaOrdenCW24031155!$B80:$C$1413,2,FALSE)</f>
        <v>FLO.Villa Monica</v>
      </c>
      <c r="B80" s="3">
        <f ca="1">SUMIF([1]HistoriaOrdenCW24031155!$C$1:$E$1413,A80,[1]HistoriaOrdenCW24031155!$E:$E)</f>
        <v>6571605</v>
      </c>
      <c r="C80" s="1">
        <f>SUMIFS([1]HistoriaOrdenCW24031155!$E$2:$E$1413,[1]HistoriaOrdenCW24031155!$C$2:$C$1413,A80,[1]HistoriaOrdenCW24031155!$Z$2:$Z$1413,"")</f>
        <v>6571605</v>
      </c>
      <c r="D80" s="1">
        <f>SUMIFS([1]HistoriaOrdenCW24031155!$E$2:$E$1413,[1]HistoriaOrdenCW24031155!$C$2:$C$1413,A80,[1]HistoriaOrdenCW24031155!$Z$2:$Z$1413,"&gt; 0")</f>
        <v>0</v>
      </c>
      <c r="E80" s="4" t="str">
        <f>IFERROR(IF(VLOOKUP(A80,[1]HistoriaOrdenCW24031155!$C$2:$Z$1413,24,FALSE)=0,"",VLOOKUP(A80,[1]HistoriaOrdenCW24031155!$C$2:$Z$1413,24,FALSE)),"")</f>
        <v/>
      </c>
      <c r="F80" s="2" t="str">
        <f>MID(IF(VLOOKUP("SurOccidente",[1]HistoriaOrdenCW24031155!$B80:$D$1413,2,FALSE)="NA","",(VLOOKUP("SurOccidente",[1]HistoriaOrdenCW24031155!$B80:$D$1413,3,FALSE))),1,90)</f>
        <v>Ampliación Localidades 700 - Ampliación Obras Civiles</v>
      </c>
      <c r="G80" s="4">
        <f>VLOOKUP(A80,[1]HistoriaOrdenCW24031155!$C$2:$O$1413,13,FALSE)</f>
        <v>44582</v>
      </c>
      <c r="H80" t="str">
        <f t="shared" si="2"/>
        <v>Año 3</v>
      </c>
      <c r="I80" s="2" t="str">
        <f>VLOOKUP(LEFT(A80,3),TablasAnexas!$A$22:$B$41,2,FALSE)</f>
        <v>Florencia</v>
      </c>
      <c r="L80" t="str">
        <f>VLOOKUP(A80,[1]HistoriaOrdenCW24031155!$C$2:$F$1413,4,FALSE)</f>
        <v>German Dario Mancipe</v>
      </c>
    </row>
    <row r="81" spans="1:12" x14ac:dyDescent="0.25">
      <c r="A81" t="str">
        <f>VLOOKUP("SurOccidente",[1]HistoriaOrdenCW24031155!$B81:$C$1413,2,FALSE)</f>
        <v>TOL.Guamo-2</v>
      </c>
      <c r="B81" s="3">
        <f ca="1">SUMIF([1]HistoriaOrdenCW24031155!$C$1:$E$1413,A81,[1]HistoriaOrdenCW24031155!$E:$E)</f>
        <v>26169303</v>
      </c>
      <c r="C81" s="1">
        <f>SUMIFS([1]HistoriaOrdenCW24031155!$E$2:$E$1413,[1]HistoriaOrdenCW24031155!$C$2:$C$1413,A81,[1]HistoriaOrdenCW24031155!$Z$2:$Z$1413,"")</f>
        <v>11579478</v>
      </c>
      <c r="D81" s="1">
        <f>SUMIFS([1]HistoriaOrdenCW24031155!$E$2:$E$1413,[1]HistoriaOrdenCW24031155!$C$2:$C$1413,A81,[1]HistoriaOrdenCW24031155!$Z$2:$Z$1413,"&gt; 0")</f>
        <v>14589825</v>
      </c>
      <c r="E81" s="4">
        <f>IFERROR(IF(VLOOKUP(A81,[1]HistoriaOrdenCW24031155!$C$2:$Z$1413,24,FALSE)=0,"",VLOOKUP(A81,[1]HistoriaOrdenCW24031155!$C$2:$Z$1413,24,FALSE)),"")</f>
        <v>44624</v>
      </c>
      <c r="F81" s="2" t="str">
        <f>MID(IF(VLOOKUP("SurOccidente",[1]HistoriaOrdenCW24031155!$B81:$D$1413,2,FALSE)="NA","",(VLOOKUP("SurOccidente",[1]HistoriaOrdenCW24031155!$B81:$D$1413,3,FALSE))),1,90)</f>
        <v>Ampliación Localidades 700 - Ampliación Obras Civiles</v>
      </c>
      <c r="G81" s="4">
        <f>VLOOKUP(A81,[1]HistoriaOrdenCW24031155!$C$2:$O$1413,13,FALSE)</f>
        <v>44582</v>
      </c>
      <c r="H81" t="str">
        <f t="shared" si="2"/>
        <v>Año 3</v>
      </c>
      <c r="I81" s="2" t="str">
        <f>VLOOKUP(LEFT(A81,3),TablasAnexas!$A$22:$B$41,2,FALSE)</f>
        <v>Tolima</v>
      </c>
      <c r="L81" t="str">
        <f>VLOOKUP(A81,[1]HistoriaOrdenCW24031155!$C$2:$F$1413,4,FALSE)</f>
        <v>German Dario Mancipe</v>
      </c>
    </row>
    <row r="82" spans="1:12" x14ac:dyDescent="0.25">
      <c r="A82" t="str">
        <f>VLOOKUP("SurOccidente",[1]HistoriaOrdenCW24031155!$B82:$C$1413,2,FALSE)</f>
        <v>TOL.CENOP</v>
      </c>
      <c r="B82" s="3">
        <f ca="1">SUMIF([1]HistoriaOrdenCW24031155!$C$1:$E$1413,A82,[1]HistoriaOrdenCW24031155!$E:$E)</f>
        <v>2618541</v>
      </c>
      <c r="C82" s="1">
        <f>SUMIFS([1]HistoriaOrdenCW24031155!$E$2:$E$1413,[1]HistoriaOrdenCW24031155!$C$2:$C$1413,A82,[1]HistoriaOrdenCW24031155!$Z$2:$Z$1413,"")</f>
        <v>0</v>
      </c>
      <c r="D82" s="1">
        <f>SUMIFS([1]HistoriaOrdenCW24031155!$E$2:$E$1413,[1]HistoriaOrdenCW24031155!$C$2:$C$1413,A82,[1]HistoriaOrdenCW24031155!$Z$2:$Z$1413,"&gt; 0")</f>
        <v>2618541</v>
      </c>
      <c r="E82" s="4">
        <f>IFERROR(IF(VLOOKUP(A82,[1]HistoriaOrdenCW24031155!$C$2:$Z$1413,24,FALSE)=0,"",VLOOKUP(A82,[1]HistoriaOrdenCW24031155!$C$2:$Z$1413,24,FALSE)),"")</f>
        <v>44624</v>
      </c>
      <c r="F82" s="2" t="str">
        <f>MID(IF(VLOOKUP("SurOccidente",[1]HistoriaOrdenCW24031155!$B82:$D$1413,2,FALSE)="NA","",(VLOOKUP("SurOccidente",[1]HistoriaOrdenCW24031155!$B82:$D$1413,3,FALSE))),1,90)</f>
        <v>Ampliación Localidades 700 - Ampliación Obras Civiles</v>
      </c>
      <c r="G82" s="4">
        <f>VLOOKUP(A82,[1]HistoriaOrdenCW24031155!$C$2:$O$1413,13,FALSE)</f>
        <v>44582</v>
      </c>
      <c r="H82" t="str">
        <f t="shared" si="2"/>
        <v>Año 3</v>
      </c>
      <c r="I82" s="2" t="str">
        <f>VLOOKUP(LEFT(A82,3),TablasAnexas!$A$22:$B$41,2,FALSE)</f>
        <v>Tolima</v>
      </c>
      <c r="L82" t="str">
        <f>VLOOKUP(A82,[1]HistoriaOrdenCW24031155!$C$2:$F$1413,4,FALSE)</f>
        <v>German Dario Mancipe</v>
      </c>
    </row>
    <row r="83" spans="1:12" x14ac:dyDescent="0.25">
      <c r="A83" t="str">
        <f>VLOOKUP("SurOccidente",[1]HistoriaOrdenCW24031155!$B83:$C$1413,2,FALSE)</f>
        <v>NAR.Tumaco-7</v>
      </c>
      <c r="B83" s="3">
        <f ca="1">SUMIF([1]HistoriaOrdenCW24031155!$C$1:$E$1413,A83,[1]HistoriaOrdenCW24031155!$E:$E)</f>
        <v>52189848</v>
      </c>
      <c r="C83" s="1">
        <f>SUMIFS([1]HistoriaOrdenCW24031155!$E$2:$E$1413,[1]HistoriaOrdenCW24031155!$C$2:$C$1413,A83,[1]HistoriaOrdenCW24031155!$Z$2:$Z$1413,"")</f>
        <v>0</v>
      </c>
      <c r="D83" s="1">
        <f>SUMIFS([1]HistoriaOrdenCW24031155!$E$2:$E$1413,[1]HistoriaOrdenCW24031155!$C$2:$C$1413,A83,[1]HistoriaOrdenCW24031155!$Z$2:$Z$1413,"&gt; 0")</f>
        <v>52189848</v>
      </c>
      <c r="E83" s="4">
        <f>IFERROR(IF(VLOOKUP(A83,[1]HistoriaOrdenCW24031155!$C$2:$Z$1413,24,FALSE)=0,"",VLOOKUP(A83,[1]HistoriaOrdenCW24031155!$C$2:$Z$1413,24,FALSE)),"")</f>
        <v>44624</v>
      </c>
      <c r="F83" s="2" t="str">
        <f>MID(IF(VLOOKUP("SurOccidente",[1]HistoriaOrdenCW24031155!$B83:$D$1413,2,FALSE)="NA","",(VLOOKUP("SurOccidente",[1]HistoriaOrdenCW24031155!$B83:$D$1413,3,FALSE))),1,90)</f>
        <v>Ampliación Localidades 700 - Ampliación Obras Civiles</v>
      </c>
      <c r="G83" s="4">
        <f>VLOOKUP(A83,[1]HistoriaOrdenCW24031155!$C$2:$O$1413,13,FALSE)</f>
        <v>44582</v>
      </c>
      <c r="H83" t="str">
        <f t="shared" si="2"/>
        <v>Año 3</v>
      </c>
      <c r="I83" s="2" t="str">
        <f>VLOOKUP(LEFT(A83,3),TablasAnexas!$A$22:$B$41,2,FALSE)</f>
        <v>Nariño</v>
      </c>
      <c r="L83" t="str">
        <f>VLOOKUP(A83,[1]HistoriaOrdenCW24031155!$C$2:$F$1413,4,FALSE)</f>
        <v>German Dario Mancipe</v>
      </c>
    </row>
    <row r="84" spans="1:12" x14ac:dyDescent="0.25">
      <c r="A84" t="str">
        <f>VLOOKUP("SurOccidente",[1]HistoriaOrdenCW24031155!$B84:$C$1413,2,FALSE)</f>
        <v>NAR.Tambo</v>
      </c>
      <c r="B84" s="3">
        <f ca="1">SUMIF([1]HistoriaOrdenCW24031155!$C$1:$E$1413,A84,[1]HistoriaOrdenCW24031155!$E:$E)</f>
        <v>13930113</v>
      </c>
      <c r="C84" s="1">
        <f>SUMIFS([1]HistoriaOrdenCW24031155!$E$2:$E$1413,[1]HistoriaOrdenCW24031155!$C$2:$C$1413,A84,[1]HistoriaOrdenCW24031155!$Z$2:$Z$1413,"")</f>
        <v>13930113</v>
      </c>
      <c r="D84" s="1">
        <f>SUMIFS([1]HistoriaOrdenCW24031155!$E$2:$E$1413,[1]HistoriaOrdenCW24031155!$C$2:$C$1413,A84,[1]HistoriaOrdenCW24031155!$Z$2:$Z$1413,"&gt; 0")</f>
        <v>0</v>
      </c>
      <c r="E84" s="4" t="str">
        <f>IFERROR(IF(VLOOKUP(A84,[1]HistoriaOrdenCW24031155!$C$2:$Z$1413,24,FALSE)=0,"",VLOOKUP(A84,[1]HistoriaOrdenCW24031155!$C$2:$Z$1413,24,FALSE)),"")</f>
        <v/>
      </c>
      <c r="F84" s="2" t="str">
        <f>MID(IF(VLOOKUP("SurOccidente",[1]HistoriaOrdenCW24031155!$B84:$D$1413,2,FALSE)="NA","",(VLOOKUP("SurOccidente",[1]HistoriaOrdenCW24031155!$B84:$D$1413,3,FALSE))),1,90)</f>
        <v>Ampliación Localidades 700 - Ampliación Obras Civiles</v>
      </c>
      <c r="G84" s="4">
        <f>VLOOKUP(A84,[1]HistoriaOrdenCW24031155!$C$2:$O$1413,13,FALSE)</f>
        <v>44582</v>
      </c>
      <c r="H84" t="str">
        <f t="shared" si="2"/>
        <v>Año 3</v>
      </c>
      <c r="I84" s="2" t="str">
        <f>VLOOKUP(LEFT(A84,3),TablasAnexas!$A$22:$B$41,2,FALSE)</f>
        <v>Nariño</v>
      </c>
      <c r="L84" t="str">
        <f>VLOOKUP(A84,[1]HistoriaOrdenCW24031155!$C$2:$F$1413,4,FALSE)</f>
        <v>German Dario Mancipe</v>
      </c>
    </row>
    <row r="85" spans="1:12" x14ac:dyDescent="0.25">
      <c r="A85" t="str">
        <f>VLOOKUP("SurOccidente",[1]HistoriaOrdenCW24031155!$B85:$C$1413,2,FALSE)</f>
        <v>HUI.Suaza</v>
      </c>
      <c r="B85" s="3">
        <f ca="1">SUMIF([1]HistoriaOrdenCW24031155!$C$1:$E$1413,A85,[1]HistoriaOrdenCW24031155!$E:$E)</f>
        <v>5111612</v>
      </c>
      <c r="C85" s="1">
        <f>SUMIFS([1]HistoriaOrdenCW24031155!$E$2:$E$1413,[1]HistoriaOrdenCW24031155!$C$2:$C$1413,A85,[1]HistoriaOrdenCW24031155!$Z$2:$Z$1413,"")</f>
        <v>0</v>
      </c>
      <c r="D85" s="1">
        <f>SUMIFS([1]HistoriaOrdenCW24031155!$E$2:$E$1413,[1]HistoriaOrdenCW24031155!$C$2:$C$1413,A85,[1]HistoriaOrdenCW24031155!$Z$2:$Z$1413,"&gt; 0")</f>
        <v>5111612</v>
      </c>
      <c r="E85" s="4">
        <f>IFERROR(IF(VLOOKUP(A85,[1]HistoriaOrdenCW24031155!$C$2:$Z$1413,24,FALSE)=0,"",VLOOKUP(A85,[1]HistoriaOrdenCW24031155!$C$2:$Z$1413,24,FALSE)),"")</f>
        <v>44624</v>
      </c>
      <c r="F85" s="2" t="str">
        <f>MID(IF(VLOOKUP("SurOccidente",[1]HistoriaOrdenCW24031155!$B85:$D$1413,2,FALSE)="NA","",(VLOOKUP("SurOccidente",[1]HistoriaOrdenCW24031155!$B85:$D$1413,3,FALSE))),1,90)</f>
        <v>Ampliación Localidades 700 - Ampliación Obras Civiles</v>
      </c>
      <c r="G85" s="4">
        <f>VLOOKUP(A85,[1]HistoriaOrdenCW24031155!$C$2:$O$1413,13,FALSE)</f>
        <v>44583</v>
      </c>
      <c r="H85" t="str">
        <f t="shared" si="2"/>
        <v>Año 3</v>
      </c>
      <c r="I85" s="2" t="str">
        <f>VLOOKUP(LEFT(A85,3),TablasAnexas!$A$22:$B$41,2,FALSE)</f>
        <v>Huila</v>
      </c>
      <c r="L85" t="str">
        <f>VLOOKUP(A85,[1]HistoriaOrdenCW24031155!$C$2:$F$1413,4,FALSE)</f>
        <v>German Dario Mancipe</v>
      </c>
    </row>
    <row r="86" spans="1:12" x14ac:dyDescent="0.25">
      <c r="A86" t="str">
        <f>VLOOKUP("SurOccidente",[1]HistoriaOrdenCW24031155!$B86:$C$1413,2,FALSE)</f>
        <v>CAL.Villa Nueva</v>
      </c>
      <c r="B86" s="3">
        <f ca="1">SUMIF([1]HistoriaOrdenCW24031155!$C$1:$E$1413,A86,[1]HistoriaOrdenCW24031155!$E:$E)</f>
        <v>2896406</v>
      </c>
      <c r="C86" s="1">
        <f>SUMIFS([1]HistoriaOrdenCW24031155!$E$2:$E$1413,[1]HistoriaOrdenCW24031155!$C$2:$C$1413,A86,[1]HistoriaOrdenCW24031155!$Z$2:$Z$1413,"")</f>
        <v>0</v>
      </c>
      <c r="D86" s="1">
        <f>SUMIFS([1]HistoriaOrdenCW24031155!$E$2:$E$1413,[1]HistoriaOrdenCW24031155!$C$2:$C$1413,A86,[1]HistoriaOrdenCW24031155!$Z$2:$Z$1413,"&gt; 0")</f>
        <v>2896406</v>
      </c>
      <c r="E86" s="4">
        <f>IFERROR(IF(VLOOKUP(A86,[1]HistoriaOrdenCW24031155!$C$2:$Z$1413,24,FALSE)=0,"",VLOOKUP(A86,[1]HistoriaOrdenCW24031155!$C$2:$Z$1413,24,FALSE)),"")</f>
        <v>44624</v>
      </c>
      <c r="F86" s="2" t="str">
        <f>MID(IF(VLOOKUP("SurOccidente",[1]HistoriaOrdenCW24031155!$B86:$D$1413,2,FALSE)="NA","",(VLOOKUP("SurOccidente",[1]HistoriaOrdenCW24031155!$B86:$D$1413,3,FALSE))),1,90)</f>
        <v>Ampliación Localidades 700 - Ampliación Obras Civiles</v>
      </c>
      <c r="G86" s="4">
        <f>VLOOKUP(A86,[1]HistoriaOrdenCW24031155!$C$2:$O$1413,13,FALSE)</f>
        <v>44583</v>
      </c>
      <c r="H86" t="str">
        <f t="shared" si="2"/>
        <v>Año 3</v>
      </c>
      <c r="I86" s="2" t="str">
        <f>VLOOKUP(LEFT(A86,3),TablasAnexas!$A$22:$B$41,2,FALSE)</f>
        <v>Cali</v>
      </c>
      <c r="L86" t="str">
        <f>VLOOKUP(A86,[1]HistoriaOrdenCW24031155!$C$2:$F$1413,4,FALSE)</f>
        <v>German Dario Mancipe</v>
      </c>
    </row>
    <row r="87" spans="1:12" x14ac:dyDescent="0.25">
      <c r="A87" t="str">
        <f>VLOOKUP("SurOccidente",[1]HistoriaOrdenCW24031155!$B87:$C$1413,2,FALSE)</f>
        <v>CAU.Brisas Patia</v>
      </c>
      <c r="B87" s="3">
        <f ca="1">SUMIF([1]HistoriaOrdenCW24031155!$C$1:$E$1413,A87,[1]HistoriaOrdenCW24031155!$E:$E)</f>
        <v>575000000</v>
      </c>
      <c r="C87" s="1">
        <f>SUMIFS([1]HistoriaOrdenCW24031155!$E$2:$E$1413,[1]HistoriaOrdenCW24031155!$C$2:$C$1413,A87,[1]HistoriaOrdenCW24031155!$Z$2:$Z$1413,"")</f>
        <v>575000000</v>
      </c>
      <c r="D87" s="1">
        <f>SUMIFS([1]HistoriaOrdenCW24031155!$E$2:$E$1413,[1]HistoriaOrdenCW24031155!$C$2:$C$1413,A87,[1]HistoriaOrdenCW24031155!$Z$2:$Z$1413,"&gt; 0")</f>
        <v>0</v>
      </c>
      <c r="E87" s="4" t="str">
        <f>IFERROR(IF(VLOOKUP(A87,[1]HistoriaOrdenCW24031155!$C$2:$Z$1413,24,FALSE)=0,"",VLOOKUP(A87,[1]HistoriaOrdenCW24031155!$C$2:$Z$1413,24,FALSE)),"")</f>
        <v/>
      </c>
      <c r="F87" s="2" t="str">
        <f>MID(IF(VLOOKUP("SurOccidente",[1]HistoriaOrdenCW24031155!$B87:$D$1413,2,FALSE)="NA","",(VLOOKUP("SurOccidente",[1]HistoriaOrdenCW24031155!$B87:$D$1413,3,FALSE))),1,90)</f>
        <v>Localidades 700 - Obra Eléctrica 100%</v>
      </c>
      <c r="G87" s="4">
        <f>VLOOKUP(A87,[1]HistoriaOrdenCW24031155!$C$2:$O$1413,13,FALSE)</f>
        <v>44592</v>
      </c>
      <c r="H87" t="str">
        <f t="shared" si="2"/>
        <v>Año 3</v>
      </c>
      <c r="I87" s="2" t="str">
        <f>VLOOKUP(LEFT(A87,3),TablasAnexas!$A$22:$B$41,2,FALSE)</f>
        <v>Cauca</v>
      </c>
      <c r="L87" t="str">
        <f>VLOOKUP(A87,[1]HistoriaOrdenCW24031155!$C$2:$F$1413,4,FALSE)</f>
        <v>Juan Carlos Gonzalez</v>
      </c>
    </row>
    <row r="88" spans="1:12" x14ac:dyDescent="0.25">
      <c r="A88" t="str">
        <f>VLOOKUP("SurOccidente",[1]HistoriaOrdenCW24031155!$B88:$C$1413,2,FALSE)</f>
        <v>CAU.Brisas Patia</v>
      </c>
      <c r="B88" s="3">
        <f ca="1">SUMIF([1]HistoriaOrdenCW24031155!$C$1:$E$1413,A88,[1]HistoriaOrdenCW24031155!$E:$E)</f>
        <v>575000000</v>
      </c>
      <c r="C88" s="1">
        <f>SUMIFS([1]HistoriaOrdenCW24031155!$E$2:$E$1413,[1]HistoriaOrdenCW24031155!$C$2:$C$1413,A88,[1]HistoriaOrdenCW24031155!$Z$2:$Z$1413,"")</f>
        <v>575000000</v>
      </c>
      <c r="D88" s="1">
        <f>SUMIFS([1]HistoriaOrdenCW24031155!$E$2:$E$1413,[1]HistoriaOrdenCW24031155!$C$2:$C$1413,A88,[1]HistoriaOrdenCW24031155!$Z$2:$Z$1413,"&gt; 0")</f>
        <v>0</v>
      </c>
      <c r="E88" s="4" t="str">
        <f>IFERROR(IF(VLOOKUP(A88,[1]HistoriaOrdenCW24031155!$C$2:$Z$1413,24,FALSE)=0,"",VLOOKUP(A88,[1]HistoriaOrdenCW24031155!$C$2:$Z$1413,24,FALSE)),"")</f>
        <v/>
      </c>
      <c r="F88" s="2" t="str">
        <f>MID(IF(VLOOKUP("SurOccidente",[1]HistoriaOrdenCW24031155!$B88:$D$1413,2,FALSE)="NA","",(VLOOKUP("SurOccidente",[1]HistoriaOrdenCW24031155!$B88:$D$1413,3,FALSE))),1,90)</f>
        <v>Localidades 700 - Obra Civil 100%</v>
      </c>
      <c r="G88" s="4">
        <f>VLOOKUP(A88,[1]HistoriaOrdenCW24031155!$C$2:$O$1413,13,FALSE)</f>
        <v>44592</v>
      </c>
      <c r="H88" t="str">
        <f t="shared" si="2"/>
        <v>Año 3</v>
      </c>
      <c r="I88" s="2" t="str">
        <f>VLOOKUP(LEFT(A88,3),TablasAnexas!$A$22:$B$41,2,FALSE)</f>
        <v>Cauca</v>
      </c>
      <c r="L88" t="str">
        <f>VLOOKUP(A88,[1]HistoriaOrdenCW24031155!$C$2:$F$1413,4,FALSE)</f>
        <v>Juan Carlos Gonzalez</v>
      </c>
    </row>
    <row r="89" spans="1:12" x14ac:dyDescent="0.25">
      <c r="A89" t="str">
        <f>VLOOKUP("SurOccidente",[1]HistoriaOrdenCW24031155!$B89:$C$1413,2,FALSE)</f>
        <v>CAU.Brisas Patia</v>
      </c>
      <c r="B89" s="3">
        <f ca="1">SUMIF([1]HistoriaOrdenCW24031155!$C$1:$E$1413,A89,[1]HistoriaOrdenCW24031155!$E:$E)</f>
        <v>575000000</v>
      </c>
      <c r="C89" s="1">
        <f>SUMIFS([1]HistoriaOrdenCW24031155!$E$2:$E$1413,[1]HistoriaOrdenCW24031155!$C$2:$C$1413,A89,[1]HistoriaOrdenCW24031155!$Z$2:$Z$1413,"")</f>
        <v>575000000</v>
      </c>
      <c r="D89" s="1">
        <f>SUMIFS([1]HistoriaOrdenCW24031155!$E$2:$E$1413,[1]HistoriaOrdenCW24031155!$C$2:$C$1413,A89,[1]HistoriaOrdenCW24031155!$Z$2:$Z$1413,"&gt; 0")</f>
        <v>0</v>
      </c>
      <c r="E89" s="4" t="str">
        <f>IFERROR(IF(VLOOKUP(A89,[1]HistoriaOrdenCW24031155!$C$2:$Z$1413,24,FALSE)=0,"",VLOOKUP(A89,[1]HistoriaOrdenCW24031155!$C$2:$Z$1413,24,FALSE)),"")</f>
        <v/>
      </c>
      <c r="F89" s="2" t="str">
        <f>MID(IF(VLOOKUP("SurOccidente",[1]HistoriaOrdenCW24031155!$B89:$D$1413,2,FALSE)="NA","",(VLOOKUP("SurOccidente",[1]HistoriaOrdenCW24031155!$B89:$D$1413,3,FALSE))),1,90)</f>
        <v>Localidades 700 - Cimentación Torre</v>
      </c>
      <c r="G89" s="4">
        <f>VLOOKUP(A89,[1]HistoriaOrdenCW24031155!$C$2:$O$1413,13,FALSE)</f>
        <v>44592</v>
      </c>
      <c r="H89" t="str">
        <f t="shared" si="2"/>
        <v>Año 3</v>
      </c>
      <c r="I89" s="2" t="str">
        <f>VLOOKUP(LEFT(A89,3),TablasAnexas!$A$22:$B$41,2,FALSE)</f>
        <v>Cauca</v>
      </c>
      <c r="L89" t="str">
        <f>VLOOKUP(A89,[1]HistoriaOrdenCW24031155!$C$2:$F$1413,4,FALSE)</f>
        <v>Juan Carlos Gonzalez</v>
      </c>
    </row>
    <row r="90" spans="1:12" x14ac:dyDescent="0.25">
      <c r="A90" t="str">
        <f>VLOOKUP("SurOccidente",[1]HistoriaOrdenCW24031155!$B90:$C$1413,2,FALSE)</f>
        <v>CAU.Brisas Patia</v>
      </c>
      <c r="B90" s="3">
        <f ca="1">SUMIF([1]HistoriaOrdenCW24031155!$C$1:$E$1413,A90,[1]HistoriaOrdenCW24031155!$E:$E)</f>
        <v>575000000</v>
      </c>
      <c r="C90" s="1">
        <f>SUMIFS([1]HistoriaOrdenCW24031155!$E$2:$E$1413,[1]HistoriaOrdenCW24031155!$C$2:$C$1413,A90,[1]HistoriaOrdenCW24031155!$Z$2:$Z$1413,"")</f>
        <v>575000000</v>
      </c>
      <c r="D90" s="1">
        <f>SUMIFS([1]HistoriaOrdenCW24031155!$E$2:$E$1413,[1]HistoriaOrdenCW24031155!$C$2:$C$1413,A90,[1]HistoriaOrdenCW24031155!$Z$2:$Z$1413,"&gt; 0")</f>
        <v>0</v>
      </c>
      <c r="E90" s="4" t="str">
        <f>IFERROR(IF(VLOOKUP(A90,[1]HistoriaOrdenCW24031155!$C$2:$Z$1413,24,FALSE)=0,"",VLOOKUP(A90,[1]HistoriaOrdenCW24031155!$C$2:$Z$1413,24,FALSE)),"")</f>
        <v/>
      </c>
      <c r="F90" s="2" t="str">
        <f>MID(IF(VLOOKUP("SurOccidente",[1]HistoriaOrdenCW24031155!$B90:$D$1413,2,FALSE)="NA","",(VLOOKUP("SurOccidente",[1]HistoriaOrdenCW24031155!$B90:$D$1413,3,FALSE))),1,90)</f>
        <v>Localidades 700 - Suministro e Instalación Torre</v>
      </c>
      <c r="G90" s="4">
        <f>VLOOKUP(A90,[1]HistoriaOrdenCW24031155!$C$2:$O$1413,13,FALSE)</f>
        <v>44592</v>
      </c>
      <c r="H90" t="str">
        <f t="shared" si="2"/>
        <v>Año 3</v>
      </c>
      <c r="I90" s="2" t="str">
        <f>VLOOKUP(LEFT(A90,3),TablasAnexas!$A$22:$B$41,2,FALSE)</f>
        <v>Cauca</v>
      </c>
      <c r="L90" t="str">
        <f>VLOOKUP(A90,[1]HistoriaOrdenCW24031155!$C$2:$F$1413,4,FALSE)</f>
        <v>Juan Carlos Gonzalez</v>
      </c>
    </row>
    <row r="91" spans="1:12" x14ac:dyDescent="0.25">
      <c r="A91" t="str">
        <f>VLOOKUP("SurOccidente",[1]HistoriaOrdenCW24031155!$B91:$C$1413,2,FALSE)</f>
        <v>NAR.Vuelta Larga</v>
      </c>
      <c r="B91" s="3">
        <f ca="1">SUMIF([1]HistoriaOrdenCW24031155!$C$1:$E$1413,A91,[1]HistoriaOrdenCW24031155!$E:$E)</f>
        <v>623066525</v>
      </c>
      <c r="C91" s="1">
        <f>SUMIFS([1]HistoriaOrdenCW24031155!$E$2:$E$1413,[1]HistoriaOrdenCW24031155!$C$2:$C$1413,A91,[1]HistoriaOrdenCW24031155!$Z$2:$Z$1413,"")</f>
        <v>15000000</v>
      </c>
      <c r="D91" s="1">
        <f>SUMIFS([1]HistoriaOrdenCW24031155!$E$2:$E$1413,[1]HistoriaOrdenCW24031155!$C$2:$C$1413,A91,[1]HistoriaOrdenCW24031155!$Z$2:$Z$1413,"&gt; 0")</f>
        <v>608066525</v>
      </c>
      <c r="E91" s="4" t="str">
        <f>IFERROR(IF(VLOOKUP(A91,[1]HistoriaOrdenCW24031155!$C$2:$Z$1413,24,FALSE)=0,"",VLOOKUP(A91,[1]HistoriaOrdenCW24031155!$C$2:$Z$1413,24,FALSE)),"")</f>
        <v/>
      </c>
      <c r="F91" s="2" t="str">
        <f>MID(IF(VLOOKUP("SurOccidente",[1]HistoriaOrdenCW24031155!$B91:$D$1413,2,FALSE)="NA","",(VLOOKUP("SurOccidente",[1]HistoriaOrdenCW24031155!$B91:$D$1413,3,FALSE))),1,90)</f>
        <v>Adecuaciones - Obras Civiles Menores</v>
      </c>
      <c r="G91" s="4">
        <f>VLOOKUP(A91,[1]HistoriaOrdenCW24031155!$C$2:$O$1413,13,FALSE)</f>
        <v>44580</v>
      </c>
      <c r="H91" t="str">
        <f t="shared" si="2"/>
        <v>Año 3</v>
      </c>
      <c r="I91" s="2" t="str">
        <f>VLOOKUP(LEFT(A91,3),TablasAnexas!$A$22:$B$41,2,FALSE)</f>
        <v>Nariño</v>
      </c>
      <c r="L91" t="str">
        <f>VLOOKUP(A91,[1]HistoriaOrdenCW24031155!$C$2:$F$1413,4,FALSE)</f>
        <v>Juan Carlos Gonzalez</v>
      </c>
    </row>
    <row r="92" spans="1:12" x14ac:dyDescent="0.25">
      <c r="A92" t="str">
        <f>VLOOKUP("SurOccidente",[1]HistoriaOrdenCW24031155!$B92:$C$1413,2,FALSE)</f>
        <v>TOL.Playa Hawai</v>
      </c>
      <c r="B92" s="3">
        <f ca="1">SUMIF([1]HistoriaOrdenCW24031155!$C$1:$E$1413,A92,[1]HistoriaOrdenCW24031155!$E:$E)</f>
        <v>99821015</v>
      </c>
      <c r="C92" s="1">
        <f>SUMIFS([1]HistoriaOrdenCW24031155!$E$2:$E$1413,[1]HistoriaOrdenCW24031155!$C$2:$C$1413,A92,[1]HistoriaOrdenCW24031155!$Z$2:$Z$1413,"")</f>
        <v>0</v>
      </c>
      <c r="D92" s="1">
        <f>SUMIFS([1]HistoriaOrdenCW24031155!$E$2:$E$1413,[1]HistoriaOrdenCW24031155!$C$2:$C$1413,A92,[1]HistoriaOrdenCW24031155!$Z$2:$Z$1413,"&gt; 0")</f>
        <v>99821015</v>
      </c>
      <c r="E92" s="4">
        <f>IFERROR(IF(VLOOKUP(A92,[1]HistoriaOrdenCW24031155!$C$2:$Z$1413,24,FALSE)=0,"",VLOOKUP(A92,[1]HistoriaOrdenCW24031155!$C$2:$Z$1413,24,FALSE)),"")</f>
        <v>44624</v>
      </c>
      <c r="F92" s="2" t="str">
        <f>MID(IF(VLOOKUP("SurOccidente",[1]HistoriaOrdenCW24031155!$B92:$D$1413,2,FALSE)="NA","",(VLOOKUP("SurOccidente",[1]HistoriaOrdenCW24031155!$B92:$D$1413,3,FALSE))),1,90)</f>
        <v>Plan de Expansión - Búsqueda de Sitios</v>
      </c>
      <c r="G92" s="4">
        <f>VLOOKUP(A92,[1]HistoriaOrdenCW24031155!$C$2:$O$1413,13,FALSE)</f>
        <v>44603</v>
      </c>
      <c r="H92" t="str">
        <f t="shared" si="2"/>
        <v>Año 3</v>
      </c>
      <c r="I92" s="2" t="str">
        <f>VLOOKUP(LEFT(A92,3),TablasAnexas!$A$22:$B$41,2,FALSE)</f>
        <v>Tolima</v>
      </c>
      <c r="L92" t="str">
        <f>VLOOKUP(A92,[1]HistoriaOrdenCW24031155!$C$2:$F$1413,4,FALSE)</f>
        <v>Luis Ediel Torres</v>
      </c>
    </row>
    <row r="93" spans="1:12" x14ac:dyDescent="0.25">
      <c r="A93" t="str">
        <f>VLOOKUP("SurOccidente",[1]HistoriaOrdenCW24031155!$B93:$C$1413,2,FALSE)</f>
        <v>CAQ.Camicaya</v>
      </c>
      <c r="B93" s="3">
        <f ca="1">SUMIF([1]HistoriaOrdenCW24031155!$C$1:$E$1413,A93,[1]HistoriaOrdenCW24031155!$E:$E)</f>
        <v>640000000</v>
      </c>
      <c r="C93" s="1">
        <f>SUMIFS([1]HistoriaOrdenCW24031155!$E$2:$E$1413,[1]HistoriaOrdenCW24031155!$C$2:$C$1413,A93,[1]HistoriaOrdenCW24031155!$Z$2:$Z$1413,"")</f>
        <v>640000000</v>
      </c>
      <c r="D93" s="1">
        <f>SUMIFS([1]HistoriaOrdenCW24031155!$E$2:$E$1413,[1]HistoriaOrdenCW24031155!$C$2:$C$1413,A93,[1]HistoriaOrdenCW24031155!$Z$2:$Z$1413,"&gt; 0")</f>
        <v>0</v>
      </c>
      <c r="E93" s="4" t="str">
        <f>IFERROR(IF(VLOOKUP(A93,[1]HistoriaOrdenCW24031155!$C$2:$Z$1413,24,FALSE)=0,"",VLOOKUP(A93,[1]HistoriaOrdenCW24031155!$C$2:$Z$1413,24,FALSE)),"")</f>
        <v/>
      </c>
      <c r="F93" s="2" t="str">
        <f>MID(IF(VLOOKUP("SurOccidente",[1]HistoriaOrdenCW24031155!$B93:$D$1413,2,FALSE)="NA","",(VLOOKUP("SurOccidente",[1]HistoriaOrdenCW24031155!$B93:$D$1413,3,FALSE))),1,90)</f>
        <v>Localidades 700 - Obra Civil 100%</v>
      </c>
      <c r="G93" s="4">
        <f>VLOOKUP(A93,[1]HistoriaOrdenCW24031155!$C$2:$O$1413,13,FALSE)</f>
        <v>44585</v>
      </c>
      <c r="H93" t="str">
        <f t="shared" si="2"/>
        <v>Año 3</v>
      </c>
      <c r="I93" s="2" t="str">
        <f>VLOOKUP(LEFT(A93,3),TablasAnexas!$A$22:$B$41,2,FALSE)</f>
        <v>Caqueta</v>
      </c>
      <c r="L93" t="str">
        <f>VLOOKUP(A93,[1]HistoriaOrdenCW24031155!$C$2:$F$1413,4,FALSE)</f>
        <v>Luis Ediel Torres</v>
      </c>
    </row>
    <row r="94" spans="1:12" x14ac:dyDescent="0.25">
      <c r="A94" t="str">
        <f>VLOOKUP("SurOccidente",[1]HistoriaOrdenCW24031155!$B94:$C$1413,2,FALSE)</f>
        <v>CAU.Timbio</v>
      </c>
      <c r="B94" s="3">
        <f ca="1">SUMIF([1]HistoriaOrdenCW24031155!$C$1:$E$1413,A94,[1]HistoriaOrdenCW24031155!$E:$E)</f>
        <v>12000000</v>
      </c>
      <c r="C94" s="1">
        <f>SUMIFS([1]HistoriaOrdenCW24031155!$E$2:$E$1413,[1]HistoriaOrdenCW24031155!$C$2:$C$1413,A94,[1]HistoriaOrdenCW24031155!$Z$2:$Z$1413,"")</f>
        <v>12000000</v>
      </c>
      <c r="D94" s="1">
        <f>SUMIFS([1]HistoriaOrdenCW24031155!$E$2:$E$1413,[1]HistoriaOrdenCW24031155!$C$2:$C$1413,A94,[1]HistoriaOrdenCW24031155!$Z$2:$Z$1413,"&gt; 0")</f>
        <v>0</v>
      </c>
      <c r="E94" s="4" t="str">
        <f>IFERROR(IF(VLOOKUP(A94,[1]HistoriaOrdenCW24031155!$C$2:$Z$1413,24,FALSE)=0,"",VLOOKUP(A94,[1]HistoriaOrdenCW24031155!$C$2:$Z$1413,24,FALSE)),"")</f>
        <v/>
      </c>
      <c r="F94" s="2" t="str">
        <f>MID(IF(VLOOKUP("SurOccidente",[1]HistoriaOrdenCW24031155!$B94:$D$1413,2,FALSE)="NA","",(VLOOKUP("SurOccidente",[1]HistoriaOrdenCW24031155!$B94:$D$1413,3,FALSE))),1,90)</f>
        <v>Ampliación Localidades 700 - Ampliación Obras Civiles</v>
      </c>
      <c r="G94" s="4">
        <f>VLOOKUP(A94,[1]HistoriaOrdenCW24031155!$C$2:$O$1413,13,FALSE)</f>
        <v>44569</v>
      </c>
      <c r="H94" t="str">
        <f t="shared" si="2"/>
        <v>Año 3</v>
      </c>
      <c r="I94" s="2" t="str">
        <f>VLOOKUP(LEFT(A94,3),TablasAnexas!$A$22:$B$41,2,FALSE)</f>
        <v>Cauca</v>
      </c>
      <c r="L94" t="str">
        <f>VLOOKUP(A94,[1]HistoriaOrdenCW24031155!$C$2:$F$1413,4,FALSE)</f>
        <v>German Dario Mancipe</v>
      </c>
    </row>
    <row r="95" spans="1:12" x14ac:dyDescent="0.25">
      <c r="A95" t="str">
        <f>VLOOKUP("SurOccidente",[1]HistoriaOrdenCW24031155!$B95:$C$1413,2,FALSE)</f>
        <v>CAL.Petecuy</v>
      </c>
      <c r="B95" s="3">
        <f ca="1">SUMIF([1]HistoriaOrdenCW24031155!$C$1:$E$1413,A95,[1]HistoriaOrdenCW24031155!$E:$E)</f>
        <v>823797</v>
      </c>
      <c r="C95" s="1">
        <f>SUMIFS([1]HistoriaOrdenCW24031155!$E$2:$E$1413,[1]HistoriaOrdenCW24031155!$C$2:$C$1413,A95,[1]HistoriaOrdenCW24031155!$Z$2:$Z$1413,"")</f>
        <v>0</v>
      </c>
      <c r="D95" s="1">
        <f>SUMIFS([1]HistoriaOrdenCW24031155!$E$2:$E$1413,[1]HistoriaOrdenCW24031155!$C$2:$C$1413,A95,[1]HistoriaOrdenCW24031155!$Z$2:$Z$1413,"&gt; 0")</f>
        <v>823797</v>
      </c>
      <c r="E95" s="4">
        <f>IFERROR(IF(VLOOKUP(A95,[1]HistoriaOrdenCW24031155!$C$2:$Z$1413,24,FALSE)=0,"",VLOOKUP(A95,[1]HistoriaOrdenCW24031155!$C$2:$Z$1413,24,FALSE)),"")</f>
        <v>44596</v>
      </c>
      <c r="F95" s="2" t="str">
        <f>MID(IF(VLOOKUP("SurOccidente",[1]HistoriaOrdenCW24031155!$B95:$D$1413,2,FALSE)="NA","",(VLOOKUP("SurOccidente",[1]HistoriaOrdenCW24031155!$B95:$D$1413,3,FALSE))),1,90)</f>
        <v>Ampliación Localidades 700 - Ampliación Obras Civiles</v>
      </c>
      <c r="G95" s="4">
        <f>VLOOKUP(A95,[1]HistoriaOrdenCW24031155!$C$2:$O$1413,13,FALSE)</f>
        <v>44569</v>
      </c>
      <c r="H95" t="str">
        <f t="shared" si="2"/>
        <v>Año 3</v>
      </c>
      <c r="I95" s="2" t="str">
        <f>VLOOKUP(LEFT(A95,3),TablasAnexas!$A$22:$B$41,2,FALSE)</f>
        <v>Cali</v>
      </c>
      <c r="L95" t="str">
        <f>VLOOKUP(A95,[1]HistoriaOrdenCW24031155!$C$2:$F$1413,4,FALSE)</f>
        <v>German Dario Mancipe</v>
      </c>
    </row>
    <row r="96" spans="1:12" x14ac:dyDescent="0.25">
      <c r="A96" t="str">
        <f>VLOOKUP("SurOccidente",[1]HistoriaOrdenCW24031155!$B96:$C$1413,2,FALSE)</f>
        <v>IBG.Arkacentro</v>
      </c>
      <c r="B96" s="3">
        <f ca="1">SUMIF([1]HistoriaOrdenCW24031155!$C$1:$E$1413,A96,[1]HistoriaOrdenCW24031155!$E:$E)</f>
        <v>8036032</v>
      </c>
      <c r="C96" s="1">
        <f>SUMIFS([1]HistoriaOrdenCW24031155!$E$2:$E$1413,[1]HistoriaOrdenCW24031155!$C$2:$C$1413,A96,[1]HistoriaOrdenCW24031155!$Z$2:$Z$1413,"")</f>
        <v>0</v>
      </c>
      <c r="D96" s="1">
        <f>SUMIFS([1]HistoriaOrdenCW24031155!$E$2:$E$1413,[1]HistoriaOrdenCW24031155!$C$2:$C$1413,A96,[1]HistoriaOrdenCW24031155!$Z$2:$Z$1413,"&gt; 0")</f>
        <v>8036032</v>
      </c>
      <c r="E96" s="4">
        <f>IFERROR(IF(VLOOKUP(A96,[1]HistoriaOrdenCW24031155!$C$2:$Z$1413,24,FALSE)=0,"",VLOOKUP(A96,[1]HistoriaOrdenCW24031155!$C$2:$Z$1413,24,FALSE)),"")</f>
        <v>44596</v>
      </c>
      <c r="F96" s="2" t="str">
        <f>MID(IF(VLOOKUP("SurOccidente",[1]HistoriaOrdenCW24031155!$B96:$D$1413,2,FALSE)="NA","",(VLOOKUP("SurOccidente",[1]HistoriaOrdenCW24031155!$B96:$D$1413,3,FALSE))),1,90)</f>
        <v>Ampliación Localidades 700 - Ampliación Obras Civiles</v>
      </c>
      <c r="G96" s="4">
        <f>VLOOKUP(A96,[1]HistoriaOrdenCW24031155!$C$2:$O$1413,13,FALSE)</f>
        <v>44567</v>
      </c>
      <c r="H96" t="str">
        <f t="shared" si="2"/>
        <v>Año 3</v>
      </c>
      <c r="I96" s="2" t="str">
        <f>VLOOKUP(LEFT(A96,3),TablasAnexas!$A$22:$B$41,2,FALSE)</f>
        <v>Ibague</v>
      </c>
      <c r="L96" t="str">
        <f>VLOOKUP(A96,[1]HistoriaOrdenCW24031155!$C$2:$F$1413,4,FALSE)</f>
        <v>German Dario Mancipe</v>
      </c>
    </row>
    <row r="97" spans="1:12" x14ac:dyDescent="0.25">
      <c r="A97" t="str">
        <f>VLOOKUP("SurOccidente",[1]HistoriaOrdenCW24031155!$B97:$C$1413,2,FALSE)</f>
        <v>FLO.Galerias</v>
      </c>
      <c r="B97" s="3">
        <f ca="1">SUMIF([1]HistoriaOrdenCW24031155!$C$1:$E$1413,A97,[1]HistoriaOrdenCW24031155!$E:$E)</f>
        <v>7988349</v>
      </c>
      <c r="C97" s="1">
        <f>SUMIFS([1]HistoriaOrdenCW24031155!$E$2:$E$1413,[1]HistoriaOrdenCW24031155!$C$2:$C$1413,A97,[1]HistoriaOrdenCW24031155!$Z$2:$Z$1413,"")</f>
        <v>0</v>
      </c>
      <c r="D97" s="1">
        <f>SUMIFS([1]HistoriaOrdenCW24031155!$E$2:$E$1413,[1]HistoriaOrdenCW24031155!$C$2:$C$1413,A97,[1]HistoriaOrdenCW24031155!$Z$2:$Z$1413,"&gt; 0")</f>
        <v>7988349</v>
      </c>
      <c r="E97" s="4">
        <f>IFERROR(IF(VLOOKUP(A97,[1]HistoriaOrdenCW24031155!$C$2:$Z$1413,24,FALSE)=0,"",VLOOKUP(A97,[1]HistoriaOrdenCW24031155!$C$2:$Z$1413,24,FALSE)),"")</f>
        <v>44596</v>
      </c>
      <c r="F97" s="2" t="str">
        <f>MID(IF(VLOOKUP("SurOccidente",[1]HistoriaOrdenCW24031155!$B97:$D$1413,2,FALSE)="NA","",(VLOOKUP("SurOccidente",[1]HistoriaOrdenCW24031155!$B97:$D$1413,3,FALSE))),1,90)</f>
        <v>Ampliación Localidades 700 - Ampliación Obras Civiles</v>
      </c>
      <c r="G97" s="4">
        <f>VLOOKUP(A97,[1]HistoriaOrdenCW24031155!$C$2:$O$1413,13,FALSE)</f>
        <v>44566</v>
      </c>
      <c r="H97" t="str">
        <f t="shared" si="2"/>
        <v>Año 3</v>
      </c>
      <c r="I97" s="2" t="str">
        <f>VLOOKUP(LEFT(A97,3),TablasAnexas!$A$22:$B$41,2,FALSE)</f>
        <v>Florencia</v>
      </c>
      <c r="L97" t="str">
        <f>VLOOKUP(A97,[1]HistoriaOrdenCW24031155!$C$2:$F$1413,4,FALSE)</f>
        <v>German Dario Mancipe</v>
      </c>
    </row>
    <row r="98" spans="1:12" x14ac:dyDescent="0.25">
      <c r="A98" t="str">
        <f>VLOOKUP("SurOccidente",[1]HistoriaOrdenCW24031155!$B98:$C$1413,2,FALSE)</f>
        <v>CAU.Media Naranja</v>
      </c>
      <c r="B98" s="3">
        <f ca="1">SUMIF([1]HistoriaOrdenCW24031155!$C$1:$E$1413,A98,[1]HistoriaOrdenCW24031155!$E:$E)</f>
        <v>517072771</v>
      </c>
      <c r="C98" s="1">
        <f>SUMIFS([1]HistoriaOrdenCW24031155!$E$2:$E$1413,[1]HistoriaOrdenCW24031155!$C$2:$C$1413,A98,[1]HistoriaOrdenCW24031155!$Z$2:$Z$1413,"")</f>
        <v>0</v>
      </c>
      <c r="D98" s="1">
        <f>SUMIFS([1]HistoriaOrdenCW24031155!$E$2:$E$1413,[1]HistoriaOrdenCW24031155!$C$2:$C$1413,A98,[1]HistoriaOrdenCW24031155!$Z$2:$Z$1413,"&gt; 0")</f>
        <v>517072771</v>
      </c>
      <c r="E98" s="4">
        <f>IFERROR(IF(VLOOKUP(A98,[1]HistoriaOrdenCW24031155!$C$2:$Z$1413,24,FALSE)=0,"",VLOOKUP(A98,[1]HistoriaOrdenCW24031155!$C$2:$Z$1413,24,FALSE)),"")</f>
        <v>44624</v>
      </c>
      <c r="F98" s="2" t="str">
        <f>MID(IF(VLOOKUP("SurOccidente",[1]HistoriaOrdenCW24031155!$B98:$D$1413,2,FALSE)="NA","",(VLOOKUP("SurOccidente",[1]HistoriaOrdenCW24031155!$B98:$D$1413,3,FALSE))),1,90)</f>
        <v>Adecuaciones - Obras Civiles Menores</v>
      </c>
      <c r="G98" s="4">
        <f>VLOOKUP(A98,[1]HistoriaOrdenCW24031155!$C$2:$O$1413,13,FALSE)</f>
        <v>44565</v>
      </c>
      <c r="H98" t="str">
        <f t="shared" si="2"/>
        <v>Año 3</v>
      </c>
      <c r="I98" s="2" t="str">
        <f>VLOOKUP(LEFT(A98,3),TablasAnexas!$A$22:$B$41,2,FALSE)</f>
        <v>Cauca</v>
      </c>
      <c r="L98" t="str">
        <f>VLOOKUP(A98,[1]HistoriaOrdenCW24031155!$C$2:$F$1413,4,FALSE)</f>
        <v>Derian Mauricio Nieto</v>
      </c>
    </row>
    <row r="99" spans="1:12" x14ac:dyDescent="0.25">
      <c r="A99" t="str">
        <f>VLOOKUP("SurOccidente",[1]HistoriaOrdenCW24031155!$B99:$C$1413,2,FALSE)</f>
        <v>CAU.Bubuey</v>
      </c>
      <c r="B99" s="3">
        <f ca="1">SUMIF([1]HistoriaOrdenCW24031155!$C$1:$E$1413,A99,[1]HistoriaOrdenCW24031155!$E:$E)</f>
        <v>680000000</v>
      </c>
      <c r="C99" s="1">
        <f>SUMIFS([1]HistoriaOrdenCW24031155!$E$2:$E$1413,[1]HistoriaOrdenCW24031155!$C$2:$C$1413,A99,[1]HistoriaOrdenCW24031155!$Z$2:$Z$1413,"")</f>
        <v>680000000</v>
      </c>
      <c r="D99" s="1">
        <f>SUMIFS([1]HistoriaOrdenCW24031155!$E$2:$E$1413,[1]HistoriaOrdenCW24031155!$C$2:$C$1413,A99,[1]HistoriaOrdenCW24031155!$Z$2:$Z$1413,"&gt; 0")</f>
        <v>0</v>
      </c>
      <c r="E99" s="4" t="str">
        <f>IFERROR(IF(VLOOKUP(A99,[1]HistoriaOrdenCW24031155!$C$2:$Z$1413,24,FALSE)=0,"",VLOOKUP(A99,[1]HistoriaOrdenCW24031155!$C$2:$Z$1413,24,FALSE)),"")</f>
        <v/>
      </c>
      <c r="F99" s="2" t="str">
        <f>MID(IF(VLOOKUP("SurOccidente",[1]HistoriaOrdenCW24031155!$B99:$D$1413,2,FALSE)="NA","",(VLOOKUP("SurOccidente",[1]HistoriaOrdenCW24031155!$B99:$D$1413,3,FALSE))),1,90)</f>
        <v>Localidades 700 - Suministro e Instalación Torre</v>
      </c>
      <c r="G99" s="4">
        <f>VLOOKUP(A99,[1]HistoriaOrdenCW24031155!$C$2:$O$1413,13,FALSE)</f>
        <v>44565</v>
      </c>
      <c r="H99" t="str">
        <f t="shared" si="2"/>
        <v>Año 3</v>
      </c>
      <c r="I99" s="2" t="str">
        <f>VLOOKUP(LEFT(A99,3),TablasAnexas!$A$22:$B$41,2,FALSE)</f>
        <v>Cauca</v>
      </c>
      <c r="L99" t="str">
        <f>VLOOKUP(A99,[1]HistoriaOrdenCW24031155!$C$2:$F$1413,4,FALSE)</f>
        <v>German David Diez</v>
      </c>
    </row>
    <row r="100" spans="1:12" x14ac:dyDescent="0.25">
      <c r="A100" t="str">
        <f>VLOOKUP("SurOccidente",[1]HistoriaOrdenCW24031155!$B100:$C$1413,2,FALSE)</f>
        <v>CAU.Bubuey</v>
      </c>
      <c r="B100" s="3">
        <f ca="1">SUMIF([1]HistoriaOrdenCW24031155!$C$1:$E$1413,A100,[1]HistoriaOrdenCW24031155!$E:$E)</f>
        <v>680000000</v>
      </c>
      <c r="C100" s="1">
        <f>SUMIFS([1]HistoriaOrdenCW24031155!$E$2:$E$1413,[1]HistoriaOrdenCW24031155!$C$2:$C$1413,A100,[1]HistoriaOrdenCW24031155!$Z$2:$Z$1413,"")</f>
        <v>680000000</v>
      </c>
      <c r="D100" s="1">
        <f>SUMIFS([1]HistoriaOrdenCW24031155!$E$2:$E$1413,[1]HistoriaOrdenCW24031155!$C$2:$C$1413,A100,[1]HistoriaOrdenCW24031155!$Z$2:$Z$1413,"&gt; 0")</f>
        <v>0</v>
      </c>
      <c r="E100" s="4" t="str">
        <f>IFERROR(IF(VLOOKUP(A100,[1]HistoriaOrdenCW24031155!$C$2:$Z$1413,24,FALSE)=0,"",VLOOKUP(A100,[1]HistoriaOrdenCW24031155!$C$2:$Z$1413,24,FALSE)),"")</f>
        <v/>
      </c>
      <c r="F100" s="2" t="str">
        <f>MID(IF(VLOOKUP("SurOccidente",[1]HistoriaOrdenCW24031155!$B100:$D$1413,2,FALSE)="NA","",(VLOOKUP("SurOccidente",[1]HistoriaOrdenCW24031155!$B100:$D$1413,3,FALSE))),1,90)</f>
        <v>Localidades 700 - Cimentación Torre</v>
      </c>
      <c r="G100" s="4">
        <f>VLOOKUP(A100,[1]HistoriaOrdenCW24031155!$C$2:$O$1413,13,FALSE)</f>
        <v>44565</v>
      </c>
      <c r="H100" t="str">
        <f t="shared" si="2"/>
        <v>Año 3</v>
      </c>
      <c r="I100" s="2" t="str">
        <f>VLOOKUP(LEFT(A100,3),TablasAnexas!$A$22:$B$41,2,FALSE)</f>
        <v>Cauca</v>
      </c>
      <c r="L100" t="str">
        <f>VLOOKUP(A100,[1]HistoriaOrdenCW24031155!$C$2:$F$1413,4,FALSE)</f>
        <v>German David Diez</v>
      </c>
    </row>
    <row r="101" spans="1:12" x14ac:dyDescent="0.25">
      <c r="A101" t="str">
        <f>VLOOKUP("SurOccidente",[1]HistoriaOrdenCW24031155!$B101:$C$1413,2,FALSE)</f>
        <v>CAU.Bubuey</v>
      </c>
      <c r="B101" s="3">
        <f ca="1">SUMIF([1]HistoriaOrdenCW24031155!$C$1:$E$1413,A101,[1]HistoriaOrdenCW24031155!$E:$E)</f>
        <v>680000000</v>
      </c>
      <c r="C101" s="1">
        <f>SUMIFS([1]HistoriaOrdenCW24031155!$E$2:$E$1413,[1]HistoriaOrdenCW24031155!$C$2:$C$1413,A101,[1]HistoriaOrdenCW24031155!$Z$2:$Z$1413,"")</f>
        <v>680000000</v>
      </c>
      <c r="D101" s="1">
        <f>SUMIFS([1]HistoriaOrdenCW24031155!$E$2:$E$1413,[1]HistoriaOrdenCW24031155!$C$2:$C$1413,A101,[1]HistoriaOrdenCW24031155!$Z$2:$Z$1413,"&gt; 0")</f>
        <v>0</v>
      </c>
      <c r="E101" s="4" t="str">
        <f>IFERROR(IF(VLOOKUP(A101,[1]HistoriaOrdenCW24031155!$C$2:$Z$1413,24,FALSE)=0,"",VLOOKUP(A101,[1]HistoriaOrdenCW24031155!$C$2:$Z$1413,24,FALSE)),"")</f>
        <v/>
      </c>
      <c r="F101" s="2" t="str">
        <f>MID(IF(VLOOKUP("SurOccidente",[1]HistoriaOrdenCW24031155!$B101:$D$1413,2,FALSE)="NA","",(VLOOKUP("SurOccidente",[1]HistoriaOrdenCW24031155!$B101:$D$1413,3,FALSE))),1,90)</f>
        <v>Localidades 700 - Obra Civil 100%</v>
      </c>
      <c r="G101" s="4">
        <f>VLOOKUP(A101,[1]HistoriaOrdenCW24031155!$C$2:$O$1413,13,FALSE)</f>
        <v>44565</v>
      </c>
      <c r="H101" t="str">
        <f t="shared" si="2"/>
        <v>Año 3</v>
      </c>
      <c r="I101" s="2" t="str">
        <f>VLOOKUP(LEFT(A101,3),TablasAnexas!$A$22:$B$41,2,FALSE)</f>
        <v>Cauca</v>
      </c>
      <c r="L101" t="str">
        <f>VLOOKUP(A101,[1]HistoriaOrdenCW24031155!$C$2:$F$1413,4,FALSE)</f>
        <v>German David Diez</v>
      </c>
    </row>
    <row r="102" spans="1:12" x14ac:dyDescent="0.25">
      <c r="A102" t="str">
        <f>VLOOKUP("SurOccidente",[1]HistoriaOrdenCW24031155!$B102:$C$1413,2,FALSE)</f>
        <v>CAU.Bubuey</v>
      </c>
      <c r="B102" s="3">
        <f ca="1">SUMIF([1]HistoriaOrdenCW24031155!$C$1:$E$1413,A102,[1]HistoriaOrdenCW24031155!$E:$E)</f>
        <v>680000000</v>
      </c>
      <c r="C102" s="1">
        <f>SUMIFS([1]HistoriaOrdenCW24031155!$E$2:$E$1413,[1]HistoriaOrdenCW24031155!$C$2:$C$1413,A102,[1]HistoriaOrdenCW24031155!$Z$2:$Z$1413,"")</f>
        <v>680000000</v>
      </c>
      <c r="D102" s="1">
        <f>SUMIFS([1]HistoriaOrdenCW24031155!$E$2:$E$1413,[1]HistoriaOrdenCW24031155!$C$2:$C$1413,A102,[1]HistoriaOrdenCW24031155!$Z$2:$Z$1413,"&gt; 0")</f>
        <v>0</v>
      </c>
      <c r="E102" s="4" t="str">
        <f>IFERROR(IF(VLOOKUP(A102,[1]HistoriaOrdenCW24031155!$C$2:$Z$1413,24,FALSE)=0,"",VLOOKUP(A102,[1]HistoriaOrdenCW24031155!$C$2:$Z$1413,24,FALSE)),"")</f>
        <v/>
      </c>
      <c r="F102" s="2" t="str">
        <f>MID(IF(VLOOKUP("SurOccidente",[1]HistoriaOrdenCW24031155!$B102:$D$1413,2,FALSE)="NA","",(VLOOKUP("SurOccidente",[1]HistoriaOrdenCW24031155!$B102:$D$1413,3,FALSE))),1,90)</f>
        <v>Localidades 700 - Obra Eléctrica 100%</v>
      </c>
      <c r="G102" s="4">
        <f>VLOOKUP(A102,[1]HistoriaOrdenCW24031155!$C$2:$O$1413,13,FALSE)</f>
        <v>44565</v>
      </c>
      <c r="H102" t="str">
        <f t="shared" si="2"/>
        <v>Año 3</v>
      </c>
      <c r="I102" s="2" t="str">
        <f>VLOOKUP(LEFT(A102,3),TablasAnexas!$A$22:$B$41,2,FALSE)</f>
        <v>Cauca</v>
      </c>
      <c r="L102" t="str">
        <f>VLOOKUP(A102,[1]HistoriaOrdenCW24031155!$C$2:$F$1413,4,FALSE)</f>
        <v>German David Diez</v>
      </c>
    </row>
    <row r="103" spans="1:12" x14ac:dyDescent="0.25">
      <c r="A103" t="str">
        <f>VLOOKUP("SurOccidente",[1]HistoriaOrdenCW24031155!$B103:$C$1413,2,FALSE)</f>
        <v>TOL.Carmen-2</v>
      </c>
      <c r="B103" s="3">
        <f ca="1">SUMIF([1]HistoriaOrdenCW24031155!$C$1:$E$1413,A103,[1]HistoriaOrdenCW24031155!$E:$E)</f>
        <v>4631425</v>
      </c>
      <c r="C103" s="1">
        <f>SUMIFS([1]HistoriaOrdenCW24031155!$E$2:$E$1413,[1]HistoriaOrdenCW24031155!$C$2:$C$1413,A103,[1]HistoriaOrdenCW24031155!$Z$2:$Z$1413,"")</f>
        <v>0</v>
      </c>
      <c r="D103" s="1">
        <f>SUMIFS([1]HistoriaOrdenCW24031155!$E$2:$E$1413,[1]HistoriaOrdenCW24031155!$C$2:$C$1413,A103,[1]HistoriaOrdenCW24031155!$Z$2:$Z$1413,"&gt; 0")</f>
        <v>4631425</v>
      </c>
      <c r="E103" s="4">
        <f>IFERROR(IF(VLOOKUP(A103,[1]HistoriaOrdenCW24031155!$C$2:$Z$1413,24,FALSE)=0,"",VLOOKUP(A103,[1]HistoriaOrdenCW24031155!$C$2:$Z$1413,24,FALSE)),"")</f>
        <v>44624</v>
      </c>
      <c r="F103" s="2" t="str">
        <f>MID(IF(VLOOKUP("SurOccidente",[1]HistoriaOrdenCW24031155!$B103:$D$1413,2,FALSE)="NA","",(VLOOKUP("SurOccidente",[1]HistoriaOrdenCW24031155!$B103:$D$1413,3,FALSE))),1,90)</f>
        <v>Ampliación 3G/LTE - Ampliación Obras Civiles</v>
      </c>
      <c r="G103" s="4">
        <f>VLOOKUP(A103,[1]HistoriaOrdenCW24031155!$C$2:$O$1413,13,FALSE)</f>
        <v>44565</v>
      </c>
      <c r="H103" t="str">
        <f t="shared" si="2"/>
        <v>Año 3</v>
      </c>
      <c r="I103" s="2" t="str">
        <f>VLOOKUP(LEFT(A103,3),TablasAnexas!$A$22:$B$41,2,FALSE)</f>
        <v>Tolima</v>
      </c>
      <c r="L103" t="str">
        <f>VLOOKUP(A103,[1]HistoriaOrdenCW24031155!$C$2:$F$1413,4,FALSE)</f>
        <v>German David Diez</v>
      </c>
    </row>
    <row r="104" spans="1:12" x14ac:dyDescent="0.25">
      <c r="A104" t="str">
        <f>VLOOKUP("SurOccidente",[1]HistoriaOrdenCW24031155!$B104:$C$1413,2,FALSE)</f>
        <v>HUI.Nataga</v>
      </c>
      <c r="B104" s="3">
        <f ca="1">SUMIF([1]HistoriaOrdenCW24031155!$C$1:$E$1413,A104,[1]HistoriaOrdenCW24031155!$E:$E)</f>
        <v>11176641</v>
      </c>
      <c r="C104" s="1">
        <f>SUMIFS([1]HistoriaOrdenCW24031155!$E$2:$E$1413,[1]HistoriaOrdenCW24031155!$C$2:$C$1413,A104,[1]HistoriaOrdenCW24031155!$Z$2:$Z$1413,"")</f>
        <v>0</v>
      </c>
      <c r="D104" s="1">
        <f>SUMIFS([1]HistoriaOrdenCW24031155!$E$2:$E$1413,[1]HistoriaOrdenCW24031155!$C$2:$C$1413,A104,[1]HistoriaOrdenCW24031155!$Z$2:$Z$1413,"&gt; 0")</f>
        <v>11176641</v>
      </c>
      <c r="E104" s="4">
        <f>IFERROR(IF(VLOOKUP(A104,[1]HistoriaOrdenCW24031155!$C$2:$Z$1413,24,FALSE)=0,"",VLOOKUP(A104,[1]HistoriaOrdenCW24031155!$C$2:$Z$1413,24,FALSE)),"")</f>
        <v>44624</v>
      </c>
      <c r="F104" s="2" t="str">
        <f>MID(IF(VLOOKUP("SurOccidente",[1]HistoriaOrdenCW24031155!$B104:$D$1413,2,FALSE)="NA","",(VLOOKUP("SurOccidente",[1]HistoriaOrdenCW24031155!$B104:$D$1413,3,FALSE))),1,90)</f>
        <v>Ampliación 3G/LTE - Ampliación Obras Civiles</v>
      </c>
      <c r="G104" s="4">
        <f>VLOOKUP(A104,[1]HistoriaOrdenCW24031155!$C$2:$O$1413,13,FALSE)</f>
        <v>44565</v>
      </c>
      <c r="H104" t="str">
        <f t="shared" si="2"/>
        <v>Año 3</v>
      </c>
      <c r="I104" s="2" t="str">
        <f>VLOOKUP(LEFT(A104,3),TablasAnexas!$A$22:$B$41,2,FALSE)</f>
        <v>Huila</v>
      </c>
      <c r="L104" t="str">
        <f>VLOOKUP(A104,[1]HistoriaOrdenCW24031155!$C$2:$F$1413,4,FALSE)</f>
        <v>German David Diez</v>
      </c>
    </row>
    <row r="105" spans="1:12" x14ac:dyDescent="0.25">
      <c r="A105" t="str">
        <f>VLOOKUP("SurOccidente",[1]HistoriaOrdenCW24031155!$B105:$C$1413,2,FALSE)</f>
        <v>VAL.Llanito</v>
      </c>
      <c r="B105" s="3">
        <f ca="1">SUMIF([1]HistoriaOrdenCW24031155!$C$1:$E$1413,A105,[1]HistoriaOrdenCW24031155!$E:$E)</f>
        <v>12427427</v>
      </c>
      <c r="C105" s="1">
        <f>SUMIFS([1]HistoriaOrdenCW24031155!$E$2:$E$1413,[1]HistoriaOrdenCW24031155!$C$2:$C$1413,A105,[1]HistoriaOrdenCW24031155!$Z$2:$Z$1413,"")</f>
        <v>0</v>
      </c>
      <c r="D105" s="1">
        <f>SUMIFS([1]HistoriaOrdenCW24031155!$E$2:$E$1413,[1]HistoriaOrdenCW24031155!$C$2:$C$1413,A105,[1]HistoriaOrdenCW24031155!$Z$2:$Z$1413,"&gt; 0")</f>
        <v>12427427</v>
      </c>
      <c r="E105" s="4">
        <f>IFERROR(IF(VLOOKUP(A105,[1]HistoriaOrdenCW24031155!$C$2:$Z$1413,24,FALSE)=0,"",VLOOKUP(A105,[1]HistoriaOrdenCW24031155!$C$2:$Z$1413,24,FALSE)),"")</f>
        <v>44624</v>
      </c>
      <c r="F105" s="2" t="str">
        <f>MID(IF(VLOOKUP("SurOccidente",[1]HistoriaOrdenCW24031155!$B105:$D$1413,2,FALSE)="NA","",(VLOOKUP("SurOccidente",[1]HistoriaOrdenCW24031155!$B105:$D$1413,3,FALSE))),1,90)</f>
        <v>Ampliación 3G/LTE - Ampliación Obras Civiles</v>
      </c>
      <c r="G105" s="4">
        <f>VLOOKUP(A105,[1]HistoriaOrdenCW24031155!$C$2:$O$1413,13,FALSE)</f>
        <v>44565</v>
      </c>
      <c r="H105" t="str">
        <f t="shared" si="2"/>
        <v>Año 3</v>
      </c>
      <c r="I105" s="2" t="str">
        <f>VLOOKUP(LEFT(A105,3),TablasAnexas!$A$22:$B$41,2,FALSE)</f>
        <v>Valle del Cauca</v>
      </c>
      <c r="L105" t="str">
        <f>VLOOKUP(A105,[1]HistoriaOrdenCW24031155!$C$2:$F$1413,4,FALSE)</f>
        <v>German David Diez</v>
      </c>
    </row>
    <row r="106" spans="1:12" x14ac:dyDescent="0.25">
      <c r="A106" t="str">
        <f>VLOOKUP("SurOccidente",[1]HistoriaOrdenCW24031155!$B106:$C$1413,2,FALSE)</f>
        <v>POP.Barrio Chino</v>
      </c>
      <c r="B106" s="3">
        <f ca="1">SUMIF([1]HistoriaOrdenCW24031155!$C$1:$E$1413,A106,[1]HistoriaOrdenCW24031155!$E:$E)</f>
        <v>9000000</v>
      </c>
      <c r="C106" s="1">
        <f>SUMIFS([1]HistoriaOrdenCW24031155!$E$2:$E$1413,[1]HistoriaOrdenCW24031155!$C$2:$C$1413,A106,[1]HistoriaOrdenCW24031155!$Z$2:$Z$1413,"")</f>
        <v>9000000</v>
      </c>
      <c r="D106" s="1">
        <f>SUMIFS([1]HistoriaOrdenCW24031155!$E$2:$E$1413,[1]HistoriaOrdenCW24031155!$C$2:$C$1413,A106,[1]HistoriaOrdenCW24031155!$Z$2:$Z$1413,"&gt; 0")</f>
        <v>0</v>
      </c>
      <c r="E106" s="4" t="str">
        <f>IFERROR(IF(VLOOKUP(A106,[1]HistoriaOrdenCW24031155!$C$2:$Z$1413,24,FALSE)=0,"",VLOOKUP(A106,[1]HistoriaOrdenCW24031155!$C$2:$Z$1413,24,FALSE)),"")</f>
        <v/>
      </c>
      <c r="F106" s="2" t="str">
        <f>MID(IF(VLOOKUP("SurOccidente",[1]HistoriaOrdenCW24031155!$B106:$D$1413,2,FALSE)="NA","",(VLOOKUP("SurOccidente",[1]HistoriaOrdenCW24031155!$B106:$D$1413,3,FALSE))),1,90)</f>
        <v>Ampliación 3G/LTE - Ampliación Obras Civiles</v>
      </c>
      <c r="G106" s="4">
        <f>VLOOKUP(A106,[1]HistoriaOrdenCW24031155!$C$2:$O$1413,13,FALSE)</f>
        <v>44565</v>
      </c>
      <c r="H106" t="str">
        <f t="shared" si="2"/>
        <v>Año 3</v>
      </c>
      <c r="I106" s="2" t="str">
        <f>VLOOKUP(LEFT(A106,3),TablasAnexas!$A$22:$B$41,2,FALSE)</f>
        <v>Popayan</v>
      </c>
      <c r="L106" t="str">
        <f>VLOOKUP(A106,[1]HistoriaOrdenCW24031155!$C$2:$F$1413,4,FALSE)</f>
        <v>German David Diez</v>
      </c>
    </row>
    <row r="107" spans="1:12" x14ac:dyDescent="0.25">
      <c r="A107" t="str">
        <f>VLOOKUP("SurOccidente",[1]HistoriaOrdenCW24031155!$B107:$C$1413,2,FALSE)</f>
        <v>PUT.Rb Pto Guzman</v>
      </c>
      <c r="B107" s="3">
        <f ca="1">SUMIF([1]HistoriaOrdenCW24031155!$C$1:$E$1413,A107,[1]HistoriaOrdenCW24031155!$E:$E)</f>
        <v>12000000</v>
      </c>
      <c r="C107" s="1">
        <f>SUMIFS([1]HistoriaOrdenCW24031155!$E$2:$E$1413,[1]HistoriaOrdenCW24031155!$C$2:$C$1413,A107,[1]HistoriaOrdenCW24031155!$Z$2:$Z$1413,"")</f>
        <v>12000000</v>
      </c>
      <c r="D107" s="1">
        <f>SUMIFS([1]HistoriaOrdenCW24031155!$E$2:$E$1413,[1]HistoriaOrdenCW24031155!$C$2:$C$1413,A107,[1]HistoriaOrdenCW24031155!$Z$2:$Z$1413,"&gt; 0")</f>
        <v>0</v>
      </c>
      <c r="E107" s="4" t="str">
        <f>IFERROR(IF(VLOOKUP(A107,[1]HistoriaOrdenCW24031155!$C$2:$Z$1413,24,FALSE)=0,"",VLOOKUP(A107,[1]HistoriaOrdenCW24031155!$C$2:$Z$1413,24,FALSE)),"")</f>
        <v/>
      </c>
      <c r="F107" s="2" t="str">
        <f>MID(IF(VLOOKUP("SurOccidente",[1]HistoriaOrdenCW24031155!$B107:$D$1413,2,FALSE)="NA","",(VLOOKUP("SurOccidente",[1]HistoriaOrdenCW24031155!$B107:$D$1413,3,FALSE))),1,90)</f>
        <v>Ampliación 3G/LTE - Ampliación Obras Civiles</v>
      </c>
      <c r="G107" s="4">
        <f>VLOOKUP(A107,[1]HistoriaOrdenCW24031155!$C$2:$O$1413,13,FALSE)</f>
        <v>44564</v>
      </c>
      <c r="H107" t="str">
        <f t="shared" si="2"/>
        <v>Año 3</v>
      </c>
      <c r="I107" s="2" t="str">
        <f>VLOOKUP(LEFT(A107,3),TablasAnexas!$A$22:$B$41,2,FALSE)</f>
        <v>Putumayo</v>
      </c>
      <c r="L107" t="str">
        <f>VLOOKUP(A107,[1]HistoriaOrdenCW24031155!$C$2:$F$1413,4,FALSE)</f>
        <v>German David Diez</v>
      </c>
    </row>
    <row r="108" spans="1:12" x14ac:dyDescent="0.25">
      <c r="A108" t="str">
        <f>VLOOKUP("SurOccidente",[1]HistoriaOrdenCW24031155!$B108:$C$1413,2,FALSE)</f>
        <v>TOL.Doima</v>
      </c>
      <c r="B108" s="3">
        <f ca="1">SUMIF([1]HistoriaOrdenCW24031155!$C$1:$E$1413,A108,[1]HistoriaOrdenCW24031155!$E:$E)</f>
        <v>12566077</v>
      </c>
      <c r="C108" s="1">
        <f>SUMIFS([1]HistoriaOrdenCW24031155!$E$2:$E$1413,[1]HistoriaOrdenCW24031155!$C$2:$C$1413,A108,[1]HistoriaOrdenCW24031155!$Z$2:$Z$1413,"")</f>
        <v>0</v>
      </c>
      <c r="D108" s="1">
        <f>SUMIFS([1]HistoriaOrdenCW24031155!$E$2:$E$1413,[1]HistoriaOrdenCW24031155!$C$2:$C$1413,A108,[1]HistoriaOrdenCW24031155!$Z$2:$Z$1413,"&gt; 0")</f>
        <v>12566077</v>
      </c>
      <c r="E108" s="4">
        <f>IFERROR(IF(VLOOKUP(A108,[1]HistoriaOrdenCW24031155!$C$2:$Z$1413,24,FALSE)=0,"",VLOOKUP(A108,[1]HistoriaOrdenCW24031155!$C$2:$Z$1413,24,FALSE)),"")</f>
        <v>44624</v>
      </c>
      <c r="F108" s="2" t="str">
        <f>MID(IF(VLOOKUP("SurOccidente",[1]HistoriaOrdenCW24031155!$B108:$D$1413,2,FALSE)="NA","",(VLOOKUP("SurOccidente",[1]HistoriaOrdenCW24031155!$B108:$D$1413,3,FALSE))),1,90)</f>
        <v>Ampliación 3G/LTE - Ampliación Obras Civiles</v>
      </c>
      <c r="G108" s="4">
        <f>VLOOKUP(A108,[1]HistoriaOrdenCW24031155!$C$2:$O$1413,13,FALSE)</f>
        <v>44560</v>
      </c>
      <c r="H108" t="str">
        <f t="shared" si="2"/>
        <v>Año 2</v>
      </c>
      <c r="I108" s="2" t="str">
        <f>VLOOKUP(LEFT(A108,3),TablasAnexas!$A$22:$B$41,2,FALSE)</f>
        <v>Tolima</v>
      </c>
      <c r="L108" t="str">
        <f>VLOOKUP(A108,[1]HistoriaOrdenCW24031155!$C$2:$F$1413,4,FALSE)</f>
        <v>German David Diez</v>
      </c>
    </row>
    <row r="109" spans="1:12" x14ac:dyDescent="0.25">
      <c r="A109" t="str">
        <f>VLOOKUP("SurOccidente",[1]HistoriaOrdenCW24031155!$B109:$C$1413,2,FALSE)</f>
        <v>TOL.Lerida</v>
      </c>
      <c r="B109" s="3">
        <f ca="1">SUMIF([1]HistoriaOrdenCW24031155!$C$1:$E$1413,A109,[1]HistoriaOrdenCW24031155!$E:$E)</f>
        <v>12000000</v>
      </c>
      <c r="C109" s="1">
        <f>SUMIFS([1]HistoriaOrdenCW24031155!$E$2:$E$1413,[1]HistoriaOrdenCW24031155!$C$2:$C$1413,A109,[1]HistoriaOrdenCW24031155!$Z$2:$Z$1413,"")</f>
        <v>12000000</v>
      </c>
      <c r="D109" s="1">
        <f>SUMIFS([1]HistoriaOrdenCW24031155!$E$2:$E$1413,[1]HistoriaOrdenCW24031155!$C$2:$C$1413,A109,[1]HistoriaOrdenCW24031155!$Z$2:$Z$1413,"&gt; 0")</f>
        <v>0</v>
      </c>
      <c r="E109" s="4" t="str">
        <f>IFERROR(IF(VLOOKUP(A109,[1]HistoriaOrdenCW24031155!$C$2:$Z$1413,24,FALSE)=0,"",VLOOKUP(A109,[1]HistoriaOrdenCW24031155!$C$2:$Z$1413,24,FALSE)),"")</f>
        <v/>
      </c>
      <c r="F109" s="2" t="str">
        <f>MID(IF(VLOOKUP("SurOccidente",[1]HistoriaOrdenCW24031155!$B109:$D$1413,2,FALSE)="NA","",(VLOOKUP("SurOccidente",[1]HistoriaOrdenCW24031155!$B109:$D$1413,3,FALSE))),1,90)</f>
        <v>Ampliación 3G/LTE - Ampliación Obras Civiles</v>
      </c>
      <c r="G109" s="4">
        <f>VLOOKUP(A109,[1]HistoriaOrdenCW24031155!$C$2:$O$1413,13,FALSE)</f>
        <v>44560</v>
      </c>
      <c r="H109" t="str">
        <f t="shared" si="2"/>
        <v>Año 2</v>
      </c>
      <c r="I109" s="2" t="str">
        <f>VLOOKUP(LEFT(A109,3),TablasAnexas!$A$22:$B$41,2,FALSE)</f>
        <v>Tolima</v>
      </c>
      <c r="L109" t="str">
        <f>VLOOKUP(A109,[1]HistoriaOrdenCW24031155!$C$2:$F$1413,4,FALSE)</f>
        <v>German David Diez</v>
      </c>
    </row>
    <row r="110" spans="1:12" x14ac:dyDescent="0.25">
      <c r="A110" t="str">
        <f>VLOOKUP("SurOccidente",[1]HistoriaOrdenCW24031155!$B110:$C$1413,2,FALSE)</f>
        <v>PAS.Tamasagra</v>
      </c>
      <c r="B110" s="3">
        <f ca="1">SUMIF([1]HistoriaOrdenCW24031155!$C$1:$E$1413,A110,[1]HistoriaOrdenCW24031155!$E:$E)</f>
        <v>12000000</v>
      </c>
      <c r="C110" s="1">
        <f>SUMIFS([1]HistoriaOrdenCW24031155!$E$2:$E$1413,[1]HistoriaOrdenCW24031155!$C$2:$C$1413,A110,[1]HistoriaOrdenCW24031155!$Z$2:$Z$1413,"")</f>
        <v>12000000</v>
      </c>
      <c r="D110" s="1">
        <f>SUMIFS([1]HistoriaOrdenCW24031155!$E$2:$E$1413,[1]HistoriaOrdenCW24031155!$C$2:$C$1413,A110,[1]HistoriaOrdenCW24031155!$Z$2:$Z$1413,"&gt; 0")</f>
        <v>0</v>
      </c>
      <c r="E110" s="4" t="str">
        <f>IFERROR(IF(VLOOKUP(A110,[1]HistoriaOrdenCW24031155!$C$2:$Z$1413,24,FALSE)=0,"",VLOOKUP(A110,[1]HistoriaOrdenCW24031155!$C$2:$Z$1413,24,FALSE)),"")</f>
        <v/>
      </c>
      <c r="F110" s="2" t="str">
        <f>MID(IF(VLOOKUP("SurOccidente",[1]HistoriaOrdenCW24031155!$B110:$D$1413,2,FALSE)="NA","",(VLOOKUP("SurOccidente",[1]HistoriaOrdenCW24031155!$B110:$D$1413,3,FALSE))),1,90)</f>
        <v>Ampliación 3G/LTE - Ampliación Obras Civiles</v>
      </c>
      <c r="G110" s="4">
        <f>VLOOKUP(A110,[1]HistoriaOrdenCW24031155!$C$2:$O$1413,13,FALSE)</f>
        <v>44560</v>
      </c>
      <c r="H110" t="str">
        <f t="shared" si="2"/>
        <v>Año 2</v>
      </c>
      <c r="I110" s="2" t="str">
        <f>VLOOKUP(LEFT(A110,3),TablasAnexas!$A$22:$B$41,2,FALSE)</f>
        <v>Pasto</v>
      </c>
      <c r="L110" t="str">
        <f>VLOOKUP(A110,[1]HistoriaOrdenCW24031155!$C$2:$F$1413,4,FALSE)</f>
        <v>German David Diez</v>
      </c>
    </row>
    <row r="111" spans="1:12" x14ac:dyDescent="0.25">
      <c r="A111" t="str">
        <f>VLOOKUP("SurOccidente",[1]HistoriaOrdenCW24031155!$B111:$C$1413,2,FALSE)</f>
        <v>NAR.Remolinos</v>
      </c>
      <c r="B111" s="3">
        <f ca="1">SUMIF([1]HistoriaOrdenCW24031155!$C$1:$E$1413,A111,[1]HistoriaOrdenCW24031155!$E:$E)</f>
        <v>12920965</v>
      </c>
      <c r="C111" s="1">
        <f>SUMIFS([1]HistoriaOrdenCW24031155!$E$2:$E$1413,[1]HistoriaOrdenCW24031155!$C$2:$C$1413,A111,[1]HistoriaOrdenCW24031155!$Z$2:$Z$1413,"")</f>
        <v>0</v>
      </c>
      <c r="D111" s="1">
        <f>SUMIFS([1]HistoriaOrdenCW24031155!$E$2:$E$1413,[1]HistoriaOrdenCW24031155!$C$2:$C$1413,A111,[1]HistoriaOrdenCW24031155!$Z$2:$Z$1413,"&gt; 0")</f>
        <v>12920965</v>
      </c>
      <c r="E111" s="4">
        <f>IFERROR(IF(VLOOKUP(A111,[1]HistoriaOrdenCW24031155!$C$2:$Z$1413,24,FALSE)=0,"",VLOOKUP(A111,[1]HistoriaOrdenCW24031155!$C$2:$Z$1413,24,FALSE)),"")</f>
        <v>44624</v>
      </c>
      <c r="F111" s="2" t="str">
        <f>MID(IF(VLOOKUP("SurOccidente",[1]HistoriaOrdenCW24031155!$B111:$D$1413,2,FALSE)="NA","",(VLOOKUP("SurOccidente",[1]HistoriaOrdenCW24031155!$B111:$D$1413,3,FALSE))),1,90)</f>
        <v>Ampliación 3G/LTE - Ampliación Obras Civiles</v>
      </c>
      <c r="G111" s="4">
        <f>VLOOKUP(A111,[1]HistoriaOrdenCW24031155!$C$2:$O$1413,13,FALSE)</f>
        <v>44560</v>
      </c>
      <c r="H111" t="str">
        <f t="shared" si="2"/>
        <v>Año 2</v>
      </c>
      <c r="I111" s="2" t="str">
        <f>VLOOKUP(LEFT(A111,3),TablasAnexas!$A$22:$B$41,2,FALSE)</f>
        <v>Nariño</v>
      </c>
      <c r="L111" t="str">
        <f>VLOOKUP(A111,[1]HistoriaOrdenCW24031155!$C$2:$F$1413,4,FALSE)</f>
        <v>German David Diez</v>
      </c>
    </row>
    <row r="112" spans="1:12" x14ac:dyDescent="0.25">
      <c r="A112" t="str">
        <f>VLOOKUP("SurOccidente",[1]HistoriaOrdenCW24031155!$B112:$C$1413,2,FALSE)</f>
        <v>HUI.Potrerillos</v>
      </c>
      <c r="B112" s="3">
        <f ca="1">SUMIF([1]HistoriaOrdenCW24031155!$C$1:$E$1413,A112,[1]HistoriaOrdenCW24031155!$E:$E)</f>
        <v>5548321</v>
      </c>
      <c r="C112" s="1">
        <f>SUMIFS([1]HistoriaOrdenCW24031155!$E$2:$E$1413,[1]HistoriaOrdenCW24031155!$C$2:$C$1413,A112,[1]HistoriaOrdenCW24031155!$Z$2:$Z$1413,"")</f>
        <v>0</v>
      </c>
      <c r="D112" s="1">
        <f>SUMIFS([1]HistoriaOrdenCW24031155!$E$2:$E$1413,[1]HistoriaOrdenCW24031155!$C$2:$C$1413,A112,[1]HistoriaOrdenCW24031155!$Z$2:$Z$1413,"&gt; 0")</f>
        <v>5548321</v>
      </c>
      <c r="E112" s="4">
        <f>IFERROR(IF(VLOOKUP(A112,[1]HistoriaOrdenCW24031155!$C$2:$Z$1413,24,FALSE)=0,"",VLOOKUP(A112,[1]HistoriaOrdenCW24031155!$C$2:$Z$1413,24,FALSE)),"")</f>
        <v>44624</v>
      </c>
      <c r="F112" s="2" t="str">
        <f>MID(IF(VLOOKUP("SurOccidente",[1]HistoriaOrdenCW24031155!$B112:$D$1413,2,FALSE)="NA","",(VLOOKUP("SurOccidente",[1]HistoriaOrdenCW24031155!$B112:$D$1413,3,FALSE))),1,90)</f>
        <v>Ampliación 3G/LTE - Ampliación Obras Civiles</v>
      </c>
      <c r="G112" s="4">
        <f>VLOOKUP(A112,[1]HistoriaOrdenCW24031155!$C$2:$O$1413,13,FALSE)</f>
        <v>44557</v>
      </c>
      <c r="H112" t="str">
        <f t="shared" si="2"/>
        <v>Año 2</v>
      </c>
      <c r="I112" s="2" t="str">
        <f>VLOOKUP(LEFT(A112,3),TablasAnexas!$A$22:$B$41,2,FALSE)</f>
        <v>Huila</v>
      </c>
      <c r="L112" t="str">
        <f>VLOOKUP(A112,[1]HistoriaOrdenCW24031155!$C$2:$F$1413,4,FALSE)</f>
        <v>German David Diez</v>
      </c>
    </row>
    <row r="113" spans="1:12" x14ac:dyDescent="0.25">
      <c r="A113" t="str">
        <f>VLOOKUP("SurOccidente",[1]HistoriaOrdenCW24031155!$B113:$C$1413,2,FALSE)</f>
        <v>IBG.Pijao</v>
      </c>
      <c r="B113" s="3">
        <f ca="1">SUMIF([1]HistoriaOrdenCW24031155!$C$1:$E$1413,A113,[1]HistoriaOrdenCW24031155!$E:$E)</f>
        <v>2000000</v>
      </c>
      <c r="C113" s="1">
        <f>SUMIFS([1]HistoriaOrdenCW24031155!$E$2:$E$1413,[1]HistoriaOrdenCW24031155!$C$2:$C$1413,A113,[1]HistoriaOrdenCW24031155!$Z$2:$Z$1413,"")</f>
        <v>2000000</v>
      </c>
      <c r="D113" s="1">
        <f>SUMIFS([1]HistoriaOrdenCW24031155!$E$2:$E$1413,[1]HistoriaOrdenCW24031155!$C$2:$C$1413,A113,[1]HistoriaOrdenCW24031155!$Z$2:$Z$1413,"&gt; 0")</f>
        <v>0</v>
      </c>
      <c r="E113" s="4" t="str">
        <f>IFERROR(IF(VLOOKUP(A113,[1]HistoriaOrdenCW24031155!$C$2:$Z$1413,24,FALSE)=0,"",VLOOKUP(A113,[1]HistoriaOrdenCW24031155!$C$2:$Z$1413,24,FALSE)),"")</f>
        <v/>
      </c>
      <c r="F113" s="2" t="str">
        <f>MID(IF(VLOOKUP("SurOccidente",[1]HistoriaOrdenCW24031155!$B113:$D$1413,2,FALSE)="NA","",(VLOOKUP("SurOccidente",[1]HistoriaOrdenCW24031155!$B113:$D$1413,3,FALSE))),1,90)</f>
        <v>Ampliación 3G/LTE - Ampliación Obras Civiles</v>
      </c>
      <c r="G113" s="4">
        <f>VLOOKUP(A113,[1]HistoriaOrdenCW24031155!$C$2:$O$1413,13,FALSE)</f>
        <v>44557</v>
      </c>
      <c r="H113" t="str">
        <f t="shared" si="2"/>
        <v>Año 2</v>
      </c>
      <c r="I113" s="2" t="str">
        <f>VLOOKUP(LEFT(A113,3),TablasAnexas!$A$22:$B$41,2,FALSE)</f>
        <v>Ibague</v>
      </c>
      <c r="L113" t="str">
        <f>VLOOKUP(A113,[1]HistoriaOrdenCW24031155!$C$2:$F$1413,4,FALSE)</f>
        <v>German David Diez</v>
      </c>
    </row>
    <row r="114" spans="1:12" x14ac:dyDescent="0.25">
      <c r="A114" t="str">
        <f>VLOOKUP("SurOccidente",[1]HistoriaOrdenCW24031155!$B114:$C$1413,2,FALSE)</f>
        <v>NAR.Union</v>
      </c>
      <c r="B114" s="3">
        <f ca="1">SUMIF([1]HistoriaOrdenCW24031155!$C$1:$E$1413,A114,[1]HistoriaOrdenCW24031155!$E:$E)</f>
        <v>29829334</v>
      </c>
      <c r="C114" s="1">
        <f>SUMIFS([1]HistoriaOrdenCW24031155!$E$2:$E$1413,[1]HistoriaOrdenCW24031155!$C$2:$C$1413,A114,[1]HistoriaOrdenCW24031155!$Z$2:$Z$1413,"")</f>
        <v>20000000</v>
      </c>
      <c r="D114" s="1">
        <f>SUMIFS([1]HistoriaOrdenCW24031155!$E$2:$E$1413,[1]HistoriaOrdenCW24031155!$C$2:$C$1413,A114,[1]HistoriaOrdenCW24031155!$Z$2:$Z$1413,"&gt; 0")</f>
        <v>9829334</v>
      </c>
      <c r="E114" s="4" t="str">
        <f>IFERROR(IF(VLOOKUP(A114,[1]HistoriaOrdenCW24031155!$C$2:$Z$1413,24,FALSE)=0,"",VLOOKUP(A114,[1]HistoriaOrdenCW24031155!$C$2:$Z$1413,24,FALSE)),"")</f>
        <v/>
      </c>
      <c r="F114" s="2" t="str">
        <f>MID(IF(VLOOKUP("SurOccidente",[1]HistoriaOrdenCW24031155!$B114:$D$1413,2,FALSE)="NA","",(VLOOKUP("SurOccidente",[1]HistoriaOrdenCW24031155!$B114:$D$1413,3,FALSE))),1,90)</f>
        <v>Ampliación 3G/LTE - Ampliación Obras Civiles</v>
      </c>
      <c r="G114" s="4">
        <f>VLOOKUP(A114,[1]HistoriaOrdenCW24031155!$C$2:$O$1413,13,FALSE)</f>
        <v>44557</v>
      </c>
      <c r="H114" t="str">
        <f t="shared" si="2"/>
        <v>Año 2</v>
      </c>
      <c r="I114" s="2" t="str">
        <f>VLOOKUP(LEFT(A114,3),TablasAnexas!$A$22:$B$41,2,FALSE)</f>
        <v>Nariño</v>
      </c>
      <c r="L114" t="str">
        <f>VLOOKUP(A114,[1]HistoriaOrdenCW24031155!$C$2:$F$1413,4,FALSE)</f>
        <v>German David Diez</v>
      </c>
    </row>
    <row r="115" spans="1:12" x14ac:dyDescent="0.25">
      <c r="A115" t="str">
        <f>VLOOKUP("SurOccidente",[1]HistoriaOrdenCW24031155!$B115:$C$1413,2,FALSE)</f>
        <v>PAL.Bosque</v>
      </c>
      <c r="B115" s="3">
        <f ca="1">SUMIF([1]HistoriaOrdenCW24031155!$C$1:$E$1413,A115,[1]HistoriaOrdenCW24031155!$E:$E)</f>
        <v>1259570</v>
      </c>
      <c r="C115" s="1">
        <f>SUMIFS([1]HistoriaOrdenCW24031155!$E$2:$E$1413,[1]HistoriaOrdenCW24031155!$C$2:$C$1413,A115,[1]HistoriaOrdenCW24031155!$Z$2:$Z$1413,"")</f>
        <v>0</v>
      </c>
      <c r="D115" s="1">
        <f>SUMIFS([1]HistoriaOrdenCW24031155!$E$2:$E$1413,[1]HistoriaOrdenCW24031155!$C$2:$C$1413,A115,[1]HistoriaOrdenCW24031155!$Z$2:$Z$1413,"&gt; 0")</f>
        <v>1259570</v>
      </c>
      <c r="E115" s="4">
        <f>IFERROR(IF(VLOOKUP(A115,[1]HistoriaOrdenCW24031155!$C$2:$Z$1413,24,FALSE)=0,"",VLOOKUP(A115,[1]HistoriaOrdenCW24031155!$C$2:$Z$1413,24,FALSE)),"")</f>
        <v>44596</v>
      </c>
      <c r="F115" s="2" t="str">
        <f>MID(IF(VLOOKUP("SurOccidente",[1]HistoriaOrdenCW24031155!$B115:$D$1413,2,FALSE)="NA","",(VLOOKUP("SurOccidente",[1]HistoriaOrdenCW24031155!$B115:$D$1413,3,FALSE))),1,90)</f>
        <v>Adecuaciones - Obras Civiles Menores</v>
      </c>
      <c r="G115" s="4">
        <f>VLOOKUP(A115,[1]HistoriaOrdenCW24031155!$C$2:$O$1413,13,FALSE)</f>
        <v>44557</v>
      </c>
      <c r="H115" t="str">
        <f t="shared" si="2"/>
        <v>Año 2</v>
      </c>
      <c r="I115" s="2" t="str">
        <f>VLOOKUP(LEFT(A115,3),TablasAnexas!$A$22:$B$41,2,FALSE)</f>
        <v>Palmira</v>
      </c>
      <c r="L115" t="str">
        <f>VLOOKUP(A115,[1]HistoriaOrdenCW24031155!$C$2:$F$1413,4,FALSE)</f>
        <v>German David Diez</v>
      </c>
    </row>
    <row r="116" spans="1:12" x14ac:dyDescent="0.25">
      <c r="A116" t="str">
        <f>VLOOKUP("SurOccidente",[1]HistoriaOrdenCW24031155!$B116:$C$1413,2,FALSE)</f>
        <v>IBG.Mandarino</v>
      </c>
      <c r="B116" s="3">
        <f ca="1">SUMIF([1]HistoriaOrdenCW24031155!$C$1:$E$1413,A116,[1]HistoriaOrdenCW24031155!$E:$E)</f>
        <v>2000000</v>
      </c>
      <c r="C116" s="1">
        <f>SUMIFS([1]HistoriaOrdenCW24031155!$E$2:$E$1413,[1]HistoriaOrdenCW24031155!$C$2:$C$1413,A116,[1]HistoriaOrdenCW24031155!$Z$2:$Z$1413,"")</f>
        <v>2000000</v>
      </c>
      <c r="D116" s="1">
        <f>SUMIFS([1]HistoriaOrdenCW24031155!$E$2:$E$1413,[1]HistoriaOrdenCW24031155!$C$2:$C$1413,A116,[1]HistoriaOrdenCW24031155!$Z$2:$Z$1413,"&gt; 0")</f>
        <v>0</v>
      </c>
      <c r="E116" s="4" t="str">
        <f>IFERROR(IF(VLOOKUP(A116,[1]HistoriaOrdenCW24031155!$C$2:$Z$1413,24,FALSE)=0,"",VLOOKUP(A116,[1]HistoriaOrdenCW24031155!$C$2:$Z$1413,24,FALSE)),"")</f>
        <v/>
      </c>
      <c r="F116" s="2" t="str">
        <f>MID(IF(VLOOKUP("SurOccidente",[1]HistoriaOrdenCW24031155!$B116:$D$1413,2,FALSE)="NA","",(VLOOKUP("SurOccidente",[1]HistoriaOrdenCW24031155!$B116:$D$1413,3,FALSE))),1,90)</f>
        <v>Ampliación 3G/LTE - Ampliación Obras Civiles</v>
      </c>
      <c r="G116" s="4">
        <f>VLOOKUP(A116,[1]HistoriaOrdenCW24031155!$C$2:$O$1413,13,FALSE)</f>
        <v>44557</v>
      </c>
      <c r="H116" t="str">
        <f t="shared" si="2"/>
        <v>Año 2</v>
      </c>
      <c r="I116" s="2" t="str">
        <f>VLOOKUP(LEFT(A116,3),TablasAnexas!$A$22:$B$41,2,FALSE)</f>
        <v>Ibague</v>
      </c>
      <c r="L116" t="str">
        <f>VLOOKUP(A116,[1]HistoriaOrdenCW24031155!$C$2:$F$1413,4,FALSE)</f>
        <v>Derian Mauricio Nieto</v>
      </c>
    </row>
    <row r="117" spans="1:12" x14ac:dyDescent="0.25">
      <c r="A117" t="str">
        <f>VLOOKUP("SurOccidente",[1]HistoriaOrdenCW24031155!$B117:$C$1413,2,FALSE)</f>
        <v>POP.Moscopan</v>
      </c>
      <c r="B117" s="3">
        <f ca="1">SUMIF([1]HistoriaOrdenCW24031155!$C$1:$E$1413,A117,[1]HistoriaOrdenCW24031155!$E:$E)</f>
        <v>2000000</v>
      </c>
      <c r="C117" s="1">
        <f>SUMIFS([1]HistoriaOrdenCW24031155!$E$2:$E$1413,[1]HistoriaOrdenCW24031155!$C$2:$C$1413,A117,[1]HistoriaOrdenCW24031155!$Z$2:$Z$1413,"")</f>
        <v>2000000</v>
      </c>
      <c r="D117" s="1">
        <f>SUMIFS([1]HistoriaOrdenCW24031155!$E$2:$E$1413,[1]HistoriaOrdenCW24031155!$C$2:$C$1413,A117,[1]HistoriaOrdenCW24031155!$Z$2:$Z$1413,"&gt; 0")</f>
        <v>0</v>
      </c>
      <c r="E117" s="4" t="str">
        <f>IFERROR(IF(VLOOKUP(A117,[1]HistoriaOrdenCW24031155!$C$2:$Z$1413,24,FALSE)=0,"",VLOOKUP(A117,[1]HistoriaOrdenCW24031155!$C$2:$Z$1413,24,FALSE)),"")</f>
        <v/>
      </c>
      <c r="F117" s="2" t="str">
        <f>MID(IF(VLOOKUP("SurOccidente",[1]HistoriaOrdenCW24031155!$B117:$D$1413,2,FALSE)="NA","",(VLOOKUP("SurOccidente",[1]HistoriaOrdenCW24031155!$B117:$D$1413,3,FALSE))),1,90)</f>
        <v>Ampliación 3G/LTE - Ampliación Obras Civiles</v>
      </c>
      <c r="G117" s="4">
        <f>VLOOKUP(A117,[1]HistoriaOrdenCW24031155!$C$2:$O$1413,13,FALSE)</f>
        <v>44557</v>
      </c>
      <c r="H117" t="str">
        <f t="shared" si="2"/>
        <v>Año 2</v>
      </c>
      <c r="I117" s="2" t="str">
        <f>VLOOKUP(LEFT(A117,3),TablasAnexas!$A$22:$B$41,2,FALSE)</f>
        <v>Popayan</v>
      </c>
      <c r="L117" t="str">
        <f>VLOOKUP(A117,[1]HistoriaOrdenCW24031155!$C$2:$F$1413,4,FALSE)</f>
        <v>German David Diez</v>
      </c>
    </row>
    <row r="118" spans="1:12" x14ac:dyDescent="0.25">
      <c r="A118" t="str">
        <f>VLOOKUP("SurOccidente",[1]HistoriaOrdenCW24031155!$B118:$C$1413,2,FALSE)</f>
        <v>HUI.Villa Losada</v>
      </c>
      <c r="B118" s="3">
        <f ca="1">SUMIF([1]HistoriaOrdenCW24031155!$C$1:$E$1413,A118,[1]HistoriaOrdenCW24031155!$E:$E)</f>
        <v>8959857</v>
      </c>
      <c r="C118" s="1">
        <f>SUMIFS([1]HistoriaOrdenCW24031155!$E$2:$E$1413,[1]HistoriaOrdenCW24031155!$C$2:$C$1413,A118,[1]HistoriaOrdenCW24031155!$Z$2:$Z$1413,"")</f>
        <v>0</v>
      </c>
      <c r="D118" s="1">
        <f>SUMIFS([1]HistoriaOrdenCW24031155!$E$2:$E$1413,[1]HistoriaOrdenCW24031155!$C$2:$C$1413,A118,[1]HistoriaOrdenCW24031155!$Z$2:$Z$1413,"&gt; 0")</f>
        <v>8959857</v>
      </c>
      <c r="E118" s="4">
        <f>IFERROR(IF(VLOOKUP(A118,[1]HistoriaOrdenCW24031155!$C$2:$Z$1413,24,FALSE)=0,"",VLOOKUP(A118,[1]HistoriaOrdenCW24031155!$C$2:$Z$1413,24,FALSE)),"")</f>
        <v>44624</v>
      </c>
      <c r="F118" s="2" t="str">
        <f>MID(IF(VLOOKUP("SurOccidente",[1]HistoriaOrdenCW24031155!$B118:$D$1413,2,FALSE)="NA","",(VLOOKUP("SurOccidente",[1]HistoriaOrdenCW24031155!$B118:$D$1413,3,FALSE))),1,90)</f>
        <v>Ampliación 3G/LTE - Ampliación Obras Civiles</v>
      </c>
      <c r="G118" s="4">
        <f>VLOOKUP(A118,[1]HistoriaOrdenCW24031155!$C$2:$O$1413,13,FALSE)</f>
        <v>44556</v>
      </c>
      <c r="H118" t="str">
        <f t="shared" si="2"/>
        <v>Año 2</v>
      </c>
      <c r="I118" s="2" t="str">
        <f>VLOOKUP(LEFT(A118,3),TablasAnexas!$A$22:$B$41,2,FALSE)</f>
        <v>Huila</v>
      </c>
      <c r="L118" t="str">
        <f>VLOOKUP(A118,[1]HistoriaOrdenCW24031155!$C$2:$F$1413,4,FALSE)</f>
        <v>German David Diez</v>
      </c>
    </row>
    <row r="119" spans="1:12" x14ac:dyDescent="0.25">
      <c r="A119" t="str">
        <f>VLOOKUP("SurOccidente",[1]HistoriaOrdenCW24031155!$B119:$C$1413,2,FALSE)</f>
        <v>CAL.Banderas</v>
      </c>
      <c r="B119" s="3">
        <f ca="1">SUMIF([1]HistoriaOrdenCW24031155!$C$1:$E$1413,A119,[1]HistoriaOrdenCW24031155!$E:$E)</f>
        <v>2000000</v>
      </c>
      <c r="C119" s="1">
        <f>SUMIFS([1]HistoriaOrdenCW24031155!$E$2:$E$1413,[1]HistoriaOrdenCW24031155!$C$2:$C$1413,A119,[1]HistoriaOrdenCW24031155!$Z$2:$Z$1413,"")</f>
        <v>2000000</v>
      </c>
      <c r="D119" s="1">
        <f>SUMIFS([1]HistoriaOrdenCW24031155!$E$2:$E$1413,[1]HistoriaOrdenCW24031155!$C$2:$C$1413,A119,[1]HistoriaOrdenCW24031155!$Z$2:$Z$1413,"&gt; 0")</f>
        <v>0</v>
      </c>
      <c r="E119" s="4" t="str">
        <f>IFERROR(IF(VLOOKUP(A119,[1]HistoriaOrdenCW24031155!$C$2:$Z$1413,24,FALSE)=0,"",VLOOKUP(A119,[1]HistoriaOrdenCW24031155!$C$2:$Z$1413,24,FALSE)),"")</f>
        <v/>
      </c>
      <c r="F119" s="2" t="str">
        <f>MID(IF(VLOOKUP("SurOccidente",[1]HistoriaOrdenCW24031155!$B119:$D$1413,2,FALSE)="NA","",(VLOOKUP("SurOccidente",[1]HistoriaOrdenCW24031155!$B119:$D$1413,3,FALSE))),1,90)</f>
        <v>Ampliación 3G/LTE - Ampliación Obras Civiles</v>
      </c>
      <c r="G119" s="4">
        <f>VLOOKUP(A119,[1]HistoriaOrdenCW24031155!$C$2:$O$1413,13,FALSE)</f>
        <v>44554</v>
      </c>
      <c r="H119" t="str">
        <f t="shared" si="2"/>
        <v>Año 2</v>
      </c>
      <c r="I119" s="2" t="str">
        <f>VLOOKUP(LEFT(A119,3),TablasAnexas!$A$22:$B$41,2,FALSE)</f>
        <v>Cali</v>
      </c>
      <c r="L119" t="str">
        <f>VLOOKUP(A119,[1]HistoriaOrdenCW24031155!$C$2:$F$1413,4,FALSE)</f>
        <v>German David Diez</v>
      </c>
    </row>
    <row r="120" spans="1:12" x14ac:dyDescent="0.25">
      <c r="A120" t="str">
        <f>VLOOKUP("SurOccidente",[1]HistoriaOrdenCW24031155!$B120:$C$1413,2,FALSE)</f>
        <v>CAU.Concepcion</v>
      </c>
      <c r="B120" s="3">
        <f ca="1">SUMIF([1]HistoriaOrdenCW24031155!$C$1:$E$1413,A120,[1]HistoriaOrdenCW24031155!$E:$E)</f>
        <v>4560953</v>
      </c>
      <c r="C120" s="1">
        <f>SUMIFS([1]HistoriaOrdenCW24031155!$E$2:$E$1413,[1]HistoriaOrdenCW24031155!$C$2:$C$1413,A120,[1]HistoriaOrdenCW24031155!$Z$2:$Z$1413,"")</f>
        <v>0</v>
      </c>
      <c r="D120" s="1">
        <f>SUMIFS([1]HistoriaOrdenCW24031155!$E$2:$E$1413,[1]HistoriaOrdenCW24031155!$C$2:$C$1413,A120,[1]HistoriaOrdenCW24031155!$Z$2:$Z$1413,"&gt; 0")</f>
        <v>4560953</v>
      </c>
      <c r="E120" s="4">
        <f>IFERROR(IF(VLOOKUP(A120,[1]HistoriaOrdenCW24031155!$C$2:$Z$1413,24,FALSE)=0,"",VLOOKUP(A120,[1]HistoriaOrdenCW24031155!$C$2:$Z$1413,24,FALSE)),"")</f>
        <v>44596</v>
      </c>
      <c r="F120" s="2" t="str">
        <f>MID(IF(VLOOKUP("SurOccidente",[1]HistoriaOrdenCW24031155!$B120:$D$1413,2,FALSE)="NA","",(VLOOKUP("SurOccidente",[1]HistoriaOrdenCW24031155!$B120:$D$1413,3,FALSE))),1,90)</f>
        <v>Ampliación 3G/LTE - Ampliación Obras Civiles</v>
      </c>
      <c r="G120" s="4">
        <f>VLOOKUP(A120,[1]HistoriaOrdenCW24031155!$C$2:$O$1413,13,FALSE)</f>
        <v>44554</v>
      </c>
      <c r="H120" t="str">
        <f t="shared" si="2"/>
        <v>Año 2</v>
      </c>
      <c r="I120" s="2" t="str">
        <f>VLOOKUP(LEFT(A120,3),TablasAnexas!$A$22:$B$41,2,FALSE)</f>
        <v>Cauca</v>
      </c>
      <c r="L120" t="str">
        <f>VLOOKUP(A120,[1]HistoriaOrdenCW24031155!$C$2:$F$1413,4,FALSE)</f>
        <v>German David Diez</v>
      </c>
    </row>
    <row r="121" spans="1:12" x14ac:dyDescent="0.25">
      <c r="A121" t="str">
        <f>VLOOKUP("SurOccidente",[1]HistoriaOrdenCW24031155!$B121:$C$1413,2,FALSE)</f>
        <v>CAU.Sto Domingo</v>
      </c>
      <c r="B121" s="3">
        <f ca="1">SUMIF([1]HistoriaOrdenCW24031155!$C$1:$E$1413,A121,[1]HistoriaOrdenCW24031155!$E:$E)</f>
        <v>946951884</v>
      </c>
      <c r="C121" s="1">
        <f>SUMIFS([1]HistoriaOrdenCW24031155!$E$2:$E$1413,[1]HistoriaOrdenCW24031155!$C$2:$C$1413,A121,[1]HistoriaOrdenCW24031155!$Z$2:$Z$1413,"")</f>
        <v>946951884</v>
      </c>
      <c r="D121" s="1">
        <f>SUMIFS([1]HistoriaOrdenCW24031155!$E$2:$E$1413,[1]HistoriaOrdenCW24031155!$C$2:$C$1413,A121,[1]HistoriaOrdenCW24031155!$Z$2:$Z$1413,"&gt; 0")</f>
        <v>0</v>
      </c>
      <c r="E121" s="4" t="str">
        <f>IFERROR(IF(VLOOKUP(A121,[1]HistoriaOrdenCW24031155!$C$2:$Z$1413,24,FALSE)=0,"",VLOOKUP(A121,[1]HistoriaOrdenCW24031155!$C$2:$Z$1413,24,FALSE)),"")</f>
        <v/>
      </c>
      <c r="F121" s="2" t="str">
        <f>MID(IF(VLOOKUP("SurOccidente",[1]HistoriaOrdenCW24031155!$B121:$D$1413,2,FALSE)="NA","",(VLOOKUP("SurOccidente",[1]HistoriaOrdenCW24031155!$B121:$D$1413,3,FALSE))),1,90)</f>
        <v>Localidades 700 - Suministro e Instalación Torre</v>
      </c>
      <c r="G121" s="4">
        <f>VLOOKUP(A121,[1]HistoriaOrdenCW24031155!$C$2:$O$1413,13,FALSE)</f>
        <v>44554</v>
      </c>
      <c r="H121" t="str">
        <f t="shared" si="2"/>
        <v>Año 2</v>
      </c>
      <c r="I121" s="2" t="str">
        <f>VLOOKUP(LEFT(A121,3),TablasAnexas!$A$22:$B$41,2,FALSE)</f>
        <v>Cauca</v>
      </c>
      <c r="L121" t="str">
        <f>VLOOKUP(A121,[1]HistoriaOrdenCW24031155!$C$2:$F$1413,4,FALSE)</f>
        <v>German David Diez</v>
      </c>
    </row>
    <row r="122" spans="1:12" x14ac:dyDescent="0.25">
      <c r="A122" t="str">
        <f>VLOOKUP("SurOccidente",[1]HistoriaOrdenCW24031155!$B122:$C$1413,2,FALSE)</f>
        <v>CAU.Sto Domingo</v>
      </c>
      <c r="B122" s="3">
        <f ca="1">SUMIF([1]HistoriaOrdenCW24031155!$C$1:$E$1413,A122,[1]HistoriaOrdenCW24031155!$E:$E)</f>
        <v>946951884</v>
      </c>
      <c r="C122" s="1">
        <f>SUMIFS([1]HistoriaOrdenCW24031155!$E$2:$E$1413,[1]HistoriaOrdenCW24031155!$C$2:$C$1413,A122,[1]HistoriaOrdenCW24031155!$Z$2:$Z$1413,"")</f>
        <v>946951884</v>
      </c>
      <c r="D122" s="1">
        <f>SUMIFS([1]HistoriaOrdenCW24031155!$E$2:$E$1413,[1]HistoriaOrdenCW24031155!$C$2:$C$1413,A122,[1]HistoriaOrdenCW24031155!$Z$2:$Z$1413,"&gt; 0")</f>
        <v>0</v>
      </c>
      <c r="E122" s="4" t="str">
        <f>IFERROR(IF(VLOOKUP(A122,[1]HistoriaOrdenCW24031155!$C$2:$Z$1413,24,FALSE)=0,"",VLOOKUP(A122,[1]HistoriaOrdenCW24031155!$C$2:$Z$1413,24,FALSE)),"")</f>
        <v/>
      </c>
      <c r="F122" s="2" t="str">
        <f>MID(IF(VLOOKUP("SurOccidente",[1]HistoriaOrdenCW24031155!$B122:$D$1413,2,FALSE)="NA","",(VLOOKUP("SurOccidente",[1]HistoriaOrdenCW24031155!$B122:$D$1413,3,FALSE))),1,90)</f>
        <v>Localidades 700 - Cimentación Torre</v>
      </c>
      <c r="G122" s="4">
        <f>VLOOKUP(A122,[1]HistoriaOrdenCW24031155!$C$2:$O$1413,13,FALSE)</f>
        <v>44554</v>
      </c>
      <c r="H122" t="str">
        <f t="shared" si="2"/>
        <v>Año 2</v>
      </c>
      <c r="I122" s="2" t="str">
        <f>VLOOKUP(LEFT(A122,3),TablasAnexas!$A$22:$B$41,2,FALSE)</f>
        <v>Cauca</v>
      </c>
      <c r="L122" t="str">
        <f>VLOOKUP(A122,[1]HistoriaOrdenCW24031155!$C$2:$F$1413,4,FALSE)</f>
        <v>German David Diez</v>
      </c>
    </row>
    <row r="123" spans="1:12" x14ac:dyDescent="0.25">
      <c r="A123" t="str">
        <f>VLOOKUP("SurOccidente",[1]HistoriaOrdenCW24031155!$B123:$C$1413,2,FALSE)</f>
        <v>CAU.Sto Domingo</v>
      </c>
      <c r="B123" s="3">
        <f ca="1">SUMIF([1]HistoriaOrdenCW24031155!$C$1:$E$1413,A123,[1]HistoriaOrdenCW24031155!$E:$E)</f>
        <v>946951884</v>
      </c>
      <c r="C123" s="1">
        <f>SUMIFS([1]HistoriaOrdenCW24031155!$E$2:$E$1413,[1]HistoriaOrdenCW24031155!$C$2:$C$1413,A123,[1]HistoriaOrdenCW24031155!$Z$2:$Z$1413,"")</f>
        <v>946951884</v>
      </c>
      <c r="D123" s="1">
        <f>SUMIFS([1]HistoriaOrdenCW24031155!$E$2:$E$1413,[1]HistoriaOrdenCW24031155!$C$2:$C$1413,A123,[1]HistoriaOrdenCW24031155!$Z$2:$Z$1413,"&gt; 0")</f>
        <v>0</v>
      </c>
      <c r="E123" s="4" t="str">
        <f>IFERROR(IF(VLOOKUP(A123,[1]HistoriaOrdenCW24031155!$C$2:$Z$1413,24,FALSE)=0,"",VLOOKUP(A123,[1]HistoriaOrdenCW24031155!$C$2:$Z$1413,24,FALSE)),"")</f>
        <v/>
      </c>
      <c r="F123" s="2" t="str">
        <f>MID(IF(VLOOKUP("SurOccidente",[1]HistoriaOrdenCW24031155!$B123:$D$1413,2,FALSE)="NA","",(VLOOKUP("SurOccidente",[1]HistoriaOrdenCW24031155!$B123:$D$1413,3,FALSE))),1,90)</f>
        <v>Localidades 700 - Obra Eléctrica 100%</v>
      </c>
      <c r="G123" s="4">
        <f>VLOOKUP(A123,[1]HistoriaOrdenCW24031155!$C$2:$O$1413,13,FALSE)</f>
        <v>44554</v>
      </c>
      <c r="H123" t="str">
        <f t="shared" si="2"/>
        <v>Año 2</v>
      </c>
      <c r="I123" s="2" t="str">
        <f>VLOOKUP(LEFT(A123,3),TablasAnexas!$A$22:$B$41,2,FALSE)</f>
        <v>Cauca</v>
      </c>
      <c r="L123" t="str">
        <f>VLOOKUP(A123,[1]HistoriaOrdenCW24031155!$C$2:$F$1413,4,FALSE)</f>
        <v>German David Diez</v>
      </c>
    </row>
    <row r="124" spans="1:12" x14ac:dyDescent="0.25">
      <c r="A124" t="str">
        <f>VLOOKUP("SurOccidente",[1]HistoriaOrdenCW24031155!$B124:$C$1413,2,FALSE)</f>
        <v>CAU.Sto Domingo</v>
      </c>
      <c r="B124" s="3">
        <f ca="1">SUMIF([1]HistoriaOrdenCW24031155!$C$1:$E$1413,A124,[1]HistoriaOrdenCW24031155!$E:$E)</f>
        <v>946951884</v>
      </c>
      <c r="C124" s="1">
        <f>SUMIFS([1]HistoriaOrdenCW24031155!$E$2:$E$1413,[1]HistoriaOrdenCW24031155!$C$2:$C$1413,A124,[1]HistoriaOrdenCW24031155!$Z$2:$Z$1413,"")</f>
        <v>946951884</v>
      </c>
      <c r="D124" s="1">
        <f>SUMIFS([1]HistoriaOrdenCW24031155!$E$2:$E$1413,[1]HistoriaOrdenCW24031155!$C$2:$C$1413,A124,[1]HistoriaOrdenCW24031155!$Z$2:$Z$1413,"&gt; 0")</f>
        <v>0</v>
      </c>
      <c r="E124" s="4" t="str">
        <f>IFERROR(IF(VLOOKUP(A124,[1]HistoriaOrdenCW24031155!$C$2:$Z$1413,24,FALSE)=0,"",VLOOKUP(A124,[1]HistoriaOrdenCW24031155!$C$2:$Z$1413,24,FALSE)),"")</f>
        <v/>
      </c>
      <c r="F124" s="2" t="str">
        <f>MID(IF(VLOOKUP("SurOccidente",[1]HistoriaOrdenCW24031155!$B124:$D$1413,2,FALSE)="NA","",(VLOOKUP("SurOccidente",[1]HistoriaOrdenCW24031155!$B124:$D$1413,3,FALSE))),1,90)</f>
        <v>Localidades 700 - Obra Civil 100%</v>
      </c>
      <c r="G124" s="4">
        <f>VLOOKUP(A124,[1]HistoriaOrdenCW24031155!$C$2:$O$1413,13,FALSE)</f>
        <v>44554</v>
      </c>
      <c r="H124" t="str">
        <f t="shared" si="2"/>
        <v>Año 2</v>
      </c>
      <c r="I124" s="2" t="str">
        <f>VLOOKUP(LEFT(A124,3),TablasAnexas!$A$22:$B$41,2,FALSE)</f>
        <v>Cauca</v>
      </c>
      <c r="L124" t="str">
        <f>VLOOKUP(A124,[1]HistoriaOrdenCW24031155!$C$2:$F$1413,4,FALSE)</f>
        <v>German David Diez</v>
      </c>
    </row>
    <row r="125" spans="1:12" x14ac:dyDescent="0.25">
      <c r="A125" t="str">
        <f>VLOOKUP("SurOccidente",[1]HistoriaOrdenCW24031155!$B125:$C$1413,2,FALSE)</f>
        <v>IBG.Matallana</v>
      </c>
      <c r="B125" s="3">
        <f ca="1">SUMIF([1]HistoriaOrdenCW24031155!$C$1:$E$1413,A125,[1]HistoriaOrdenCW24031155!$E:$E)</f>
        <v>3000000</v>
      </c>
      <c r="C125" s="1">
        <f>SUMIFS([1]HistoriaOrdenCW24031155!$E$2:$E$1413,[1]HistoriaOrdenCW24031155!$C$2:$C$1413,A125,[1]HistoriaOrdenCW24031155!$Z$2:$Z$1413,"")</f>
        <v>3000000</v>
      </c>
      <c r="D125" s="1">
        <f>SUMIFS([1]HistoriaOrdenCW24031155!$E$2:$E$1413,[1]HistoriaOrdenCW24031155!$C$2:$C$1413,A125,[1]HistoriaOrdenCW24031155!$Z$2:$Z$1413,"&gt; 0")</f>
        <v>0</v>
      </c>
      <c r="E125" s="4" t="str">
        <f>IFERROR(IF(VLOOKUP(A125,[1]HistoriaOrdenCW24031155!$C$2:$Z$1413,24,FALSE)=0,"",VLOOKUP(A125,[1]HistoriaOrdenCW24031155!$C$2:$Z$1413,24,FALSE)),"")</f>
        <v/>
      </c>
      <c r="F125" s="2" t="str">
        <f>MID(IF(VLOOKUP("SurOccidente",[1]HistoriaOrdenCW24031155!$B125:$D$1413,2,FALSE)="NA","",(VLOOKUP("SurOccidente",[1]HistoriaOrdenCW24031155!$B125:$D$1413,3,FALSE))),1,90)</f>
        <v>Ampliación 3G/LTE - Ampliación Obras Civiles</v>
      </c>
      <c r="G125" s="4">
        <f>VLOOKUP(A125,[1]HistoriaOrdenCW24031155!$C$2:$O$1413,13,FALSE)</f>
        <v>44553</v>
      </c>
      <c r="H125" t="str">
        <f t="shared" si="2"/>
        <v>Año 2</v>
      </c>
      <c r="I125" s="2" t="str">
        <f>VLOOKUP(LEFT(A125,3),TablasAnexas!$A$22:$B$41,2,FALSE)</f>
        <v>Ibague</v>
      </c>
      <c r="L125" t="str">
        <f>VLOOKUP(A125,[1]HistoriaOrdenCW24031155!$C$2:$F$1413,4,FALSE)</f>
        <v>German David Diez</v>
      </c>
    </row>
    <row r="126" spans="1:12" x14ac:dyDescent="0.25">
      <c r="A126" t="str">
        <f>VLOOKUP("SurOccidente",[1]HistoriaOrdenCW24031155!$B126:$C$1413,2,FALSE)</f>
        <v>FLO. SDS MALVINAS</v>
      </c>
      <c r="B126" s="3">
        <f ca="1">SUMIF([1]HistoriaOrdenCW24031155!$C$1:$E$1413,A126,[1]HistoriaOrdenCW24031155!$E:$E)</f>
        <v>15000000</v>
      </c>
      <c r="C126" s="1">
        <f>SUMIFS([1]HistoriaOrdenCW24031155!$E$2:$E$1413,[1]HistoriaOrdenCW24031155!$C$2:$C$1413,A126,[1]HistoriaOrdenCW24031155!$Z$2:$Z$1413,"")</f>
        <v>15000000</v>
      </c>
      <c r="D126" s="1">
        <f>SUMIFS([1]HistoriaOrdenCW24031155!$E$2:$E$1413,[1]HistoriaOrdenCW24031155!$C$2:$C$1413,A126,[1]HistoriaOrdenCW24031155!$Z$2:$Z$1413,"&gt; 0")</f>
        <v>0</v>
      </c>
      <c r="E126" s="4" t="str">
        <f>IFERROR(IF(VLOOKUP(A126,[1]HistoriaOrdenCW24031155!$C$2:$Z$1413,24,FALSE)=0,"",VLOOKUP(A126,[1]HistoriaOrdenCW24031155!$C$2:$Z$1413,24,FALSE)),"")</f>
        <v/>
      </c>
      <c r="F126" s="2" t="str">
        <f>MID(IF(VLOOKUP("SurOccidente",[1]HistoriaOrdenCW24031155!$B126:$D$1413,2,FALSE)="NA","",(VLOOKUP("SurOccidente",[1]HistoriaOrdenCW24031155!$B126:$D$1413,3,FALSE))),1,90)</f>
        <v>Adecuaciones - SDS BCC y CCM</v>
      </c>
      <c r="G126" s="4">
        <f>VLOOKUP(A126,[1]HistoriaOrdenCW24031155!$C$2:$O$1413,13,FALSE)</f>
        <v>44551</v>
      </c>
      <c r="H126" t="str">
        <f t="shared" si="2"/>
        <v>Año 2</v>
      </c>
      <c r="I126" s="2" t="str">
        <f>VLOOKUP(LEFT(A126,3),TablasAnexas!$A$22:$B$41,2,FALSE)</f>
        <v>Florencia</v>
      </c>
      <c r="L126" t="str">
        <f>VLOOKUP(A126,[1]HistoriaOrdenCW24031155!$C$2:$F$1413,4,FALSE)</f>
        <v>Karen Gutierrez Taborda</v>
      </c>
    </row>
    <row r="127" spans="1:12" x14ac:dyDescent="0.25">
      <c r="A127" t="str">
        <f>VLOOKUP("SurOccidente",[1]HistoriaOrdenCW24031155!$B127:$C$1413,2,FALSE)</f>
        <v>NAR.Tuquerres</v>
      </c>
      <c r="B127" s="3">
        <f ca="1">SUMIF([1]HistoriaOrdenCW24031155!$C$1:$E$1413,A127,[1]HistoriaOrdenCW24031155!$E:$E)</f>
        <v>7999201</v>
      </c>
      <c r="C127" s="1">
        <f>SUMIFS([1]HistoriaOrdenCW24031155!$E$2:$E$1413,[1]HistoriaOrdenCW24031155!$C$2:$C$1413,A127,[1]HistoriaOrdenCW24031155!$Z$2:$Z$1413,"")</f>
        <v>0</v>
      </c>
      <c r="D127" s="1">
        <f>SUMIFS([1]HistoriaOrdenCW24031155!$E$2:$E$1413,[1]HistoriaOrdenCW24031155!$C$2:$C$1413,A127,[1]HistoriaOrdenCW24031155!$Z$2:$Z$1413,"&gt; 0")</f>
        <v>7999201</v>
      </c>
      <c r="E127" s="4">
        <f>IFERROR(IF(VLOOKUP(A127,[1]HistoriaOrdenCW24031155!$C$2:$Z$1413,24,FALSE)=0,"",VLOOKUP(A127,[1]HistoriaOrdenCW24031155!$C$2:$Z$1413,24,FALSE)),"")</f>
        <v>44596</v>
      </c>
      <c r="F127" s="2" t="str">
        <f>MID(IF(VLOOKUP("SurOccidente",[1]HistoriaOrdenCW24031155!$B127:$D$1413,2,FALSE)="NA","",(VLOOKUP("SurOccidente",[1]HistoriaOrdenCW24031155!$B127:$D$1413,3,FALSE))),1,90)</f>
        <v>Ampliación 3G/LTE - Ampliación Obras Civiles</v>
      </c>
      <c r="G127" s="4">
        <f>VLOOKUP(A127,[1]HistoriaOrdenCW24031155!$C$2:$O$1413,13,FALSE)</f>
        <v>44553</v>
      </c>
      <c r="H127" t="str">
        <f t="shared" si="2"/>
        <v>Año 2</v>
      </c>
      <c r="I127" s="2" t="str">
        <f>VLOOKUP(LEFT(A127,3),TablasAnexas!$A$22:$B$41,2,FALSE)</f>
        <v>Nariño</v>
      </c>
      <c r="L127" t="str">
        <f>VLOOKUP(A127,[1]HistoriaOrdenCW24031155!$C$2:$F$1413,4,FALSE)</f>
        <v>German David Diez</v>
      </c>
    </row>
    <row r="128" spans="1:12" x14ac:dyDescent="0.25">
      <c r="A128" t="str">
        <f>VLOOKUP("SurOccidente",[1]HistoriaOrdenCW24031155!$B128:$C$1413,2,FALSE)</f>
        <v>NAR.Linares</v>
      </c>
      <c r="B128" s="3">
        <f ca="1">SUMIF([1]HistoriaOrdenCW24031155!$C$1:$E$1413,A128,[1]HistoriaOrdenCW24031155!$E:$E)</f>
        <v>6141117</v>
      </c>
      <c r="C128" s="1">
        <f>SUMIFS([1]HistoriaOrdenCW24031155!$E$2:$E$1413,[1]HistoriaOrdenCW24031155!$C$2:$C$1413,A128,[1]HistoriaOrdenCW24031155!$Z$2:$Z$1413,"")</f>
        <v>0</v>
      </c>
      <c r="D128" s="1">
        <f>SUMIFS([1]HistoriaOrdenCW24031155!$E$2:$E$1413,[1]HistoriaOrdenCW24031155!$C$2:$C$1413,A128,[1]HistoriaOrdenCW24031155!$Z$2:$Z$1413,"&gt; 0")</f>
        <v>6141117</v>
      </c>
      <c r="E128" s="4">
        <f>IFERROR(IF(VLOOKUP(A128,[1]HistoriaOrdenCW24031155!$C$2:$Z$1413,24,FALSE)=0,"",VLOOKUP(A128,[1]HistoriaOrdenCW24031155!$C$2:$Z$1413,24,FALSE)),"")</f>
        <v>44624</v>
      </c>
      <c r="F128" s="2" t="str">
        <f>MID(IF(VLOOKUP("SurOccidente",[1]HistoriaOrdenCW24031155!$B128:$D$1413,2,FALSE)="NA","",(VLOOKUP("SurOccidente",[1]HistoriaOrdenCW24031155!$B128:$D$1413,3,FALSE))),1,90)</f>
        <v>Ampliación Localidades 700 - Ampliación Obras Civiles</v>
      </c>
      <c r="G128" s="4">
        <f>VLOOKUP(A128,[1]HistoriaOrdenCW24031155!$C$2:$O$1413,13,FALSE)</f>
        <v>44551</v>
      </c>
      <c r="H128" t="str">
        <f t="shared" si="2"/>
        <v>Año 2</v>
      </c>
      <c r="I128" s="2" t="str">
        <f>VLOOKUP(LEFT(A128,3),TablasAnexas!$A$22:$B$41,2,FALSE)</f>
        <v>Nariño</v>
      </c>
      <c r="L128" t="str">
        <f>VLOOKUP(A128,[1]HistoriaOrdenCW24031155!$C$2:$F$1413,4,FALSE)</f>
        <v>Luis Ediel Torres</v>
      </c>
    </row>
    <row r="129" spans="1:12" x14ac:dyDescent="0.25">
      <c r="A129" t="str">
        <f>VLOOKUP("SurOccidente",[1]HistoriaOrdenCW24031155!$B129:$C$1413,2,FALSE)</f>
        <v>TOL.Herrera</v>
      </c>
      <c r="B129" s="3">
        <f ca="1">SUMIF([1]HistoriaOrdenCW24031155!$C$1:$E$1413,A129,[1]HistoriaOrdenCW24031155!$E:$E)</f>
        <v>12873008</v>
      </c>
      <c r="C129" s="1">
        <f>SUMIFS([1]HistoriaOrdenCW24031155!$E$2:$E$1413,[1]HistoriaOrdenCW24031155!$C$2:$C$1413,A129,[1]HistoriaOrdenCW24031155!$Z$2:$Z$1413,"")</f>
        <v>0</v>
      </c>
      <c r="D129" s="1">
        <f>SUMIFS([1]HistoriaOrdenCW24031155!$E$2:$E$1413,[1]HistoriaOrdenCW24031155!$C$2:$C$1413,A129,[1]HistoriaOrdenCW24031155!$Z$2:$Z$1413,"&gt; 0")</f>
        <v>12873008</v>
      </c>
      <c r="E129" s="4">
        <f>IFERROR(IF(VLOOKUP(A129,[1]HistoriaOrdenCW24031155!$C$2:$Z$1413,24,FALSE)=0,"",VLOOKUP(A129,[1]HistoriaOrdenCW24031155!$C$2:$Z$1413,24,FALSE)),"")</f>
        <v>44624</v>
      </c>
      <c r="F129" s="2" t="str">
        <f>MID(IF(VLOOKUP("SurOccidente",[1]HistoriaOrdenCW24031155!$B129:$D$1413,2,FALSE)="NA","",(VLOOKUP("SurOccidente",[1]HistoriaOrdenCW24031155!$B129:$D$1413,3,FALSE))),1,90)</f>
        <v>Ampliación Localidades 700 - Ampliación Obras Civiles</v>
      </c>
      <c r="G129" s="4">
        <f>VLOOKUP(A129,[1]HistoriaOrdenCW24031155!$C$2:$O$1413,13,FALSE)</f>
        <v>44550</v>
      </c>
      <c r="H129" t="str">
        <f t="shared" si="2"/>
        <v>Año 2</v>
      </c>
      <c r="I129" s="2" t="str">
        <f>VLOOKUP(LEFT(A129,3),TablasAnexas!$A$22:$B$41,2,FALSE)</f>
        <v>Tolima</v>
      </c>
      <c r="L129" t="str">
        <f>VLOOKUP(A129,[1]HistoriaOrdenCW24031155!$C$2:$F$1413,4,FALSE)</f>
        <v>Luis Ediel Torres</v>
      </c>
    </row>
    <row r="130" spans="1:12" x14ac:dyDescent="0.25">
      <c r="A130" t="str">
        <f>VLOOKUP("SurOccidente",[1]HistoriaOrdenCW24031155!$B130:$C$1413,2,FALSE)</f>
        <v>TOL.Rovira</v>
      </c>
      <c r="B130" s="3">
        <f ca="1">SUMIF([1]HistoriaOrdenCW24031155!$C$1:$E$1413,A130,[1]HistoriaOrdenCW24031155!$E:$E)</f>
        <v>4463520</v>
      </c>
      <c r="C130" s="1">
        <f>SUMIFS([1]HistoriaOrdenCW24031155!$E$2:$E$1413,[1]HistoriaOrdenCW24031155!$C$2:$C$1413,A130,[1]HistoriaOrdenCW24031155!$Z$2:$Z$1413,"")</f>
        <v>0</v>
      </c>
      <c r="D130" s="1">
        <f>SUMIFS([1]HistoriaOrdenCW24031155!$E$2:$E$1413,[1]HistoriaOrdenCW24031155!$C$2:$C$1413,A130,[1]HistoriaOrdenCW24031155!$Z$2:$Z$1413,"&gt; 0")</f>
        <v>4463520</v>
      </c>
      <c r="E130" s="4">
        <f>IFERROR(IF(VLOOKUP(A130,[1]HistoriaOrdenCW24031155!$C$2:$Z$1413,24,FALSE)=0,"",VLOOKUP(A130,[1]HistoriaOrdenCW24031155!$C$2:$Z$1413,24,FALSE)),"")</f>
        <v>44624</v>
      </c>
      <c r="F130" s="2" t="str">
        <f>MID(IF(VLOOKUP("SurOccidente",[1]HistoriaOrdenCW24031155!$B130:$D$1413,2,FALSE)="NA","",(VLOOKUP("SurOccidente",[1]HistoriaOrdenCW24031155!$B130:$D$1413,3,FALSE))),1,90)</f>
        <v>Ampliación Localidades 700 - Ampliación Obras Civiles</v>
      </c>
      <c r="G130" s="4">
        <f>VLOOKUP(A130,[1]HistoriaOrdenCW24031155!$C$2:$O$1413,13,FALSE)</f>
        <v>44550</v>
      </c>
      <c r="H130" t="str">
        <f t="shared" si="2"/>
        <v>Año 2</v>
      </c>
      <c r="I130" s="2" t="str">
        <f>VLOOKUP(LEFT(A130,3),TablasAnexas!$A$22:$B$41,2,FALSE)</f>
        <v>Tolima</v>
      </c>
      <c r="L130" t="str">
        <f>VLOOKUP(A130,[1]HistoriaOrdenCW24031155!$C$2:$F$1413,4,FALSE)</f>
        <v>Luis Ediel Torres</v>
      </c>
    </row>
    <row r="131" spans="1:12" x14ac:dyDescent="0.25">
      <c r="A131" t="str">
        <f>VLOOKUP("SurOccidente",[1]HistoriaOrdenCW24031155!$B131:$C$1413,2,FALSE)</f>
        <v>CAU.Sucre</v>
      </c>
      <c r="B131" s="3">
        <f ca="1">SUMIF([1]HistoriaOrdenCW24031155!$C$1:$E$1413,A131,[1]HistoriaOrdenCW24031155!$E:$E)</f>
        <v>6551908</v>
      </c>
      <c r="C131" s="1">
        <f>SUMIFS([1]HistoriaOrdenCW24031155!$E$2:$E$1413,[1]HistoriaOrdenCW24031155!$C$2:$C$1413,A131,[1]HistoriaOrdenCW24031155!$Z$2:$Z$1413,"")</f>
        <v>0</v>
      </c>
      <c r="D131" s="1">
        <f>SUMIFS([1]HistoriaOrdenCW24031155!$E$2:$E$1413,[1]HistoriaOrdenCW24031155!$C$2:$C$1413,A131,[1]HistoriaOrdenCW24031155!$Z$2:$Z$1413,"&gt; 0")</f>
        <v>6551908</v>
      </c>
      <c r="E131" s="4">
        <f>IFERROR(IF(VLOOKUP(A131,[1]HistoriaOrdenCW24031155!$C$2:$Z$1413,24,FALSE)=0,"",VLOOKUP(A131,[1]HistoriaOrdenCW24031155!$C$2:$Z$1413,24,FALSE)),"")</f>
        <v>44596</v>
      </c>
      <c r="F131" s="2" t="str">
        <f>MID(IF(VLOOKUP("SurOccidente",[1]HistoriaOrdenCW24031155!$B131:$D$1413,2,FALSE)="NA","",(VLOOKUP("SurOccidente",[1]HistoriaOrdenCW24031155!$B131:$D$1413,3,FALSE))),1,90)</f>
        <v>Ampliación Localidades 700 - Ampliación Obras Civiles</v>
      </c>
      <c r="G131" s="4">
        <f>VLOOKUP(A131,[1]HistoriaOrdenCW24031155!$C$2:$O$1413,13,FALSE)</f>
        <v>44550</v>
      </c>
      <c r="H131" t="str">
        <f t="shared" ref="H131:H194" si="3">IF(YEAR(G131)=2022,"Año 3",IF(YEAR(G131)=2021,"Año 2","Año 1"))</f>
        <v>Año 2</v>
      </c>
      <c r="I131" s="2" t="str">
        <f>VLOOKUP(LEFT(A131,3),TablasAnexas!$A$22:$B$41,2,FALSE)</f>
        <v>Cauca</v>
      </c>
      <c r="L131" t="str">
        <f>VLOOKUP(A131,[1]HistoriaOrdenCW24031155!$C$2:$F$1413,4,FALSE)</f>
        <v>Luis Ediel Torres</v>
      </c>
    </row>
    <row r="132" spans="1:12" x14ac:dyDescent="0.25">
      <c r="A132" t="str">
        <f>VLOOKUP("SurOccidente",[1]HistoriaOrdenCW24031155!$B132:$C$1413,2,FALSE)</f>
        <v>TOL.Aurora</v>
      </c>
      <c r="B132" s="3">
        <f ca="1">SUMIF([1]HistoriaOrdenCW24031155!$C$1:$E$1413,A132,[1]HistoriaOrdenCW24031155!$E:$E)</f>
        <v>22000000</v>
      </c>
      <c r="C132" s="1">
        <f>SUMIFS([1]HistoriaOrdenCW24031155!$E$2:$E$1413,[1]HistoriaOrdenCW24031155!$C$2:$C$1413,A132,[1]HistoriaOrdenCW24031155!$Z$2:$Z$1413,"")</f>
        <v>22000000</v>
      </c>
      <c r="D132" s="1">
        <f>SUMIFS([1]HistoriaOrdenCW24031155!$E$2:$E$1413,[1]HistoriaOrdenCW24031155!$C$2:$C$1413,A132,[1]HistoriaOrdenCW24031155!$Z$2:$Z$1413,"&gt; 0")</f>
        <v>0</v>
      </c>
      <c r="E132" s="4" t="str">
        <f>IFERROR(IF(VLOOKUP(A132,[1]HistoriaOrdenCW24031155!$C$2:$Z$1413,24,FALSE)=0,"",VLOOKUP(A132,[1]HistoriaOrdenCW24031155!$C$2:$Z$1413,24,FALSE)),"")</f>
        <v/>
      </c>
      <c r="F132" s="2" t="str">
        <f>MID(IF(VLOOKUP("SurOccidente",[1]HistoriaOrdenCW24031155!$B132:$D$1413,2,FALSE)="NA","",(VLOOKUP("SurOccidente",[1]HistoriaOrdenCW24031155!$B132:$D$1413,3,FALSE))),1,90)</f>
        <v>Ampliación Localidades 700 - Ampliación Obras Civiles</v>
      </c>
      <c r="G132" s="4">
        <f>VLOOKUP(A132,[1]HistoriaOrdenCW24031155!$C$2:$O$1413,13,FALSE)</f>
        <v>44550</v>
      </c>
      <c r="H132" t="str">
        <f t="shared" si="3"/>
        <v>Año 2</v>
      </c>
      <c r="I132" s="2" t="str">
        <f>VLOOKUP(LEFT(A132,3),TablasAnexas!$A$22:$B$41,2,FALSE)</f>
        <v>Tolima</v>
      </c>
      <c r="L132" t="str">
        <f>VLOOKUP(A132,[1]HistoriaOrdenCW24031155!$C$2:$F$1413,4,FALSE)</f>
        <v>Luis Ediel Torres</v>
      </c>
    </row>
    <row r="133" spans="1:12" x14ac:dyDescent="0.25">
      <c r="A133" t="str">
        <f>VLOOKUP("SurOccidente",[1]HistoriaOrdenCW24031155!$B133:$C$1413,2,FALSE)</f>
        <v>HUI.Matanza</v>
      </c>
      <c r="B133" s="3">
        <f ca="1">SUMIF([1]HistoriaOrdenCW24031155!$C$1:$E$1413,A133,[1]HistoriaOrdenCW24031155!$E:$E)</f>
        <v>12353987</v>
      </c>
      <c r="C133" s="1">
        <f>SUMIFS([1]HistoriaOrdenCW24031155!$E$2:$E$1413,[1]HistoriaOrdenCW24031155!$C$2:$C$1413,A133,[1]HistoriaOrdenCW24031155!$Z$2:$Z$1413,"")</f>
        <v>10000000</v>
      </c>
      <c r="D133" s="1">
        <f>SUMIFS([1]HistoriaOrdenCW24031155!$E$2:$E$1413,[1]HistoriaOrdenCW24031155!$C$2:$C$1413,A133,[1]HistoriaOrdenCW24031155!$Z$2:$Z$1413,"&gt; 0")</f>
        <v>2353987</v>
      </c>
      <c r="E133" s="4" t="str">
        <f>IFERROR(IF(VLOOKUP(A133,[1]HistoriaOrdenCW24031155!$C$2:$Z$1413,24,FALSE)=0,"",VLOOKUP(A133,[1]HistoriaOrdenCW24031155!$C$2:$Z$1413,24,FALSE)),"")</f>
        <v/>
      </c>
      <c r="F133" s="2" t="str">
        <f>MID(IF(VLOOKUP("SurOccidente",[1]HistoriaOrdenCW24031155!$B133:$D$1413,2,FALSE)="NA","",(VLOOKUP("SurOccidente",[1]HistoriaOrdenCW24031155!$B133:$D$1413,3,FALSE))),1,90)</f>
        <v>Ampliación Localidades 700 - Ampliación Obras Civiles</v>
      </c>
      <c r="G133" s="4">
        <f>VLOOKUP(A133,[1]HistoriaOrdenCW24031155!$C$2:$O$1413,13,FALSE)</f>
        <v>44550</v>
      </c>
      <c r="H133" t="str">
        <f t="shared" si="3"/>
        <v>Año 2</v>
      </c>
      <c r="I133" s="2" t="str">
        <f>VLOOKUP(LEFT(A133,3),TablasAnexas!$A$22:$B$41,2,FALSE)</f>
        <v>Huila</v>
      </c>
      <c r="L133" t="str">
        <f>VLOOKUP(A133,[1]HistoriaOrdenCW24031155!$C$2:$F$1413,4,FALSE)</f>
        <v>Luis Ediel Torres</v>
      </c>
    </row>
    <row r="134" spans="1:12" x14ac:dyDescent="0.25">
      <c r="A134" t="str">
        <f>VLOOKUP("SurOccidente",[1]HistoriaOrdenCW24031155!$B134:$C$1413,2,FALSE)</f>
        <v>BNV.Naval</v>
      </c>
      <c r="B134" s="3">
        <f ca="1">SUMIF([1]HistoriaOrdenCW24031155!$C$1:$E$1413,A134,[1]HistoriaOrdenCW24031155!$E:$E)</f>
        <v>8000000</v>
      </c>
      <c r="C134" s="1">
        <f>SUMIFS([1]HistoriaOrdenCW24031155!$E$2:$E$1413,[1]HistoriaOrdenCW24031155!$C$2:$C$1413,A134,[1]HistoriaOrdenCW24031155!$Z$2:$Z$1413,"")</f>
        <v>8000000</v>
      </c>
      <c r="D134" s="1">
        <f>SUMIFS([1]HistoriaOrdenCW24031155!$E$2:$E$1413,[1]HistoriaOrdenCW24031155!$C$2:$C$1413,A134,[1]HistoriaOrdenCW24031155!$Z$2:$Z$1413,"&gt; 0")</f>
        <v>0</v>
      </c>
      <c r="E134" s="4" t="str">
        <f>IFERROR(IF(VLOOKUP(A134,[1]HistoriaOrdenCW24031155!$C$2:$Z$1413,24,FALSE)=0,"",VLOOKUP(A134,[1]HistoriaOrdenCW24031155!$C$2:$Z$1413,24,FALSE)),"")</f>
        <v/>
      </c>
      <c r="F134" s="2" t="str">
        <f>MID(IF(VLOOKUP("SurOccidente",[1]HistoriaOrdenCW24031155!$B134:$D$1413,2,FALSE)="NA","",(VLOOKUP("SurOccidente",[1]HistoriaOrdenCW24031155!$B134:$D$1413,3,FALSE))),1,90)</f>
        <v>Ampliación 3G/LTE - Ampliación Obras Civiles</v>
      </c>
      <c r="G134" s="4">
        <f>VLOOKUP(A134,[1]HistoriaOrdenCW24031155!$C$2:$O$1413,13,FALSE)</f>
        <v>44546</v>
      </c>
      <c r="H134" t="str">
        <f t="shared" si="3"/>
        <v>Año 2</v>
      </c>
      <c r="I134" s="2" t="str">
        <f>VLOOKUP(LEFT(A134,3),TablasAnexas!$A$22:$B$41,2,FALSE)</f>
        <v>Buenaventura</v>
      </c>
      <c r="L134" t="str">
        <f>VLOOKUP(A134,[1]HistoriaOrdenCW24031155!$C$2:$F$1413,4,FALSE)</f>
        <v>German David Diez</v>
      </c>
    </row>
    <row r="135" spans="1:12" x14ac:dyDescent="0.25">
      <c r="A135" t="str">
        <f>VLOOKUP("SurOccidente",[1]HistoriaOrdenCW24031155!$B135:$C$1413,2,FALSE)</f>
        <v>CAL.Sameco</v>
      </c>
      <c r="B135" s="3">
        <f ca="1">SUMIF([1]HistoriaOrdenCW24031155!$C$1:$E$1413,A135,[1]HistoriaOrdenCW24031155!$E:$E)</f>
        <v>9728765</v>
      </c>
      <c r="C135" s="1">
        <f>SUMIFS([1]HistoriaOrdenCW24031155!$E$2:$E$1413,[1]HistoriaOrdenCW24031155!$C$2:$C$1413,A135,[1]HistoriaOrdenCW24031155!$Z$2:$Z$1413,"")</f>
        <v>0</v>
      </c>
      <c r="D135" s="1">
        <f>SUMIFS([1]HistoriaOrdenCW24031155!$E$2:$E$1413,[1]HistoriaOrdenCW24031155!$C$2:$C$1413,A135,[1]HistoriaOrdenCW24031155!$Z$2:$Z$1413,"&gt; 0")</f>
        <v>9728765</v>
      </c>
      <c r="E135" s="4">
        <f>IFERROR(IF(VLOOKUP(A135,[1]HistoriaOrdenCW24031155!$C$2:$Z$1413,24,FALSE)=0,"",VLOOKUP(A135,[1]HistoriaOrdenCW24031155!$C$2:$Z$1413,24,FALSE)),"")</f>
        <v>44567</v>
      </c>
      <c r="F135" s="2" t="str">
        <f>MID(IF(VLOOKUP("SurOccidente",[1]HistoriaOrdenCW24031155!$B135:$D$1413,2,FALSE)="NA","",(VLOOKUP("SurOccidente",[1]HistoriaOrdenCW24031155!$B135:$D$1413,3,FALSE))),1,90)</f>
        <v>Adecuaciones - Obras Civiles Menores</v>
      </c>
      <c r="G135" s="4">
        <f>VLOOKUP(A135,[1]HistoriaOrdenCW24031155!$C$2:$O$1413,13,FALSE)</f>
        <v>44546</v>
      </c>
      <c r="H135" t="str">
        <f t="shared" si="3"/>
        <v>Año 2</v>
      </c>
      <c r="I135" s="2" t="str">
        <f>VLOOKUP(LEFT(A135,3),TablasAnexas!$A$22:$B$41,2,FALSE)</f>
        <v>Cali</v>
      </c>
      <c r="L135" t="str">
        <f>VLOOKUP(A135,[1]HistoriaOrdenCW24031155!$C$2:$F$1413,4,FALSE)</f>
        <v>German David Diez</v>
      </c>
    </row>
    <row r="136" spans="1:12" x14ac:dyDescent="0.25">
      <c r="A136" t="str">
        <f>VLOOKUP("SurOccidente",[1]HistoriaOrdenCW24031155!$B136:$C$1413,2,FALSE)</f>
        <v>NAR.Ipiales-1</v>
      </c>
      <c r="B136" s="3">
        <f ca="1">SUMIF([1]HistoriaOrdenCW24031155!$C$1:$E$1413,A136,[1]HistoriaOrdenCW24031155!$E:$E)</f>
        <v>69049181</v>
      </c>
      <c r="C136" s="1">
        <f>SUMIFS([1]HistoriaOrdenCW24031155!$E$2:$E$1413,[1]HistoriaOrdenCW24031155!$C$2:$C$1413,A136,[1]HistoriaOrdenCW24031155!$Z$2:$Z$1413,"")</f>
        <v>15000000</v>
      </c>
      <c r="D136" s="1">
        <f>SUMIFS([1]HistoriaOrdenCW24031155!$E$2:$E$1413,[1]HistoriaOrdenCW24031155!$C$2:$C$1413,A136,[1]HistoriaOrdenCW24031155!$Z$2:$Z$1413,"&gt; 0")</f>
        <v>54049181</v>
      </c>
      <c r="E136" s="4" t="str">
        <f>IFERROR(IF(VLOOKUP(A136,[1]HistoriaOrdenCW24031155!$C$2:$Z$1413,24,FALSE)=0,"",VLOOKUP(A136,[1]HistoriaOrdenCW24031155!$C$2:$Z$1413,24,FALSE)),"")</f>
        <v/>
      </c>
      <c r="F136" s="2" t="str">
        <f>MID(IF(VLOOKUP("SurOccidente",[1]HistoriaOrdenCW24031155!$B136:$D$1413,2,FALSE)="NA","",(VLOOKUP("SurOccidente",[1]HistoriaOrdenCW24031155!$B136:$D$1413,3,FALSE))),1,90)</f>
        <v>Adecuaciones - Obras Civiles Menores</v>
      </c>
      <c r="G136" s="4">
        <f>VLOOKUP(A136,[1]HistoriaOrdenCW24031155!$C$2:$O$1413,13,FALSE)</f>
        <v>44557</v>
      </c>
      <c r="H136" t="str">
        <f t="shared" si="3"/>
        <v>Año 2</v>
      </c>
      <c r="I136" s="2" t="str">
        <f>VLOOKUP(LEFT(A136,3),TablasAnexas!$A$22:$B$41,2,FALSE)</f>
        <v>Nariño</v>
      </c>
      <c r="L136" t="str">
        <f>VLOOKUP(A136,[1]HistoriaOrdenCW24031155!$C$2:$F$1413,4,FALSE)</f>
        <v>Juan Carlos Gonzalez</v>
      </c>
    </row>
    <row r="137" spans="1:12" x14ac:dyDescent="0.25">
      <c r="A137" t="str">
        <f>VLOOKUP("SurOccidente",[1]HistoriaOrdenCW24031155!$B137:$C$1413,2,FALSE)</f>
        <v>PUT.V Nuevo Progreso</v>
      </c>
      <c r="B137" s="3">
        <f ca="1">SUMIF([1]HistoriaOrdenCW24031155!$C$1:$E$1413,A137,[1]HistoriaOrdenCW24031155!$E:$E)</f>
        <v>1310000000</v>
      </c>
      <c r="C137" s="1">
        <f>SUMIFS([1]HistoriaOrdenCW24031155!$E$2:$E$1413,[1]HistoriaOrdenCW24031155!$C$2:$C$1413,A137,[1]HistoriaOrdenCW24031155!$Z$2:$Z$1413,"")</f>
        <v>1310000000</v>
      </c>
      <c r="D137" s="1">
        <f>SUMIFS([1]HistoriaOrdenCW24031155!$E$2:$E$1413,[1]HistoriaOrdenCW24031155!$C$2:$C$1413,A137,[1]HistoriaOrdenCW24031155!$Z$2:$Z$1413,"&gt; 0")</f>
        <v>0</v>
      </c>
      <c r="E137" s="4" t="str">
        <f>IFERROR(IF(VLOOKUP(A137,[1]HistoriaOrdenCW24031155!$C$2:$Z$1413,24,FALSE)=0,"",VLOOKUP(A137,[1]HistoriaOrdenCW24031155!$C$2:$Z$1413,24,FALSE)),"")</f>
        <v/>
      </c>
      <c r="F137" s="2" t="str">
        <f>MID(IF(VLOOKUP("SurOccidente",[1]HistoriaOrdenCW24031155!$B137:$D$1413,2,FALSE)="NA","",(VLOOKUP("SurOccidente",[1]HistoriaOrdenCW24031155!$B137:$D$1413,3,FALSE))),1,90)</f>
        <v>Localidades 700 - Obra Civil 100%</v>
      </c>
      <c r="G137" s="4">
        <f>VLOOKUP(A137,[1]HistoriaOrdenCW24031155!$C$2:$O$1413,13,FALSE)</f>
        <v>44557</v>
      </c>
      <c r="H137" t="str">
        <f t="shared" si="3"/>
        <v>Año 2</v>
      </c>
      <c r="I137" s="2" t="str">
        <f>VLOOKUP(LEFT(A137,3),TablasAnexas!$A$22:$B$41,2,FALSE)</f>
        <v>Putumayo</v>
      </c>
      <c r="L137" t="str">
        <f>VLOOKUP(A137,[1]HistoriaOrdenCW24031155!$C$2:$F$1413,4,FALSE)</f>
        <v>Juan Carlos Gonzalez</v>
      </c>
    </row>
    <row r="138" spans="1:12" x14ac:dyDescent="0.25">
      <c r="A138" t="str">
        <f>VLOOKUP("SurOccidente",[1]HistoriaOrdenCW24031155!$B138:$C$1413,2,FALSE)</f>
        <v>PUT.V Nuevo Progreso</v>
      </c>
      <c r="B138" s="3">
        <f ca="1">SUMIF([1]HistoriaOrdenCW24031155!$C$1:$E$1413,A138,[1]HistoriaOrdenCW24031155!$E:$E)</f>
        <v>1310000000</v>
      </c>
      <c r="C138" s="1">
        <f>SUMIFS([1]HistoriaOrdenCW24031155!$E$2:$E$1413,[1]HistoriaOrdenCW24031155!$C$2:$C$1413,A138,[1]HistoriaOrdenCW24031155!$Z$2:$Z$1413,"")</f>
        <v>1310000000</v>
      </c>
      <c r="D138" s="1">
        <f>SUMIFS([1]HistoriaOrdenCW24031155!$E$2:$E$1413,[1]HistoriaOrdenCW24031155!$C$2:$C$1413,A138,[1]HistoriaOrdenCW24031155!$Z$2:$Z$1413,"&gt; 0")</f>
        <v>0</v>
      </c>
      <c r="E138" s="4" t="str">
        <f>IFERROR(IF(VLOOKUP(A138,[1]HistoriaOrdenCW24031155!$C$2:$Z$1413,24,FALSE)=0,"",VLOOKUP(A138,[1]HistoriaOrdenCW24031155!$C$2:$Z$1413,24,FALSE)),"")</f>
        <v/>
      </c>
      <c r="F138" s="2" t="str">
        <f>MID(IF(VLOOKUP("SurOccidente",[1]HistoriaOrdenCW24031155!$B138:$D$1413,2,FALSE)="NA","",(VLOOKUP("SurOccidente",[1]HistoriaOrdenCW24031155!$B138:$D$1413,3,FALSE))),1,90)</f>
        <v>Localidades 700 - Cimentación Torre</v>
      </c>
      <c r="G138" s="4">
        <f>VLOOKUP(A138,[1]HistoriaOrdenCW24031155!$C$2:$O$1413,13,FALSE)</f>
        <v>44557</v>
      </c>
      <c r="H138" t="str">
        <f t="shared" si="3"/>
        <v>Año 2</v>
      </c>
      <c r="I138" s="2" t="str">
        <f>VLOOKUP(LEFT(A138,3),TablasAnexas!$A$22:$B$41,2,FALSE)</f>
        <v>Putumayo</v>
      </c>
      <c r="L138" t="str">
        <f>VLOOKUP(A138,[1]HistoriaOrdenCW24031155!$C$2:$F$1413,4,FALSE)</f>
        <v>Juan Carlos Gonzalez</v>
      </c>
    </row>
    <row r="139" spans="1:12" x14ac:dyDescent="0.25">
      <c r="A139" t="str">
        <f>VLOOKUP("SurOccidente",[1]HistoriaOrdenCW24031155!$B139:$C$1413,2,FALSE)</f>
        <v>PUT.V Nuevo Progreso</v>
      </c>
      <c r="B139" s="3">
        <f ca="1">SUMIF([1]HistoriaOrdenCW24031155!$C$1:$E$1413,A139,[1]HistoriaOrdenCW24031155!$E:$E)</f>
        <v>1310000000</v>
      </c>
      <c r="C139" s="1">
        <f>SUMIFS([1]HistoriaOrdenCW24031155!$E$2:$E$1413,[1]HistoriaOrdenCW24031155!$C$2:$C$1413,A139,[1]HistoriaOrdenCW24031155!$Z$2:$Z$1413,"")</f>
        <v>1310000000</v>
      </c>
      <c r="D139" s="1">
        <f>SUMIFS([1]HistoriaOrdenCW24031155!$E$2:$E$1413,[1]HistoriaOrdenCW24031155!$C$2:$C$1413,A139,[1]HistoriaOrdenCW24031155!$Z$2:$Z$1413,"&gt; 0")</f>
        <v>0</v>
      </c>
      <c r="E139" s="4" t="str">
        <f>IFERROR(IF(VLOOKUP(A139,[1]HistoriaOrdenCW24031155!$C$2:$Z$1413,24,FALSE)=0,"",VLOOKUP(A139,[1]HistoriaOrdenCW24031155!$C$2:$Z$1413,24,FALSE)),"")</f>
        <v/>
      </c>
      <c r="F139" s="2" t="str">
        <f>MID(IF(VLOOKUP("SurOccidente",[1]HistoriaOrdenCW24031155!$B139:$D$1413,2,FALSE)="NA","",(VLOOKUP("SurOccidente",[1]HistoriaOrdenCW24031155!$B139:$D$1413,3,FALSE))),1,90)</f>
        <v>Localidades 700 - Suministro e Instalación Torre</v>
      </c>
      <c r="G139" s="4">
        <f>VLOOKUP(A139,[1]HistoriaOrdenCW24031155!$C$2:$O$1413,13,FALSE)</f>
        <v>44557</v>
      </c>
      <c r="H139" t="str">
        <f t="shared" si="3"/>
        <v>Año 2</v>
      </c>
      <c r="I139" s="2" t="str">
        <f>VLOOKUP(LEFT(A139,3),TablasAnexas!$A$22:$B$41,2,FALSE)</f>
        <v>Putumayo</v>
      </c>
      <c r="L139" t="str">
        <f>VLOOKUP(A139,[1]HistoriaOrdenCW24031155!$C$2:$F$1413,4,FALSE)</f>
        <v>Juan Carlos Gonzalez</v>
      </c>
    </row>
    <row r="140" spans="1:12" x14ac:dyDescent="0.25">
      <c r="A140" t="str">
        <f>VLOOKUP("SurOccidente",[1]HistoriaOrdenCW24031155!$B140:$C$1413,2,FALSE)</f>
        <v>TOL.Potosi</v>
      </c>
      <c r="B140" s="3">
        <f ca="1">SUMIF([1]HistoriaOrdenCW24031155!$C$1:$E$1413,A140,[1]HistoriaOrdenCW24031155!$E:$E)</f>
        <v>3000000</v>
      </c>
      <c r="C140" s="1">
        <f>SUMIFS([1]HistoriaOrdenCW24031155!$E$2:$E$1413,[1]HistoriaOrdenCW24031155!$C$2:$C$1413,A140,[1]HistoriaOrdenCW24031155!$Z$2:$Z$1413,"")</f>
        <v>3000000</v>
      </c>
      <c r="D140" s="1">
        <f>SUMIFS([1]HistoriaOrdenCW24031155!$E$2:$E$1413,[1]HistoriaOrdenCW24031155!$C$2:$C$1413,A140,[1]HistoriaOrdenCW24031155!$Z$2:$Z$1413,"&gt; 0")</f>
        <v>0</v>
      </c>
      <c r="E140" s="4" t="str">
        <f>IFERROR(IF(VLOOKUP(A140,[1]HistoriaOrdenCW24031155!$C$2:$Z$1413,24,FALSE)=0,"",VLOOKUP(A140,[1]HistoriaOrdenCW24031155!$C$2:$Z$1413,24,FALSE)),"")</f>
        <v/>
      </c>
      <c r="F140" s="2" t="str">
        <f>MID(IF(VLOOKUP("SurOccidente",[1]HistoriaOrdenCW24031155!$B140:$D$1413,2,FALSE)="NA","",(VLOOKUP("SurOccidente",[1]HistoriaOrdenCW24031155!$B140:$D$1413,3,FALSE))),1,90)</f>
        <v>Adecuaciones - Obras Eléctricas Menores</v>
      </c>
      <c r="G140" s="4">
        <f>VLOOKUP(A140,[1]HistoriaOrdenCW24031155!$C$2:$O$1413,13,FALSE)</f>
        <v>44543</v>
      </c>
      <c r="H140" t="str">
        <f t="shared" si="3"/>
        <v>Año 2</v>
      </c>
      <c r="I140" s="2" t="str">
        <f>VLOOKUP(LEFT(A140,3),TablasAnexas!$A$22:$B$41,2,FALSE)</f>
        <v>Tolima</v>
      </c>
      <c r="L140" t="str">
        <f>VLOOKUP(A140,[1]HistoriaOrdenCW24031155!$C$2:$F$1413,4,FALSE)</f>
        <v>Derian Mauricio Nieto</v>
      </c>
    </row>
    <row r="141" spans="1:12" x14ac:dyDescent="0.25">
      <c r="A141" t="str">
        <f>VLOOKUP("SurOccidente",[1]HistoriaOrdenCW24031155!$B141:$C$1413,2,FALSE)</f>
        <v>POP.Campanario</v>
      </c>
      <c r="B141" s="3">
        <f ca="1">SUMIF([1]HistoriaOrdenCW24031155!$C$1:$E$1413,A141,[1]HistoriaOrdenCW24031155!$E:$E)</f>
        <v>12000000</v>
      </c>
      <c r="C141" s="1">
        <f>SUMIFS([1]HistoriaOrdenCW24031155!$E$2:$E$1413,[1]HistoriaOrdenCW24031155!$C$2:$C$1413,A141,[1]HistoriaOrdenCW24031155!$Z$2:$Z$1413,"")</f>
        <v>12000000</v>
      </c>
      <c r="D141" s="1">
        <f>SUMIFS([1]HistoriaOrdenCW24031155!$E$2:$E$1413,[1]HistoriaOrdenCW24031155!$C$2:$C$1413,A141,[1]HistoriaOrdenCW24031155!$Z$2:$Z$1413,"&gt; 0")</f>
        <v>0</v>
      </c>
      <c r="E141" s="4" t="str">
        <f>IFERROR(IF(VLOOKUP(A141,[1]HistoriaOrdenCW24031155!$C$2:$Z$1413,24,FALSE)=0,"",VLOOKUP(A141,[1]HistoriaOrdenCW24031155!$C$2:$Z$1413,24,FALSE)),"")</f>
        <v/>
      </c>
      <c r="F141" s="2" t="str">
        <f>MID(IF(VLOOKUP("SurOccidente",[1]HistoriaOrdenCW24031155!$B141:$D$1413,2,FALSE)="NA","",(VLOOKUP("SurOccidente",[1]HistoriaOrdenCW24031155!$B141:$D$1413,3,FALSE))),1,90)</f>
        <v>Ampliación Localidades 700 - Ampliación Obras Civiles</v>
      </c>
      <c r="G141" s="4">
        <f>VLOOKUP(A141,[1]HistoriaOrdenCW24031155!$C$2:$O$1413,13,FALSE)</f>
        <v>44540</v>
      </c>
      <c r="H141" t="str">
        <f t="shared" si="3"/>
        <v>Año 2</v>
      </c>
      <c r="I141" s="2" t="str">
        <f>VLOOKUP(LEFT(A141,3),TablasAnexas!$A$22:$B$41,2,FALSE)</f>
        <v>Popayan</v>
      </c>
      <c r="L141" t="str">
        <f>VLOOKUP(A141,[1]HistoriaOrdenCW24031155!$C$2:$F$1413,4,FALSE)</f>
        <v>German Dario Mancipe</v>
      </c>
    </row>
    <row r="142" spans="1:12" x14ac:dyDescent="0.25">
      <c r="A142" t="str">
        <f>VLOOKUP("SurOccidente",[1]HistoriaOrdenCW24031155!$B142:$C$1413,2,FALSE)</f>
        <v>CAU.El Plateado</v>
      </c>
      <c r="B142" s="3">
        <f ca="1">SUMIF([1]HistoriaOrdenCW24031155!$C$1:$E$1413,A142,[1]HistoriaOrdenCW24031155!$E:$E)</f>
        <v>9013411</v>
      </c>
      <c r="C142" s="1">
        <f>SUMIFS([1]HistoriaOrdenCW24031155!$E$2:$E$1413,[1]HistoriaOrdenCW24031155!$C$2:$C$1413,A142,[1]HistoriaOrdenCW24031155!$Z$2:$Z$1413,"")</f>
        <v>0</v>
      </c>
      <c r="D142" s="1">
        <f>SUMIFS([1]HistoriaOrdenCW24031155!$E$2:$E$1413,[1]HistoriaOrdenCW24031155!$C$2:$C$1413,A142,[1]HistoriaOrdenCW24031155!$Z$2:$Z$1413,"&gt; 0")</f>
        <v>9013411</v>
      </c>
      <c r="E142" s="4">
        <f>IFERROR(IF(VLOOKUP(A142,[1]HistoriaOrdenCW24031155!$C$2:$Z$1413,24,FALSE)=0,"",VLOOKUP(A142,[1]HistoriaOrdenCW24031155!$C$2:$Z$1413,24,FALSE)),"")</f>
        <v>44567</v>
      </c>
      <c r="F142" s="2" t="str">
        <f>MID(IF(VLOOKUP("SurOccidente",[1]HistoriaOrdenCW24031155!$B142:$D$1413,2,FALSE)="NA","",(VLOOKUP("SurOccidente",[1]HistoriaOrdenCW24031155!$B142:$D$1413,3,FALSE))),1,90)</f>
        <v>Ampliación 3G/LTE - Ampliación Obras Civiles</v>
      </c>
      <c r="G142" s="4">
        <f>VLOOKUP(A142,[1]HistoriaOrdenCW24031155!$C$2:$O$1413,13,FALSE)</f>
        <v>44538</v>
      </c>
      <c r="H142" t="str">
        <f t="shared" si="3"/>
        <v>Año 2</v>
      </c>
      <c r="I142" s="2" t="str">
        <f>VLOOKUP(LEFT(A142,3),TablasAnexas!$A$22:$B$41,2,FALSE)</f>
        <v>Cauca</v>
      </c>
      <c r="L142" t="str">
        <f>VLOOKUP(A142,[1]HistoriaOrdenCW24031155!$C$2:$F$1413,4,FALSE)</f>
        <v>Luis Ediel Torres</v>
      </c>
    </row>
    <row r="143" spans="1:12" x14ac:dyDescent="0.25">
      <c r="A143" t="str">
        <f>VLOOKUP("SurOccidente",[1]HistoriaOrdenCW24031155!$B143:$C$1413,2,FALSE)</f>
        <v>VAL. DES Providencia</v>
      </c>
      <c r="B143" s="3">
        <f ca="1">SUMIF([1]HistoriaOrdenCW24031155!$C$1:$E$1413,A143,[1]HistoriaOrdenCW24031155!$E:$E)</f>
        <v>12360579</v>
      </c>
      <c r="C143" s="1">
        <f>SUMIFS([1]HistoriaOrdenCW24031155!$E$2:$E$1413,[1]HistoriaOrdenCW24031155!$C$2:$C$1413,A143,[1]HistoriaOrdenCW24031155!$Z$2:$Z$1413,"")</f>
        <v>0</v>
      </c>
      <c r="D143" s="1">
        <f>SUMIFS([1]HistoriaOrdenCW24031155!$E$2:$E$1413,[1]HistoriaOrdenCW24031155!$C$2:$C$1413,A143,[1]HistoriaOrdenCW24031155!$Z$2:$Z$1413,"&gt; 0")</f>
        <v>12360579</v>
      </c>
      <c r="E143" s="4">
        <f>IFERROR(IF(VLOOKUP(A143,[1]HistoriaOrdenCW24031155!$C$2:$Z$1413,24,FALSE)=0,"",VLOOKUP(A143,[1]HistoriaOrdenCW24031155!$C$2:$Z$1413,24,FALSE)),"")</f>
        <v>44567</v>
      </c>
      <c r="F143" s="2" t="str">
        <f>MID(IF(VLOOKUP("SurOccidente",[1]HistoriaOrdenCW24031155!$B143:$D$1413,2,FALSE)="NA","",(VLOOKUP("SurOccidente",[1]HistoriaOrdenCW24031155!$B143:$D$1413,3,FALSE))),1,90)</f>
        <v>Desmontes - Estructuras Metalmecanicas</v>
      </c>
      <c r="G143" s="4">
        <f>VLOOKUP(A143,[1]HistoriaOrdenCW24031155!$C$2:$O$1413,13,FALSE)</f>
        <v>44537</v>
      </c>
      <c r="H143" t="str">
        <f t="shared" si="3"/>
        <v>Año 2</v>
      </c>
      <c r="I143" s="2" t="str">
        <f>VLOOKUP(LEFT(A143,3),TablasAnexas!$A$22:$B$41,2,FALSE)</f>
        <v>Valle del Cauca</v>
      </c>
      <c r="L143" t="str">
        <f>VLOOKUP(A143,[1]HistoriaOrdenCW24031155!$C$2:$F$1413,4,FALSE)</f>
        <v>Luis Ediel Torres</v>
      </c>
    </row>
    <row r="144" spans="1:12" x14ac:dyDescent="0.25">
      <c r="A144" t="str">
        <f>VLOOKUP("SurOccidente",[1]HistoriaOrdenCW24031155!$B144:$C$1413,2,FALSE)</f>
        <v>FLO.Ciudadela</v>
      </c>
      <c r="B144" s="3">
        <f ca="1">SUMIF([1]HistoriaOrdenCW24031155!$C$1:$E$1413,A144,[1]HistoriaOrdenCW24031155!$E:$E)</f>
        <v>9282303</v>
      </c>
      <c r="C144" s="1">
        <f>SUMIFS([1]HistoriaOrdenCW24031155!$E$2:$E$1413,[1]HistoriaOrdenCW24031155!$C$2:$C$1413,A144,[1]HistoriaOrdenCW24031155!$Z$2:$Z$1413,"")</f>
        <v>0</v>
      </c>
      <c r="D144" s="1">
        <f>SUMIFS([1]HistoriaOrdenCW24031155!$E$2:$E$1413,[1]HistoriaOrdenCW24031155!$C$2:$C$1413,A144,[1]HistoriaOrdenCW24031155!$Z$2:$Z$1413,"&gt; 0")</f>
        <v>9282303</v>
      </c>
      <c r="E144" s="4">
        <f>IFERROR(IF(VLOOKUP(A144,[1]HistoriaOrdenCW24031155!$C$2:$Z$1413,24,FALSE)=0,"",VLOOKUP(A144,[1]HistoriaOrdenCW24031155!$C$2:$Z$1413,24,FALSE)),"")</f>
        <v>44624</v>
      </c>
      <c r="F144" s="2" t="str">
        <f>MID(IF(VLOOKUP("SurOccidente",[1]HistoriaOrdenCW24031155!$B144:$D$1413,2,FALSE)="NA","",(VLOOKUP("SurOccidente",[1]HistoriaOrdenCW24031155!$B144:$D$1413,3,FALSE))),1,90)</f>
        <v>Ampliación Localidades 700 - Ampliación Obras Civiles</v>
      </c>
      <c r="G144" s="4">
        <f>VLOOKUP(A144,[1]HistoriaOrdenCW24031155!$C$2:$O$1413,13,FALSE)</f>
        <v>44537</v>
      </c>
      <c r="H144" t="str">
        <f t="shared" si="3"/>
        <v>Año 2</v>
      </c>
      <c r="I144" s="2" t="str">
        <f>VLOOKUP(LEFT(A144,3),TablasAnexas!$A$22:$B$41,2,FALSE)</f>
        <v>Florencia</v>
      </c>
      <c r="L144" t="str">
        <f>VLOOKUP(A144,[1]HistoriaOrdenCW24031155!$C$2:$F$1413,4,FALSE)</f>
        <v>German Dario Mancipe</v>
      </c>
    </row>
    <row r="145" spans="1:12" x14ac:dyDescent="0.25">
      <c r="A145" t="str">
        <f>VLOOKUP("SurOccidente",[1]HistoriaOrdenCW24031155!$B145:$C$1413,2,FALSE)</f>
        <v>CAQ.Zabaleta</v>
      </c>
      <c r="B145" s="3">
        <f ca="1">SUMIF([1]HistoriaOrdenCW24031155!$C$1:$E$1413,A145,[1]HistoriaOrdenCW24031155!$E:$E)</f>
        <v>420000000</v>
      </c>
      <c r="C145" s="1">
        <f>SUMIFS([1]HistoriaOrdenCW24031155!$E$2:$E$1413,[1]HistoriaOrdenCW24031155!$C$2:$C$1413,A145,[1]HistoriaOrdenCW24031155!$Z$2:$Z$1413,"")</f>
        <v>420000000</v>
      </c>
      <c r="D145" s="1">
        <f>SUMIFS([1]HistoriaOrdenCW24031155!$E$2:$E$1413,[1]HistoriaOrdenCW24031155!$C$2:$C$1413,A145,[1]HistoriaOrdenCW24031155!$Z$2:$Z$1413,"&gt; 0")</f>
        <v>0</v>
      </c>
      <c r="E145" s="4" t="str">
        <f>IFERROR(IF(VLOOKUP(A145,[1]HistoriaOrdenCW24031155!$C$2:$Z$1413,24,FALSE)=0,"",VLOOKUP(A145,[1]HistoriaOrdenCW24031155!$C$2:$Z$1413,24,FALSE)),"")</f>
        <v/>
      </c>
      <c r="F145" s="2" t="str">
        <f>MID(IF(VLOOKUP("SurOccidente",[1]HistoriaOrdenCW24031155!$B145:$D$1413,2,FALSE)="NA","",(VLOOKUP("SurOccidente",[1]HistoriaOrdenCW24031155!$B145:$D$1413,3,FALSE))),1,90)</f>
        <v>Localidades 700 - Obra Eléctrica 100%</v>
      </c>
      <c r="G145" s="4">
        <f>VLOOKUP(A145,[1]HistoriaOrdenCW24031155!$C$2:$O$1413,13,FALSE)</f>
        <v>44557</v>
      </c>
      <c r="H145" t="str">
        <f t="shared" si="3"/>
        <v>Año 2</v>
      </c>
      <c r="I145" s="2" t="str">
        <f>VLOOKUP(LEFT(A145,3),TablasAnexas!$A$22:$B$41,2,FALSE)</f>
        <v>Caqueta</v>
      </c>
      <c r="L145" t="str">
        <f>VLOOKUP(A145,[1]HistoriaOrdenCW24031155!$C$2:$F$1413,4,FALSE)</f>
        <v>Luis Ediel Torres</v>
      </c>
    </row>
    <row r="146" spans="1:12" x14ac:dyDescent="0.25">
      <c r="A146" t="str">
        <f>VLOOKUP("SurOccidente",[1]HistoriaOrdenCW24031155!$B146:$C$1413,2,FALSE)</f>
        <v>CAQ.Pilones</v>
      </c>
      <c r="B146" s="3">
        <f ca="1">SUMIF([1]HistoriaOrdenCW24031155!$C$1:$E$1413,A146,[1]HistoriaOrdenCW24031155!$E:$E)</f>
        <v>420000000</v>
      </c>
      <c r="C146" s="1">
        <f>SUMIFS([1]HistoriaOrdenCW24031155!$E$2:$E$1413,[1]HistoriaOrdenCW24031155!$C$2:$C$1413,A146,[1]HistoriaOrdenCW24031155!$Z$2:$Z$1413,"")</f>
        <v>420000000</v>
      </c>
      <c r="D146" s="1">
        <f>SUMIFS([1]HistoriaOrdenCW24031155!$E$2:$E$1413,[1]HistoriaOrdenCW24031155!$C$2:$C$1413,A146,[1]HistoriaOrdenCW24031155!$Z$2:$Z$1413,"&gt; 0")</f>
        <v>0</v>
      </c>
      <c r="E146" s="4" t="str">
        <f>IFERROR(IF(VLOOKUP(A146,[1]HistoriaOrdenCW24031155!$C$2:$Z$1413,24,FALSE)=0,"",VLOOKUP(A146,[1]HistoriaOrdenCW24031155!$C$2:$Z$1413,24,FALSE)),"")</f>
        <v/>
      </c>
      <c r="F146" s="2" t="str">
        <f>MID(IF(VLOOKUP("SurOccidente",[1]HistoriaOrdenCW24031155!$B146:$D$1413,2,FALSE)="NA","",(VLOOKUP("SurOccidente",[1]HistoriaOrdenCW24031155!$B146:$D$1413,3,FALSE))),1,90)</f>
        <v>Localidades 700 - Obra Eléctrica 100%</v>
      </c>
      <c r="G146" s="4">
        <f>VLOOKUP(A146,[1]HistoriaOrdenCW24031155!$C$2:$O$1413,13,FALSE)</f>
        <v>44557</v>
      </c>
      <c r="H146" t="str">
        <f t="shared" si="3"/>
        <v>Año 2</v>
      </c>
      <c r="I146" s="2" t="str">
        <f>VLOOKUP(LEFT(A146,3),TablasAnexas!$A$22:$B$41,2,FALSE)</f>
        <v>Caqueta</v>
      </c>
      <c r="L146" t="str">
        <f>VLOOKUP(A146,[1]HistoriaOrdenCW24031155!$C$2:$F$1413,4,FALSE)</f>
        <v>Luis Ediel Torres</v>
      </c>
    </row>
    <row r="147" spans="1:12" x14ac:dyDescent="0.25">
      <c r="A147" t="str">
        <f>VLOOKUP("SurOccidente",[1]HistoriaOrdenCW24031155!$B147:$C$1413,2,FALSE)</f>
        <v>CAQ.Zabaleta</v>
      </c>
      <c r="B147" s="3">
        <f ca="1">SUMIF([1]HistoriaOrdenCW24031155!$C$1:$E$1413,A147,[1]HistoriaOrdenCW24031155!$E:$E)</f>
        <v>420000000</v>
      </c>
      <c r="C147" s="1">
        <f>SUMIFS([1]HistoriaOrdenCW24031155!$E$2:$E$1413,[1]HistoriaOrdenCW24031155!$C$2:$C$1413,A147,[1]HistoriaOrdenCW24031155!$Z$2:$Z$1413,"")</f>
        <v>420000000</v>
      </c>
      <c r="D147" s="1">
        <f>SUMIFS([1]HistoriaOrdenCW24031155!$E$2:$E$1413,[1]HistoriaOrdenCW24031155!$C$2:$C$1413,A147,[1]HistoriaOrdenCW24031155!$Z$2:$Z$1413,"&gt; 0")</f>
        <v>0</v>
      </c>
      <c r="E147" s="4" t="str">
        <f>IFERROR(IF(VLOOKUP(A147,[1]HistoriaOrdenCW24031155!$C$2:$Z$1413,24,FALSE)=0,"",VLOOKUP(A147,[1]HistoriaOrdenCW24031155!$C$2:$Z$1413,24,FALSE)),"")</f>
        <v/>
      </c>
      <c r="F147" s="2" t="str">
        <f>MID(IF(VLOOKUP("SurOccidente",[1]HistoriaOrdenCW24031155!$B147:$D$1413,2,FALSE)="NA","",(VLOOKUP("SurOccidente",[1]HistoriaOrdenCW24031155!$B147:$D$1413,3,FALSE))),1,90)</f>
        <v>Localidades 700 - Cimentación Torre</v>
      </c>
      <c r="G147" s="4">
        <f>VLOOKUP(A147,[1]HistoriaOrdenCW24031155!$C$2:$O$1413,13,FALSE)</f>
        <v>44557</v>
      </c>
      <c r="H147" t="str">
        <f t="shared" si="3"/>
        <v>Año 2</v>
      </c>
      <c r="I147" s="2" t="str">
        <f>VLOOKUP(LEFT(A147,3),TablasAnexas!$A$22:$B$41,2,FALSE)</f>
        <v>Caqueta</v>
      </c>
      <c r="L147" t="str">
        <f>VLOOKUP(A147,[1]HistoriaOrdenCW24031155!$C$2:$F$1413,4,FALSE)</f>
        <v>Luis Ediel Torres</v>
      </c>
    </row>
    <row r="148" spans="1:12" x14ac:dyDescent="0.25">
      <c r="A148" t="str">
        <f>VLOOKUP("SurOccidente",[1]HistoriaOrdenCW24031155!$B148:$C$1413,2,FALSE)</f>
        <v>CAQ.Zabaleta</v>
      </c>
      <c r="B148" s="3">
        <f ca="1">SUMIF([1]HistoriaOrdenCW24031155!$C$1:$E$1413,A148,[1]HistoriaOrdenCW24031155!$E:$E)</f>
        <v>420000000</v>
      </c>
      <c r="C148" s="1">
        <f>SUMIFS([1]HistoriaOrdenCW24031155!$E$2:$E$1413,[1]HistoriaOrdenCW24031155!$C$2:$C$1413,A148,[1]HistoriaOrdenCW24031155!$Z$2:$Z$1413,"")</f>
        <v>420000000</v>
      </c>
      <c r="D148" s="1">
        <f>SUMIFS([1]HistoriaOrdenCW24031155!$E$2:$E$1413,[1]HistoriaOrdenCW24031155!$C$2:$C$1413,A148,[1]HistoriaOrdenCW24031155!$Z$2:$Z$1413,"&gt; 0")</f>
        <v>0</v>
      </c>
      <c r="E148" s="4" t="str">
        <f>IFERROR(IF(VLOOKUP(A148,[1]HistoriaOrdenCW24031155!$C$2:$Z$1413,24,FALSE)=0,"",VLOOKUP(A148,[1]HistoriaOrdenCW24031155!$C$2:$Z$1413,24,FALSE)),"")</f>
        <v/>
      </c>
      <c r="F148" s="2" t="str">
        <f>MID(IF(VLOOKUP("SurOccidente",[1]HistoriaOrdenCW24031155!$B148:$D$1413,2,FALSE)="NA","",(VLOOKUP("SurOccidente",[1]HistoriaOrdenCW24031155!$B148:$D$1413,3,FALSE))),1,90)</f>
        <v>Localidades 700 - Suministro e Instalación Torre</v>
      </c>
      <c r="G148" s="4">
        <f>VLOOKUP(A148,[1]HistoriaOrdenCW24031155!$C$2:$O$1413,13,FALSE)</f>
        <v>44557</v>
      </c>
      <c r="H148" t="str">
        <f t="shared" si="3"/>
        <v>Año 2</v>
      </c>
      <c r="I148" s="2" t="str">
        <f>VLOOKUP(LEFT(A148,3),TablasAnexas!$A$22:$B$41,2,FALSE)</f>
        <v>Caqueta</v>
      </c>
      <c r="L148" t="str">
        <f>VLOOKUP(A148,[1]HistoriaOrdenCW24031155!$C$2:$F$1413,4,FALSE)</f>
        <v>Luis Ediel Torres</v>
      </c>
    </row>
    <row r="149" spans="1:12" x14ac:dyDescent="0.25">
      <c r="A149" t="str">
        <f>VLOOKUP("SurOccidente",[1]HistoriaOrdenCW24031155!$B149:$C$1413,2,FALSE)</f>
        <v>CAQ.Pilones</v>
      </c>
      <c r="B149" s="3">
        <f ca="1">SUMIF([1]HistoriaOrdenCW24031155!$C$1:$E$1413,A149,[1]HistoriaOrdenCW24031155!$E:$E)</f>
        <v>420000000</v>
      </c>
      <c r="C149" s="1">
        <f>SUMIFS([1]HistoriaOrdenCW24031155!$E$2:$E$1413,[1]HistoriaOrdenCW24031155!$C$2:$C$1413,A149,[1]HistoriaOrdenCW24031155!$Z$2:$Z$1413,"")</f>
        <v>420000000</v>
      </c>
      <c r="D149" s="1">
        <f>SUMIFS([1]HistoriaOrdenCW24031155!$E$2:$E$1413,[1]HistoriaOrdenCW24031155!$C$2:$C$1413,A149,[1]HistoriaOrdenCW24031155!$Z$2:$Z$1413,"&gt; 0")</f>
        <v>0</v>
      </c>
      <c r="E149" s="4" t="str">
        <f>IFERROR(IF(VLOOKUP(A149,[1]HistoriaOrdenCW24031155!$C$2:$Z$1413,24,FALSE)=0,"",VLOOKUP(A149,[1]HistoriaOrdenCW24031155!$C$2:$Z$1413,24,FALSE)),"")</f>
        <v/>
      </c>
      <c r="F149" s="2" t="str">
        <f>MID(IF(VLOOKUP("SurOccidente",[1]HistoriaOrdenCW24031155!$B149:$D$1413,2,FALSE)="NA","",(VLOOKUP("SurOccidente",[1]HistoriaOrdenCW24031155!$B149:$D$1413,3,FALSE))),1,90)</f>
        <v>Localidades 700 - Cimentación Torre</v>
      </c>
      <c r="G149" s="4">
        <f>VLOOKUP(A149,[1]HistoriaOrdenCW24031155!$C$2:$O$1413,13,FALSE)</f>
        <v>44557</v>
      </c>
      <c r="H149" t="str">
        <f t="shared" si="3"/>
        <v>Año 2</v>
      </c>
      <c r="I149" s="2" t="str">
        <f>VLOOKUP(LEFT(A149,3),TablasAnexas!$A$22:$B$41,2,FALSE)</f>
        <v>Caqueta</v>
      </c>
      <c r="L149" t="str">
        <f>VLOOKUP(A149,[1]HistoriaOrdenCW24031155!$C$2:$F$1413,4,FALSE)</f>
        <v>Luis Ediel Torres</v>
      </c>
    </row>
    <row r="150" spans="1:12" x14ac:dyDescent="0.25">
      <c r="A150" t="str">
        <f>VLOOKUP("SurOccidente",[1]HistoriaOrdenCW24031155!$B150:$C$1413,2,FALSE)</f>
        <v>CAQ.Pilones</v>
      </c>
      <c r="B150" s="3">
        <f ca="1">SUMIF([1]HistoriaOrdenCW24031155!$C$1:$E$1413,A150,[1]HistoriaOrdenCW24031155!$E:$E)</f>
        <v>420000000</v>
      </c>
      <c r="C150" s="1">
        <f>SUMIFS([1]HistoriaOrdenCW24031155!$E$2:$E$1413,[1]HistoriaOrdenCW24031155!$C$2:$C$1413,A150,[1]HistoriaOrdenCW24031155!$Z$2:$Z$1413,"")</f>
        <v>420000000</v>
      </c>
      <c r="D150" s="1">
        <f>SUMIFS([1]HistoriaOrdenCW24031155!$E$2:$E$1413,[1]HistoriaOrdenCW24031155!$C$2:$C$1413,A150,[1]HistoriaOrdenCW24031155!$Z$2:$Z$1413,"&gt; 0")</f>
        <v>0</v>
      </c>
      <c r="E150" s="4" t="str">
        <f>IFERROR(IF(VLOOKUP(A150,[1]HistoriaOrdenCW24031155!$C$2:$Z$1413,24,FALSE)=0,"",VLOOKUP(A150,[1]HistoriaOrdenCW24031155!$C$2:$Z$1413,24,FALSE)),"")</f>
        <v/>
      </c>
      <c r="F150" s="2" t="str">
        <f>MID(IF(VLOOKUP("SurOccidente",[1]HistoriaOrdenCW24031155!$B150:$D$1413,2,FALSE)="NA","",(VLOOKUP("SurOccidente",[1]HistoriaOrdenCW24031155!$B150:$D$1413,3,FALSE))),1,90)</f>
        <v>Localidades 700 - Suministro e Instalación Torre</v>
      </c>
      <c r="G150" s="4">
        <f>VLOOKUP(A150,[1]HistoriaOrdenCW24031155!$C$2:$O$1413,13,FALSE)</f>
        <v>44557</v>
      </c>
      <c r="H150" t="str">
        <f t="shared" si="3"/>
        <v>Año 2</v>
      </c>
      <c r="I150" s="2" t="str">
        <f>VLOOKUP(LEFT(A150,3),TablasAnexas!$A$22:$B$41,2,FALSE)</f>
        <v>Caqueta</v>
      </c>
      <c r="L150" t="str">
        <f>VLOOKUP(A150,[1]HistoriaOrdenCW24031155!$C$2:$F$1413,4,FALSE)</f>
        <v>Luis Ediel Torres</v>
      </c>
    </row>
    <row r="151" spans="1:12" x14ac:dyDescent="0.25">
      <c r="A151" t="str">
        <f>VLOOKUP("SurOccidente",[1]HistoriaOrdenCW24031155!$B151:$C$1413,2,FALSE)</f>
        <v>CAQ.Zabaleta</v>
      </c>
      <c r="B151" s="3">
        <f ca="1">SUMIF([1]HistoriaOrdenCW24031155!$C$1:$E$1413,A151,[1]HistoriaOrdenCW24031155!$E:$E)</f>
        <v>420000000</v>
      </c>
      <c r="C151" s="1">
        <f>SUMIFS([1]HistoriaOrdenCW24031155!$E$2:$E$1413,[1]HistoriaOrdenCW24031155!$C$2:$C$1413,A151,[1]HistoriaOrdenCW24031155!$Z$2:$Z$1413,"")</f>
        <v>420000000</v>
      </c>
      <c r="D151" s="1">
        <f>SUMIFS([1]HistoriaOrdenCW24031155!$E$2:$E$1413,[1]HistoriaOrdenCW24031155!$C$2:$C$1413,A151,[1]HistoriaOrdenCW24031155!$Z$2:$Z$1413,"&gt; 0")</f>
        <v>0</v>
      </c>
      <c r="E151" s="4" t="str">
        <f>IFERROR(IF(VLOOKUP(A151,[1]HistoriaOrdenCW24031155!$C$2:$Z$1413,24,FALSE)=0,"",VLOOKUP(A151,[1]HistoriaOrdenCW24031155!$C$2:$Z$1413,24,FALSE)),"")</f>
        <v/>
      </c>
      <c r="F151" s="2" t="str">
        <f>MID(IF(VLOOKUP("SurOccidente",[1]HistoriaOrdenCW24031155!$B151:$D$1413,2,FALSE)="NA","",(VLOOKUP("SurOccidente",[1]HistoriaOrdenCW24031155!$B151:$D$1413,3,FALSE))),1,90)</f>
        <v>Localidades 700 - Obra Civil 100%</v>
      </c>
      <c r="G151" s="4">
        <f>VLOOKUP(A151,[1]HistoriaOrdenCW24031155!$C$2:$O$1413,13,FALSE)</f>
        <v>44557</v>
      </c>
      <c r="H151" t="str">
        <f t="shared" si="3"/>
        <v>Año 2</v>
      </c>
      <c r="I151" s="2" t="str">
        <f>VLOOKUP(LEFT(A151,3),TablasAnexas!$A$22:$B$41,2,FALSE)</f>
        <v>Caqueta</v>
      </c>
      <c r="L151" t="str">
        <f>VLOOKUP(A151,[1]HistoriaOrdenCW24031155!$C$2:$F$1413,4,FALSE)</f>
        <v>Luis Ediel Torres</v>
      </c>
    </row>
    <row r="152" spans="1:12" x14ac:dyDescent="0.25">
      <c r="A152" t="str">
        <f>VLOOKUP("SurOccidente",[1]HistoriaOrdenCW24031155!$B152:$C$1413,2,FALSE)</f>
        <v>CAQ.Pilones</v>
      </c>
      <c r="B152" s="3">
        <f ca="1">SUMIF([1]HistoriaOrdenCW24031155!$C$1:$E$1413,A152,[1]HistoriaOrdenCW24031155!$E:$E)</f>
        <v>420000000</v>
      </c>
      <c r="C152" s="1">
        <f>SUMIFS([1]HistoriaOrdenCW24031155!$E$2:$E$1413,[1]HistoriaOrdenCW24031155!$C$2:$C$1413,A152,[1]HistoriaOrdenCW24031155!$Z$2:$Z$1413,"")</f>
        <v>420000000</v>
      </c>
      <c r="D152" s="1">
        <f>SUMIFS([1]HistoriaOrdenCW24031155!$E$2:$E$1413,[1]HistoriaOrdenCW24031155!$C$2:$C$1413,A152,[1]HistoriaOrdenCW24031155!$Z$2:$Z$1413,"&gt; 0")</f>
        <v>0</v>
      </c>
      <c r="E152" s="4" t="str">
        <f>IFERROR(IF(VLOOKUP(A152,[1]HistoriaOrdenCW24031155!$C$2:$Z$1413,24,FALSE)=0,"",VLOOKUP(A152,[1]HistoriaOrdenCW24031155!$C$2:$Z$1413,24,FALSE)),"")</f>
        <v/>
      </c>
      <c r="F152" s="2" t="str">
        <f>MID(IF(VLOOKUP("SurOccidente",[1]HistoriaOrdenCW24031155!$B152:$D$1413,2,FALSE)="NA","",(VLOOKUP("SurOccidente",[1]HistoriaOrdenCW24031155!$B152:$D$1413,3,FALSE))),1,90)</f>
        <v>Localidades 700 - Obra Civil 100%</v>
      </c>
      <c r="G152" s="4">
        <f>VLOOKUP(A152,[1]HistoriaOrdenCW24031155!$C$2:$O$1413,13,FALSE)</f>
        <v>44557</v>
      </c>
      <c r="H152" t="str">
        <f t="shared" si="3"/>
        <v>Año 2</v>
      </c>
      <c r="I152" s="2" t="str">
        <f>VLOOKUP(LEFT(A152,3),TablasAnexas!$A$22:$B$41,2,FALSE)</f>
        <v>Caqueta</v>
      </c>
      <c r="L152" t="str">
        <f>VLOOKUP(A152,[1]HistoriaOrdenCW24031155!$C$2:$F$1413,4,FALSE)</f>
        <v>Luis Ediel Torres</v>
      </c>
    </row>
    <row r="153" spans="1:12" x14ac:dyDescent="0.25">
      <c r="A153" t="str">
        <f>VLOOKUP("SurOccidente",[1]HistoriaOrdenCW24031155!$B153:$C$1413,2,FALSE)</f>
        <v>IBG.Cadiz</v>
      </c>
      <c r="B153" s="3">
        <f ca="1">SUMIF([1]HistoriaOrdenCW24031155!$C$1:$E$1413,A153,[1]HistoriaOrdenCW24031155!$E:$E)</f>
        <v>3966443</v>
      </c>
      <c r="C153" s="1">
        <f>SUMIFS([1]HistoriaOrdenCW24031155!$E$2:$E$1413,[1]HistoriaOrdenCW24031155!$C$2:$C$1413,A153,[1]HistoriaOrdenCW24031155!$Z$2:$Z$1413,"")</f>
        <v>3966443</v>
      </c>
      <c r="D153" s="1">
        <f>SUMIFS([1]HistoriaOrdenCW24031155!$E$2:$E$1413,[1]HistoriaOrdenCW24031155!$C$2:$C$1413,A153,[1]HistoriaOrdenCW24031155!$Z$2:$Z$1413,"&gt; 0")</f>
        <v>0</v>
      </c>
      <c r="E153" s="4" t="str">
        <f>IFERROR(IF(VLOOKUP(A153,[1]HistoriaOrdenCW24031155!$C$2:$Z$1413,24,FALSE)=0,"",VLOOKUP(A153,[1]HistoriaOrdenCW24031155!$C$2:$Z$1413,24,FALSE)),"")</f>
        <v/>
      </c>
      <c r="F153" s="2" t="str">
        <f>MID(IF(VLOOKUP("SurOccidente",[1]HistoriaOrdenCW24031155!$B153:$D$1413,2,FALSE)="NA","",(VLOOKUP("SurOccidente",[1]HistoriaOrdenCW24031155!$B153:$D$1413,3,FALSE))),1,90)</f>
        <v>Ampliación Localidades 700 - Ampliación Obras Civiles</v>
      </c>
      <c r="G153" s="4">
        <f>VLOOKUP(A153,[1]HistoriaOrdenCW24031155!$C$2:$O$1413,13,FALSE)</f>
        <v>44536</v>
      </c>
      <c r="H153" t="str">
        <f t="shared" si="3"/>
        <v>Año 2</v>
      </c>
      <c r="I153" s="2" t="str">
        <f>VLOOKUP(LEFT(A153,3),TablasAnexas!$A$22:$B$41,2,FALSE)</f>
        <v>Ibague</v>
      </c>
      <c r="L153" t="str">
        <f>VLOOKUP(A153,[1]HistoriaOrdenCW24031155!$C$2:$F$1413,4,FALSE)</f>
        <v>German Dario Mancipe</v>
      </c>
    </row>
    <row r="154" spans="1:12" x14ac:dyDescent="0.25">
      <c r="A154" t="str">
        <f>VLOOKUP("SurOccidente",[1]HistoriaOrdenCW24031155!$B154:$C$1413,2,FALSE)</f>
        <v>NAR.Cruz San Fernando</v>
      </c>
      <c r="B154" s="3">
        <f ca="1">SUMIF([1]HistoriaOrdenCW24031155!$C$1:$E$1413,A154,[1]HistoriaOrdenCW24031155!$E:$E)</f>
        <v>450616288</v>
      </c>
      <c r="C154" s="1">
        <f>SUMIFS([1]HistoriaOrdenCW24031155!$E$2:$E$1413,[1]HistoriaOrdenCW24031155!$C$2:$C$1413,A154,[1]HistoriaOrdenCW24031155!$Z$2:$Z$1413,"")</f>
        <v>450616288</v>
      </c>
      <c r="D154" s="1">
        <f>SUMIFS([1]HistoriaOrdenCW24031155!$E$2:$E$1413,[1]HistoriaOrdenCW24031155!$C$2:$C$1413,A154,[1]HistoriaOrdenCW24031155!$Z$2:$Z$1413,"&gt; 0")</f>
        <v>0</v>
      </c>
      <c r="E154" s="4" t="str">
        <f>IFERROR(IF(VLOOKUP(A154,[1]HistoriaOrdenCW24031155!$C$2:$Z$1413,24,FALSE)=0,"",VLOOKUP(A154,[1]HistoriaOrdenCW24031155!$C$2:$Z$1413,24,FALSE)),"")</f>
        <v/>
      </c>
      <c r="F154" s="2" t="str">
        <f>MID(IF(VLOOKUP("SurOccidente",[1]HistoriaOrdenCW24031155!$B154:$D$1413,2,FALSE)="NA","",(VLOOKUP("SurOccidente",[1]HistoriaOrdenCW24031155!$B154:$D$1413,3,FALSE))),1,90)</f>
        <v>Plan de Expansión - Suministro e Instalación de Torre</v>
      </c>
      <c r="G154" s="4">
        <f>VLOOKUP(A154,[1]HistoriaOrdenCW24031155!$C$2:$O$1413,13,FALSE)</f>
        <v>44543</v>
      </c>
      <c r="H154" t="str">
        <f t="shared" si="3"/>
        <v>Año 2</v>
      </c>
      <c r="I154" s="2" t="str">
        <f>VLOOKUP(LEFT(A154,3),TablasAnexas!$A$22:$B$41,2,FALSE)</f>
        <v>Nariño</v>
      </c>
      <c r="L154" t="str">
        <f>VLOOKUP(A154,[1]HistoriaOrdenCW24031155!$C$2:$F$1413,4,FALSE)</f>
        <v>Luis Ediel Torres</v>
      </c>
    </row>
    <row r="155" spans="1:12" x14ac:dyDescent="0.25">
      <c r="A155" t="str">
        <f>VLOOKUP("SurOccidente",[1]HistoriaOrdenCW24031155!$B155:$C$1413,2,FALSE)</f>
        <v>NAR.Cruz San Fernando</v>
      </c>
      <c r="B155" s="3">
        <f ca="1">SUMIF([1]HistoriaOrdenCW24031155!$C$1:$E$1413,A155,[1]HistoriaOrdenCW24031155!$E:$E)</f>
        <v>450616288</v>
      </c>
      <c r="C155" s="1">
        <f>SUMIFS([1]HistoriaOrdenCW24031155!$E$2:$E$1413,[1]HistoriaOrdenCW24031155!$C$2:$C$1413,A155,[1]HistoriaOrdenCW24031155!$Z$2:$Z$1413,"")</f>
        <v>450616288</v>
      </c>
      <c r="D155" s="1">
        <f>SUMIFS([1]HistoriaOrdenCW24031155!$E$2:$E$1413,[1]HistoriaOrdenCW24031155!$C$2:$C$1413,A155,[1]HistoriaOrdenCW24031155!$Z$2:$Z$1413,"&gt; 0")</f>
        <v>0</v>
      </c>
      <c r="E155" s="4" t="str">
        <f>IFERROR(IF(VLOOKUP(A155,[1]HistoriaOrdenCW24031155!$C$2:$Z$1413,24,FALSE)=0,"",VLOOKUP(A155,[1]HistoriaOrdenCW24031155!$C$2:$Z$1413,24,FALSE)),"")</f>
        <v/>
      </c>
      <c r="F155" s="2" t="str">
        <f>MID(IF(VLOOKUP("SurOccidente",[1]HistoriaOrdenCW24031155!$B155:$D$1413,2,FALSE)="NA","",(VLOOKUP("SurOccidente",[1]HistoriaOrdenCW24031155!$B155:$D$1413,3,FALSE))),1,90)</f>
        <v>Plan de Expansión - Cimentación Torre</v>
      </c>
      <c r="G155" s="4">
        <f>VLOOKUP(A155,[1]HistoriaOrdenCW24031155!$C$2:$O$1413,13,FALSE)</f>
        <v>44543</v>
      </c>
      <c r="H155" t="str">
        <f t="shared" si="3"/>
        <v>Año 2</v>
      </c>
      <c r="I155" s="2" t="str">
        <f>VLOOKUP(LEFT(A155,3),TablasAnexas!$A$22:$B$41,2,FALSE)</f>
        <v>Nariño</v>
      </c>
      <c r="L155" t="str">
        <f>VLOOKUP(A155,[1]HistoriaOrdenCW24031155!$C$2:$F$1413,4,FALSE)</f>
        <v>Luis Ediel Torres</v>
      </c>
    </row>
    <row r="156" spans="1:12" x14ac:dyDescent="0.25">
      <c r="A156" t="str">
        <f>VLOOKUP("SurOccidente",[1]HistoriaOrdenCW24031155!$B156:$C$1413,2,FALSE)</f>
        <v>POP.Autonoma ALT-5</v>
      </c>
      <c r="B156" s="3">
        <f ca="1">SUMIF([1]HistoriaOrdenCW24031155!$C$1:$E$1413,A156,[1]HistoriaOrdenCW24031155!$E:$E)</f>
        <v>9368616</v>
      </c>
      <c r="C156" s="1">
        <f>SUMIFS([1]HistoriaOrdenCW24031155!$E$2:$E$1413,[1]HistoriaOrdenCW24031155!$C$2:$C$1413,A156,[1]HistoriaOrdenCW24031155!$Z$2:$Z$1413,"")</f>
        <v>9368616</v>
      </c>
      <c r="D156" s="1">
        <f>SUMIFS([1]HistoriaOrdenCW24031155!$E$2:$E$1413,[1]HistoriaOrdenCW24031155!$C$2:$C$1413,A156,[1]HistoriaOrdenCW24031155!$Z$2:$Z$1413,"&gt; 0")</f>
        <v>0</v>
      </c>
      <c r="E156" s="4" t="str">
        <f>IFERROR(IF(VLOOKUP(A156,[1]HistoriaOrdenCW24031155!$C$2:$Z$1413,24,FALSE)=0,"",VLOOKUP(A156,[1]HistoriaOrdenCW24031155!$C$2:$Z$1413,24,FALSE)),"")</f>
        <v/>
      </c>
      <c r="F156" s="2" t="str">
        <f>MID(IF(VLOOKUP("SurOccidente",[1]HistoriaOrdenCW24031155!$B156:$D$1413,2,FALSE)="NA","",(VLOOKUP("SurOccidente",[1]HistoriaOrdenCW24031155!$B156:$D$1413,3,FALSE))),1,90)</f>
        <v>Adecuaciones - Obras Civiles Menores</v>
      </c>
      <c r="G156" s="4">
        <f>VLOOKUP(A156,[1]HistoriaOrdenCW24031155!$C$2:$O$1413,13,FALSE)</f>
        <v>44539</v>
      </c>
      <c r="H156" t="str">
        <f t="shared" si="3"/>
        <v>Año 2</v>
      </c>
      <c r="I156" s="2" t="str">
        <f>VLOOKUP(LEFT(A156,3),TablasAnexas!$A$22:$B$41,2,FALSE)</f>
        <v>Popayan</v>
      </c>
      <c r="L156" t="str">
        <f>VLOOKUP(A156,[1]HistoriaOrdenCW24031155!$C$2:$F$1413,4,FALSE)</f>
        <v>Juan Carlos Gonzalez</v>
      </c>
    </row>
    <row r="157" spans="1:12" x14ac:dyDescent="0.25">
      <c r="A157" t="str">
        <f>VLOOKUP("SurOccidente",[1]HistoriaOrdenCW24031155!$B157:$C$1413,2,FALSE)</f>
        <v>POP.Autonoma ALT-4</v>
      </c>
      <c r="B157" s="3">
        <f ca="1">SUMIF([1]HistoriaOrdenCW24031155!$C$1:$E$1413,A157,[1]HistoriaOrdenCW24031155!$E:$E)</f>
        <v>5000000</v>
      </c>
      <c r="C157" s="1">
        <f>SUMIFS([1]HistoriaOrdenCW24031155!$E$2:$E$1413,[1]HistoriaOrdenCW24031155!$C$2:$C$1413,A157,[1]HistoriaOrdenCW24031155!$Z$2:$Z$1413,"")</f>
        <v>5000000</v>
      </c>
      <c r="D157" s="1">
        <f>SUMIFS([1]HistoriaOrdenCW24031155!$E$2:$E$1413,[1]HistoriaOrdenCW24031155!$C$2:$C$1413,A157,[1]HistoriaOrdenCW24031155!$Z$2:$Z$1413,"&gt; 0")</f>
        <v>0</v>
      </c>
      <c r="E157" s="4" t="str">
        <f>IFERROR(IF(VLOOKUP(A157,[1]HistoriaOrdenCW24031155!$C$2:$Z$1413,24,FALSE)=0,"",VLOOKUP(A157,[1]HistoriaOrdenCW24031155!$C$2:$Z$1413,24,FALSE)),"")</f>
        <v/>
      </c>
      <c r="F157" s="2" t="str">
        <f>MID(IF(VLOOKUP("SurOccidente",[1]HistoriaOrdenCW24031155!$B157:$D$1413,2,FALSE)="NA","",(VLOOKUP("SurOccidente",[1]HistoriaOrdenCW24031155!$B157:$D$1413,3,FALSE))),1,90)</f>
        <v>Adecuaciones - Obras Civiles Menores</v>
      </c>
      <c r="G157" s="4">
        <f>VLOOKUP(A157,[1]HistoriaOrdenCW24031155!$C$2:$O$1413,13,FALSE)</f>
        <v>44539</v>
      </c>
      <c r="H157" t="str">
        <f t="shared" si="3"/>
        <v>Año 2</v>
      </c>
      <c r="I157" s="2" t="str">
        <f>VLOOKUP(LEFT(A157,3),TablasAnexas!$A$22:$B$41,2,FALSE)</f>
        <v>Popayan</v>
      </c>
      <c r="L157" t="str">
        <f>VLOOKUP(A157,[1]HistoriaOrdenCW24031155!$C$2:$F$1413,4,FALSE)</f>
        <v>Juan Carlos Gonzalez</v>
      </c>
    </row>
    <row r="158" spans="1:12" x14ac:dyDescent="0.25">
      <c r="A158" t="str">
        <f>VLOOKUP("SurOccidente",[1]HistoriaOrdenCW24031155!$B158:$C$1413,2,FALSE)</f>
        <v>POP.Autonoma ALT-2</v>
      </c>
      <c r="B158" s="3">
        <f ca="1">SUMIF([1]HistoriaOrdenCW24031155!$C$1:$E$1413,A158,[1]HistoriaOrdenCW24031155!$E:$E)</f>
        <v>5000000</v>
      </c>
      <c r="C158" s="1">
        <f>SUMIFS([1]HistoriaOrdenCW24031155!$E$2:$E$1413,[1]HistoriaOrdenCW24031155!$C$2:$C$1413,A158,[1]HistoriaOrdenCW24031155!$Z$2:$Z$1413,"")</f>
        <v>5000000</v>
      </c>
      <c r="D158" s="1">
        <f>SUMIFS([1]HistoriaOrdenCW24031155!$E$2:$E$1413,[1]HistoriaOrdenCW24031155!$C$2:$C$1413,A158,[1]HistoriaOrdenCW24031155!$Z$2:$Z$1413,"&gt; 0")</f>
        <v>0</v>
      </c>
      <c r="E158" s="4" t="str">
        <f>IFERROR(IF(VLOOKUP(A158,[1]HistoriaOrdenCW24031155!$C$2:$Z$1413,24,FALSE)=0,"",VLOOKUP(A158,[1]HistoriaOrdenCW24031155!$C$2:$Z$1413,24,FALSE)),"")</f>
        <v/>
      </c>
      <c r="F158" s="2" t="str">
        <f>MID(IF(VLOOKUP("SurOccidente",[1]HistoriaOrdenCW24031155!$B158:$D$1413,2,FALSE)="NA","",(VLOOKUP("SurOccidente",[1]HistoriaOrdenCW24031155!$B158:$D$1413,3,FALSE))),1,90)</f>
        <v>Adecuaciones - Obras Civiles Menores</v>
      </c>
      <c r="G158" s="4">
        <f>VLOOKUP(A158,[1]HistoriaOrdenCW24031155!$C$2:$O$1413,13,FALSE)</f>
        <v>44539</v>
      </c>
      <c r="H158" t="str">
        <f t="shared" si="3"/>
        <v>Año 2</v>
      </c>
      <c r="I158" s="2" t="str">
        <f>VLOOKUP(LEFT(A158,3),TablasAnexas!$A$22:$B$41,2,FALSE)</f>
        <v>Popayan</v>
      </c>
      <c r="L158" t="str">
        <f>VLOOKUP(A158,[1]HistoriaOrdenCW24031155!$C$2:$F$1413,4,FALSE)</f>
        <v>Juan Carlos Gonzalez</v>
      </c>
    </row>
    <row r="159" spans="1:12" x14ac:dyDescent="0.25">
      <c r="A159" t="str">
        <f>VLOOKUP("SurOccidente",[1]HistoriaOrdenCW24031155!$B159:$C$1413,2,FALSE)</f>
        <v>POP.Autonoma ALT-1</v>
      </c>
      <c r="B159" s="3">
        <f ca="1">SUMIF([1]HistoriaOrdenCW24031155!$C$1:$E$1413,A159,[1]HistoriaOrdenCW24031155!$E:$E)</f>
        <v>5000000</v>
      </c>
      <c r="C159" s="1">
        <f>SUMIFS([1]HistoriaOrdenCW24031155!$E$2:$E$1413,[1]HistoriaOrdenCW24031155!$C$2:$C$1413,A159,[1]HistoriaOrdenCW24031155!$Z$2:$Z$1413,"")</f>
        <v>5000000</v>
      </c>
      <c r="D159" s="1">
        <f>SUMIFS([1]HistoriaOrdenCW24031155!$E$2:$E$1413,[1]HistoriaOrdenCW24031155!$C$2:$C$1413,A159,[1]HistoriaOrdenCW24031155!$Z$2:$Z$1413,"&gt; 0")</f>
        <v>0</v>
      </c>
      <c r="E159" s="4" t="str">
        <f>IFERROR(IF(VLOOKUP(A159,[1]HistoriaOrdenCW24031155!$C$2:$Z$1413,24,FALSE)=0,"",VLOOKUP(A159,[1]HistoriaOrdenCW24031155!$C$2:$Z$1413,24,FALSE)),"")</f>
        <v/>
      </c>
      <c r="F159" s="2" t="str">
        <f>MID(IF(VLOOKUP("SurOccidente",[1]HistoriaOrdenCW24031155!$B159:$D$1413,2,FALSE)="NA","",(VLOOKUP("SurOccidente",[1]HistoriaOrdenCW24031155!$B159:$D$1413,3,FALSE))),1,90)</f>
        <v>Adecuaciones - Obras Civiles Menores</v>
      </c>
      <c r="G159" s="4">
        <f>VLOOKUP(A159,[1]HistoriaOrdenCW24031155!$C$2:$O$1413,13,FALSE)</f>
        <v>44539</v>
      </c>
      <c r="H159" t="str">
        <f t="shared" si="3"/>
        <v>Año 2</v>
      </c>
      <c r="I159" s="2" t="str">
        <f>VLOOKUP(LEFT(A159,3),TablasAnexas!$A$22:$B$41,2,FALSE)</f>
        <v>Popayan</v>
      </c>
      <c r="L159" t="str">
        <f>VLOOKUP(A159,[1]HistoriaOrdenCW24031155!$C$2:$F$1413,4,FALSE)</f>
        <v>Juan Carlos Gonzalez</v>
      </c>
    </row>
    <row r="160" spans="1:12" x14ac:dyDescent="0.25">
      <c r="A160" t="str">
        <f>VLOOKUP("SurOccidente",[1]HistoriaOrdenCW24031155!$B160:$C$1413,2,FALSE)</f>
        <v>HUI.Altamira</v>
      </c>
      <c r="B160" s="3">
        <f ca="1">SUMIF([1]HistoriaOrdenCW24031155!$C$1:$E$1413,A160,[1]HistoriaOrdenCW24031155!$E:$E)</f>
        <v>8514150</v>
      </c>
      <c r="C160" s="1">
        <f>SUMIFS([1]HistoriaOrdenCW24031155!$E$2:$E$1413,[1]HistoriaOrdenCW24031155!$C$2:$C$1413,A160,[1]HistoriaOrdenCW24031155!$Z$2:$Z$1413,"")</f>
        <v>0</v>
      </c>
      <c r="D160" s="1">
        <f>SUMIFS([1]HistoriaOrdenCW24031155!$E$2:$E$1413,[1]HistoriaOrdenCW24031155!$C$2:$C$1413,A160,[1]HistoriaOrdenCW24031155!$Z$2:$Z$1413,"&gt; 0")</f>
        <v>8514150</v>
      </c>
      <c r="E160" s="4">
        <f>IFERROR(IF(VLOOKUP(A160,[1]HistoriaOrdenCW24031155!$C$2:$Z$1413,24,FALSE)=0,"",VLOOKUP(A160,[1]HistoriaOrdenCW24031155!$C$2:$Z$1413,24,FALSE)),"")</f>
        <v>44624</v>
      </c>
      <c r="F160" s="2" t="str">
        <f>MID(IF(VLOOKUP("SurOccidente",[1]HistoriaOrdenCW24031155!$B160:$D$1413,2,FALSE)="NA","",(VLOOKUP("SurOccidente",[1]HistoriaOrdenCW24031155!$B160:$D$1413,3,FALSE))),1,90)</f>
        <v>Adecuaciones - Obras Civiles Menores</v>
      </c>
      <c r="G160" s="4">
        <f>VLOOKUP(A160,[1]HistoriaOrdenCW24031155!$C$2:$O$1413,13,FALSE)</f>
        <v>44533</v>
      </c>
      <c r="H160" t="str">
        <f t="shared" si="3"/>
        <v>Año 2</v>
      </c>
      <c r="I160" s="2" t="str">
        <f>VLOOKUP(LEFT(A160,3),TablasAnexas!$A$22:$B$41,2,FALSE)</f>
        <v>Huila</v>
      </c>
      <c r="L160" t="str">
        <f>VLOOKUP(A160,[1]HistoriaOrdenCW24031155!$C$2:$F$1413,4,FALSE)</f>
        <v>German Dario Mancipe</v>
      </c>
    </row>
    <row r="161" spans="1:12" x14ac:dyDescent="0.25">
      <c r="A161" t="str">
        <f>VLOOKUP("SurOccidente",[1]HistoriaOrdenCW24031155!$B161:$C$1413,2,FALSE)</f>
        <v>POP.La Paz</v>
      </c>
      <c r="B161" s="3">
        <f ca="1">SUMIF([1]HistoriaOrdenCW24031155!$C$1:$E$1413,A161,[1]HistoriaOrdenCW24031155!$E:$E)</f>
        <v>23013723</v>
      </c>
      <c r="C161" s="1">
        <f>SUMIFS([1]HistoriaOrdenCW24031155!$E$2:$E$1413,[1]HistoriaOrdenCW24031155!$C$2:$C$1413,A161,[1]HistoriaOrdenCW24031155!$Z$2:$Z$1413,"")</f>
        <v>16000000</v>
      </c>
      <c r="D161" s="1">
        <f>SUMIFS([1]HistoriaOrdenCW24031155!$E$2:$E$1413,[1]HistoriaOrdenCW24031155!$C$2:$C$1413,A161,[1]HistoriaOrdenCW24031155!$Z$2:$Z$1413,"&gt; 0")</f>
        <v>7013723</v>
      </c>
      <c r="E161" s="4" t="str">
        <f>IFERROR(IF(VLOOKUP(A161,[1]HistoriaOrdenCW24031155!$C$2:$Z$1413,24,FALSE)=0,"",VLOOKUP(A161,[1]HistoriaOrdenCW24031155!$C$2:$Z$1413,24,FALSE)),"")</f>
        <v/>
      </c>
      <c r="F161" s="2" t="str">
        <f>MID(IF(VLOOKUP("SurOccidente",[1]HistoriaOrdenCW24031155!$B161:$D$1413,2,FALSE)="NA","",(VLOOKUP("SurOccidente",[1]HistoriaOrdenCW24031155!$B161:$D$1413,3,FALSE))),1,90)</f>
        <v>Adecuaciones - Obras Civiles Menores</v>
      </c>
      <c r="G161" s="4">
        <f>VLOOKUP(A161,[1]HistoriaOrdenCW24031155!$C$2:$O$1413,13,FALSE)</f>
        <v>44533</v>
      </c>
      <c r="H161" t="str">
        <f t="shared" si="3"/>
        <v>Año 2</v>
      </c>
      <c r="I161" s="2" t="str">
        <f>VLOOKUP(LEFT(A161,3),TablasAnexas!$A$22:$B$41,2,FALSE)</f>
        <v>Popayan</v>
      </c>
      <c r="L161" t="str">
        <f>VLOOKUP(A161,[1]HistoriaOrdenCW24031155!$C$2:$F$1413,4,FALSE)</f>
        <v>German Dario Mancipe</v>
      </c>
    </row>
    <row r="162" spans="1:12" x14ac:dyDescent="0.25">
      <c r="A162" t="str">
        <f>VLOOKUP("SurOccidente",[1]HistoriaOrdenCW24031155!$B162:$C$1413,2,FALSE)</f>
        <v>VAL.Versalles</v>
      </c>
      <c r="B162" s="3">
        <f ca="1">SUMIF([1]HistoriaOrdenCW24031155!$C$1:$E$1413,A162,[1]HistoriaOrdenCW24031155!$E:$E)</f>
        <v>10883004</v>
      </c>
      <c r="C162" s="1">
        <f>SUMIFS([1]HistoriaOrdenCW24031155!$E$2:$E$1413,[1]HistoriaOrdenCW24031155!$C$2:$C$1413,A162,[1]HistoriaOrdenCW24031155!$Z$2:$Z$1413,"")</f>
        <v>8000000</v>
      </c>
      <c r="D162" s="1">
        <f>SUMIFS([1]HistoriaOrdenCW24031155!$E$2:$E$1413,[1]HistoriaOrdenCW24031155!$C$2:$C$1413,A162,[1]HistoriaOrdenCW24031155!$Z$2:$Z$1413,"&gt; 0")</f>
        <v>2883004</v>
      </c>
      <c r="E162" s="4" t="str">
        <f>IFERROR(IF(VLOOKUP(A162,[1]HistoriaOrdenCW24031155!$C$2:$Z$1413,24,FALSE)=0,"",VLOOKUP(A162,[1]HistoriaOrdenCW24031155!$C$2:$Z$1413,24,FALSE)),"")</f>
        <v/>
      </c>
      <c r="F162" s="2" t="str">
        <f>MID(IF(VLOOKUP("SurOccidente",[1]HistoriaOrdenCW24031155!$B162:$D$1413,2,FALSE)="NA","",(VLOOKUP("SurOccidente",[1]HistoriaOrdenCW24031155!$B162:$D$1413,3,FALSE))),1,90)</f>
        <v>Adecuaciones - Obras Civiles Menores</v>
      </c>
      <c r="G162" s="4">
        <f>VLOOKUP(A162,[1]HistoriaOrdenCW24031155!$C$2:$O$1413,13,FALSE)</f>
        <v>44533</v>
      </c>
      <c r="H162" t="str">
        <f t="shared" si="3"/>
        <v>Año 2</v>
      </c>
      <c r="I162" s="2" t="str">
        <f>VLOOKUP(LEFT(A162,3),TablasAnexas!$A$22:$B$41,2,FALSE)</f>
        <v>Valle del Cauca</v>
      </c>
      <c r="L162" t="str">
        <f>VLOOKUP(A162,[1]HistoriaOrdenCW24031155!$C$2:$F$1413,4,FALSE)</f>
        <v>German Dario Mancipe</v>
      </c>
    </row>
    <row r="163" spans="1:12" x14ac:dyDescent="0.25">
      <c r="A163" t="str">
        <f>VLOOKUP("SurOccidente",[1]HistoriaOrdenCW24031155!$B163:$C$1413,2,FALSE)</f>
        <v>CAQ.Fragua</v>
      </c>
      <c r="B163" s="3">
        <f ca="1">SUMIF([1]HistoriaOrdenCW24031155!$C$1:$E$1413,A163,[1]HistoriaOrdenCW24031155!$E:$E)</f>
        <v>264147899</v>
      </c>
      <c r="C163" s="1">
        <f>SUMIFS([1]HistoriaOrdenCW24031155!$E$2:$E$1413,[1]HistoriaOrdenCW24031155!$C$2:$C$1413,A163,[1]HistoriaOrdenCW24031155!$Z$2:$Z$1413,"")</f>
        <v>0</v>
      </c>
      <c r="D163" s="1">
        <f>SUMIFS([1]HistoriaOrdenCW24031155!$E$2:$E$1413,[1]HistoriaOrdenCW24031155!$C$2:$C$1413,A163,[1]HistoriaOrdenCW24031155!$Z$2:$Z$1413,"&gt; 0")</f>
        <v>264147899</v>
      </c>
      <c r="E163" s="4">
        <f>IFERROR(IF(VLOOKUP(A163,[1]HistoriaOrdenCW24031155!$C$2:$Z$1413,24,FALSE)=0,"",VLOOKUP(A163,[1]HistoriaOrdenCW24031155!$C$2:$Z$1413,24,FALSE)),"")</f>
        <v>44596</v>
      </c>
      <c r="F163" s="2" t="str">
        <f>MID(IF(VLOOKUP("SurOccidente",[1]HistoriaOrdenCW24031155!$B163:$D$1413,2,FALSE)="NA","",(VLOOKUP("SurOccidente",[1]HistoriaOrdenCW24031155!$B163:$D$1413,3,FALSE))),1,90)</f>
        <v>Ampliación Localidades 700 - Ampliación Obras Civiles</v>
      </c>
      <c r="G163" s="4">
        <f>VLOOKUP(A163,[1]HistoriaOrdenCW24031155!$C$2:$O$1413,13,FALSE)</f>
        <v>44533</v>
      </c>
      <c r="H163" t="str">
        <f t="shared" si="3"/>
        <v>Año 2</v>
      </c>
      <c r="I163" s="2" t="str">
        <f>VLOOKUP(LEFT(A163,3),TablasAnexas!$A$22:$B$41,2,FALSE)</f>
        <v>Caqueta</v>
      </c>
      <c r="L163" t="str">
        <f>VLOOKUP(A163,[1]HistoriaOrdenCW24031155!$C$2:$F$1413,4,FALSE)</f>
        <v>German Dario Mancipe</v>
      </c>
    </row>
    <row r="164" spans="1:12" x14ac:dyDescent="0.25">
      <c r="A164" t="str">
        <f>VLOOKUP("SurOccidente",[1]HistoriaOrdenCW24031155!$B164:$C$1413,2,FALSE)</f>
        <v>PUT.Santana</v>
      </c>
      <c r="B164" s="3">
        <f ca="1">SUMIF([1]HistoriaOrdenCW24031155!$C$1:$E$1413,A164,[1]HistoriaOrdenCW24031155!$E:$E)</f>
        <v>8000000</v>
      </c>
      <c r="C164" s="1">
        <f>SUMIFS([1]HistoriaOrdenCW24031155!$E$2:$E$1413,[1]HistoriaOrdenCW24031155!$C$2:$C$1413,A164,[1]HistoriaOrdenCW24031155!$Z$2:$Z$1413,"")</f>
        <v>8000000</v>
      </c>
      <c r="D164" s="1">
        <f>SUMIFS([1]HistoriaOrdenCW24031155!$E$2:$E$1413,[1]HistoriaOrdenCW24031155!$C$2:$C$1413,A164,[1]HistoriaOrdenCW24031155!$Z$2:$Z$1413,"&gt; 0")</f>
        <v>0</v>
      </c>
      <c r="E164" s="4" t="str">
        <f>IFERROR(IF(VLOOKUP(A164,[1]HistoriaOrdenCW24031155!$C$2:$Z$1413,24,FALSE)=0,"",VLOOKUP(A164,[1]HistoriaOrdenCW24031155!$C$2:$Z$1413,24,FALSE)),"")</f>
        <v/>
      </c>
      <c r="F164" s="2" t="str">
        <f>MID(IF(VLOOKUP("SurOccidente",[1]HistoriaOrdenCW24031155!$B164:$D$1413,2,FALSE)="NA","",(VLOOKUP("SurOccidente",[1]HistoriaOrdenCW24031155!$B164:$D$1413,3,FALSE))),1,90)</f>
        <v>Ampliación Localidades 700 - Ampliación Obras Civiles</v>
      </c>
      <c r="G164" s="4">
        <f>VLOOKUP(A164,[1]HistoriaOrdenCW24031155!$C$2:$O$1413,13,FALSE)</f>
        <v>44533</v>
      </c>
      <c r="H164" t="str">
        <f t="shared" si="3"/>
        <v>Año 2</v>
      </c>
      <c r="I164" s="2" t="str">
        <f>VLOOKUP(LEFT(A164,3),TablasAnexas!$A$22:$B$41,2,FALSE)</f>
        <v>Putumayo</v>
      </c>
      <c r="L164" t="str">
        <f>VLOOKUP(A164,[1]HistoriaOrdenCW24031155!$C$2:$F$1413,4,FALSE)</f>
        <v>German Dario Mancipe</v>
      </c>
    </row>
    <row r="165" spans="1:12" x14ac:dyDescent="0.25">
      <c r="A165" t="str">
        <f>VLOOKUP("SurOccidente",[1]HistoriaOrdenCW24031155!$B165:$C$1413,2,FALSE)</f>
        <v>NAR.Tumaco-9</v>
      </c>
      <c r="B165" s="3">
        <f ca="1">SUMIF([1]HistoriaOrdenCW24031155!$C$1:$E$1413,A165,[1]HistoriaOrdenCW24031155!$E:$E)</f>
        <v>20000000</v>
      </c>
      <c r="C165" s="1">
        <f>SUMIFS([1]HistoriaOrdenCW24031155!$E$2:$E$1413,[1]HistoriaOrdenCW24031155!$C$2:$C$1413,A165,[1]HistoriaOrdenCW24031155!$Z$2:$Z$1413,"")</f>
        <v>20000000</v>
      </c>
      <c r="D165" s="1">
        <f>SUMIFS([1]HistoriaOrdenCW24031155!$E$2:$E$1413,[1]HistoriaOrdenCW24031155!$C$2:$C$1413,A165,[1]HistoriaOrdenCW24031155!$Z$2:$Z$1413,"&gt; 0")</f>
        <v>0</v>
      </c>
      <c r="E165" s="4" t="str">
        <f>IFERROR(IF(VLOOKUP(A165,[1]HistoriaOrdenCW24031155!$C$2:$Z$1413,24,FALSE)=0,"",VLOOKUP(A165,[1]HistoriaOrdenCW24031155!$C$2:$Z$1413,24,FALSE)),"")</f>
        <v/>
      </c>
      <c r="F165" s="2" t="str">
        <f>MID(IF(VLOOKUP("SurOccidente",[1]HistoriaOrdenCW24031155!$B165:$D$1413,2,FALSE)="NA","",(VLOOKUP("SurOccidente",[1]HistoriaOrdenCW24031155!$B165:$D$1413,3,FALSE))),1,90)</f>
        <v>Ampliación Localidades 700 - Ampliación Obras Civiles</v>
      </c>
      <c r="G165" s="4">
        <f>VLOOKUP(A165,[1]HistoriaOrdenCW24031155!$C$2:$O$1413,13,FALSE)</f>
        <v>44533</v>
      </c>
      <c r="H165" t="str">
        <f t="shared" si="3"/>
        <v>Año 2</v>
      </c>
      <c r="I165" s="2" t="str">
        <f>VLOOKUP(LEFT(A165,3),TablasAnexas!$A$22:$B$41,2,FALSE)</f>
        <v>Nariño</v>
      </c>
      <c r="L165" t="str">
        <f>VLOOKUP(A165,[1]HistoriaOrdenCW24031155!$C$2:$F$1413,4,FALSE)</f>
        <v>German Dario Mancipe</v>
      </c>
    </row>
    <row r="166" spans="1:12" x14ac:dyDescent="0.25">
      <c r="A166" t="str">
        <f>VLOOKUP("SurOccidente",[1]HistoriaOrdenCW24031155!$B166:$C$1413,2,FALSE)</f>
        <v>IBG.Variante</v>
      </c>
      <c r="B166" s="3">
        <f ca="1">SUMIF([1]HistoriaOrdenCW24031155!$C$1:$E$1413,A166,[1]HistoriaOrdenCW24031155!$E:$E)</f>
        <v>2860732</v>
      </c>
      <c r="C166" s="1">
        <f>SUMIFS([1]HistoriaOrdenCW24031155!$E$2:$E$1413,[1]HistoriaOrdenCW24031155!$C$2:$C$1413,A166,[1]HistoriaOrdenCW24031155!$Z$2:$Z$1413,"")</f>
        <v>0</v>
      </c>
      <c r="D166" s="1">
        <f>SUMIFS([1]HistoriaOrdenCW24031155!$E$2:$E$1413,[1]HistoriaOrdenCW24031155!$C$2:$C$1413,A166,[1]HistoriaOrdenCW24031155!$Z$2:$Z$1413,"&gt; 0")</f>
        <v>2860732</v>
      </c>
      <c r="E166" s="4">
        <f>IFERROR(IF(VLOOKUP(A166,[1]HistoriaOrdenCW24031155!$C$2:$Z$1413,24,FALSE)=0,"",VLOOKUP(A166,[1]HistoriaOrdenCW24031155!$C$2:$Z$1413,24,FALSE)),"")</f>
        <v>44624</v>
      </c>
      <c r="F166" s="2" t="str">
        <f>MID(IF(VLOOKUP("SurOccidente",[1]HistoriaOrdenCW24031155!$B166:$D$1413,2,FALSE)="NA","",(VLOOKUP("SurOccidente",[1]HistoriaOrdenCW24031155!$B166:$D$1413,3,FALSE))),1,90)</f>
        <v>Ampliación Localidades 700 - Ampliación Obras Civiles</v>
      </c>
      <c r="G166" s="4">
        <f>VLOOKUP(A166,[1]HistoriaOrdenCW24031155!$C$2:$O$1413,13,FALSE)</f>
        <v>44533</v>
      </c>
      <c r="H166" t="str">
        <f t="shared" si="3"/>
        <v>Año 2</v>
      </c>
      <c r="I166" s="2" t="str">
        <f>VLOOKUP(LEFT(A166,3),TablasAnexas!$A$22:$B$41,2,FALSE)</f>
        <v>Ibague</v>
      </c>
      <c r="L166" t="str">
        <f>VLOOKUP(A166,[1]HistoriaOrdenCW24031155!$C$2:$F$1413,4,FALSE)</f>
        <v>German Dario Mancipe</v>
      </c>
    </row>
    <row r="167" spans="1:12" x14ac:dyDescent="0.25">
      <c r="A167" t="str">
        <f>VLOOKUP("SurOccidente",[1]HistoriaOrdenCW24031155!$B167:$C$1413,2,FALSE)</f>
        <v>IBG.Multicentro</v>
      </c>
      <c r="B167" s="3">
        <f ca="1">SUMIF([1]HistoriaOrdenCW24031155!$C$1:$E$1413,A167,[1]HistoriaOrdenCW24031155!$E:$E)</f>
        <v>12147458</v>
      </c>
      <c r="C167" s="1">
        <f>SUMIFS([1]HistoriaOrdenCW24031155!$E$2:$E$1413,[1]HistoriaOrdenCW24031155!$C$2:$C$1413,A167,[1]HistoriaOrdenCW24031155!$Z$2:$Z$1413,"")</f>
        <v>0</v>
      </c>
      <c r="D167" s="1">
        <f>SUMIFS([1]HistoriaOrdenCW24031155!$E$2:$E$1413,[1]HistoriaOrdenCW24031155!$C$2:$C$1413,A167,[1]HistoriaOrdenCW24031155!$Z$2:$Z$1413,"&gt; 0")</f>
        <v>12147458</v>
      </c>
      <c r="E167" s="4">
        <f>IFERROR(IF(VLOOKUP(A167,[1]HistoriaOrdenCW24031155!$C$2:$Z$1413,24,FALSE)=0,"",VLOOKUP(A167,[1]HistoriaOrdenCW24031155!$C$2:$Z$1413,24,FALSE)),"")</f>
        <v>44596</v>
      </c>
      <c r="F167" s="2" t="str">
        <f>MID(IF(VLOOKUP("SurOccidente",[1]HistoriaOrdenCW24031155!$B167:$D$1413,2,FALSE)="NA","",(VLOOKUP("SurOccidente",[1]HistoriaOrdenCW24031155!$B167:$D$1413,3,FALSE))),1,90)</f>
        <v>Ampliación Localidades 700 - Ampliación Obras Civiles</v>
      </c>
      <c r="G167" s="4">
        <f>VLOOKUP(A167,[1]HistoriaOrdenCW24031155!$C$2:$O$1413,13,FALSE)</f>
        <v>44533</v>
      </c>
      <c r="H167" t="str">
        <f t="shared" si="3"/>
        <v>Año 2</v>
      </c>
      <c r="I167" s="2" t="str">
        <f>VLOOKUP(LEFT(A167,3),TablasAnexas!$A$22:$B$41,2,FALSE)</f>
        <v>Ibague</v>
      </c>
      <c r="L167" t="str">
        <f>VLOOKUP(A167,[1]HistoriaOrdenCW24031155!$C$2:$F$1413,4,FALSE)</f>
        <v>German Dario Mancipe</v>
      </c>
    </row>
    <row r="168" spans="1:12" x14ac:dyDescent="0.25">
      <c r="A168" t="str">
        <f>VLOOKUP("SurOccidente",[1]HistoriaOrdenCW24031155!$B168:$C$1413,2,FALSE)</f>
        <v>HUI.Campo Alegre</v>
      </c>
      <c r="B168" s="3">
        <f ca="1">SUMIF([1]HistoriaOrdenCW24031155!$C$1:$E$1413,A168,[1]HistoriaOrdenCW24031155!$E:$E)</f>
        <v>15556194</v>
      </c>
      <c r="C168" s="1">
        <f>SUMIFS([1]HistoriaOrdenCW24031155!$E$2:$E$1413,[1]HistoriaOrdenCW24031155!$C$2:$C$1413,A168,[1]HistoriaOrdenCW24031155!$Z$2:$Z$1413,"")</f>
        <v>0</v>
      </c>
      <c r="D168" s="1">
        <f>SUMIFS([1]HistoriaOrdenCW24031155!$E$2:$E$1413,[1]HistoriaOrdenCW24031155!$C$2:$C$1413,A168,[1]HistoriaOrdenCW24031155!$Z$2:$Z$1413,"&gt; 0")</f>
        <v>15556194</v>
      </c>
      <c r="E168" s="4">
        <f>IFERROR(IF(VLOOKUP(A168,[1]HistoriaOrdenCW24031155!$C$2:$Z$1413,24,FALSE)=0,"",VLOOKUP(A168,[1]HistoriaOrdenCW24031155!$C$2:$Z$1413,24,FALSE)),"")</f>
        <v>44596</v>
      </c>
      <c r="F168" s="2" t="str">
        <f>MID(IF(VLOOKUP("SurOccidente",[1]HistoriaOrdenCW24031155!$B168:$D$1413,2,FALSE)="NA","",(VLOOKUP("SurOccidente",[1]HistoriaOrdenCW24031155!$B168:$D$1413,3,FALSE))),1,90)</f>
        <v>Ampliación Localidades 700 - Ampliación Obras Civiles</v>
      </c>
      <c r="G168" s="4">
        <f>VLOOKUP(A168,[1]HistoriaOrdenCW24031155!$C$2:$O$1413,13,FALSE)</f>
        <v>44533</v>
      </c>
      <c r="H168" t="str">
        <f t="shared" si="3"/>
        <v>Año 2</v>
      </c>
      <c r="I168" s="2" t="str">
        <f>VLOOKUP(LEFT(A168,3),TablasAnexas!$A$22:$B$41,2,FALSE)</f>
        <v>Huila</v>
      </c>
      <c r="L168" t="str">
        <f>VLOOKUP(A168,[1]HistoriaOrdenCW24031155!$C$2:$F$1413,4,FALSE)</f>
        <v>German Dario Mancipe</v>
      </c>
    </row>
    <row r="169" spans="1:12" x14ac:dyDescent="0.25">
      <c r="A169" t="str">
        <f>VLOOKUP("SurOccidente",[1]HistoriaOrdenCW24031155!$B169:$C$1413,2,FALSE)</f>
        <v>BNV.Zona Franca-2</v>
      </c>
      <c r="B169" s="3">
        <f ca="1">SUMIF([1]HistoriaOrdenCW24031155!$C$1:$E$1413,A169,[1]HistoriaOrdenCW24031155!$E:$E)</f>
        <v>12000000</v>
      </c>
      <c r="C169" s="1">
        <f>SUMIFS([1]HistoriaOrdenCW24031155!$E$2:$E$1413,[1]HistoriaOrdenCW24031155!$C$2:$C$1413,A169,[1]HistoriaOrdenCW24031155!$Z$2:$Z$1413,"")</f>
        <v>12000000</v>
      </c>
      <c r="D169" s="1">
        <f>SUMIFS([1]HistoriaOrdenCW24031155!$E$2:$E$1413,[1]HistoriaOrdenCW24031155!$C$2:$C$1413,A169,[1]HistoriaOrdenCW24031155!$Z$2:$Z$1413,"&gt; 0")</f>
        <v>0</v>
      </c>
      <c r="E169" s="4" t="str">
        <f>IFERROR(IF(VLOOKUP(A169,[1]HistoriaOrdenCW24031155!$C$2:$Z$1413,24,FALSE)=0,"",VLOOKUP(A169,[1]HistoriaOrdenCW24031155!$C$2:$Z$1413,24,FALSE)),"")</f>
        <v/>
      </c>
      <c r="F169" s="2" t="str">
        <f>MID(IF(VLOOKUP("SurOccidente",[1]HistoriaOrdenCW24031155!$B169:$D$1413,2,FALSE)="NA","",(VLOOKUP("SurOccidente",[1]HistoriaOrdenCW24031155!$B169:$D$1413,3,FALSE))),1,90)</f>
        <v>Ampliación Localidades 700 - Ampliación Obras Civiles</v>
      </c>
      <c r="G169" s="4">
        <f>VLOOKUP(A169,[1]HistoriaOrdenCW24031155!$C$2:$O$1413,13,FALSE)</f>
        <v>44533</v>
      </c>
      <c r="H169" t="str">
        <f t="shared" si="3"/>
        <v>Año 2</v>
      </c>
      <c r="I169" s="2" t="str">
        <f>VLOOKUP(LEFT(A169,3),TablasAnexas!$A$22:$B$41,2,FALSE)</f>
        <v>Buenaventura</v>
      </c>
      <c r="L169" t="str">
        <f>VLOOKUP(A169,[1]HistoriaOrdenCW24031155!$C$2:$F$1413,4,FALSE)</f>
        <v>German Dario Mancipe</v>
      </c>
    </row>
    <row r="170" spans="1:12" x14ac:dyDescent="0.25">
      <c r="A170" t="str">
        <f>VLOOKUP("SurOccidente",[1]HistoriaOrdenCW24031155!$B170:$C$1413,2,FALSE)</f>
        <v>TOL.Purificacion</v>
      </c>
      <c r="B170" s="3">
        <f ca="1">SUMIF([1]HistoriaOrdenCW24031155!$C$1:$E$1413,A170,[1]HistoriaOrdenCW24031155!$E:$E)</f>
        <v>14819745</v>
      </c>
      <c r="C170" s="1">
        <f>SUMIFS([1]HistoriaOrdenCW24031155!$E$2:$E$1413,[1]HistoriaOrdenCW24031155!$C$2:$C$1413,A170,[1]HistoriaOrdenCW24031155!$Z$2:$Z$1413,"")</f>
        <v>8000000</v>
      </c>
      <c r="D170" s="1">
        <f>SUMIFS([1]HistoriaOrdenCW24031155!$E$2:$E$1413,[1]HistoriaOrdenCW24031155!$C$2:$C$1413,A170,[1]HistoriaOrdenCW24031155!$Z$2:$Z$1413,"&gt; 0")</f>
        <v>6819745</v>
      </c>
      <c r="E170" s="4" t="str">
        <f>IFERROR(IF(VLOOKUP(A170,[1]HistoriaOrdenCW24031155!$C$2:$Z$1413,24,FALSE)=0,"",VLOOKUP(A170,[1]HistoriaOrdenCW24031155!$C$2:$Z$1413,24,FALSE)),"")</f>
        <v/>
      </c>
      <c r="F170" s="2" t="str">
        <f>MID(IF(VLOOKUP("SurOccidente",[1]HistoriaOrdenCW24031155!$B170:$D$1413,2,FALSE)="NA","",(VLOOKUP("SurOccidente",[1]HistoriaOrdenCW24031155!$B170:$D$1413,3,FALSE))),1,90)</f>
        <v>Ampliación Localidades 700 - Ampliación Obras Civiles</v>
      </c>
      <c r="G170" s="4">
        <f>VLOOKUP(A170,[1]HistoriaOrdenCW24031155!$C$2:$O$1413,13,FALSE)</f>
        <v>44533</v>
      </c>
      <c r="H170" t="str">
        <f t="shared" si="3"/>
        <v>Año 2</v>
      </c>
      <c r="I170" s="2" t="str">
        <f>VLOOKUP(LEFT(A170,3),TablasAnexas!$A$22:$B$41,2,FALSE)</f>
        <v>Tolima</v>
      </c>
      <c r="L170" t="str">
        <f>VLOOKUP(A170,[1]HistoriaOrdenCW24031155!$C$2:$F$1413,4,FALSE)</f>
        <v>German Dario Mancipe</v>
      </c>
    </row>
    <row r="171" spans="1:12" x14ac:dyDescent="0.25">
      <c r="A171" t="str">
        <f>VLOOKUP("SurOccidente",[1]HistoriaOrdenCW24031155!$B171:$C$1413,2,FALSE)</f>
        <v>MOC.Mocoa-1</v>
      </c>
      <c r="B171" s="3">
        <f ca="1">SUMIF([1]HistoriaOrdenCW24031155!$C$1:$E$1413,A171,[1]HistoriaOrdenCW24031155!$E:$E)</f>
        <v>6415889</v>
      </c>
      <c r="C171" s="1">
        <f>SUMIFS([1]HistoriaOrdenCW24031155!$E$2:$E$1413,[1]HistoriaOrdenCW24031155!$C$2:$C$1413,A171,[1]HistoriaOrdenCW24031155!$Z$2:$Z$1413,"")</f>
        <v>0</v>
      </c>
      <c r="D171" s="1">
        <f>SUMIFS([1]HistoriaOrdenCW24031155!$E$2:$E$1413,[1]HistoriaOrdenCW24031155!$C$2:$C$1413,A171,[1]HistoriaOrdenCW24031155!$Z$2:$Z$1413,"&gt; 0")</f>
        <v>6415889</v>
      </c>
      <c r="E171" s="4">
        <f>IFERROR(IF(VLOOKUP(A171,[1]HistoriaOrdenCW24031155!$C$2:$Z$1413,24,FALSE)=0,"",VLOOKUP(A171,[1]HistoriaOrdenCW24031155!$C$2:$Z$1413,24,FALSE)),"")</f>
        <v>44624</v>
      </c>
      <c r="F171" s="2" t="str">
        <f>MID(IF(VLOOKUP("SurOccidente",[1]HistoriaOrdenCW24031155!$B171:$D$1413,2,FALSE)="NA","",(VLOOKUP("SurOccidente",[1]HistoriaOrdenCW24031155!$B171:$D$1413,3,FALSE))),1,90)</f>
        <v>Ampliación Localidades 700 - Ampliación Obras Civiles</v>
      </c>
      <c r="G171" s="4">
        <f>VLOOKUP(A171,[1]HistoriaOrdenCW24031155!$C$2:$O$1413,13,FALSE)</f>
        <v>44533</v>
      </c>
      <c r="H171" t="str">
        <f t="shared" si="3"/>
        <v>Año 2</v>
      </c>
      <c r="I171" s="2" t="str">
        <f>VLOOKUP(LEFT(A171,3),TablasAnexas!$A$22:$B$41,2,FALSE)</f>
        <v>Mocoa</v>
      </c>
      <c r="L171" t="str">
        <f>VLOOKUP(A171,[1]HistoriaOrdenCW24031155!$C$2:$F$1413,4,FALSE)</f>
        <v>German Dario Mancipe</v>
      </c>
    </row>
    <row r="172" spans="1:12" x14ac:dyDescent="0.25">
      <c r="A172" t="str">
        <f>VLOOKUP("SurOccidente",[1]HistoriaOrdenCW24031155!$B172:$C$1413,2,FALSE)</f>
        <v>NEI.San Pedro</v>
      </c>
      <c r="B172" s="3">
        <f ca="1">SUMIF([1]HistoriaOrdenCW24031155!$C$1:$E$1413,A172,[1]HistoriaOrdenCW24031155!$E:$E)</f>
        <v>10000000</v>
      </c>
      <c r="C172" s="1">
        <f>SUMIFS([1]HistoriaOrdenCW24031155!$E$2:$E$1413,[1]HistoriaOrdenCW24031155!$C$2:$C$1413,A172,[1]HistoriaOrdenCW24031155!$Z$2:$Z$1413,"")</f>
        <v>10000000</v>
      </c>
      <c r="D172" s="1">
        <f>SUMIFS([1]HistoriaOrdenCW24031155!$E$2:$E$1413,[1]HistoriaOrdenCW24031155!$C$2:$C$1413,A172,[1]HistoriaOrdenCW24031155!$Z$2:$Z$1413,"&gt; 0")</f>
        <v>0</v>
      </c>
      <c r="E172" s="4" t="str">
        <f>IFERROR(IF(VLOOKUP(A172,[1]HistoriaOrdenCW24031155!$C$2:$Z$1413,24,FALSE)=0,"",VLOOKUP(A172,[1]HistoriaOrdenCW24031155!$C$2:$Z$1413,24,FALSE)),"")</f>
        <v/>
      </c>
      <c r="F172" s="2" t="str">
        <f>MID(IF(VLOOKUP("SurOccidente",[1]HistoriaOrdenCW24031155!$B172:$D$1413,2,FALSE)="NA","",(VLOOKUP("SurOccidente",[1]HistoriaOrdenCW24031155!$B172:$D$1413,3,FALSE))),1,90)</f>
        <v>Ampliación Localidades 700 - Ampliación Obras Civiles</v>
      </c>
      <c r="G172" s="4">
        <f>VLOOKUP(A172,[1]HistoriaOrdenCW24031155!$C$2:$O$1413,13,FALSE)</f>
        <v>44533</v>
      </c>
      <c r="H172" t="str">
        <f t="shared" si="3"/>
        <v>Año 2</v>
      </c>
      <c r="I172" s="2" t="str">
        <f>VLOOKUP(LEFT(A172,3),TablasAnexas!$A$22:$B$41,2,FALSE)</f>
        <v>Neiva</v>
      </c>
      <c r="L172" t="str">
        <f>VLOOKUP(A172,[1]HistoriaOrdenCW24031155!$C$2:$F$1413,4,FALSE)</f>
        <v>German Dario Mancipe</v>
      </c>
    </row>
    <row r="173" spans="1:12" x14ac:dyDescent="0.25">
      <c r="A173" t="str">
        <f>VLOOKUP("SurOccidente",[1]HistoriaOrdenCW24031155!$B173:$C$1413,2,FALSE)</f>
        <v>NAR.Union-2</v>
      </c>
      <c r="B173" s="3">
        <f ca="1">SUMIF([1]HistoriaOrdenCW24031155!$C$1:$E$1413,A173,[1]HistoriaOrdenCW24031155!$E:$E)</f>
        <v>15697811</v>
      </c>
      <c r="C173" s="1">
        <f>SUMIFS([1]HistoriaOrdenCW24031155!$E$2:$E$1413,[1]HistoriaOrdenCW24031155!$C$2:$C$1413,A173,[1]HistoriaOrdenCW24031155!$Z$2:$Z$1413,"")</f>
        <v>3614162</v>
      </c>
      <c r="D173" s="1">
        <f>SUMIFS([1]HistoriaOrdenCW24031155!$E$2:$E$1413,[1]HistoriaOrdenCW24031155!$C$2:$C$1413,A173,[1]HistoriaOrdenCW24031155!$Z$2:$Z$1413,"&gt; 0")</f>
        <v>12083649</v>
      </c>
      <c r="E173" s="4" t="str">
        <f>IFERROR(IF(VLOOKUP(A173,[1]HistoriaOrdenCW24031155!$C$2:$Z$1413,24,FALSE)=0,"",VLOOKUP(A173,[1]HistoriaOrdenCW24031155!$C$2:$Z$1413,24,FALSE)),"")</f>
        <v/>
      </c>
      <c r="F173" s="2" t="str">
        <f>MID(IF(VLOOKUP("SurOccidente",[1]HistoriaOrdenCW24031155!$B173:$D$1413,2,FALSE)="NA","",(VLOOKUP("SurOccidente",[1]HistoriaOrdenCW24031155!$B173:$D$1413,3,FALSE))),1,90)</f>
        <v>Ampliación Localidades 700 - Ampliación Obras Civiles</v>
      </c>
      <c r="G173" s="4">
        <f>VLOOKUP(A173,[1]HistoriaOrdenCW24031155!$C$2:$O$1413,13,FALSE)</f>
        <v>44533</v>
      </c>
      <c r="H173" t="str">
        <f t="shared" si="3"/>
        <v>Año 2</v>
      </c>
      <c r="I173" s="2" t="str">
        <f>VLOOKUP(LEFT(A173,3),TablasAnexas!$A$22:$B$41,2,FALSE)</f>
        <v>Nariño</v>
      </c>
      <c r="L173" t="str">
        <f>VLOOKUP(A173,[1]HistoriaOrdenCW24031155!$C$2:$F$1413,4,FALSE)</f>
        <v>German Dario Mancipe</v>
      </c>
    </row>
    <row r="174" spans="1:12" x14ac:dyDescent="0.25">
      <c r="A174" t="str">
        <f>VLOOKUP("SurOccidente",[1]HistoriaOrdenCW24031155!$B174:$C$1413,2,FALSE)</f>
        <v>PUT.Cocoya</v>
      </c>
      <c r="B174" s="3">
        <f ca="1">SUMIF([1]HistoriaOrdenCW24031155!$C$1:$E$1413,A174,[1]HistoriaOrdenCW24031155!$E:$E)</f>
        <v>227797126</v>
      </c>
      <c r="C174" s="1">
        <f>SUMIFS([1]HistoriaOrdenCW24031155!$E$2:$E$1413,[1]HistoriaOrdenCW24031155!$C$2:$C$1413,A174,[1]HistoriaOrdenCW24031155!$Z$2:$Z$1413,"")</f>
        <v>0</v>
      </c>
      <c r="D174" s="1">
        <f>SUMIFS([1]HistoriaOrdenCW24031155!$E$2:$E$1413,[1]HistoriaOrdenCW24031155!$C$2:$C$1413,A174,[1]HistoriaOrdenCW24031155!$Z$2:$Z$1413,"&gt; 0")</f>
        <v>227797126</v>
      </c>
      <c r="E174" s="4">
        <f>IFERROR(IF(VLOOKUP(A174,[1]HistoriaOrdenCW24031155!$C$2:$Z$1413,24,FALSE)=0,"",VLOOKUP(A174,[1]HistoriaOrdenCW24031155!$C$2:$Z$1413,24,FALSE)),"")</f>
        <v>44596</v>
      </c>
      <c r="F174" s="2" t="str">
        <f>MID(IF(VLOOKUP("SurOccidente",[1]HistoriaOrdenCW24031155!$B174:$D$1413,2,FALSE)="NA","",(VLOOKUP("SurOccidente",[1]HistoriaOrdenCW24031155!$B174:$D$1413,3,FALSE))),1,90)</f>
        <v>Adecuaciones - Obras Civiles Menores</v>
      </c>
      <c r="G174" s="4">
        <f>VLOOKUP(A174,[1]HistoriaOrdenCW24031155!$C$2:$O$1413,13,FALSE)</f>
        <v>44221</v>
      </c>
      <c r="H174" t="str">
        <f t="shared" si="3"/>
        <v>Año 2</v>
      </c>
      <c r="I174" s="2" t="str">
        <f>VLOOKUP(LEFT(A174,3),TablasAnexas!$A$22:$B$41,2,FALSE)</f>
        <v>Putumayo</v>
      </c>
      <c r="L174" t="str">
        <f>VLOOKUP(A174,[1]HistoriaOrdenCW24031155!$C$2:$F$1413,4,FALSE)</f>
        <v>Juan Carlos Gonzalez</v>
      </c>
    </row>
    <row r="175" spans="1:12" x14ac:dyDescent="0.25">
      <c r="A175" t="str">
        <f>VLOOKUP("SurOccidente",[1]HistoriaOrdenCW24031155!$B175:$C$1413,2,FALSE)</f>
        <v>NAR.Ipiales-8</v>
      </c>
      <c r="B175" s="3">
        <f ca="1">SUMIF([1]HistoriaOrdenCW24031155!$C$1:$E$1413,A175,[1]HistoriaOrdenCW24031155!$E:$E)</f>
        <v>440616288</v>
      </c>
      <c r="C175" s="1">
        <f>SUMIFS([1]HistoriaOrdenCW24031155!$E$2:$E$1413,[1]HistoriaOrdenCW24031155!$C$2:$C$1413,A175,[1]HistoriaOrdenCW24031155!$Z$2:$Z$1413,"")</f>
        <v>440616288</v>
      </c>
      <c r="D175" s="1">
        <f>SUMIFS([1]HistoriaOrdenCW24031155!$E$2:$E$1413,[1]HistoriaOrdenCW24031155!$C$2:$C$1413,A175,[1]HistoriaOrdenCW24031155!$Z$2:$Z$1413,"&gt; 0")</f>
        <v>0</v>
      </c>
      <c r="E175" s="4" t="str">
        <f>IFERROR(IF(VLOOKUP(A175,[1]HistoriaOrdenCW24031155!$C$2:$Z$1413,24,FALSE)=0,"",VLOOKUP(A175,[1]HistoriaOrdenCW24031155!$C$2:$Z$1413,24,FALSE)),"")</f>
        <v/>
      </c>
      <c r="F175" s="2" t="str">
        <f>MID(IF(VLOOKUP("SurOccidente",[1]HistoriaOrdenCW24031155!$B175:$D$1413,2,FALSE)="NA","",(VLOOKUP("SurOccidente",[1]HistoriaOrdenCW24031155!$B175:$D$1413,3,FALSE))),1,90)</f>
        <v>Plan de Expansión - Obra Eléctrica 100%</v>
      </c>
      <c r="G175" s="4">
        <f>VLOOKUP(A175,[1]HistoriaOrdenCW24031155!$C$2:$O$1413,13,FALSE)</f>
        <v>44543</v>
      </c>
      <c r="H175" t="str">
        <f t="shared" si="3"/>
        <v>Año 2</v>
      </c>
      <c r="I175" s="2" t="str">
        <f>VLOOKUP(LEFT(A175,3),TablasAnexas!$A$22:$B$41,2,FALSE)</f>
        <v>Nariño</v>
      </c>
      <c r="L175" t="str">
        <f>VLOOKUP(A175,[1]HistoriaOrdenCW24031155!$C$2:$F$1413,4,FALSE)</f>
        <v>Luis Ediel Torres</v>
      </c>
    </row>
    <row r="176" spans="1:12" x14ac:dyDescent="0.25">
      <c r="A176" t="str">
        <f>VLOOKUP("SurOccidente",[1]HistoriaOrdenCW24031155!$B176:$C$1413,2,FALSE)</f>
        <v>NAR.Ipiales-8</v>
      </c>
      <c r="B176" s="3">
        <f ca="1">SUMIF([1]HistoriaOrdenCW24031155!$C$1:$E$1413,A176,[1]HistoriaOrdenCW24031155!$E:$E)</f>
        <v>440616288</v>
      </c>
      <c r="C176" s="1">
        <f>SUMIFS([1]HistoriaOrdenCW24031155!$E$2:$E$1413,[1]HistoriaOrdenCW24031155!$C$2:$C$1413,A176,[1]HistoriaOrdenCW24031155!$Z$2:$Z$1413,"")</f>
        <v>440616288</v>
      </c>
      <c r="D176" s="1">
        <f>SUMIFS([1]HistoriaOrdenCW24031155!$E$2:$E$1413,[1]HistoriaOrdenCW24031155!$C$2:$C$1413,A176,[1]HistoriaOrdenCW24031155!$Z$2:$Z$1413,"&gt; 0")</f>
        <v>0</v>
      </c>
      <c r="E176" s="4" t="str">
        <f>IFERROR(IF(VLOOKUP(A176,[1]HistoriaOrdenCW24031155!$C$2:$Z$1413,24,FALSE)=0,"",VLOOKUP(A176,[1]HistoriaOrdenCW24031155!$C$2:$Z$1413,24,FALSE)),"")</f>
        <v/>
      </c>
      <c r="F176" s="2" t="str">
        <f>MID(IF(VLOOKUP("SurOccidente",[1]HistoriaOrdenCW24031155!$B176:$D$1413,2,FALSE)="NA","",(VLOOKUP("SurOccidente",[1]HistoriaOrdenCW24031155!$B176:$D$1413,3,FALSE))),1,90)</f>
        <v>Plan de Expansión - Suministro e Instalación de Torre</v>
      </c>
      <c r="G176" s="4">
        <f>VLOOKUP(A176,[1]HistoriaOrdenCW24031155!$C$2:$O$1413,13,FALSE)</f>
        <v>44543</v>
      </c>
      <c r="H176" t="str">
        <f t="shared" si="3"/>
        <v>Año 2</v>
      </c>
      <c r="I176" s="2" t="str">
        <f>VLOOKUP(LEFT(A176,3),TablasAnexas!$A$22:$B$41,2,FALSE)</f>
        <v>Nariño</v>
      </c>
      <c r="L176" t="str">
        <f>VLOOKUP(A176,[1]HistoriaOrdenCW24031155!$C$2:$F$1413,4,FALSE)</f>
        <v>Luis Ediel Torres</v>
      </c>
    </row>
    <row r="177" spans="1:12" x14ac:dyDescent="0.25">
      <c r="A177" t="str">
        <f>VLOOKUP("SurOccidente",[1]HistoriaOrdenCW24031155!$B177:$C$1413,2,FALSE)</f>
        <v>NAR.Ipiales-8</v>
      </c>
      <c r="B177" s="3">
        <f ca="1">SUMIF([1]HistoriaOrdenCW24031155!$C$1:$E$1413,A177,[1]HistoriaOrdenCW24031155!$E:$E)</f>
        <v>440616288</v>
      </c>
      <c r="C177" s="1">
        <f>SUMIFS([1]HistoriaOrdenCW24031155!$E$2:$E$1413,[1]HistoriaOrdenCW24031155!$C$2:$C$1413,A177,[1]HistoriaOrdenCW24031155!$Z$2:$Z$1413,"")</f>
        <v>440616288</v>
      </c>
      <c r="D177" s="1">
        <f>SUMIFS([1]HistoriaOrdenCW24031155!$E$2:$E$1413,[1]HistoriaOrdenCW24031155!$C$2:$C$1413,A177,[1]HistoriaOrdenCW24031155!$Z$2:$Z$1413,"&gt; 0")</f>
        <v>0</v>
      </c>
      <c r="E177" s="4" t="str">
        <f>IFERROR(IF(VLOOKUP(A177,[1]HistoriaOrdenCW24031155!$C$2:$Z$1413,24,FALSE)=0,"",VLOOKUP(A177,[1]HistoriaOrdenCW24031155!$C$2:$Z$1413,24,FALSE)),"")</f>
        <v/>
      </c>
      <c r="F177" s="2" t="str">
        <f>MID(IF(VLOOKUP("SurOccidente",[1]HistoriaOrdenCW24031155!$B177:$D$1413,2,FALSE)="NA","",(VLOOKUP("SurOccidente",[1]HistoriaOrdenCW24031155!$B177:$D$1413,3,FALSE))),1,90)</f>
        <v>Plan de Expansión - Cimentación Torre</v>
      </c>
      <c r="G177" s="4">
        <f>VLOOKUP(A177,[1]HistoriaOrdenCW24031155!$C$2:$O$1413,13,FALSE)</f>
        <v>44543</v>
      </c>
      <c r="H177" t="str">
        <f t="shared" si="3"/>
        <v>Año 2</v>
      </c>
      <c r="I177" s="2" t="str">
        <f>VLOOKUP(LEFT(A177,3),TablasAnexas!$A$22:$B$41,2,FALSE)</f>
        <v>Nariño</v>
      </c>
      <c r="L177" t="str">
        <f>VLOOKUP(A177,[1]HistoriaOrdenCW24031155!$C$2:$F$1413,4,FALSE)</f>
        <v>Luis Ediel Torres</v>
      </c>
    </row>
    <row r="178" spans="1:12" x14ac:dyDescent="0.25">
      <c r="A178" t="str">
        <f>VLOOKUP("SurOccidente",[1]HistoriaOrdenCW24031155!$B178:$C$1413,2,FALSE)</f>
        <v>NAR.Cruz San Fernando</v>
      </c>
      <c r="B178" s="3">
        <f ca="1">SUMIF([1]HistoriaOrdenCW24031155!$C$1:$E$1413,A178,[1]HistoriaOrdenCW24031155!$E:$E)</f>
        <v>450616288</v>
      </c>
      <c r="C178" s="1">
        <f>SUMIFS([1]HistoriaOrdenCW24031155!$E$2:$E$1413,[1]HistoriaOrdenCW24031155!$C$2:$C$1413,A178,[1]HistoriaOrdenCW24031155!$Z$2:$Z$1413,"")</f>
        <v>450616288</v>
      </c>
      <c r="D178" s="1">
        <f>SUMIFS([1]HistoriaOrdenCW24031155!$E$2:$E$1413,[1]HistoriaOrdenCW24031155!$C$2:$C$1413,A178,[1]HistoriaOrdenCW24031155!$Z$2:$Z$1413,"&gt; 0")</f>
        <v>0</v>
      </c>
      <c r="E178" s="4" t="str">
        <f>IFERROR(IF(VLOOKUP(A178,[1]HistoriaOrdenCW24031155!$C$2:$Z$1413,24,FALSE)=0,"",VLOOKUP(A178,[1]HistoriaOrdenCW24031155!$C$2:$Z$1413,24,FALSE)),"")</f>
        <v/>
      </c>
      <c r="F178" s="2" t="str">
        <f>MID(IF(VLOOKUP("SurOccidente",[1]HistoriaOrdenCW24031155!$B178:$D$1413,2,FALSE)="NA","",(VLOOKUP("SurOccidente",[1]HistoriaOrdenCW24031155!$B178:$D$1413,3,FALSE))),1,90)</f>
        <v>Plan de Expansión - Obra Civil 100%</v>
      </c>
      <c r="G178" s="4">
        <f>VLOOKUP(A178,[1]HistoriaOrdenCW24031155!$C$2:$O$1413,13,FALSE)</f>
        <v>44543</v>
      </c>
      <c r="H178" t="str">
        <f t="shared" si="3"/>
        <v>Año 2</v>
      </c>
      <c r="I178" s="2" t="str">
        <f>VLOOKUP(LEFT(A178,3),TablasAnexas!$A$22:$B$41,2,FALSE)</f>
        <v>Nariño</v>
      </c>
      <c r="L178" t="str">
        <f>VLOOKUP(A178,[1]HistoriaOrdenCW24031155!$C$2:$F$1413,4,FALSE)</f>
        <v>Luis Ediel Torres</v>
      </c>
    </row>
    <row r="179" spans="1:12" x14ac:dyDescent="0.25">
      <c r="A179" t="str">
        <f>VLOOKUP("SurOccidente",[1]HistoriaOrdenCW24031155!$B179:$C$1413,2,FALSE)</f>
        <v>NAR.Ipiales-8</v>
      </c>
      <c r="B179" s="3">
        <f ca="1">SUMIF([1]HistoriaOrdenCW24031155!$C$1:$E$1413,A179,[1]HistoriaOrdenCW24031155!$E:$E)</f>
        <v>440616288</v>
      </c>
      <c r="C179" s="1">
        <f>SUMIFS([1]HistoriaOrdenCW24031155!$E$2:$E$1413,[1]HistoriaOrdenCW24031155!$C$2:$C$1413,A179,[1]HistoriaOrdenCW24031155!$Z$2:$Z$1413,"")</f>
        <v>440616288</v>
      </c>
      <c r="D179" s="1">
        <f>SUMIFS([1]HistoriaOrdenCW24031155!$E$2:$E$1413,[1]HistoriaOrdenCW24031155!$C$2:$C$1413,A179,[1]HistoriaOrdenCW24031155!$Z$2:$Z$1413,"&gt; 0")</f>
        <v>0</v>
      </c>
      <c r="E179" s="4" t="str">
        <f>IFERROR(IF(VLOOKUP(A179,[1]HistoriaOrdenCW24031155!$C$2:$Z$1413,24,FALSE)=0,"",VLOOKUP(A179,[1]HistoriaOrdenCW24031155!$C$2:$Z$1413,24,FALSE)),"")</f>
        <v/>
      </c>
      <c r="F179" s="2" t="str">
        <f>MID(IF(VLOOKUP("SurOccidente",[1]HistoriaOrdenCW24031155!$B179:$D$1413,2,FALSE)="NA","",(VLOOKUP("SurOccidente",[1]HistoriaOrdenCW24031155!$B179:$D$1413,3,FALSE))),1,90)</f>
        <v>Plan de Expansión - Obra Civil 100%</v>
      </c>
      <c r="G179" s="4">
        <f>VLOOKUP(A179,[1]HistoriaOrdenCW24031155!$C$2:$O$1413,13,FALSE)</f>
        <v>44543</v>
      </c>
      <c r="H179" t="str">
        <f t="shared" si="3"/>
        <v>Año 2</v>
      </c>
      <c r="I179" s="2" t="str">
        <f>VLOOKUP(LEFT(A179,3),TablasAnexas!$A$22:$B$41,2,FALSE)</f>
        <v>Nariño</v>
      </c>
      <c r="L179" t="str">
        <f>VLOOKUP(A179,[1]HistoriaOrdenCW24031155!$C$2:$F$1413,4,FALSE)</f>
        <v>Luis Ediel Torres</v>
      </c>
    </row>
    <row r="180" spans="1:12" x14ac:dyDescent="0.25">
      <c r="A180" t="str">
        <f>VLOOKUP("SurOccidente",[1]HistoriaOrdenCW24031155!$B180:$C$1413,2,FALSE)</f>
        <v>CAU.SDS POPAYAN</v>
      </c>
      <c r="B180" s="3">
        <f ca="1">SUMIF([1]HistoriaOrdenCW24031155!$C$1:$E$1413,A180,[1]HistoriaOrdenCW24031155!$E:$E)</f>
        <v>1202727</v>
      </c>
      <c r="C180" s="1">
        <f>SUMIFS([1]HistoriaOrdenCW24031155!$E$2:$E$1413,[1]HistoriaOrdenCW24031155!$C$2:$C$1413,A180,[1]HistoriaOrdenCW24031155!$Z$2:$Z$1413,"")</f>
        <v>0</v>
      </c>
      <c r="D180" s="1">
        <f>SUMIFS([1]HistoriaOrdenCW24031155!$E$2:$E$1413,[1]HistoriaOrdenCW24031155!$C$2:$C$1413,A180,[1]HistoriaOrdenCW24031155!$Z$2:$Z$1413,"&gt; 0")</f>
        <v>1202727</v>
      </c>
      <c r="E180" s="4">
        <f>IFERROR(IF(VLOOKUP(A180,[1]HistoriaOrdenCW24031155!$C$2:$Z$1413,24,FALSE)=0,"",VLOOKUP(A180,[1]HistoriaOrdenCW24031155!$C$2:$Z$1413,24,FALSE)),"")</f>
        <v>44533</v>
      </c>
      <c r="F180" s="2" t="str">
        <f>MID(IF(VLOOKUP("SurOccidente",[1]HistoriaOrdenCW24031155!$B180:$D$1413,2,FALSE)="NA","",(VLOOKUP("SurOccidente",[1]HistoriaOrdenCW24031155!$B180:$D$1413,3,FALSE))),1,90)</f>
        <v>Adecuaciones - Obras Eléctricas Menores</v>
      </c>
      <c r="G180" s="4">
        <f>VLOOKUP(A180,[1]HistoriaOrdenCW24031155!$C$2:$O$1413,13,FALSE)</f>
        <v>44530</v>
      </c>
      <c r="H180" t="str">
        <f t="shared" si="3"/>
        <v>Año 2</v>
      </c>
      <c r="I180" s="2" t="str">
        <f>VLOOKUP(LEFT(A180,3),TablasAnexas!$A$22:$B$41,2,FALSE)</f>
        <v>Cauca</v>
      </c>
      <c r="L180" t="str">
        <f>VLOOKUP(A180,[1]HistoriaOrdenCW24031155!$C$2:$F$1413,4,FALSE)</f>
        <v>Jaime Ariel Rodriguez Guzman</v>
      </c>
    </row>
    <row r="181" spans="1:12" x14ac:dyDescent="0.25">
      <c r="A181" t="str">
        <f>VLOOKUP("SurOccidente",[1]HistoriaOrdenCW24031155!$B181:$C$1413,2,FALSE)</f>
        <v>CAU.Huisito</v>
      </c>
      <c r="B181" s="3">
        <f ca="1">SUMIF([1]HistoriaOrdenCW24031155!$C$1:$E$1413,A181,[1]HistoriaOrdenCW24031155!$E:$E)</f>
        <v>2095000000</v>
      </c>
      <c r="C181" s="1">
        <f>SUMIFS([1]HistoriaOrdenCW24031155!$E$2:$E$1413,[1]HistoriaOrdenCW24031155!$C$2:$C$1413,A181,[1]HistoriaOrdenCW24031155!$Z$2:$Z$1413,"")</f>
        <v>2095000000</v>
      </c>
      <c r="D181" s="1">
        <f>SUMIFS([1]HistoriaOrdenCW24031155!$E$2:$E$1413,[1]HistoriaOrdenCW24031155!$C$2:$C$1413,A181,[1]HistoriaOrdenCW24031155!$Z$2:$Z$1413,"&gt; 0")</f>
        <v>0</v>
      </c>
      <c r="E181" s="4" t="str">
        <f>IFERROR(IF(VLOOKUP(A181,[1]HistoriaOrdenCW24031155!$C$2:$Z$1413,24,FALSE)=0,"",VLOOKUP(A181,[1]HistoriaOrdenCW24031155!$C$2:$Z$1413,24,FALSE)),"")</f>
        <v/>
      </c>
      <c r="F181" s="2" t="str">
        <f>MID(IF(VLOOKUP("SurOccidente",[1]HistoriaOrdenCW24031155!$B181:$D$1413,2,FALSE)="NA","",(VLOOKUP("SurOccidente",[1]HistoriaOrdenCW24031155!$B181:$D$1413,3,FALSE))),1,90)</f>
        <v>Localidades 700 - Obra Eléctrica 100%</v>
      </c>
      <c r="G181" s="4">
        <f>VLOOKUP(A181,[1]HistoriaOrdenCW24031155!$C$2:$O$1413,13,FALSE)</f>
        <v>44540</v>
      </c>
      <c r="H181" t="str">
        <f t="shared" si="3"/>
        <v>Año 2</v>
      </c>
      <c r="I181" s="2" t="str">
        <f>VLOOKUP(LEFT(A181,3),TablasAnexas!$A$22:$B$41,2,FALSE)</f>
        <v>Cauca</v>
      </c>
      <c r="L181" t="str">
        <f>VLOOKUP(A181,[1]HistoriaOrdenCW24031155!$C$2:$F$1413,4,FALSE)</f>
        <v>Juan Carlos Gonzalez</v>
      </c>
    </row>
    <row r="182" spans="1:12" x14ac:dyDescent="0.25">
      <c r="A182" t="str">
        <f>VLOOKUP("SurOccidente",[1]HistoriaOrdenCW24031155!$B182:$C$1413,2,FALSE)</f>
        <v>CAU.Huisito</v>
      </c>
      <c r="B182" s="3">
        <f ca="1">SUMIF([1]HistoriaOrdenCW24031155!$C$1:$E$1413,A182,[1]HistoriaOrdenCW24031155!$E:$E)</f>
        <v>2095000000</v>
      </c>
      <c r="C182" s="1">
        <f>SUMIFS([1]HistoriaOrdenCW24031155!$E$2:$E$1413,[1]HistoriaOrdenCW24031155!$C$2:$C$1413,A182,[1]HistoriaOrdenCW24031155!$Z$2:$Z$1413,"")</f>
        <v>2095000000</v>
      </c>
      <c r="D182" s="1">
        <f>SUMIFS([1]HistoriaOrdenCW24031155!$E$2:$E$1413,[1]HistoriaOrdenCW24031155!$C$2:$C$1413,A182,[1]HistoriaOrdenCW24031155!$Z$2:$Z$1413,"&gt; 0")</f>
        <v>0</v>
      </c>
      <c r="E182" s="4" t="str">
        <f>IFERROR(IF(VLOOKUP(A182,[1]HistoriaOrdenCW24031155!$C$2:$Z$1413,24,FALSE)=0,"",VLOOKUP(A182,[1]HistoriaOrdenCW24031155!$C$2:$Z$1413,24,FALSE)),"")</f>
        <v/>
      </c>
      <c r="F182" s="2" t="str">
        <f>MID(IF(VLOOKUP("SurOccidente",[1]HistoriaOrdenCW24031155!$B182:$D$1413,2,FALSE)="NA","",(VLOOKUP("SurOccidente",[1]HistoriaOrdenCW24031155!$B182:$D$1413,3,FALSE))),1,90)</f>
        <v>Localidades 700 - Obra Civil 100%</v>
      </c>
      <c r="G182" s="4">
        <f>VLOOKUP(A182,[1]HistoriaOrdenCW24031155!$C$2:$O$1413,13,FALSE)</f>
        <v>44540</v>
      </c>
      <c r="H182" t="str">
        <f t="shared" si="3"/>
        <v>Año 2</v>
      </c>
      <c r="I182" s="2" t="str">
        <f>VLOOKUP(LEFT(A182,3),TablasAnexas!$A$22:$B$41,2,FALSE)</f>
        <v>Cauca</v>
      </c>
      <c r="L182" t="str">
        <f>VLOOKUP(A182,[1]HistoriaOrdenCW24031155!$C$2:$F$1413,4,FALSE)</f>
        <v>Juan Carlos Gonzalez</v>
      </c>
    </row>
    <row r="183" spans="1:12" x14ac:dyDescent="0.25">
      <c r="A183" t="str">
        <f>VLOOKUP("SurOccidente",[1]HistoriaOrdenCW24031155!$B183:$C$1413,2,FALSE)</f>
        <v>CAU.Huisito</v>
      </c>
      <c r="B183" s="3">
        <f ca="1">SUMIF([1]HistoriaOrdenCW24031155!$C$1:$E$1413,A183,[1]HistoriaOrdenCW24031155!$E:$E)</f>
        <v>2095000000</v>
      </c>
      <c r="C183" s="1">
        <f>SUMIFS([1]HistoriaOrdenCW24031155!$E$2:$E$1413,[1]HistoriaOrdenCW24031155!$C$2:$C$1413,A183,[1]HistoriaOrdenCW24031155!$Z$2:$Z$1413,"")</f>
        <v>2095000000</v>
      </c>
      <c r="D183" s="1">
        <f>SUMIFS([1]HistoriaOrdenCW24031155!$E$2:$E$1413,[1]HistoriaOrdenCW24031155!$C$2:$C$1413,A183,[1]HistoriaOrdenCW24031155!$Z$2:$Z$1413,"&gt; 0")</f>
        <v>0</v>
      </c>
      <c r="E183" s="4" t="str">
        <f>IFERROR(IF(VLOOKUP(A183,[1]HistoriaOrdenCW24031155!$C$2:$Z$1413,24,FALSE)=0,"",VLOOKUP(A183,[1]HistoriaOrdenCW24031155!$C$2:$Z$1413,24,FALSE)),"")</f>
        <v/>
      </c>
      <c r="F183" s="2" t="str">
        <f>MID(IF(VLOOKUP("SurOccidente",[1]HistoriaOrdenCW24031155!$B183:$D$1413,2,FALSE)="NA","",(VLOOKUP("SurOccidente",[1]HistoriaOrdenCW24031155!$B183:$D$1413,3,FALSE))),1,90)</f>
        <v>Localidades 700 - Cimentación Torre</v>
      </c>
      <c r="G183" s="4">
        <f>VLOOKUP(A183,[1]HistoriaOrdenCW24031155!$C$2:$O$1413,13,FALSE)</f>
        <v>44540</v>
      </c>
      <c r="H183" t="str">
        <f t="shared" si="3"/>
        <v>Año 2</v>
      </c>
      <c r="I183" s="2" t="str">
        <f>VLOOKUP(LEFT(A183,3),TablasAnexas!$A$22:$B$41,2,FALSE)</f>
        <v>Cauca</v>
      </c>
      <c r="L183" t="str">
        <f>VLOOKUP(A183,[1]HistoriaOrdenCW24031155!$C$2:$F$1413,4,FALSE)</f>
        <v>Juan Carlos Gonzalez</v>
      </c>
    </row>
    <row r="184" spans="1:12" x14ac:dyDescent="0.25">
      <c r="A184" t="str">
        <f>VLOOKUP("SurOccidente",[1]HistoriaOrdenCW24031155!$B184:$C$1413,2,FALSE)</f>
        <v>CAU.Huisito</v>
      </c>
      <c r="B184" s="3">
        <f ca="1">SUMIF([1]HistoriaOrdenCW24031155!$C$1:$E$1413,A184,[1]HistoriaOrdenCW24031155!$E:$E)</f>
        <v>2095000000</v>
      </c>
      <c r="C184" s="1">
        <f>SUMIFS([1]HistoriaOrdenCW24031155!$E$2:$E$1413,[1]HistoriaOrdenCW24031155!$C$2:$C$1413,A184,[1]HistoriaOrdenCW24031155!$Z$2:$Z$1413,"")</f>
        <v>2095000000</v>
      </c>
      <c r="D184" s="1">
        <f>SUMIFS([1]HistoriaOrdenCW24031155!$E$2:$E$1413,[1]HistoriaOrdenCW24031155!$C$2:$C$1413,A184,[1]HistoriaOrdenCW24031155!$Z$2:$Z$1413,"&gt; 0")</f>
        <v>0</v>
      </c>
      <c r="E184" s="4" t="str">
        <f>IFERROR(IF(VLOOKUP(A184,[1]HistoriaOrdenCW24031155!$C$2:$Z$1413,24,FALSE)=0,"",VLOOKUP(A184,[1]HistoriaOrdenCW24031155!$C$2:$Z$1413,24,FALSE)),"")</f>
        <v/>
      </c>
      <c r="F184" s="2" t="str">
        <f>MID(IF(VLOOKUP("SurOccidente",[1]HistoriaOrdenCW24031155!$B184:$D$1413,2,FALSE)="NA","",(VLOOKUP("SurOccidente",[1]HistoriaOrdenCW24031155!$B184:$D$1413,3,FALSE))),1,90)</f>
        <v>Localidades 700 - Suministro e Instalación Torre</v>
      </c>
      <c r="G184" s="4">
        <f>VLOOKUP(A184,[1]HistoriaOrdenCW24031155!$C$2:$O$1413,13,FALSE)</f>
        <v>44540</v>
      </c>
      <c r="H184" t="str">
        <f t="shared" si="3"/>
        <v>Año 2</v>
      </c>
      <c r="I184" s="2" t="str">
        <f>VLOOKUP(LEFT(A184,3),TablasAnexas!$A$22:$B$41,2,FALSE)</f>
        <v>Cauca</v>
      </c>
      <c r="L184" t="str">
        <f>VLOOKUP(A184,[1]HistoriaOrdenCW24031155!$C$2:$F$1413,4,FALSE)</f>
        <v>Juan Carlos Gonzalez</v>
      </c>
    </row>
    <row r="185" spans="1:12" x14ac:dyDescent="0.25">
      <c r="A185" t="str">
        <f>VLOOKUP("SurOccidente",[1]HistoriaOrdenCW24031155!$B185:$C$1413,2,FALSE)</f>
        <v>CAU.Pizare</v>
      </c>
      <c r="B185" s="3">
        <f ca="1">SUMIF([1]HistoriaOrdenCW24031155!$C$1:$E$1413,A185,[1]HistoriaOrdenCW24031155!$E:$E)</f>
        <v>690000000</v>
      </c>
      <c r="C185" s="1">
        <f>SUMIFS([1]HistoriaOrdenCW24031155!$E$2:$E$1413,[1]HistoriaOrdenCW24031155!$C$2:$C$1413,A185,[1]HistoriaOrdenCW24031155!$Z$2:$Z$1413,"")</f>
        <v>690000000</v>
      </c>
      <c r="D185" s="1">
        <f>SUMIFS([1]HistoriaOrdenCW24031155!$E$2:$E$1413,[1]HistoriaOrdenCW24031155!$C$2:$C$1413,A185,[1]HistoriaOrdenCW24031155!$Z$2:$Z$1413,"&gt; 0")</f>
        <v>0</v>
      </c>
      <c r="E185" s="4" t="str">
        <f>IFERROR(IF(VLOOKUP(A185,[1]HistoriaOrdenCW24031155!$C$2:$Z$1413,24,FALSE)=0,"",VLOOKUP(A185,[1]HistoriaOrdenCW24031155!$C$2:$Z$1413,24,FALSE)),"")</f>
        <v/>
      </c>
      <c r="F185" s="2" t="str">
        <f>MID(IF(VLOOKUP("SurOccidente",[1]HistoriaOrdenCW24031155!$B185:$D$1413,2,FALSE)="NA","",(VLOOKUP("SurOccidente",[1]HistoriaOrdenCW24031155!$B185:$D$1413,3,FALSE))),1,90)</f>
        <v>Localidades 700 - Suministro e Instalación Torre</v>
      </c>
      <c r="G185" s="4">
        <f>VLOOKUP(A185,[1]HistoriaOrdenCW24031155!$C$2:$O$1413,13,FALSE)</f>
        <v>44543</v>
      </c>
      <c r="H185" t="str">
        <f t="shared" si="3"/>
        <v>Año 2</v>
      </c>
      <c r="I185" s="2" t="str">
        <f>VLOOKUP(LEFT(A185,3),TablasAnexas!$A$22:$B$41,2,FALSE)</f>
        <v>Cauca</v>
      </c>
      <c r="L185" t="str">
        <f>VLOOKUP(A185,[1]HistoriaOrdenCW24031155!$C$2:$F$1413,4,FALSE)</f>
        <v>Luis Ediel Torres</v>
      </c>
    </row>
    <row r="186" spans="1:12" x14ac:dyDescent="0.25">
      <c r="A186" t="str">
        <f>VLOOKUP("SurOccidente",[1]HistoriaOrdenCW24031155!$B186:$C$1413,2,FALSE)</f>
        <v>CAU.Pizare</v>
      </c>
      <c r="B186" s="3">
        <f ca="1">SUMIF([1]HistoriaOrdenCW24031155!$C$1:$E$1413,A186,[1]HistoriaOrdenCW24031155!$E:$E)</f>
        <v>690000000</v>
      </c>
      <c r="C186" s="1">
        <f>SUMIFS([1]HistoriaOrdenCW24031155!$E$2:$E$1413,[1]HistoriaOrdenCW24031155!$C$2:$C$1413,A186,[1]HistoriaOrdenCW24031155!$Z$2:$Z$1413,"")</f>
        <v>690000000</v>
      </c>
      <c r="D186" s="1">
        <f>SUMIFS([1]HistoriaOrdenCW24031155!$E$2:$E$1413,[1]HistoriaOrdenCW24031155!$C$2:$C$1413,A186,[1]HistoriaOrdenCW24031155!$Z$2:$Z$1413,"&gt; 0")</f>
        <v>0</v>
      </c>
      <c r="E186" s="4" t="str">
        <f>IFERROR(IF(VLOOKUP(A186,[1]HistoriaOrdenCW24031155!$C$2:$Z$1413,24,FALSE)=0,"",VLOOKUP(A186,[1]HistoriaOrdenCW24031155!$C$2:$Z$1413,24,FALSE)),"")</f>
        <v/>
      </c>
      <c r="F186" s="2" t="str">
        <f>MID(IF(VLOOKUP("SurOccidente",[1]HistoriaOrdenCW24031155!$B186:$D$1413,2,FALSE)="NA","",(VLOOKUP("SurOccidente",[1]HistoriaOrdenCW24031155!$B186:$D$1413,3,FALSE))),1,90)</f>
        <v>Localidades 700 - Obra Eléctrica 100%</v>
      </c>
      <c r="G186" s="4">
        <f>VLOOKUP(A186,[1]HistoriaOrdenCW24031155!$C$2:$O$1413,13,FALSE)</f>
        <v>44543</v>
      </c>
      <c r="H186" t="str">
        <f t="shared" si="3"/>
        <v>Año 2</v>
      </c>
      <c r="I186" s="2" t="str">
        <f>VLOOKUP(LEFT(A186,3),TablasAnexas!$A$22:$B$41,2,FALSE)</f>
        <v>Cauca</v>
      </c>
      <c r="L186" t="str">
        <f>VLOOKUP(A186,[1]HistoriaOrdenCW24031155!$C$2:$F$1413,4,FALSE)</f>
        <v>Luis Ediel Torres</v>
      </c>
    </row>
    <row r="187" spans="1:12" x14ac:dyDescent="0.25">
      <c r="A187" t="str">
        <f>VLOOKUP("SurOccidente",[1]HistoriaOrdenCW24031155!$B187:$C$1413,2,FALSE)</f>
        <v>CAU.Pizare</v>
      </c>
      <c r="B187" s="3">
        <f ca="1">SUMIF([1]HistoriaOrdenCW24031155!$C$1:$E$1413,A187,[1]HistoriaOrdenCW24031155!$E:$E)</f>
        <v>690000000</v>
      </c>
      <c r="C187" s="1">
        <f>SUMIFS([1]HistoriaOrdenCW24031155!$E$2:$E$1413,[1]HistoriaOrdenCW24031155!$C$2:$C$1413,A187,[1]HistoriaOrdenCW24031155!$Z$2:$Z$1413,"")</f>
        <v>690000000</v>
      </c>
      <c r="D187" s="1">
        <f>SUMIFS([1]HistoriaOrdenCW24031155!$E$2:$E$1413,[1]HistoriaOrdenCW24031155!$C$2:$C$1413,A187,[1]HistoriaOrdenCW24031155!$Z$2:$Z$1413,"&gt; 0")</f>
        <v>0</v>
      </c>
      <c r="E187" s="4" t="str">
        <f>IFERROR(IF(VLOOKUP(A187,[1]HistoriaOrdenCW24031155!$C$2:$Z$1413,24,FALSE)=0,"",VLOOKUP(A187,[1]HistoriaOrdenCW24031155!$C$2:$Z$1413,24,FALSE)),"")</f>
        <v/>
      </c>
      <c r="F187" s="2" t="str">
        <f>MID(IF(VLOOKUP("SurOccidente",[1]HistoriaOrdenCW24031155!$B187:$D$1413,2,FALSE)="NA","",(VLOOKUP("SurOccidente",[1]HistoriaOrdenCW24031155!$B187:$D$1413,3,FALSE))),1,90)</f>
        <v>Localidades 700 - Cimentación Torre</v>
      </c>
      <c r="G187" s="4">
        <f>VLOOKUP(A187,[1]HistoriaOrdenCW24031155!$C$2:$O$1413,13,FALSE)</f>
        <v>44543</v>
      </c>
      <c r="H187" t="str">
        <f t="shared" si="3"/>
        <v>Año 2</v>
      </c>
      <c r="I187" s="2" t="str">
        <f>VLOOKUP(LEFT(A187,3),TablasAnexas!$A$22:$B$41,2,FALSE)</f>
        <v>Cauca</v>
      </c>
      <c r="L187" t="str">
        <f>VLOOKUP(A187,[1]HistoriaOrdenCW24031155!$C$2:$F$1413,4,FALSE)</f>
        <v>Luis Ediel Torres</v>
      </c>
    </row>
    <row r="188" spans="1:12" x14ac:dyDescent="0.25">
      <c r="A188" t="str">
        <f>VLOOKUP("SurOccidente",[1]HistoriaOrdenCW24031155!$B188:$C$1413,2,FALSE)</f>
        <v>NAR.Ipiales-21</v>
      </c>
      <c r="B188" s="3">
        <f ca="1">SUMIF([1]HistoriaOrdenCW24031155!$C$1:$E$1413,A188,[1]HistoriaOrdenCW24031155!$E:$E)</f>
        <v>350000000</v>
      </c>
      <c r="C188" s="1">
        <f>SUMIFS([1]HistoriaOrdenCW24031155!$E$2:$E$1413,[1]HistoriaOrdenCW24031155!$C$2:$C$1413,A188,[1]HistoriaOrdenCW24031155!$Z$2:$Z$1413,"")</f>
        <v>350000000</v>
      </c>
      <c r="D188" s="1">
        <f>SUMIFS([1]HistoriaOrdenCW24031155!$E$2:$E$1413,[1]HistoriaOrdenCW24031155!$C$2:$C$1413,A188,[1]HistoriaOrdenCW24031155!$Z$2:$Z$1413,"&gt; 0")</f>
        <v>0</v>
      </c>
      <c r="E188" s="4" t="str">
        <f>IFERROR(IF(VLOOKUP(A188,[1]HistoriaOrdenCW24031155!$C$2:$Z$1413,24,FALSE)=0,"",VLOOKUP(A188,[1]HistoriaOrdenCW24031155!$C$2:$Z$1413,24,FALSE)),"")</f>
        <v/>
      </c>
      <c r="F188" s="2" t="str">
        <f>MID(IF(VLOOKUP("SurOccidente",[1]HistoriaOrdenCW24031155!$B188:$D$1413,2,FALSE)="NA","",(VLOOKUP("SurOccidente",[1]HistoriaOrdenCW24031155!$B188:$D$1413,3,FALSE))),1,90)</f>
        <v>Plan de Expansión - Suministro e Instalación de Torre</v>
      </c>
      <c r="G188" s="4">
        <f>VLOOKUP(A188,[1]HistoriaOrdenCW24031155!$C$2:$O$1413,13,FALSE)</f>
        <v>44543</v>
      </c>
      <c r="H188" t="str">
        <f t="shared" si="3"/>
        <v>Año 2</v>
      </c>
      <c r="I188" s="2" t="str">
        <f>VLOOKUP(LEFT(A188,3),TablasAnexas!$A$22:$B$41,2,FALSE)</f>
        <v>Nariño</v>
      </c>
      <c r="L188" t="str">
        <f>VLOOKUP(A188,[1]HistoriaOrdenCW24031155!$C$2:$F$1413,4,FALSE)</f>
        <v>Luis Ediel Torres</v>
      </c>
    </row>
    <row r="189" spans="1:12" x14ac:dyDescent="0.25">
      <c r="A189" t="str">
        <f>VLOOKUP("SurOccidente",[1]HistoriaOrdenCW24031155!$B189:$C$1413,2,FALSE)</f>
        <v>NAR.Ipiales-21</v>
      </c>
      <c r="B189" s="3">
        <f ca="1">SUMIF([1]HistoriaOrdenCW24031155!$C$1:$E$1413,A189,[1]HistoriaOrdenCW24031155!$E:$E)</f>
        <v>350000000</v>
      </c>
      <c r="C189" s="1">
        <f>SUMIFS([1]HistoriaOrdenCW24031155!$E$2:$E$1413,[1]HistoriaOrdenCW24031155!$C$2:$C$1413,A189,[1]HistoriaOrdenCW24031155!$Z$2:$Z$1413,"")</f>
        <v>350000000</v>
      </c>
      <c r="D189" s="1">
        <f>SUMIFS([1]HistoriaOrdenCW24031155!$E$2:$E$1413,[1]HistoriaOrdenCW24031155!$C$2:$C$1413,A189,[1]HistoriaOrdenCW24031155!$Z$2:$Z$1413,"&gt; 0")</f>
        <v>0</v>
      </c>
      <c r="E189" s="4" t="str">
        <f>IFERROR(IF(VLOOKUP(A189,[1]HistoriaOrdenCW24031155!$C$2:$Z$1413,24,FALSE)=0,"",VLOOKUP(A189,[1]HistoriaOrdenCW24031155!$C$2:$Z$1413,24,FALSE)),"")</f>
        <v/>
      </c>
      <c r="F189" s="2" t="str">
        <f>MID(IF(VLOOKUP("SurOccidente",[1]HistoriaOrdenCW24031155!$B189:$D$1413,2,FALSE)="NA","",(VLOOKUP("SurOccidente",[1]HistoriaOrdenCW24031155!$B189:$D$1413,3,FALSE))),1,90)</f>
        <v>Plan de Expansión - Obra Eléctrica 100%</v>
      </c>
      <c r="G189" s="4">
        <f>VLOOKUP(A189,[1]HistoriaOrdenCW24031155!$C$2:$O$1413,13,FALSE)</f>
        <v>44543</v>
      </c>
      <c r="H189" t="str">
        <f t="shared" si="3"/>
        <v>Año 2</v>
      </c>
      <c r="I189" s="2" t="str">
        <f>VLOOKUP(LEFT(A189,3),TablasAnexas!$A$22:$B$41,2,FALSE)</f>
        <v>Nariño</v>
      </c>
      <c r="L189" t="str">
        <f>VLOOKUP(A189,[1]HistoriaOrdenCW24031155!$C$2:$F$1413,4,FALSE)</f>
        <v>Luis Ediel Torres</v>
      </c>
    </row>
    <row r="190" spans="1:12" x14ac:dyDescent="0.25">
      <c r="A190" t="str">
        <f>VLOOKUP("SurOccidente",[1]HistoriaOrdenCW24031155!$B190:$C$1413,2,FALSE)</f>
        <v>NAR.Ipiales-21</v>
      </c>
      <c r="B190" s="3">
        <f ca="1">SUMIF([1]HistoriaOrdenCW24031155!$C$1:$E$1413,A190,[1]HistoriaOrdenCW24031155!$E:$E)</f>
        <v>350000000</v>
      </c>
      <c r="C190" s="1">
        <f>SUMIFS([1]HistoriaOrdenCW24031155!$E$2:$E$1413,[1]HistoriaOrdenCW24031155!$C$2:$C$1413,A190,[1]HistoriaOrdenCW24031155!$Z$2:$Z$1413,"")</f>
        <v>350000000</v>
      </c>
      <c r="D190" s="1">
        <f>SUMIFS([1]HistoriaOrdenCW24031155!$E$2:$E$1413,[1]HistoriaOrdenCW24031155!$C$2:$C$1413,A190,[1]HistoriaOrdenCW24031155!$Z$2:$Z$1413,"&gt; 0")</f>
        <v>0</v>
      </c>
      <c r="E190" s="4" t="str">
        <f>IFERROR(IF(VLOOKUP(A190,[1]HistoriaOrdenCW24031155!$C$2:$Z$1413,24,FALSE)=0,"",VLOOKUP(A190,[1]HistoriaOrdenCW24031155!$C$2:$Z$1413,24,FALSE)),"")</f>
        <v/>
      </c>
      <c r="F190" s="2" t="str">
        <f>MID(IF(VLOOKUP("SurOccidente",[1]HistoriaOrdenCW24031155!$B190:$D$1413,2,FALSE)="NA","",(VLOOKUP("SurOccidente",[1]HistoriaOrdenCW24031155!$B190:$D$1413,3,FALSE))),1,90)</f>
        <v>Plan de Expansión - Cimentación Torre</v>
      </c>
      <c r="G190" s="4">
        <f>VLOOKUP(A190,[1]HistoriaOrdenCW24031155!$C$2:$O$1413,13,FALSE)</f>
        <v>44543</v>
      </c>
      <c r="H190" t="str">
        <f t="shared" si="3"/>
        <v>Año 2</v>
      </c>
      <c r="I190" s="2" t="str">
        <f>VLOOKUP(LEFT(A190,3),TablasAnexas!$A$22:$B$41,2,FALSE)</f>
        <v>Nariño</v>
      </c>
      <c r="L190" t="str">
        <f>VLOOKUP(A190,[1]HistoriaOrdenCW24031155!$C$2:$F$1413,4,FALSE)</f>
        <v>Luis Ediel Torres</v>
      </c>
    </row>
    <row r="191" spans="1:12" x14ac:dyDescent="0.25">
      <c r="A191" t="str">
        <f>VLOOKUP("SurOccidente",[1]HistoriaOrdenCW24031155!$B191:$C$1413,2,FALSE)</f>
        <v>NAR.Ipiales-18</v>
      </c>
      <c r="B191" s="3">
        <f ca="1">SUMIF([1]HistoriaOrdenCW24031155!$C$1:$E$1413,A191,[1]HistoriaOrdenCW24031155!$E:$E)</f>
        <v>330000000</v>
      </c>
      <c r="C191" s="1">
        <f>SUMIFS([1]HistoriaOrdenCW24031155!$E$2:$E$1413,[1]HistoriaOrdenCW24031155!$C$2:$C$1413,A191,[1]HistoriaOrdenCW24031155!$Z$2:$Z$1413,"")</f>
        <v>330000000</v>
      </c>
      <c r="D191" s="1">
        <f>SUMIFS([1]HistoriaOrdenCW24031155!$E$2:$E$1413,[1]HistoriaOrdenCW24031155!$C$2:$C$1413,A191,[1]HistoriaOrdenCW24031155!$Z$2:$Z$1413,"&gt; 0")</f>
        <v>0</v>
      </c>
      <c r="E191" s="4" t="str">
        <f>IFERROR(IF(VLOOKUP(A191,[1]HistoriaOrdenCW24031155!$C$2:$Z$1413,24,FALSE)=0,"",VLOOKUP(A191,[1]HistoriaOrdenCW24031155!$C$2:$Z$1413,24,FALSE)),"")</f>
        <v/>
      </c>
      <c r="F191" s="2" t="str">
        <f>MID(IF(VLOOKUP("SurOccidente",[1]HistoriaOrdenCW24031155!$B191:$D$1413,2,FALSE)="NA","",(VLOOKUP("SurOccidente",[1]HistoriaOrdenCW24031155!$B191:$D$1413,3,FALSE))),1,90)</f>
        <v>Plan de Expansión - Suministro e Instalación de Torre</v>
      </c>
      <c r="G191" s="4">
        <f>VLOOKUP(A191,[1]HistoriaOrdenCW24031155!$C$2:$O$1413,13,FALSE)</f>
        <v>44543</v>
      </c>
      <c r="H191" t="str">
        <f t="shared" si="3"/>
        <v>Año 2</v>
      </c>
      <c r="I191" s="2" t="str">
        <f>VLOOKUP(LEFT(A191,3),TablasAnexas!$A$22:$B$41,2,FALSE)</f>
        <v>Nariño</v>
      </c>
      <c r="L191" t="str">
        <f>VLOOKUP(A191,[1]HistoriaOrdenCW24031155!$C$2:$F$1413,4,FALSE)</f>
        <v>Luis Ediel Torres</v>
      </c>
    </row>
    <row r="192" spans="1:12" x14ac:dyDescent="0.25">
      <c r="A192" t="str">
        <f>VLOOKUP("SurOccidente",[1]HistoriaOrdenCW24031155!$B192:$C$1413,2,FALSE)</f>
        <v>NAR.Ipiales-18</v>
      </c>
      <c r="B192" s="3">
        <f ca="1">SUMIF([1]HistoriaOrdenCW24031155!$C$1:$E$1413,A192,[1]HistoriaOrdenCW24031155!$E:$E)</f>
        <v>330000000</v>
      </c>
      <c r="C192" s="1">
        <f>SUMIFS([1]HistoriaOrdenCW24031155!$E$2:$E$1413,[1]HistoriaOrdenCW24031155!$C$2:$C$1413,A192,[1]HistoriaOrdenCW24031155!$Z$2:$Z$1413,"")</f>
        <v>330000000</v>
      </c>
      <c r="D192" s="1">
        <f>SUMIFS([1]HistoriaOrdenCW24031155!$E$2:$E$1413,[1]HistoriaOrdenCW24031155!$C$2:$C$1413,A192,[1]HistoriaOrdenCW24031155!$Z$2:$Z$1413,"&gt; 0")</f>
        <v>0</v>
      </c>
      <c r="E192" s="4" t="str">
        <f>IFERROR(IF(VLOOKUP(A192,[1]HistoriaOrdenCW24031155!$C$2:$Z$1413,24,FALSE)=0,"",VLOOKUP(A192,[1]HistoriaOrdenCW24031155!$C$2:$Z$1413,24,FALSE)),"")</f>
        <v/>
      </c>
      <c r="F192" s="2" t="str">
        <f>MID(IF(VLOOKUP("SurOccidente",[1]HistoriaOrdenCW24031155!$B192:$D$1413,2,FALSE)="NA","",(VLOOKUP("SurOccidente",[1]HistoriaOrdenCW24031155!$B192:$D$1413,3,FALSE))),1,90)</f>
        <v>Plan de Expansión - Obra Eléctrica 100%</v>
      </c>
      <c r="G192" s="4">
        <f>VLOOKUP(A192,[1]HistoriaOrdenCW24031155!$C$2:$O$1413,13,FALSE)</f>
        <v>44543</v>
      </c>
      <c r="H192" t="str">
        <f t="shared" si="3"/>
        <v>Año 2</v>
      </c>
      <c r="I192" s="2" t="str">
        <f>VLOOKUP(LEFT(A192,3),TablasAnexas!$A$22:$B$41,2,FALSE)</f>
        <v>Nariño</v>
      </c>
      <c r="L192" t="str">
        <f>VLOOKUP(A192,[1]HistoriaOrdenCW24031155!$C$2:$F$1413,4,FALSE)</f>
        <v>Luis Ediel Torres</v>
      </c>
    </row>
    <row r="193" spans="1:12" x14ac:dyDescent="0.25">
      <c r="A193" t="str">
        <f>VLOOKUP("SurOccidente",[1]HistoriaOrdenCW24031155!$B193:$C$1413,2,FALSE)</f>
        <v>NAR.Ipiales-18</v>
      </c>
      <c r="B193" s="3">
        <f ca="1">SUMIF([1]HistoriaOrdenCW24031155!$C$1:$E$1413,A193,[1]HistoriaOrdenCW24031155!$E:$E)</f>
        <v>330000000</v>
      </c>
      <c r="C193" s="1">
        <f>SUMIFS([1]HistoriaOrdenCW24031155!$E$2:$E$1413,[1]HistoriaOrdenCW24031155!$C$2:$C$1413,A193,[1]HistoriaOrdenCW24031155!$Z$2:$Z$1413,"")</f>
        <v>330000000</v>
      </c>
      <c r="D193" s="1">
        <f>SUMIFS([1]HistoriaOrdenCW24031155!$E$2:$E$1413,[1]HistoriaOrdenCW24031155!$C$2:$C$1413,A193,[1]HistoriaOrdenCW24031155!$Z$2:$Z$1413,"&gt; 0")</f>
        <v>0</v>
      </c>
      <c r="E193" s="4" t="str">
        <f>IFERROR(IF(VLOOKUP(A193,[1]HistoriaOrdenCW24031155!$C$2:$Z$1413,24,FALSE)=0,"",VLOOKUP(A193,[1]HistoriaOrdenCW24031155!$C$2:$Z$1413,24,FALSE)),"")</f>
        <v/>
      </c>
      <c r="F193" s="2" t="str">
        <f>MID(IF(VLOOKUP("SurOccidente",[1]HistoriaOrdenCW24031155!$B193:$D$1413,2,FALSE)="NA","",(VLOOKUP("SurOccidente",[1]HistoriaOrdenCW24031155!$B193:$D$1413,3,FALSE))),1,90)</f>
        <v>Plan de Expansión - Cimentación Torre</v>
      </c>
      <c r="G193" s="4">
        <f>VLOOKUP(A193,[1]HistoriaOrdenCW24031155!$C$2:$O$1413,13,FALSE)</f>
        <v>44543</v>
      </c>
      <c r="H193" t="str">
        <f t="shared" si="3"/>
        <v>Año 2</v>
      </c>
      <c r="I193" s="2" t="str">
        <f>VLOOKUP(LEFT(A193,3),TablasAnexas!$A$22:$B$41,2,FALSE)</f>
        <v>Nariño</v>
      </c>
      <c r="L193" t="str">
        <f>VLOOKUP(A193,[1]HistoriaOrdenCW24031155!$C$2:$F$1413,4,FALSE)</f>
        <v>Luis Ediel Torres</v>
      </c>
    </row>
    <row r="194" spans="1:12" x14ac:dyDescent="0.25">
      <c r="A194" t="str">
        <f>VLOOKUP("SurOccidente",[1]HistoriaOrdenCW24031155!$B194:$C$1413,2,FALSE)</f>
        <v>NAR.Ipiales-17</v>
      </c>
      <c r="B194" s="3">
        <f ca="1">SUMIF([1]HistoriaOrdenCW24031155!$C$1:$E$1413,A194,[1]HistoriaOrdenCW24031155!$E:$E)</f>
        <v>418028816</v>
      </c>
      <c r="C194" s="1">
        <f>SUMIFS([1]HistoriaOrdenCW24031155!$E$2:$E$1413,[1]HistoriaOrdenCW24031155!$C$2:$C$1413,A194,[1]HistoriaOrdenCW24031155!$Z$2:$Z$1413,"")</f>
        <v>418028816</v>
      </c>
      <c r="D194" s="1">
        <f>SUMIFS([1]HistoriaOrdenCW24031155!$E$2:$E$1413,[1]HistoriaOrdenCW24031155!$C$2:$C$1413,A194,[1]HistoriaOrdenCW24031155!$Z$2:$Z$1413,"&gt; 0")</f>
        <v>0</v>
      </c>
      <c r="E194" s="4" t="str">
        <f>IFERROR(IF(VLOOKUP(A194,[1]HistoriaOrdenCW24031155!$C$2:$Z$1413,24,FALSE)=0,"",VLOOKUP(A194,[1]HistoriaOrdenCW24031155!$C$2:$Z$1413,24,FALSE)),"")</f>
        <v/>
      </c>
      <c r="F194" s="2" t="str">
        <f>MID(IF(VLOOKUP("SurOccidente",[1]HistoriaOrdenCW24031155!$B194:$D$1413,2,FALSE)="NA","",(VLOOKUP("SurOccidente",[1]HistoriaOrdenCW24031155!$B194:$D$1413,3,FALSE))),1,90)</f>
        <v>Plan de Expansión - Suministro e Instalación de Torre</v>
      </c>
      <c r="G194" s="4">
        <f>VLOOKUP(A194,[1]HistoriaOrdenCW24031155!$C$2:$O$1413,13,FALSE)</f>
        <v>44543</v>
      </c>
      <c r="H194" t="str">
        <f t="shared" si="3"/>
        <v>Año 2</v>
      </c>
      <c r="I194" s="2" t="str">
        <f>VLOOKUP(LEFT(A194,3),TablasAnexas!$A$22:$B$41,2,FALSE)</f>
        <v>Nariño</v>
      </c>
      <c r="L194" t="str">
        <f>VLOOKUP(A194,[1]HistoriaOrdenCW24031155!$C$2:$F$1413,4,FALSE)</f>
        <v>Luis Ediel Torres</v>
      </c>
    </row>
    <row r="195" spans="1:12" x14ac:dyDescent="0.25">
      <c r="A195" t="str">
        <f>VLOOKUP("SurOccidente",[1]HistoriaOrdenCW24031155!$B195:$C$1413,2,FALSE)</f>
        <v>NAR.Ipiales-17</v>
      </c>
      <c r="B195" s="3">
        <f ca="1">SUMIF([1]HistoriaOrdenCW24031155!$C$1:$E$1413,A195,[1]HistoriaOrdenCW24031155!$E:$E)</f>
        <v>418028816</v>
      </c>
      <c r="C195" s="1">
        <f>SUMIFS([1]HistoriaOrdenCW24031155!$E$2:$E$1413,[1]HistoriaOrdenCW24031155!$C$2:$C$1413,A195,[1]HistoriaOrdenCW24031155!$Z$2:$Z$1413,"")</f>
        <v>418028816</v>
      </c>
      <c r="D195" s="1">
        <f>SUMIFS([1]HistoriaOrdenCW24031155!$E$2:$E$1413,[1]HistoriaOrdenCW24031155!$C$2:$C$1413,A195,[1]HistoriaOrdenCW24031155!$Z$2:$Z$1413,"&gt; 0")</f>
        <v>0</v>
      </c>
      <c r="E195" s="4" t="str">
        <f>IFERROR(IF(VLOOKUP(A195,[1]HistoriaOrdenCW24031155!$C$2:$Z$1413,24,FALSE)=0,"",VLOOKUP(A195,[1]HistoriaOrdenCW24031155!$C$2:$Z$1413,24,FALSE)),"")</f>
        <v/>
      </c>
      <c r="F195" s="2" t="str">
        <f>MID(IF(VLOOKUP("SurOccidente",[1]HistoriaOrdenCW24031155!$B195:$D$1413,2,FALSE)="NA","",(VLOOKUP("SurOccidente",[1]HistoriaOrdenCW24031155!$B195:$D$1413,3,FALSE))),1,90)</f>
        <v>Plan de Expansión - Obra Eléctrica 100%</v>
      </c>
      <c r="G195" s="4">
        <f>VLOOKUP(A195,[1]HistoriaOrdenCW24031155!$C$2:$O$1413,13,FALSE)</f>
        <v>44543</v>
      </c>
      <c r="H195" t="str">
        <f t="shared" ref="H195:H258" si="4">IF(YEAR(G195)=2022,"Año 3",IF(YEAR(G195)=2021,"Año 2","Año 1"))</f>
        <v>Año 2</v>
      </c>
      <c r="I195" s="2" t="str">
        <f>VLOOKUP(LEFT(A195,3),TablasAnexas!$A$22:$B$41,2,FALSE)</f>
        <v>Nariño</v>
      </c>
      <c r="L195" t="str">
        <f>VLOOKUP(A195,[1]HistoriaOrdenCW24031155!$C$2:$F$1413,4,FALSE)</f>
        <v>Luis Ediel Torres</v>
      </c>
    </row>
    <row r="196" spans="1:12" x14ac:dyDescent="0.25">
      <c r="A196" t="str">
        <f>VLOOKUP("SurOccidente",[1]HistoriaOrdenCW24031155!$B196:$C$1413,2,FALSE)</f>
        <v>NAR.Ipiales-17</v>
      </c>
      <c r="B196" s="3">
        <f ca="1">SUMIF([1]HistoriaOrdenCW24031155!$C$1:$E$1413,A196,[1]HistoriaOrdenCW24031155!$E:$E)</f>
        <v>418028816</v>
      </c>
      <c r="C196" s="1">
        <f>SUMIFS([1]HistoriaOrdenCW24031155!$E$2:$E$1413,[1]HistoriaOrdenCW24031155!$C$2:$C$1413,A196,[1]HistoriaOrdenCW24031155!$Z$2:$Z$1413,"")</f>
        <v>418028816</v>
      </c>
      <c r="D196" s="1">
        <f>SUMIFS([1]HistoriaOrdenCW24031155!$E$2:$E$1413,[1]HistoriaOrdenCW24031155!$C$2:$C$1413,A196,[1]HistoriaOrdenCW24031155!$Z$2:$Z$1413,"&gt; 0")</f>
        <v>0</v>
      </c>
      <c r="E196" s="4" t="str">
        <f>IFERROR(IF(VLOOKUP(A196,[1]HistoriaOrdenCW24031155!$C$2:$Z$1413,24,FALSE)=0,"",VLOOKUP(A196,[1]HistoriaOrdenCW24031155!$C$2:$Z$1413,24,FALSE)),"")</f>
        <v/>
      </c>
      <c r="F196" s="2" t="str">
        <f>MID(IF(VLOOKUP("SurOccidente",[1]HistoriaOrdenCW24031155!$B196:$D$1413,2,FALSE)="NA","",(VLOOKUP("SurOccidente",[1]HistoriaOrdenCW24031155!$B196:$D$1413,3,FALSE))),1,90)</f>
        <v>Plan de Expansión - Cimentación Torre</v>
      </c>
      <c r="G196" s="4">
        <f>VLOOKUP(A196,[1]HistoriaOrdenCW24031155!$C$2:$O$1413,13,FALSE)</f>
        <v>44543</v>
      </c>
      <c r="H196" t="str">
        <f t="shared" si="4"/>
        <v>Año 2</v>
      </c>
      <c r="I196" s="2" t="str">
        <f>VLOOKUP(LEFT(A196,3),TablasAnexas!$A$22:$B$41,2,FALSE)</f>
        <v>Nariño</v>
      </c>
      <c r="L196" t="str">
        <f>VLOOKUP(A196,[1]HistoriaOrdenCW24031155!$C$2:$F$1413,4,FALSE)</f>
        <v>Luis Ediel Torres</v>
      </c>
    </row>
    <row r="197" spans="1:12" x14ac:dyDescent="0.25">
      <c r="A197" t="str">
        <f>VLOOKUP("SurOccidente",[1]HistoriaOrdenCW24031155!$B197:$C$1413,2,FALSE)</f>
        <v>CAU.Pizare</v>
      </c>
      <c r="B197" s="3">
        <f ca="1">SUMIF([1]HistoriaOrdenCW24031155!$C$1:$E$1413,A197,[1]HistoriaOrdenCW24031155!$E:$E)</f>
        <v>690000000</v>
      </c>
      <c r="C197" s="1">
        <f>SUMIFS([1]HistoriaOrdenCW24031155!$E$2:$E$1413,[1]HistoriaOrdenCW24031155!$C$2:$C$1413,A197,[1]HistoriaOrdenCW24031155!$Z$2:$Z$1413,"")</f>
        <v>690000000</v>
      </c>
      <c r="D197" s="1">
        <f>SUMIFS([1]HistoriaOrdenCW24031155!$E$2:$E$1413,[1]HistoriaOrdenCW24031155!$C$2:$C$1413,A197,[1]HistoriaOrdenCW24031155!$Z$2:$Z$1413,"&gt; 0")</f>
        <v>0</v>
      </c>
      <c r="E197" s="4" t="str">
        <f>IFERROR(IF(VLOOKUP(A197,[1]HistoriaOrdenCW24031155!$C$2:$Z$1413,24,FALSE)=0,"",VLOOKUP(A197,[1]HistoriaOrdenCW24031155!$C$2:$Z$1413,24,FALSE)),"")</f>
        <v/>
      </c>
      <c r="F197" s="2" t="str">
        <f>MID(IF(VLOOKUP("SurOccidente",[1]HistoriaOrdenCW24031155!$B197:$D$1413,2,FALSE)="NA","",(VLOOKUP("SurOccidente",[1]HistoriaOrdenCW24031155!$B197:$D$1413,3,FALSE))),1,90)</f>
        <v>Localidades 700 - Obra Civil 100%</v>
      </c>
      <c r="G197" s="4">
        <f>VLOOKUP(A197,[1]HistoriaOrdenCW24031155!$C$2:$O$1413,13,FALSE)</f>
        <v>44543</v>
      </c>
      <c r="H197" t="str">
        <f t="shared" si="4"/>
        <v>Año 2</v>
      </c>
      <c r="I197" s="2" t="str">
        <f>VLOOKUP(LEFT(A197,3),TablasAnexas!$A$22:$B$41,2,FALSE)</f>
        <v>Cauca</v>
      </c>
      <c r="L197" t="str">
        <f>VLOOKUP(A197,[1]HistoriaOrdenCW24031155!$C$2:$F$1413,4,FALSE)</f>
        <v>Luis Ediel Torres</v>
      </c>
    </row>
    <row r="198" spans="1:12" x14ac:dyDescent="0.25">
      <c r="A198" t="str">
        <f>VLOOKUP("SurOccidente",[1]HistoriaOrdenCW24031155!$B198:$C$1413,2,FALSE)</f>
        <v>NAR.Ipiales-21</v>
      </c>
      <c r="B198" s="3">
        <f ca="1">SUMIF([1]HistoriaOrdenCW24031155!$C$1:$E$1413,A198,[1]HistoriaOrdenCW24031155!$E:$E)</f>
        <v>350000000</v>
      </c>
      <c r="C198" s="1">
        <f>SUMIFS([1]HistoriaOrdenCW24031155!$E$2:$E$1413,[1]HistoriaOrdenCW24031155!$C$2:$C$1413,A198,[1]HistoriaOrdenCW24031155!$Z$2:$Z$1413,"")</f>
        <v>350000000</v>
      </c>
      <c r="D198" s="1">
        <f>SUMIFS([1]HistoriaOrdenCW24031155!$E$2:$E$1413,[1]HistoriaOrdenCW24031155!$C$2:$C$1413,A198,[1]HistoriaOrdenCW24031155!$Z$2:$Z$1413,"&gt; 0")</f>
        <v>0</v>
      </c>
      <c r="E198" s="4" t="str">
        <f>IFERROR(IF(VLOOKUP(A198,[1]HistoriaOrdenCW24031155!$C$2:$Z$1413,24,FALSE)=0,"",VLOOKUP(A198,[1]HistoriaOrdenCW24031155!$C$2:$Z$1413,24,FALSE)),"")</f>
        <v/>
      </c>
      <c r="F198" s="2" t="str">
        <f>MID(IF(VLOOKUP("SurOccidente",[1]HistoriaOrdenCW24031155!$B198:$D$1413,2,FALSE)="NA","",(VLOOKUP("SurOccidente",[1]HistoriaOrdenCW24031155!$B198:$D$1413,3,FALSE))),1,90)</f>
        <v>Plan de Expansión - Obra Civil 100%</v>
      </c>
      <c r="G198" s="4">
        <f>VLOOKUP(A198,[1]HistoriaOrdenCW24031155!$C$2:$O$1413,13,FALSE)</f>
        <v>44543</v>
      </c>
      <c r="H198" t="str">
        <f t="shared" si="4"/>
        <v>Año 2</v>
      </c>
      <c r="I198" s="2" t="str">
        <f>VLOOKUP(LEFT(A198,3),TablasAnexas!$A$22:$B$41,2,FALSE)</f>
        <v>Nariño</v>
      </c>
      <c r="L198" t="str">
        <f>VLOOKUP(A198,[1]HistoriaOrdenCW24031155!$C$2:$F$1413,4,FALSE)</f>
        <v>Luis Ediel Torres</v>
      </c>
    </row>
    <row r="199" spans="1:12" x14ac:dyDescent="0.25">
      <c r="A199" t="str">
        <f>VLOOKUP("SurOccidente",[1]HistoriaOrdenCW24031155!$B199:$C$1413,2,FALSE)</f>
        <v>NAR.Ipiales-18</v>
      </c>
      <c r="B199" s="3">
        <f ca="1">SUMIF([1]HistoriaOrdenCW24031155!$C$1:$E$1413,A199,[1]HistoriaOrdenCW24031155!$E:$E)</f>
        <v>330000000</v>
      </c>
      <c r="C199" s="1">
        <f>SUMIFS([1]HistoriaOrdenCW24031155!$E$2:$E$1413,[1]HistoriaOrdenCW24031155!$C$2:$C$1413,A199,[1]HistoriaOrdenCW24031155!$Z$2:$Z$1413,"")</f>
        <v>330000000</v>
      </c>
      <c r="D199" s="1">
        <f>SUMIFS([1]HistoriaOrdenCW24031155!$E$2:$E$1413,[1]HistoriaOrdenCW24031155!$C$2:$C$1413,A199,[1]HistoriaOrdenCW24031155!$Z$2:$Z$1413,"&gt; 0")</f>
        <v>0</v>
      </c>
      <c r="E199" s="4" t="str">
        <f>IFERROR(IF(VLOOKUP(A199,[1]HistoriaOrdenCW24031155!$C$2:$Z$1413,24,FALSE)=0,"",VLOOKUP(A199,[1]HistoriaOrdenCW24031155!$C$2:$Z$1413,24,FALSE)),"")</f>
        <v/>
      </c>
      <c r="F199" s="2" t="str">
        <f>MID(IF(VLOOKUP("SurOccidente",[1]HistoriaOrdenCW24031155!$B199:$D$1413,2,FALSE)="NA","",(VLOOKUP("SurOccidente",[1]HistoriaOrdenCW24031155!$B199:$D$1413,3,FALSE))),1,90)</f>
        <v>Plan de Expansión - Obra Civil 100%</v>
      </c>
      <c r="G199" s="4">
        <f>VLOOKUP(A199,[1]HistoriaOrdenCW24031155!$C$2:$O$1413,13,FALSE)</f>
        <v>44543</v>
      </c>
      <c r="H199" t="str">
        <f t="shared" si="4"/>
        <v>Año 2</v>
      </c>
      <c r="I199" s="2" t="str">
        <f>VLOOKUP(LEFT(A199,3),TablasAnexas!$A$22:$B$41,2,FALSE)</f>
        <v>Nariño</v>
      </c>
      <c r="L199" t="str">
        <f>VLOOKUP(A199,[1]HistoriaOrdenCW24031155!$C$2:$F$1413,4,FALSE)</f>
        <v>Luis Ediel Torres</v>
      </c>
    </row>
    <row r="200" spans="1:12" x14ac:dyDescent="0.25">
      <c r="A200" t="str">
        <f>VLOOKUP("SurOccidente",[1]HistoriaOrdenCW24031155!$B200:$C$1413,2,FALSE)</f>
        <v>NAR.Ipiales-17</v>
      </c>
      <c r="B200" s="3">
        <f ca="1">SUMIF([1]HistoriaOrdenCW24031155!$C$1:$E$1413,A200,[1]HistoriaOrdenCW24031155!$E:$E)</f>
        <v>418028816</v>
      </c>
      <c r="C200" s="1">
        <f>SUMIFS([1]HistoriaOrdenCW24031155!$E$2:$E$1413,[1]HistoriaOrdenCW24031155!$C$2:$C$1413,A200,[1]HistoriaOrdenCW24031155!$Z$2:$Z$1413,"")</f>
        <v>418028816</v>
      </c>
      <c r="D200" s="1">
        <f>SUMIFS([1]HistoriaOrdenCW24031155!$E$2:$E$1413,[1]HistoriaOrdenCW24031155!$C$2:$C$1413,A200,[1]HistoriaOrdenCW24031155!$Z$2:$Z$1413,"&gt; 0")</f>
        <v>0</v>
      </c>
      <c r="E200" s="4" t="str">
        <f>IFERROR(IF(VLOOKUP(A200,[1]HistoriaOrdenCW24031155!$C$2:$Z$1413,24,FALSE)=0,"",VLOOKUP(A200,[1]HistoriaOrdenCW24031155!$C$2:$Z$1413,24,FALSE)),"")</f>
        <v/>
      </c>
      <c r="F200" s="2" t="str">
        <f>MID(IF(VLOOKUP("SurOccidente",[1]HistoriaOrdenCW24031155!$B200:$D$1413,2,FALSE)="NA","",(VLOOKUP("SurOccidente",[1]HistoriaOrdenCW24031155!$B200:$D$1413,3,FALSE))),1,90)</f>
        <v>Plan de Expansión - Obra Civil 100%</v>
      </c>
      <c r="G200" s="4">
        <f>VLOOKUP(A200,[1]HistoriaOrdenCW24031155!$C$2:$O$1413,13,FALSE)</f>
        <v>44543</v>
      </c>
      <c r="H200" t="str">
        <f t="shared" si="4"/>
        <v>Año 2</v>
      </c>
      <c r="I200" s="2" t="str">
        <f>VLOOKUP(LEFT(A200,3),TablasAnexas!$A$22:$B$41,2,FALSE)</f>
        <v>Nariño</v>
      </c>
      <c r="L200" t="str">
        <f>VLOOKUP(A200,[1]HistoriaOrdenCW24031155!$C$2:$F$1413,4,FALSE)</f>
        <v>Luis Ediel Torres</v>
      </c>
    </row>
    <row r="201" spans="1:12" x14ac:dyDescent="0.25">
      <c r="A201" t="str">
        <f>VLOOKUP("SurOccidente",[1]HistoriaOrdenCW24031155!$B201:$C$1413,2,FALSE)</f>
        <v>NAR.Barbacoas</v>
      </c>
      <c r="B201" s="3">
        <f ca="1">SUMIF([1]HistoriaOrdenCW24031155!$C$1:$E$1413,A201,[1]HistoriaOrdenCW24031155!$E:$E)</f>
        <v>14774370</v>
      </c>
      <c r="C201" s="1">
        <f>SUMIFS([1]HistoriaOrdenCW24031155!$E$2:$E$1413,[1]HistoriaOrdenCW24031155!$C$2:$C$1413,A201,[1]HistoriaOrdenCW24031155!$Z$2:$Z$1413,"")</f>
        <v>0</v>
      </c>
      <c r="D201" s="1">
        <f>SUMIFS([1]HistoriaOrdenCW24031155!$E$2:$E$1413,[1]HistoriaOrdenCW24031155!$C$2:$C$1413,A201,[1]HistoriaOrdenCW24031155!$Z$2:$Z$1413,"&gt; 0")</f>
        <v>14774370</v>
      </c>
      <c r="E201" s="4">
        <f>IFERROR(IF(VLOOKUP(A201,[1]HistoriaOrdenCW24031155!$C$2:$Z$1413,24,FALSE)=0,"",VLOOKUP(A201,[1]HistoriaOrdenCW24031155!$C$2:$Z$1413,24,FALSE)),"")</f>
        <v>44624</v>
      </c>
      <c r="F201" s="2" t="str">
        <f>MID(IF(VLOOKUP("SurOccidente",[1]HistoriaOrdenCW24031155!$B201:$D$1413,2,FALSE)="NA","",(VLOOKUP("SurOccidente",[1]HistoriaOrdenCW24031155!$B201:$D$1413,3,FALSE))),1,90)</f>
        <v>Ampliación Localidades 700 - Ampliación Obras Civiles</v>
      </c>
      <c r="G201" s="4">
        <f>VLOOKUP(A201,[1]HistoriaOrdenCW24031155!$C$2:$O$1413,13,FALSE)</f>
        <v>44526</v>
      </c>
      <c r="H201" t="str">
        <f t="shared" si="4"/>
        <v>Año 2</v>
      </c>
      <c r="I201" s="2" t="str">
        <f>VLOOKUP(LEFT(A201,3),TablasAnexas!$A$22:$B$41,2,FALSE)</f>
        <v>Nariño</v>
      </c>
      <c r="L201" t="str">
        <f>VLOOKUP(A201,[1]HistoriaOrdenCW24031155!$C$2:$F$1413,4,FALSE)</f>
        <v>German Dario Mancipe</v>
      </c>
    </row>
    <row r="202" spans="1:12" x14ac:dyDescent="0.25">
      <c r="A202" t="str">
        <f>VLOOKUP("SurOccidente",[1]HistoriaOrdenCW24031155!$B202:$C$1413,2,FALSE)</f>
        <v>TOL.Chaparral-4</v>
      </c>
      <c r="B202" s="3">
        <f ca="1">SUMIF([1]HistoriaOrdenCW24031155!$C$1:$E$1413,A202,[1]HistoriaOrdenCW24031155!$E:$E)</f>
        <v>3275599</v>
      </c>
      <c r="C202" s="1">
        <f>SUMIFS([1]HistoriaOrdenCW24031155!$E$2:$E$1413,[1]HistoriaOrdenCW24031155!$C$2:$C$1413,A202,[1]HistoriaOrdenCW24031155!$Z$2:$Z$1413,"")</f>
        <v>0</v>
      </c>
      <c r="D202" s="1">
        <f>SUMIFS([1]HistoriaOrdenCW24031155!$E$2:$E$1413,[1]HistoriaOrdenCW24031155!$C$2:$C$1413,A202,[1]HistoriaOrdenCW24031155!$Z$2:$Z$1413,"&gt; 0")</f>
        <v>3275599</v>
      </c>
      <c r="E202" s="4">
        <f>IFERROR(IF(VLOOKUP(A202,[1]HistoriaOrdenCW24031155!$C$2:$Z$1413,24,FALSE)=0,"",VLOOKUP(A202,[1]HistoriaOrdenCW24031155!$C$2:$Z$1413,24,FALSE)),"")</f>
        <v>44596</v>
      </c>
      <c r="F202" s="2" t="str">
        <f>MID(IF(VLOOKUP("SurOccidente",[1]HistoriaOrdenCW24031155!$B202:$D$1413,2,FALSE)="NA","",(VLOOKUP("SurOccidente",[1]HistoriaOrdenCW24031155!$B202:$D$1413,3,FALSE))),1,90)</f>
        <v>Ampliación Localidades 700 - Ampliación Obras Civiles</v>
      </c>
      <c r="G202" s="4">
        <f>VLOOKUP(A202,[1]HistoriaOrdenCW24031155!$C$2:$O$1413,13,FALSE)</f>
        <v>44526</v>
      </c>
      <c r="H202" t="str">
        <f t="shared" si="4"/>
        <v>Año 2</v>
      </c>
      <c r="I202" s="2" t="str">
        <f>VLOOKUP(LEFT(A202,3),TablasAnexas!$A$22:$B$41,2,FALSE)</f>
        <v>Tolima</v>
      </c>
      <c r="L202" t="str">
        <f>VLOOKUP(A202,[1]HistoriaOrdenCW24031155!$C$2:$F$1413,4,FALSE)</f>
        <v>German Dario Mancipe</v>
      </c>
    </row>
    <row r="203" spans="1:12" x14ac:dyDescent="0.25">
      <c r="A203" t="str">
        <f>VLOOKUP("SurOccidente",[1]HistoriaOrdenCW24031155!$B203:$C$1413,2,FALSE)</f>
        <v>PAS.RB Exito</v>
      </c>
      <c r="B203" s="3">
        <f ca="1">SUMIF([1]HistoriaOrdenCW24031155!$C$1:$E$1413,A203,[1]HistoriaOrdenCW24031155!$E:$E)</f>
        <v>1947766</v>
      </c>
      <c r="C203" s="1">
        <f>SUMIFS([1]HistoriaOrdenCW24031155!$E$2:$E$1413,[1]HistoriaOrdenCW24031155!$C$2:$C$1413,A203,[1]HistoriaOrdenCW24031155!$Z$2:$Z$1413,"")</f>
        <v>0</v>
      </c>
      <c r="D203" s="1">
        <f>SUMIFS([1]HistoriaOrdenCW24031155!$E$2:$E$1413,[1]HistoriaOrdenCW24031155!$C$2:$C$1413,A203,[1]HistoriaOrdenCW24031155!$Z$2:$Z$1413,"&gt; 0")</f>
        <v>1947766</v>
      </c>
      <c r="E203" s="4">
        <f>IFERROR(IF(VLOOKUP(A203,[1]HistoriaOrdenCW24031155!$C$2:$Z$1413,24,FALSE)=0,"",VLOOKUP(A203,[1]HistoriaOrdenCW24031155!$C$2:$Z$1413,24,FALSE)),"")</f>
        <v>44624</v>
      </c>
      <c r="F203" s="2" t="str">
        <f>MID(IF(VLOOKUP("SurOccidente",[1]HistoriaOrdenCW24031155!$B203:$D$1413,2,FALSE)="NA","",(VLOOKUP("SurOccidente",[1]HistoriaOrdenCW24031155!$B203:$D$1413,3,FALSE))),1,90)</f>
        <v>Ampliación Localidades 700 - Ampliación Obras Civiles</v>
      </c>
      <c r="G203" s="4">
        <f>VLOOKUP(A203,[1]HistoriaOrdenCW24031155!$C$2:$O$1413,13,FALSE)</f>
        <v>44526</v>
      </c>
      <c r="H203" t="str">
        <f t="shared" si="4"/>
        <v>Año 2</v>
      </c>
      <c r="I203" s="2" t="str">
        <f>VLOOKUP(LEFT(A203,3),TablasAnexas!$A$22:$B$41,2,FALSE)</f>
        <v>Pasto</v>
      </c>
      <c r="L203" t="str">
        <f>VLOOKUP(A203,[1]HistoriaOrdenCW24031155!$C$2:$F$1413,4,FALSE)</f>
        <v>German Dario Mancipe</v>
      </c>
    </row>
    <row r="204" spans="1:12" x14ac:dyDescent="0.25">
      <c r="A204" t="str">
        <f>VLOOKUP("SurOccidente",[1]HistoriaOrdenCW24031155!$B204:$C$1413,2,FALSE)</f>
        <v>NEI.Gaitana-2</v>
      </c>
      <c r="B204" s="3">
        <f ca="1">SUMIF([1]HistoriaOrdenCW24031155!$C$1:$E$1413,A204,[1]HistoriaOrdenCW24031155!$E:$E)</f>
        <v>5637395</v>
      </c>
      <c r="C204" s="1">
        <f>SUMIFS([1]HistoriaOrdenCW24031155!$E$2:$E$1413,[1]HistoriaOrdenCW24031155!$C$2:$C$1413,A204,[1]HistoriaOrdenCW24031155!$Z$2:$Z$1413,"")</f>
        <v>0</v>
      </c>
      <c r="D204" s="1">
        <f>SUMIFS([1]HistoriaOrdenCW24031155!$E$2:$E$1413,[1]HistoriaOrdenCW24031155!$C$2:$C$1413,A204,[1]HistoriaOrdenCW24031155!$Z$2:$Z$1413,"&gt; 0")</f>
        <v>5637395</v>
      </c>
      <c r="E204" s="4">
        <f>IFERROR(IF(VLOOKUP(A204,[1]HistoriaOrdenCW24031155!$C$2:$Z$1413,24,FALSE)=0,"",VLOOKUP(A204,[1]HistoriaOrdenCW24031155!$C$2:$Z$1413,24,FALSE)),"")</f>
        <v>44624</v>
      </c>
      <c r="F204" s="2" t="str">
        <f>MID(IF(VLOOKUP("SurOccidente",[1]HistoriaOrdenCW24031155!$B204:$D$1413,2,FALSE)="NA","",(VLOOKUP("SurOccidente",[1]HistoriaOrdenCW24031155!$B204:$D$1413,3,FALSE))),1,90)</f>
        <v>Ampliación Localidades 700 - Ampliación Obras Civiles</v>
      </c>
      <c r="G204" s="4">
        <f>VLOOKUP(A204,[1]HistoriaOrdenCW24031155!$C$2:$O$1413,13,FALSE)</f>
        <v>44582</v>
      </c>
      <c r="H204" t="str">
        <f t="shared" si="4"/>
        <v>Año 3</v>
      </c>
      <c r="I204" s="2" t="str">
        <f>VLOOKUP(LEFT(A204,3),TablasAnexas!$A$22:$B$41,2,FALSE)</f>
        <v>Neiva</v>
      </c>
      <c r="L204" t="str">
        <f>VLOOKUP(A204,[1]HistoriaOrdenCW24031155!$C$2:$F$1413,4,FALSE)</f>
        <v>German Dario Mancipe</v>
      </c>
    </row>
    <row r="205" spans="1:12" x14ac:dyDescent="0.25">
      <c r="A205" t="str">
        <f>VLOOKUP("SurOccidente",[1]HistoriaOrdenCW24031155!$B205:$C$1413,2,FALSE)</f>
        <v>NAR.Sandona</v>
      </c>
      <c r="B205" s="3">
        <f ca="1">SUMIF([1]HistoriaOrdenCW24031155!$C$1:$E$1413,A205,[1]HistoriaOrdenCW24031155!$E:$E)</f>
        <v>4778713</v>
      </c>
      <c r="C205" s="1">
        <f>SUMIFS([1]HistoriaOrdenCW24031155!$E$2:$E$1413,[1]HistoriaOrdenCW24031155!$C$2:$C$1413,A205,[1]HistoriaOrdenCW24031155!$Z$2:$Z$1413,"")</f>
        <v>4778713</v>
      </c>
      <c r="D205" s="1">
        <f>SUMIFS([1]HistoriaOrdenCW24031155!$E$2:$E$1413,[1]HistoriaOrdenCW24031155!$C$2:$C$1413,A205,[1]HistoriaOrdenCW24031155!$Z$2:$Z$1413,"&gt; 0")</f>
        <v>0</v>
      </c>
      <c r="E205" s="4" t="str">
        <f>IFERROR(IF(VLOOKUP(A205,[1]HistoriaOrdenCW24031155!$C$2:$Z$1413,24,FALSE)=0,"",VLOOKUP(A205,[1]HistoriaOrdenCW24031155!$C$2:$Z$1413,24,FALSE)),"")</f>
        <v/>
      </c>
      <c r="F205" s="2" t="str">
        <f>MID(IF(VLOOKUP("SurOccidente",[1]HistoriaOrdenCW24031155!$B205:$D$1413,2,FALSE)="NA","",(VLOOKUP("SurOccidente",[1]HistoriaOrdenCW24031155!$B205:$D$1413,3,FALSE))),1,90)</f>
        <v>Ampliación Localidades 700 - Ampliación Obras Civiles</v>
      </c>
      <c r="G205" s="4">
        <f>VLOOKUP(A205,[1]HistoriaOrdenCW24031155!$C$2:$O$1413,13,FALSE)</f>
        <v>44526</v>
      </c>
      <c r="H205" t="str">
        <f t="shared" si="4"/>
        <v>Año 2</v>
      </c>
      <c r="I205" s="2" t="str">
        <f>VLOOKUP(LEFT(A205,3),TablasAnexas!$A$22:$B$41,2,FALSE)</f>
        <v>Nariño</v>
      </c>
      <c r="L205" t="str">
        <f>VLOOKUP(A205,[1]HistoriaOrdenCW24031155!$C$2:$F$1413,4,FALSE)</f>
        <v>German Dario Mancipe</v>
      </c>
    </row>
    <row r="206" spans="1:12" x14ac:dyDescent="0.25">
      <c r="A206" t="str">
        <f>VLOOKUP("SurOccidente",[1]HistoriaOrdenCW24031155!$B206:$C$1413,2,FALSE)</f>
        <v>NAR.Ipiales-1</v>
      </c>
      <c r="B206" s="3">
        <f ca="1">SUMIF([1]HistoriaOrdenCW24031155!$C$1:$E$1413,A206,[1]HistoriaOrdenCW24031155!$E:$E)</f>
        <v>69049181</v>
      </c>
      <c r="C206" s="1">
        <f>SUMIFS([1]HistoriaOrdenCW24031155!$E$2:$E$1413,[1]HistoriaOrdenCW24031155!$C$2:$C$1413,A206,[1]HistoriaOrdenCW24031155!$Z$2:$Z$1413,"")</f>
        <v>15000000</v>
      </c>
      <c r="D206" s="1">
        <f>SUMIFS([1]HistoriaOrdenCW24031155!$E$2:$E$1413,[1]HistoriaOrdenCW24031155!$C$2:$C$1413,A206,[1]HistoriaOrdenCW24031155!$Z$2:$Z$1413,"&gt; 0")</f>
        <v>54049181</v>
      </c>
      <c r="E206" s="4" t="str">
        <f>IFERROR(IF(VLOOKUP(A206,[1]HistoriaOrdenCW24031155!$C$2:$Z$1413,24,FALSE)=0,"",VLOOKUP(A206,[1]HistoriaOrdenCW24031155!$C$2:$Z$1413,24,FALSE)),"")</f>
        <v/>
      </c>
      <c r="F206" s="2" t="str">
        <f>MID(IF(VLOOKUP("SurOccidente",[1]HistoriaOrdenCW24031155!$B206:$D$1413,2,FALSE)="NA","",(VLOOKUP("SurOccidente",[1]HistoriaOrdenCW24031155!$B206:$D$1413,3,FALSE))),1,90)</f>
        <v>Adecuaciones - Obras Eléctricas Menores</v>
      </c>
      <c r="G206" s="4">
        <f>VLOOKUP(A206,[1]HistoriaOrdenCW24031155!$C$2:$O$1413,13,FALSE)</f>
        <v>44557</v>
      </c>
      <c r="H206" t="str">
        <f t="shared" si="4"/>
        <v>Año 2</v>
      </c>
      <c r="I206" s="2" t="str">
        <f>VLOOKUP(LEFT(A206,3),TablasAnexas!$A$22:$B$41,2,FALSE)</f>
        <v>Nariño</v>
      </c>
      <c r="L206" t="str">
        <f>VLOOKUP(A206,[1]HistoriaOrdenCW24031155!$C$2:$F$1413,4,FALSE)</f>
        <v>Juan Carlos Gonzalez</v>
      </c>
    </row>
    <row r="207" spans="1:12" x14ac:dyDescent="0.25">
      <c r="A207" t="str">
        <f>VLOOKUP("SurOccidente",[1]HistoriaOrdenCW24031155!$B207:$C$1413,2,FALSE)</f>
        <v>VAL.Naranjal</v>
      </c>
      <c r="B207" s="3">
        <f ca="1">SUMIF([1]HistoriaOrdenCW24031155!$C$1:$E$1413,A207,[1]HistoriaOrdenCW24031155!$E:$E)</f>
        <v>4855174</v>
      </c>
      <c r="C207" s="1">
        <f>SUMIFS([1]HistoriaOrdenCW24031155!$E$2:$E$1413,[1]HistoriaOrdenCW24031155!$C$2:$C$1413,A207,[1]HistoriaOrdenCW24031155!$Z$2:$Z$1413,"")</f>
        <v>0</v>
      </c>
      <c r="D207" s="1">
        <f>SUMIFS([1]HistoriaOrdenCW24031155!$E$2:$E$1413,[1]HistoriaOrdenCW24031155!$C$2:$C$1413,A207,[1]HistoriaOrdenCW24031155!$Z$2:$Z$1413,"&gt; 0")</f>
        <v>4855174</v>
      </c>
      <c r="E207" s="4">
        <f>IFERROR(IF(VLOOKUP(A207,[1]HistoriaOrdenCW24031155!$C$2:$Z$1413,24,FALSE)=0,"",VLOOKUP(A207,[1]HistoriaOrdenCW24031155!$C$2:$Z$1413,24,FALSE)),"")</f>
        <v>44596</v>
      </c>
      <c r="F207" s="2" t="str">
        <f>MID(IF(VLOOKUP("SurOccidente",[1]HistoriaOrdenCW24031155!$B207:$D$1413,2,FALSE)="NA","",(VLOOKUP("SurOccidente",[1]HistoriaOrdenCW24031155!$B207:$D$1413,3,FALSE))),1,90)</f>
        <v>Ampliación Localidades 700 - Ampliación Obras Civiles</v>
      </c>
      <c r="G207" s="4">
        <f>VLOOKUP(A207,[1]HistoriaOrdenCW24031155!$C$2:$O$1413,13,FALSE)</f>
        <v>44518</v>
      </c>
      <c r="H207" t="str">
        <f t="shared" si="4"/>
        <v>Año 2</v>
      </c>
      <c r="I207" s="2" t="str">
        <f>VLOOKUP(LEFT(A207,3),TablasAnexas!$A$22:$B$41,2,FALSE)</f>
        <v>Valle del Cauca</v>
      </c>
      <c r="L207" t="str">
        <f>VLOOKUP(A207,[1]HistoriaOrdenCW24031155!$C$2:$F$1413,4,FALSE)</f>
        <v>German Dario Mancipe</v>
      </c>
    </row>
    <row r="208" spans="1:12" x14ac:dyDescent="0.25">
      <c r="A208" t="str">
        <f>VLOOKUP("SurOccidente",[1]HistoriaOrdenCW24031155!$B208:$C$1413,2,FALSE)</f>
        <v>POP.Americas</v>
      </c>
      <c r="B208" s="3">
        <f ca="1">SUMIF([1]HistoriaOrdenCW24031155!$C$1:$E$1413,A208,[1]HistoriaOrdenCW24031155!$E:$E)</f>
        <v>5712521</v>
      </c>
      <c r="C208" s="1">
        <f>SUMIFS([1]HistoriaOrdenCW24031155!$E$2:$E$1413,[1]HistoriaOrdenCW24031155!$C$2:$C$1413,A208,[1]HistoriaOrdenCW24031155!$Z$2:$Z$1413,"")</f>
        <v>0</v>
      </c>
      <c r="D208" s="1">
        <f>SUMIFS([1]HistoriaOrdenCW24031155!$E$2:$E$1413,[1]HistoriaOrdenCW24031155!$C$2:$C$1413,A208,[1]HistoriaOrdenCW24031155!$Z$2:$Z$1413,"&gt; 0")</f>
        <v>5712521</v>
      </c>
      <c r="E208" s="4">
        <f>IFERROR(IF(VLOOKUP(A208,[1]HistoriaOrdenCW24031155!$C$2:$Z$1413,24,FALSE)=0,"",VLOOKUP(A208,[1]HistoriaOrdenCW24031155!$C$2:$Z$1413,24,FALSE)),"")</f>
        <v>44596</v>
      </c>
      <c r="F208" s="2" t="str">
        <f>MID(IF(VLOOKUP("SurOccidente",[1]HistoriaOrdenCW24031155!$B208:$D$1413,2,FALSE)="NA","",(VLOOKUP("SurOccidente",[1]HistoriaOrdenCW24031155!$B208:$D$1413,3,FALSE))),1,90)</f>
        <v>Ampliación Localidades 700 - Ampliación Obras Civiles</v>
      </c>
      <c r="G208" s="4">
        <f>VLOOKUP(A208,[1]HistoriaOrdenCW24031155!$C$2:$O$1413,13,FALSE)</f>
        <v>44518</v>
      </c>
      <c r="H208" t="str">
        <f t="shared" si="4"/>
        <v>Año 2</v>
      </c>
      <c r="I208" s="2" t="str">
        <f>VLOOKUP(LEFT(A208,3),TablasAnexas!$A$22:$B$41,2,FALSE)</f>
        <v>Popayan</v>
      </c>
      <c r="L208" t="str">
        <f>VLOOKUP(A208,[1]HistoriaOrdenCW24031155!$C$2:$F$1413,4,FALSE)</f>
        <v>German Dario Mancipe</v>
      </c>
    </row>
    <row r="209" spans="1:12" x14ac:dyDescent="0.25">
      <c r="A209" t="str">
        <f>VLOOKUP("SurOccidente",[1]HistoriaOrdenCW24031155!$B209:$C$1413,2,FALSE)</f>
        <v>CAQ.Dos Quebradas</v>
      </c>
      <c r="B209" s="3">
        <f ca="1">SUMIF([1]HistoriaOrdenCW24031155!$C$1:$E$1413,A209,[1]HistoriaOrdenCW24031155!$E:$E)</f>
        <v>796210042</v>
      </c>
      <c r="C209" s="1">
        <f>SUMIFS([1]HistoriaOrdenCW24031155!$E$2:$E$1413,[1]HistoriaOrdenCW24031155!$C$2:$C$1413,A209,[1]HistoriaOrdenCW24031155!$Z$2:$Z$1413,"")</f>
        <v>551424500</v>
      </c>
      <c r="D209" s="1">
        <f>SUMIFS([1]HistoriaOrdenCW24031155!$E$2:$E$1413,[1]HistoriaOrdenCW24031155!$C$2:$C$1413,A209,[1]HistoriaOrdenCW24031155!$Z$2:$Z$1413,"&gt; 0")</f>
        <v>244785542</v>
      </c>
      <c r="E209" s="4">
        <f>IFERROR(IF(VLOOKUP(A209,[1]HistoriaOrdenCW24031155!$C$2:$Z$1413,24,FALSE)=0,"",VLOOKUP(A209,[1]HistoriaOrdenCW24031155!$C$2:$Z$1413,24,FALSE)),"")</f>
        <v>44624</v>
      </c>
      <c r="F209" s="2" t="str">
        <f>MID(IF(VLOOKUP("SurOccidente",[1]HistoriaOrdenCW24031155!$B209:$D$1413,2,FALSE)="NA","",(VLOOKUP("SurOccidente",[1]HistoriaOrdenCW24031155!$B209:$D$1413,3,FALSE))),1,90)</f>
        <v>Localidades 700 - Suministro e Instalación Torre</v>
      </c>
      <c r="G209" s="4">
        <f>VLOOKUP(A209,[1]HistoriaOrdenCW24031155!$C$2:$O$1413,13,FALSE)</f>
        <v>44529</v>
      </c>
      <c r="H209" t="str">
        <f t="shared" si="4"/>
        <v>Año 2</v>
      </c>
      <c r="I209" s="2" t="str">
        <f>VLOOKUP(LEFT(A209,3),TablasAnexas!$A$22:$B$41,2,FALSE)</f>
        <v>Caqueta</v>
      </c>
      <c r="L209" t="str">
        <f>VLOOKUP(A209,[1]HistoriaOrdenCW24031155!$C$2:$F$1413,4,FALSE)</f>
        <v>Luis Ediel Torres</v>
      </c>
    </row>
    <row r="210" spans="1:12" x14ac:dyDescent="0.25">
      <c r="A210" t="str">
        <f>VLOOKUP("SurOccidente",[1]HistoriaOrdenCW24031155!$B210:$C$1413,2,FALSE)</f>
        <v>CAQ.Dos Quebradas</v>
      </c>
      <c r="B210" s="3">
        <f ca="1">SUMIF([1]HistoriaOrdenCW24031155!$C$1:$E$1413,A210,[1]HistoriaOrdenCW24031155!$E:$E)</f>
        <v>796210042</v>
      </c>
      <c r="C210" s="1">
        <f>SUMIFS([1]HistoriaOrdenCW24031155!$E$2:$E$1413,[1]HistoriaOrdenCW24031155!$C$2:$C$1413,A210,[1]HistoriaOrdenCW24031155!$Z$2:$Z$1413,"")</f>
        <v>551424500</v>
      </c>
      <c r="D210" s="1">
        <f>SUMIFS([1]HistoriaOrdenCW24031155!$E$2:$E$1413,[1]HistoriaOrdenCW24031155!$C$2:$C$1413,A210,[1]HistoriaOrdenCW24031155!$Z$2:$Z$1413,"&gt; 0")</f>
        <v>244785542</v>
      </c>
      <c r="E210" s="4">
        <f>IFERROR(IF(VLOOKUP(A210,[1]HistoriaOrdenCW24031155!$C$2:$Z$1413,24,FALSE)=0,"",VLOOKUP(A210,[1]HistoriaOrdenCW24031155!$C$2:$Z$1413,24,FALSE)),"")</f>
        <v>44624</v>
      </c>
      <c r="F210" s="2" t="str">
        <f>MID(IF(VLOOKUP("SurOccidente",[1]HistoriaOrdenCW24031155!$B210:$D$1413,2,FALSE)="NA","",(VLOOKUP("SurOccidente",[1]HistoriaOrdenCW24031155!$B210:$D$1413,3,FALSE))),1,90)</f>
        <v>Localidades 700 - Obra Civil 100%</v>
      </c>
      <c r="G210" s="4">
        <f>VLOOKUP(A210,[1]HistoriaOrdenCW24031155!$C$2:$O$1413,13,FALSE)</f>
        <v>44529</v>
      </c>
      <c r="H210" t="str">
        <f t="shared" si="4"/>
        <v>Año 2</v>
      </c>
      <c r="I210" s="2" t="str">
        <f>VLOOKUP(LEFT(A210,3),TablasAnexas!$A$22:$B$41,2,FALSE)</f>
        <v>Caqueta</v>
      </c>
      <c r="L210" t="str">
        <f>VLOOKUP(A210,[1]HistoriaOrdenCW24031155!$C$2:$F$1413,4,FALSE)</f>
        <v>Luis Ediel Torres</v>
      </c>
    </row>
    <row r="211" spans="1:12" x14ac:dyDescent="0.25">
      <c r="A211" t="str">
        <f>VLOOKUP("SurOccidente",[1]HistoriaOrdenCW24031155!$B211:$C$1413,2,FALSE)</f>
        <v>TOL.Melgar-4</v>
      </c>
      <c r="B211" s="3">
        <f ca="1">SUMIF([1]HistoriaOrdenCW24031155!$C$1:$E$1413,A211,[1]HistoriaOrdenCW24031155!$E:$E)</f>
        <v>6738718</v>
      </c>
      <c r="C211" s="1">
        <f>SUMIFS([1]HistoriaOrdenCW24031155!$E$2:$E$1413,[1]HistoriaOrdenCW24031155!$C$2:$C$1413,A211,[1]HistoriaOrdenCW24031155!$Z$2:$Z$1413,"")</f>
        <v>0</v>
      </c>
      <c r="D211" s="1">
        <f>SUMIFS([1]HistoriaOrdenCW24031155!$E$2:$E$1413,[1]HistoriaOrdenCW24031155!$C$2:$C$1413,A211,[1]HistoriaOrdenCW24031155!$Z$2:$Z$1413,"&gt; 0")</f>
        <v>6738718</v>
      </c>
      <c r="E211" s="4">
        <f>IFERROR(IF(VLOOKUP(A211,[1]HistoriaOrdenCW24031155!$C$2:$Z$1413,24,FALSE)=0,"",VLOOKUP(A211,[1]HistoriaOrdenCW24031155!$C$2:$Z$1413,24,FALSE)),"")</f>
        <v>44596</v>
      </c>
      <c r="F211" s="2" t="str">
        <f>MID(IF(VLOOKUP("SurOccidente",[1]HistoriaOrdenCW24031155!$B211:$D$1413,2,FALSE)="NA","",(VLOOKUP("SurOccidente",[1]HistoriaOrdenCW24031155!$B211:$D$1413,3,FALSE))),1,90)</f>
        <v>Ampliación Localidades 700 - Ampliación Obras Civiles</v>
      </c>
      <c r="G211" s="4">
        <f>VLOOKUP(A211,[1]HistoriaOrdenCW24031155!$C$2:$O$1413,13,FALSE)</f>
        <v>44512</v>
      </c>
      <c r="H211" t="str">
        <f t="shared" si="4"/>
        <v>Año 2</v>
      </c>
      <c r="I211" s="2" t="str">
        <f>VLOOKUP(LEFT(A211,3),TablasAnexas!$A$22:$B$41,2,FALSE)</f>
        <v>Tolima</v>
      </c>
      <c r="L211" t="str">
        <f>VLOOKUP(A211,[1]HistoriaOrdenCW24031155!$C$2:$F$1413,4,FALSE)</f>
        <v>German Dario Mancipe</v>
      </c>
    </row>
    <row r="212" spans="1:12" x14ac:dyDescent="0.25">
      <c r="A212" t="str">
        <f>VLOOKUP("SurOccidente",[1]HistoriaOrdenCW24031155!$B212:$C$1413,2,FALSE)</f>
        <v>FLO.Centro-2</v>
      </c>
      <c r="B212" s="3">
        <f ca="1">SUMIF([1]HistoriaOrdenCW24031155!$C$1:$E$1413,A212,[1]HistoriaOrdenCW24031155!$E:$E)</f>
        <v>2271138</v>
      </c>
      <c r="C212" s="1">
        <f>SUMIFS([1]HistoriaOrdenCW24031155!$E$2:$E$1413,[1]HistoriaOrdenCW24031155!$C$2:$C$1413,A212,[1]HistoriaOrdenCW24031155!$Z$2:$Z$1413,"")</f>
        <v>0</v>
      </c>
      <c r="D212" s="1">
        <f>SUMIFS([1]HistoriaOrdenCW24031155!$E$2:$E$1413,[1]HistoriaOrdenCW24031155!$C$2:$C$1413,A212,[1]HistoriaOrdenCW24031155!$Z$2:$Z$1413,"&gt; 0")</f>
        <v>2271138</v>
      </c>
      <c r="E212" s="4">
        <f>IFERROR(IF(VLOOKUP(A212,[1]HistoriaOrdenCW24031155!$C$2:$Z$1413,24,FALSE)=0,"",VLOOKUP(A212,[1]HistoriaOrdenCW24031155!$C$2:$Z$1413,24,FALSE)),"")</f>
        <v>44596</v>
      </c>
      <c r="F212" s="2" t="str">
        <f>MID(IF(VLOOKUP("SurOccidente",[1]HistoriaOrdenCW24031155!$B212:$D$1413,2,FALSE)="NA","",(VLOOKUP("SurOccidente",[1]HistoriaOrdenCW24031155!$B212:$D$1413,3,FALSE))),1,90)</f>
        <v>Ampliación Localidades 700 - Ampliación Obras Civiles</v>
      </c>
      <c r="G212" s="4">
        <f>VLOOKUP(A212,[1]HistoriaOrdenCW24031155!$C$2:$O$1413,13,FALSE)</f>
        <v>44512</v>
      </c>
      <c r="H212" t="str">
        <f t="shared" si="4"/>
        <v>Año 2</v>
      </c>
      <c r="I212" s="2" t="str">
        <f>VLOOKUP(LEFT(A212,3),TablasAnexas!$A$22:$B$41,2,FALSE)</f>
        <v>Florencia</v>
      </c>
      <c r="L212" t="str">
        <f>VLOOKUP(A212,[1]HistoriaOrdenCW24031155!$C$2:$F$1413,4,FALSE)</f>
        <v>German Dario Mancipe</v>
      </c>
    </row>
    <row r="213" spans="1:12" x14ac:dyDescent="0.25">
      <c r="A213" t="str">
        <f>VLOOKUP("SurOccidente",[1]HistoriaOrdenCW24031155!$B213:$C$1413,2,FALSE)</f>
        <v>CAL.Pedro Claver</v>
      </c>
      <c r="B213" s="3">
        <f ca="1">SUMIF([1]HistoriaOrdenCW24031155!$C$1:$E$1413,A213,[1]HistoriaOrdenCW24031155!$E:$E)</f>
        <v>4102315</v>
      </c>
      <c r="C213" s="1">
        <f>SUMIFS([1]HistoriaOrdenCW24031155!$E$2:$E$1413,[1]HistoriaOrdenCW24031155!$C$2:$C$1413,A213,[1]HistoriaOrdenCW24031155!$Z$2:$Z$1413,"")</f>
        <v>0</v>
      </c>
      <c r="D213" s="1">
        <f>SUMIFS([1]HistoriaOrdenCW24031155!$E$2:$E$1413,[1]HistoriaOrdenCW24031155!$C$2:$C$1413,A213,[1]HistoriaOrdenCW24031155!$Z$2:$Z$1413,"&gt; 0")</f>
        <v>4102315</v>
      </c>
      <c r="E213" s="4">
        <f>IFERROR(IF(VLOOKUP(A213,[1]HistoriaOrdenCW24031155!$C$2:$Z$1413,24,FALSE)=0,"",VLOOKUP(A213,[1]HistoriaOrdenCW24031155!$C$2:$Z$1413,24,FALSE)),"")</f>
        <v>44596</v>
      </c>
      <c r="F213" s="2" t="str">
        <f>MID(IF(VLOOKUP("SurOccidente",[1]HistoriaOrdenCW24031155!$B213:$D$1413,2,FALSE)="NA","",(VLOOKUP("SurOccidente",[1]HistoriaOrdenCW24031155!$B213:$D$1413,3,FALSE))),1,90)</f>
        <v>Ampliación Localidades 700 - Ampliación Obras Civiles</v>
      </c>
      <c r="G213" s="4">
        <f>VLOOKUP(A213,[1]HistoriaOrdenCW24031155!$C$2:$O$1413,13,FALSE)</f>
        <v>44512</v>
      </c>
      <c r="H213" t="str">
        <f t="shared" si="4"/>
        <v>Año 2</v>
      </c>
      <c r="I213" s="2" t="str">
        <f>VLOOKUP(LEFT(A213,3),TablasAnexas!$A$22:$B$41,2,FALSE)</f>
        <v>Cali</v>
      </c>
      <c r="L213" t="str">
        <f>VLOOKUP(A213,[1]HistoriaOrdenCW24031155!$C$2:$F$1413,4,FALSE)</f>
        <v>German Dario Mancipe</v>
      </c>
    </row>
    <row r="214" spans="1:12" x14ac:dyDescent="0.25">
      <c r="A214" t="str">
        <f>VLOOKUP("SurOccidente",[1]HistoriaOrdenCW24031155!$B214:$C$1413,2,FALSE)</f>
        <v>TOL.Represa Prado</v>
      </c>
      <c r="B214" s="3">
        <f ca="1">SUMIF([1]HistoriaOrdenCW24031155!$C$1:$E$1413,A214,[1]HistoriaOrdenCW24031155!$E:$E)</f>
        <v>72000000</v>
      </c>
      <c r="C214" s="1">
        <f>SUMIFS([1]HistoriaOrdenCW24031155!$E$2:$E$1413,[1]HistoriaOrdenCW24031155!$C$2:$C$1413,A214,[1]HistoriaOrdenCW24031155!$Z$2:$Z$1413,"")</f>
        <v>72000000</v>
      </c>
      <c r="D214" s="1">
        <f>SUMIFS([1]HistoriaOrdenCW24031155!$E$2:$E$1413,[1]HistoriaOrdenCW24031155!$C$2:$C$1413,A214,[1]HistoriaOrdenCW24031155!$Z$2:$Z$1413,"&gt; 0")</f>
        <v>0</v>
      </c>
      <c r="E214" s="4" t="str">
        <f>IFERROR(IF(VLOOKUP(A214,[1]HistoriaOrdenCW24031155!$C$2:$Z$1413,24,FALSE)=0,"",VLOOKUP(A214,[1]HistoriaOrdenCW24031155!$C$2:$Z$1413,24,FALSE)),"")</f>
        <v/>
      </c>
      <c r="F214" s="2" t="str">
        <f>MID(IF(VLOOKUP("SurOccidente",[1]HistoriaOrdenCW24031155!$B214:$D$1413,2,FALSE)="NA","",(VLOOKUP("SurOccidente",[1]HistoriaOrdenCW24031155!$B214:$D$1413,3,FALSE))),1,90)</f>
        <v>Adecuaciones - Obras Eléctricas Menores</v>
      </c>
      <c r="G214" s="4">
        <f>VLOOKUP(A214,[1]HistoriaOrdenCW24031155!$C$2:$O$1413,13,FALSE)</f>
        <v>44516</v>
      </c>
      <c r="H214" t="str">
        <f t="shared" si="4"/>
        <v>Año 2</v>
      </c>
      <c r="I214" s="2" t="str">
        <f>VLOOKUP(LEFT(A214,3),TablasAnexas!$A$22:$B$41,2,FALSE)</f>
        <v>Tolima</v>
      </c>
      <c r="L214" t="str">
        <f>VLOOKUP(A214,[1]HistoriaOrdenCW24031155!$C$2:$F$1413,4,FALSE)</f>
        <v>Rafael Angel Garcia</v>
      </c>
    </row>
    <row r="215" spans="1:12" x14ac:dyDescent="0.25">
      <c r="A215" t="str">
        <f>VLOOKUP("SurOccidente",[1]HistoriaOrdenCW24031155!$B215:$C$1413,2,FALSE)</f>
        <v>TOL.La Sierra</v>
      </c>
      <c r="B215" s="3">
        <f ca="1">SUMIF([1]HistoriaOrdenCW24031155!$C$1:$E$1413,A215,[1]HistoriaOrdenCW24031155!$E:$E)</f>
        <v>72000000</v>
      </c>
      <c r="C215" s="1">
        <f>SUMIFS([1]HistoriaOrdenCW24031155!$E$2:$E$1413,[1]HistoriaOrdenCW24031155!$C$2:$C$1413,A215,[1]HistoriaOrdenCW24031155!$Z$2:$Z$1413,"")</f>
        <v>72000000</v>
      </c>
      <c r="D215" s="1">
        <f>SUMIFS([1]HistoriaOrdenCW24031155!$E$2:$E$1413,[1]HistoriaOrdenCW24031155!$C$2:$C$1413,A215,[1]HistoriaOrdenCW24031155!$Z$2:$Z$1413,"&gt; 0")</f>
        <v>0</v>
      </c>
      <c r="E215" s="4" t="str">
        <f>IFERROR(IF(VLOOKUP(A215,[1]HistoriaOrdenCW24031155!$C$2:$Z$1413,24,FALSE)=0,"",VLOOKUP(A215,[1]HistoriaOrdenCW24031155!$C$2:$Z$1413,24,FALSE)),"")</f>
        <v/>
      </c>
      <c r="F215" s="2" t="str">
        <f>MID(IF(VLOOKUP("SurOccidente",[1]HistoriaOrdenCW24031155!$B215:$D$1413,2,FALSE)="NA","",(VLOOKUP("SurOccidente",[1]HistoriaOrdenCW24031155!$B215:$D$1413,3,FALSE))),1,90)</f>
        <v>Adecuaciones - Obras Eléctricas Menores</v>
      </c>
      <c r="G215" s="4">
        <f>VLOOKUP(A215,[1]HistoriaOrdenCW24031155!$C$2:$O$1413,13,FALSE)</f>
        <v>44516</v>
      </c>
      <c r="H215" t="str">
        <f t="shared" si="4"/>
        <v>Año 2</v>
      </c>
      <c r="I215" s="2" t="str">
        <f>VLOOKUP(LEFT(A215,3),TablasAnexas!$A$22:$B$41,2,FALSE)</f>
        <v>Tolima</v>
      </c>
      <c r="L215" t="str">
        <f>VLOOKUP(A215,[1]HistoriaOrdenCW24031155!$C$2:$F$1413,4,FALSE)</f>
        <v>Rafael Angel Garcia</v>
      </c>
    </row>
    <row r="216" spans="1:12" x14ac:dyDescent="0.25">
      <c r="A216" t="str">
        <f>VLOOKUP("SurOccidente",[1]HistoriaOrdenCW24031155!$B216:$C$1413,2,FALSE)</f>
        <v>TOL.Cajamarca-3</v>
      </c>
      <c r="B216" s="3">
        <f ca="1">SUMIF([1]HistoriaOrdenCW24031155!$C$1:$E$1413,A216,[1]HistoriaOrdenCW24031155!$E:$E)</f>
        <v>71613591</v>
      </c>
      <c r="C216" s="1">
        <f>SUMIFS([1]HistoriaOrdenCW24031155!$E$2:$E$1413,[1]HistoriaOrdenCW24031155!$C$2:$C$1413,A216,[1]HistoriaOrdenCW24031155!$Z$2:$Z$1413,"")</f>
        <v>70000000</v>
      </c>
      <c r="D216" s="1">
        <f>SUMIFS([1]HistoriaOrdenCW24031155!$E$2:$E$1413,[1]HistoriaOrdenCW24031155!$C$2:$C$1413,A216,[1]HistoriaOrdenCW24031155!$Z$2:$Z$1413,"&gt; 0")</f>
        <v>1613591</v>
      </c>
      <c r="E216" s="4" t="str">
        <f>IFERROR(IF(VLOOKUP(A216,[1]HistoriaOrdenCW24031155!$C$2:$Z$1413,24,FALSE)=0,"",VLOOKUP(A216,[1]HistoriaOrdenCW24031155!$C$2:$Z$1413,24,FALSE)),"")</f>
        <v/>
      </c>
      <c r="F216" s="2" t="str">
        <f>MID(IF(VLOOKUP("SurOccidente",[1]HistoriaOrdenCW24031155!$B216:$D$1413,2,FALSE)="NA","",(VLOOKUP("SurOccidente",[1]HistoriaOrdenCW24031155!$B216:$D$1413,3,FALSE))),1,90)</f>
        <v>Adecuaciones - Obras Eléctricas Menores</v>
      </c>
      <c r="G216" s="4">
        <f>VLOOKUP(A216,[1]HistoriaOrdenCW24031155!$C$2:$O$1413,13,FALSE)</f>
        <v>44516</v>
      </c>
      <c r="H216" t="str">
        <f t="shared" si="4"/>
        <v>Año 2</v>
      </c>
      <c r="I216" s="2" t="str">
        <f>VLOOKUP(LEFT(A216,3),TablasAnexas!$A$22:$B$41,2,FALSE)</f>
        <v>Tolima</v>
      </c>
      <c r="L216" t="str">
        <f>VLOOKUP(A216,[1]HistoriaOrdenCW24031155!$C$2:$F$1413,4,FALSE)</f>
        <v>Rafael Angel Garcia</v>
      </c>
    </row>
    <row r="217" spans="1:12" x14ac:dyDescent="0.25">
      <c r="A217" t="str">
        <f>VLOOKUP("SurOccidente",[1]HistoriaOrdenCW24031155!$B217:$C$1413,2,FALSE)</f>
        <v>HUI.El Meson</v>
      </c>
      <c r="B217" s="3">
        <f ca="1">SUMIF([1]HistoriaOrdenCW24031155!$C$1:$E$1413,A217,[1]HistoriaOrdenCW24031155!$E:$E)</f>
        <v>70000000</v>
      </c>
      <c r="C217" s="1">
        <f>SUMIFS([1]HistoriaOrdenCW24031155!$E$2:$E$1413,[1]HistoriaOrdenCW24031155!$C$2:$C$1413,A217,[1]HistoriaOrdenCW24031155!$Z$2:$Z$1413,"")</f>
        <v>70000000</v>
      </c>
      <c r="D217" s="1">
        <f>SUMIFS([1]HistoriaOrdenCW24031155!$E$2:$E$1413,[1]HistoriaOrdenCW24031155!$C$2:$C$1413,A217,[1]HistoriaOrdenCW24031155!$Z$2:$Z$1413,"&gt; 0")</f>
        <v>0</v>
      </c>
      <c r="E217" s="4" t="str">
        <f>IFERROR(IF(VLOOKUP(A217,[1]HistoriaOrdenCW24031155!$C$2:$Z$1413,24,FALSE)=0,"",VLOOKUP(A217,[1]HistoriaOrdenCW24031155!$C$2:$Z$1413,24,FALSE)),"")</f>
        <v/>
      </c>
      <c r="F217" s="2" t="str">
        <f>MID(IF(VLOOKUP("SurOccidente",[1]HistoriaOrdenCW24031155!$B217:$D$1413,2,FALSE)="NA","",(VLOOKUP("SurOccidente",[1]HistoriaOrdenCW24031155!$B217:$D$1413,3,FALSE))),1,90)</f>
        <v>Adecuaciones - Obras Eléctricas Menores</v>
      </c>
      <c r="G217" s="4">
        <f>VLOOKUP(A217,[1]HistoriaOrdenCW24031155!$C$2:$O$1413,13,FALSE)</f>
        <v>44516</v>
      </c>
      <c r="H217" t="str">
        <f t="shared" si="4"/>
        <v>Año 2</v>
      </c>
      <c r="I217" s="2" t="str">
        <f>VLOOKUP(LEFT(A217,3),TablasAnexas!$A$22:$B$41,2,FALSE)</f>
        <v>Huila</v>
      </c>
      <c r="L217" t="str">
        <f>VLOOKUP(A217,[1]HistoriaOrdenCW24031155!$C$2:$F$1413,4,FALSE)</f>
        <v>Rafael Angel Garcia</v>
      </c>
    </row>
    <row r="218" spans="1:12" x14ac:dyDescent="0.25">
      <c r="A218" t="str">
        <f>VLOOKUP("SurOccidente",[1]HistoriaOrdenCW24031155!$B218:$C$1413,2,FALSE)</f>
        <v>HUI.La Jagua</v>
      </c>
      <c r="B218" s="3">
        <f ca="1">SUMIF([1]HistoriaOrdenCW24031155!$C$1:$E$1413,A218,[1]HistoriaOrdenCW24031155!$E:$E)</f>
        <v>70000000</v>
      </c>
      <c r="C218" s="1">
        <f>SUMIFS([1]HistoriaOrdenCW24031155!$E$2:$E$1413,[1]HistoriaOrdenCW24031155!$C$2:$C$1413,A218,[1]HistoriaOrdenCW24031155!$Z$2:$Z$1413,"")</f>
        <v>70000000</v>
      </c>
      <c r="D218" s="1">
        <f>SUMIFS([1]HistoriaOrdenCW24031155!$E$2:$E$1413,[1]HistoriaOrdenCW24031155!$C$2:$C$1413,A218,[1]HistoriaOrdenCW24031155!$Z$2:$Z$1413,"&gt; 0")</f>
        <v>0</v>
      </c>
      <c r="E218" s="4" t="str">
        <f>IFERROR(IF(VLOOKUP(A218,[1]HistoriaOrdenCW24031155!$C$2:$Z$1413,24,FALSE)=0,"",VLOOKUP(A218,[1]HistoriaOrdenCW24031155!$C$2:$Z$1413,24,FALSE)),"")</f>
        <v/>
      </c>
      <c r="F218" s="2" t="str">
        <f>MID(IF(VLOOKUP("SurOccidente",[1]HistoriaOrdenCW24031155!$B218:$D$1413,2,FALSE)="NA","",(VLOOKUP("SurOccidente",[1]HistoriaOrdenCW24031155!$B218:$D$1413,3,FALSE))),1,90)</f>
        <v>Adecuaciones - Obras Civiles Menores</v>
      </c>
      <c r="G218" s="4">
        <f>VLOOKUP(A218,[1]HistoriaOrdenCW24031155!$C$2:$O$1413,13,FALSE)</f>
        <v>44516</v>
      </c>
      <c r="H218" t="str">
        <f t="shared" si="4"/>
        <v>Año 2</v>
      </c>
      <c r="I218" s="2" t="str">
        <f>VLOOKUP(LEFT(A218,3),TablasAnexas!$A$22:$B$41,2,FALSE)</f>
        <v>Huila</v>
      </c>
      <c r="L218" t="str">
        <f>VLOOKUP(A218,[1]HistoriaOrdenCW24031155!$C$2:$F$1413,4,FALSE)</f>
        <v>Rafael Angel Garcia</v>
      </c>
    </row>
    <row r="219" spans="1:12" x14ac:dyDescent="0.25">
      <c r="A219" t="str">
        <f>VLOOKUP("SurOccidente",[1]HistoriaOrdenCW24031155!$B219:$C$1413,2,FALSE)</f>
        <v>NAR.Rio Mejicano</v>
      </c>
      <c r="B219" s="3">
        <f ca="1">SUMIF([1]HistoriaOrdenCW24031155!$C$1:$E$1413,A219,[1]HistoriaOrdenCW24031155!$E:$E)</f>
        <v>72000000</v>
      </c>
      <c r="C219" s="1">
        <f>SUMIFS([1]HistoriaOrdenCW24031155!$E$2:$E$1413,[1]HistoriaOrdenCW24031155!$C$2:$C$1413,A219,[1]HistoriaOrdenCW24031155!$Z$2:$Z$1413,"")</f>
        <v>72000000</v>
      </c>
      <c r="D219" s="1">
        <f>SUMIFS([1]HistoriaOrdenCW24031155!$E$2:$E$1413,[1]HistoriaOrdenCW24031155!$C$2:$C$1413,A219,[1]HistoriaOrdenCW24031155!$Z$2:$Z$1413,"&gt; 0")</f>
        <v>0</v>
      </c>
      <c r="E219" s="4" t="str">
        <f>IFERROR(IF(VLOOKUP(A219,[1]HistoriaOrdenCW24031155!$C$2:$Z$1413,24,FALSE)=0,"",VLOOKUP(A219,[1]HistoriaOrdenCW24031155!$C$2:$Z$1413,24,FALSE)),"")</f>
        <v/>
      </c>
      <c r="F219" s="2" t="str">
        <f>MID(IF(VLOOKUP("SurOccidente",[1]HistoriaOrdenCW24031155!$B219:$D$1413,2,FALSE)="NA","",(VLOOKUP("SurOccidente",[1]HistoriaOrdenCW24031155!$B219:$D$1413,3,FALSE))),1,90)</f>
        <v>Adecuaciones - Obras Eléctricas Menores</v>
      </c>
      <c r="G219" s="4">
        <f>VLOOKUP(A219,[1]HistoriaOrdenCW24031155!$C$2:$O$1413,13,FALSE)</f>
        <v>44516</v>
      </c>
      <c r="H219" t="str">
        <f t="shared" si="4"/>
        <v>Año 2</v>
      </c>
      <c r="I219" s="2" t="str">
        <f>VLOOKUP(LEFT(A219,3),TablasAnexas!$A$22:$B$41,2,FALSE)</f>
        <v>Nariño</v>
      </c>
      <c r="L219" t="str">
        <f>VLOOKUP(A219,[1]HistoriaOrdenCW24031155!$C$2:$F$1413,4,FALSE)</f>
        <v>Rafael Angel Garcia</v>
      </c>
    </row>
    <row r="220" spans="1:12" x14ac:dyDescent="0.25">
      <c r="A220" t="str">
        <f>VLOOKUP("SurOccidente",[1]HistoriaOrdenCW24031155!$B220:$C$1413,2,FALSE)</f>
        <v>NAR.Via Aeropuerto Ipiales</v>
      </c>
      <c r="B220" s="3">
        <f ca="1">SUMIF([1]HistoriaOrdenCW24031155!$C$1:$E$1413,A220,[1]HistoriaOrdenCW24031155!$E:$E)</f>
        <v>213628484</v>
      </c>
      <c r="C220" s="1">
        <f>SUMIFS([1]HistoriaOrdenCW24031155!$E$2:$E$1413,[1]HistoriaOrdenCW24031155!$C$2:$C$1413,A220,[1]HistoriaOrdenCW24031155!$Z$2:$Z$1413,"")</f>
        <v>204128796</v>
      </c>
      <c r="D220" s="1">
        <f>SUMIFS([1]HistoriaOrdenCW24031155!$E$2:$E$1413,[1]HistoriaOrdenCW24031155!$C$2:$C$1413,A220,[1]HistoriaOrdenCW24031155!$Z$2:$Z$1413,"&gt; 0")</f>
        <v>9499688</v>
      </c>
      <c r="E220" s="4" t="str">
        <f>IFERROR(IF(VLOOKUP(A220,[1]HistoriaOrdenCW24031155!$C$2:$Z$1413,24,FALSE)=0,"",VLOOKUP(A220,[1]HistoriaOrdenCW24031155!$C$2:$Z$1413,24,FALSE)),"")</f>
        <v/>
      </c>
      <c r="F220" s="2" t="str">
        <f>MID(IF(VLOOKUP("SurOccidente",[1]HistoriaOrdenCW24031155!$B220:$D$1413,2,FALSE)="NA","",(VLOOKUP("SurOccidente",[1]HistoriaOrdenCW24031155!$B220:$D$1413,3,FALSE))),1,90)</f>
        <v>Adecuaciones - Obras Eléctricas Menores</v>
      </c>
      <c r="G220" s="4">
        <f>VLOOKUP(A220,[1]HistoriaOrdenCW24031155!$C$2:$O$1413,13,FALSE)</f>
        <v>44516</v>
      </c>
      <c r="H220" t="str">
        <f t="shared" si="4"/>
        <v>Año 2</v>
      </c>
      <c r="I220" s="2" t="str">
        <f>VLOOKUP(LEFT(A220,3),TablasAnexas!$A$22:$B$41,2,FALSE)</f>
        <v>Nariño</v>
      </c>
      <c r="L220" t="str">
        <f>VLOOKUP(A220,[1]HistoriaOrdenCW24031155!$C$2:$F$1413,4,FALSE)</f>
        <v>Rafael Angel Garcia</v>
      </c>
    </row>
    <row r="221" spans="1:12" x14ac:dyDescent="0.25">
      <c r="A221" t="str">
        <f>VLOOKUP("SurOccidente",[1]HistoriaOrdenCW24031155!$B221:$C$1413,2,FALSE)</f>
        <v>CAQ.Puerto Londono</v>
      </c>
      <c r="B221" s="3">
        <f ca="1">SUMIF([1]HistoriaOrdenCW24031155!$C$1:$E$1413,A221,[1]HistoriaOrdenCW24031155!$E:$E)</f>
        <v>613860042</v>
      </c>
      <c r="C221" s="1">
        <f>SUMIFS([1]HistoriaOrdenCW24031155!$E$2:$E$1413,[1]HistoriaOrdenCW24031155!$C$2:$C$1413,A221,[1]HistoriaOrdenCW24031155!$Z$2:$Z$1413,"")</f>
        <v>369074500</v>
      </c>
      <c r="D221" s="1">
        <f>SUMIFS([1]HistoriaOrdenCW24031155!$E$2:$E$1413,[1]HistoriaOrdenCW24031155!$C$2:$C$1413,A221,[1]HistoriaOrdenCW24031155!$Z$2:$Z$1413,"&gt; 0")</f>
        <v>244785542</v>
      </c>
      <c r="E221" s="4" t="str">
        <f>IFERROR(IF(VLOOKUP(A221,[1]HistoriaOrdenCW24031155!$C$2:$Z$1413,24,FALSE)=0,"",VLOOKUP(A221,[1]HistoriaOrdenCW24031155!$C$2:$Z$1413,24,FALSE)),"")</f>
        <v/>
      </c>
      <c r="F221" s="2" t="str">
        <f>MID(IF(VLOOKUP("SurOccidente",[1]HistoriaOrdenCW24031155!$B221:$D$1413,2,FALSE)="NA","",(VLOOKUP("SurOccidente",[1]HistoriaOrdenCW24031155!$B221:$D$1413,3,FALSE))),1,90)</f>
        <v>Localidades 700 - Obra Eléctrica 100%</v>
      </c>
      <c r="G221" s="4">
        <f>VLOOKUP(A221,[1]HistoriaOrdenCW24031155!$C$2:$O$1413,13,FALSE)</f>
        <v>44529</v>
      </c>
      <c r="H221" t="str">
        <f t="shared" si="4"/>
        <v>Año 2</v>
      </c>
      <c r="I221" s="2" t="str">
        <f>VLOOKUP(LEFT(A221,3),TablasAnexas!$A$22:$B$41,2,FALSE)</f>
        <v>Caqueta</v>
      </c>
      <c r="L221" t="str">
        <f>VLOOKUP(A221,[1]HistoriaOrdenCW24031155!$C$2:$F$1413,4,FALSE)</f>
        <v>Juan Carlos Gonzalez</v>
      </c>
    </row>
    <row r="222" spans="1:12" x14ac:dyDescent="0.25">
      <c r="A222" t="str">
        <f>VLOOKUP("SurOccidente",[1]HistoriaOrdenCW24031155!$B222:$C$1413,2,FALSE)</f>
        <v>CAQ.Puerto Londono</v>
      </c>
      <c r="B222" s="3">
        <f ca="1">SUMIF([1]HistoriaOrdenCW24031155!$C$1:$E$1413,A222,[1]HistoriaOrdenCW24031155!$E:$E)</f>
        <v>613860042</v>
      </c>
      <c r="C222" s="1">
        <f>SUMIFS([1]HistoriaOrdenCW24031155!$E$2:$E$1413,[1]HistoriaOrdenCW24031155!$C$2:$C$1413,A222,[1]HistoriaOrdenCW24031155!$Z$2:$Z$1413,"")</f>
        <v>369074500</v>
      </c>
      <c r="D222" s="1">
        <f>SUMIFS([1]HistoriaOrdenCW24031155!$E$2:$E$1413,[1]HistoriaOrdenCW24031155!$C$2:$C$1413,A222,[1]HistoriaOrdenCW24031155!$Z$2:$Z$1413,"&gt; 0")</f>
        <v>244785542</v>
      </c>
      <c r="E222" s="4" t="str">
        <f>IFERROR(IF(VLOOKUP(A222,[1]HistoriaOrdenCW24031155!$C$2:$Z$1413,24,FALSE)=0,"",VLOOKUP(A222,[1]HistoriaOrdenCW24031155!$C$2:$Z$1413,24,FALSE)),"")</f>
        <v/>
      </c>
      <c r="F222" s="2" t="str">
        <f>MID(IF(VLOOKUP("SurOccidente",[1]HistoriaOrdenCW24031155!$B222:$D$1413,2,FALSE)="NA","",(VLOOKUP("SurOccidente",[1]HistoriaOrdenCW24031155!$B222:$D$1413,3,FALSE))),1,90)</f>
        <v>Localidades 700 - Obra Civil 100%</v>
      </c>
      <c r="G222" s="4">
        <f>VLOOKUP(A222,[1]HistoriaOrdenCW24031155!$C$2:$O$1413,13,FALSE)</f>
        <v>44529</v>
      </c>
      <c r="H222" t="str">
        <f t="shared" si="4"/>
        <v>Año 2</v>
      </c>
      <c r="I222" s="2" t="str">
        <f>VLOOKUP(LEFT(A222,3),TablasAnexas!$A$22:$B$41,2,FALSE)</f>
        <v>Caqueta</v>
      </c>
      <c r="L222" t="str">
        <f>VLOOKUP(A222,[1]HistoriaOrdenCW24031155!$C$2:$F$1413,4,FALSE)</f>
        <v>Juan Carlos Gonzalez</v>
      </c>
    </row>
    <row r="223" spans="1:12" x14ac:dyDescent="0.25">
      <c r="A223" t="str">
        <f>VLOOKUP("SurOccidente",[1]HistoriaOrdenCW24031155!$B223:$C$1413,2,FALSE)</f>
        <v>CAU.Santa Rosa Patia</v>
      </c>
      <c r="B223" s="3">
        <f ca="1">SUMIF([1]HistoriaOrdenCW24031155!$C$1:$E$1413,A223,[1]HistoriaOrdenCW24031155!$E:$E)</f>
        <v>636355542</v>
      </c>
      <c r="C223" s="1">
        <f>SUMIFS([1]HistoriaOrdenCW24031155!$E$2:$E$1413,[1]HistoriaOrdenCW24031155!$C$2:$C$1413,A223,[1]HistoriaOrdenCW24031155!$Z$2:$Z$1413,"")</f>
        <v>391570000</v>
      </c>
      <c r="D223" s="1">
        <f>SUMIFS([1]HistoriaOrdenCW24031155!$E$2:$E$1413,[1]HistoriaOrdenCW24031155!$C$2:$C$1413,A223,[1]HistoriaOrdenCW24031155!$Z$2:$Z$1413,"&gt; 0")</f>
        <v>244785542</v>
      </c>
      <c r="E223" s="4" t="str">
        <f>IFERROR(IF(VLOOKUP(A223,[1]HistoriaOrdenCW24031155!$C$2:$Z$1413,24,FALSE)=0,"",VLOOKUP(A223,[1]HistoriaOrdenCW24031155!$C$2:$Z$1413,24,FALSE)),"")</f>
        <v/>
      </c>
      <c r="F223" s="2" t="str">
        <f>MID(IF(VLOOKUP("SurOccidente",[1]HistoriaOrdenCW24031155!$B223:$D$1413,2,FALSE)="NA","",(VLOOKUP("SurOccidente",[1]HistoriaOrdenCW24031155!$B223:$D$1413,3,FALSE))),1,90)</f>
        <v>Localidades 700 - Obra Eléctrica 100%</v>
      </c>
      <c r="G223" s="4">
        <f>VLOOKUP(A223,[1]HistoriaOrdenCW24031155!$C$2:$O$1413,13,FALSE)</f>
        <v>44529</v>
      </c>
      <c r="H223" t="str">
        <f t="shared" si="4"/>
        <v>Año 2</v>
      </c>
      <c r="I223" s="2" t="str">
        <f>VLOOKUP(LEFT(A223,3),TablasAnexas!$A$22:$B$41,2,FALSE)</f>
        <v>Cauca</v>
      </c>
      <c r="L223" t="str">
        <f>VLOOKUP(A223,[1]HistoriaOrdenCW24031155!$C$2:$F$1413,4,FALSE)</f>
        <v>Juan Carlos Gonzalez</v>
      </c>
    </row>
    <row r="224" spans="1:12" x14ac:dyDescent="0.25">
      <c r="A224" t="str">
        <f>VLOOKUP("SurOccidente",[1]HistoriaOrdenCW24031155!$B224:$C$1413,2,FALSE)</f>
        <v>CAQ.Brisas de la Tunia</v>
      </c>
      <c r="B224" s="3">
        <f ca="1">SUMIF([1]HistoriaOrdenCW24031155!$C$1:$E$1413,A224,[1]HistoriaOrdenCW24031155!$E:$E)</f>
        <v>634230000</v>
      </c>
      <c r="C224" s="1">
        <f>SUMIFS([1]HistoriaOrdenCW24031155!$E$2:$E$1413,[1]HistoriaOrdenCW24031155!$C$2:$C$1413,A224,[1]HistoriaOrdenCW24031155!$Z$2:$Z$1413,"")</f>
        <v>634230000</v>
      </c>
      <c r="D224" s="1">
        <f>SUMIFS([1]HistoriaOrdenCW24031155!$E$2:$E$1413,[1]HistoriaOrdenCW24031155!$C$2:$C$1413,A224,[1]HistoriaOrdenCW24031155!$Z$2:$Z$1413,"&gt; 0")</f>
        <v>0</v>
      </c>
      <c r="E224" s="4" t="str">
        <f>IFERROR(IF(VLOOKUP(A224,[1]HistoriaOrdenCW24031155!$C$2:$Z$1413,24,FALSE)=0,"",VLOOKUP(A224,[1]HistoriaOrdenCW24031155!$C$2:$Z$1413,24,FALSE)),"")</f>
        <v/>
      </c>
      <c r="F224" s="2" t="str">
        <f>MID(IF(VLOOKUP("SurOccidente",[1]HistoriaOrdenCW24031155!$B224:$D$1413,2,FALSE)="NA","",(VLOOKUP("SurOccidente",[1]HistoriaOrdenCW24031155!$B224:$D$1413,3,FALSE))),1,90)</f>
        <v>Localidades 700 - Cimentación Torre</v>
      </c>
      <c r="G224" s="4">
        <f>VLOOKUP(A224,[1]HistoriaOrdenCW24031155!$C$2:$O$1413,13,FALSE)</f>
        <v>44529</v>
      </c>
      <c r="H224" t="str">
        <f t="shared" si="4"/>
        <v>Año 2</v>
      </c>
      <c r="I224" s="2" t="str">
        <f>VLOOKUP(LEFT(A224,3),TablasAnexas!$A$22:$B$41,2,FALSE)</f>
        <v>Caqueta</v>
      </c>
      <c r="L224" t="str">
        <f>VLOOKUP(A224,[1]HistoriaOrdenCW24031155!$C$2:$F$1413,4,FALSE)</f>
        <v>Juan Carlos Gonzalez</v>
      </c>
    </row>
    <row r="225" spans="1:12" x14ac:dyDescent="0.25">
      <c r="A225" t="str">
        <f>VLOOKUP("SurOccidente",[1]HistoriaOrdenCW24031155!$B225:$C$1413,2,FALSE)</f>
        <v>CAQ.Brisas de la Tunia</v>
      </c>
      <c r="B225" s="3">
        <f ca="1">SUMIF([1]HistoriaOrdenCW24031155!$C$1:$E$1413,A225,[1]HistoriaOrdenCW24031155!$E:$E)</f>
        <v>634230000</v>
      </c>
      <c r="C225" s="1">
        <f>SUMIFS([1]HistoriaOrdenCW24031155!$E$2:$E$1413,[1]HistoriaOrdenCW24031155!$C$2:$C$1413,A225,[1]HistoriaOrdenCW24031155!$Z$2:$Z$1413,"")</f>
        <v>634230000</v>
      </c>
      <c r="D225" s="1">
        <f>SUMIFS([1]HistoriaOrdenCW24031155!$E$2:$E$1413,[1]HistoriaOrdenCW24031155!$C$2:$C$1413,A225,[1]HistoriaOrdenCW24031155!$Z$2:$Z$1413,"&gt; 0")</f>
        <v>0</v>
      </c>
      <c r="E225" s="4" t="str">
        <f>IFERROR(IF(VLOOKUP(A225,[1]HistoriaOrdenCW24031155!$C$2:$Z$1413,24,FALSE)=0,"",VLOOKUP(A225,[1]HistoriaOrdenCW24031155!$C$2:$Z$1413,24,FALSE)),"")</f>
        <v/>
      </c>
      <c r="F225" s="2" t="str">
        <f>MID(IF(VLOOKUP("SurOccidente",[1]HistoriaOrdenCW24031155!$B225:$D$1413,2,FALSE)="NA","",(VLOOKUP("SurOccidente",[1]HistoriaOrdenCW24031155!$B225:$D$1413,3,FALSE))),1,90)</f>
        <v>Localidades 700 - Obra Civil 100%</v>
      </c>
      <c r="G225" s="4">
        <f>VLOOKUP(A225,[1]HistoriaOrdenCW24031155!$C$2:$O$1413,13,FALSE)</f>
        <v>44529</v>
      </c>
      <c r="H225" t="str">
        <f t="shared" si="4"/>
        <v>Año 2</v>
      </c>
      <c r="I225" s="2" t="str">
        <f>VLOOKUP(LEFT(A225,3),TablasAnexas!$A$22:$B$41,2,FALSE)</f>
        <v>Caqueta</v>
      </c>
      <c r="L225" t="str">
        <f>VLOOKUP(A225,[1]HistoriaOrdenCW24031155!$C$2:$F$1413,4,FALSE)</f>
        <v>Juan Carlos Gonzalez</v>
      </c>
    </row>
    <row r="226" spans="1:12" x14ac:dyDescent="0.25">
      <c r="A226" t="str">
        <f>VLOOKUP("SurOccidente",[1]HistoriaOrdenCW24031155!$B226:$C$1413,2,FALSE)</f>
        <v>CAQ.Brisas de la Tunia</v>
      </c>
      <c r="B226" s="3">
        <f ca="1">SUMIF([1]HistoriaOrdenCW24031155!$C$1:$E$1413,A226,[1]HistoriaOrdenCW24031155!$E:$E)</f>
        <v>634230000</v>
      </c>
      <c r="C226" s="1">
        <f>SUMIFS([1]HistoriaOrdenCW24031155!$E$2:$E$1413,[1]HistoriaOrdenCW24031155!$C$2:$C$1413,A226,[1]HistoriaOrdenCW24031155!$Z$2:$Z$1413,"")</f>
        <v>634230000</v>
      </c>
      <c r="D226" s="1">
        <f>SUMIFS([1]HistoriaOrdenCW24031155!$E$2:$E$1413,[1]HistoriaOrdenCW24031155!$C$2:$C$1413,A226,[1]HistoriaOrdenCW24031155!$Z$2:$Z$1413,"&gt; 0")</f>
        <v>0</v>
      </c>
      <c r="E226" s="4" t="str">
        <f>IFERROR(IF(VLOOKUP(A226,[1]HistoriaOrdenCW24031155!$C$2:$Z$1413,24,FALSE)=0,"",VLOOKUP(A226,[1]HistoriaOrdenCW24031155!$C$2:$Z$1413,24,FALSE)),"")</f>
        <v/>
      </c>
      <c r="F226" s="2" t="str">
        <f>MID(IF(VLOOKUP("SurOccidente",[1]HistoriaOrdenCW24031155!$B226:$D$1413,2,FALSE)="NA","",(VLOOKUP("SurOccidente",[1]HistoriaOrdenCW24031155!$B226:$D$1413,3,FALSE))),1,90)</f>
        <v>Localidades 700 - Suministro e Instalación Torre</v>
      </c>
      <c r="G226" s="4">
        <f>VLOOKUP(A226,[1]HistoriaOrdenCW24031155!$C$2:$O$1413,13,FALSE)</f>
        <v>44529</v>
      </c>
      <c r="H226" t="str">
        <f t="shared" si="4"/>
        <v>Año 2</v>
      </c>
      <c r="I226" s="2" t="str">
        <f>VLOOKUP(LEFT(A226,3),TablasAnexas!$A$22:$B$41,2,FALSE)</f>
        <v>Caqueta</v>
      </c>
      <c r="L226" t="str">
        <f>VLOOKUP(A226,[1]HistoriaOrdenCW24031155!$C$2:$F$1413,4,FALSE)</f>
        <v>Juan Carlos Gonzalez</v>
      </c>
    </row>
    <row r="227" spans="1:12" x14ac:dyDescent="0.25">
      <c r="A227" t="str">
        <f>VLOOKUP("SurOccidente",[1]HistoriaOrdenCW24031155!$B227:$C$1413,2,FALSE)</f>
        <v>CAQ.Puerto Londono</v>
      </c>
      <c r="B227" s="3">
        <f ca="1">SUMIF([1]HistoriaOrdenCW24031155!$C$1:$E$1413,A227,[1]HistoriaOrdenCW24031155!$E:$E)</f>
        <v>613860042</v>
      </c>
      <c r="C227" s="1">
        <f>SUMIFS([1]HistoriaOrdenCW24031155!$E$2:$E$1413,[1]HistoriaOrdenCW24031155!$C$2:$C$1413,A227,[1]HistoriaOrdenCW24031155!$Z$2:$Z$1413,"")</f>
        <v>369074500</v>
      </c>
      <c r="D227" s="1">
        <f>SUMIFS([1]HistoriaOrdenCW24031155!$E$2:$E$1413,[1]HistoriaOrdenCW24031155!$C$2:$C$1413,A227,[1]HistoriaOrdenCW24031155!$Z$2:$Z$1413,"&gt; 0")</f>
        <v>244785542</v>
      </c>
      <c r="E227" s="4" t="str">
        <f>IFERROR(IF(VLOOKUP(A227,[1]HistoriaOrdenCW24031155!$C$2:$Z$1413,24,FALSE)=0,"",VLOOKUP(A227,[1]HistoriaOrdenCW24031155!$C$2:$Z$1413,24,FALSE)),"")</f>
        <v/>
      </c>
      <c r="F227" s="2" t="str">
        <f>MID(IF(VLOOKUP("SurOccidente",[1]HistoriaOrdenCW24031155!$B227:$D$1413,2,FALSE)="NA","",(VLOOKUP("SurOccidente",[1]HistoriaOrdenCW24031155!$B227:$D$1413,3,FALSE))),1,90)</f>
        <v>Localidades 700 - Suministro e Instalación Torre</v>
      </c>
      <c r="G227" s="4">
        <f>VLOOKUP(A227,[1]HistoriaOrdenCW24031155!$C$2:$O$1413,13,FALSE)</f>
        <v>44529</v>
      </c>
      <c r="H227" t="str">
        <f t="shared" si="4"/>
        <v>Año 2</v>
      </c>
      <c r="I227" s="2" t="str">
        <f>VLOOKUP(LEFT(A227,3),TablasAnexas!$A$22:$B$41,2,FALSE)</f>
        <v>Caqueta</v>
      </c>
      <c r="L227" t="str">
        <f>VLOOKUP(A227,[1]HistoriaOrdenCW24031155!$C$2:$F$1413,4,FALSE)</f>
        <v>Juan Carlos Gonzalez</v>
      </c>
    </row>
    <row r="228" spans="1:12" x14ac:dyDescent="0.25">
      <c r="A228" t="str">
        <f>VLOOKUP("SurOccidente",[1]HistoriaOrdenCW24031155!$B228:$C$1413,2,FALSE)</f>
        <v>CAU.Santa Rosa Patia</v>
      </c>
      <c r="B228" s="3">
        <f ca="1">SUMIF([1]HistoriaOrdenCW24031155!$C$1:$E$1413,A228,[1]HistoriaOrdenCW24031155!$E:$E)</f>
        <v>636355542</v>
      </c>
      <c r="C228" s="1">
        <f>SUMIFS([1]HistoriaOrdenCW24031155!$E$2:$E$1413,[1]HistoriaOrdenCW24031155!$C$2:$C$1413,A228,[1]HistoriaOrdenCW24031155!$Z$2:$Z$1413,"")</f>
        <v>391570000</v>
      </c>
      <c r="D228" s="1">
        <f>SUMIFS([1]HistoriaOrdenCW24031155!$E$2:$E$1413,[1]HistoriaOrdenCW24031155!$C$2:$C$1413,A228,[1]HistoriaOrdenCW24031155!$Z$2:$Z$1413,"&gt; 0")</f>
        <v>244785542</v>
      </c>
      <c r="E228" s="4" t="str">
        <f>IFERROR(IF(VLOOKUP(A228,[1]HistoriaOrdenCW24031155!$C$2:$Z$1413,24,FALSE)=0,"",VLOOKUP(A228,[1]HistoriaOrdenCW24031155!$C$2:$Z$1413,24,FALSE)),"")</f>
        <v/>
      </c>
      <c r="F228" s="2" t="str">
        <f>MID(IF(VLOOKUP("SurOccidente",[1]HistoriaOrdenCW24031155!$B228:$D$1413,2,FALSE)="NA","",(VLOOKUP("SurOccidente",[1]HistoriaOrdenCW24031155!$B228:$D$1413,3,FALSE))),1,90)</f>
        <v>Localidades 700 - Obra Civil 100%</v>
      </c>
      <c r="G228" s="4">
        <f>VLOOKUP(A228,[1]HistoriaOrdenCW24031155!$C$2:$O$1413,13,FALSE)</f>
        <v>44529</v>
      </c>
      <c r="H228" t="str">
        <f t="shared" si="4"/>
        <v>Año 2</v>
      </c>
      <c r="I228" s="2" t="str">
        <f>VLOOKUP(LEFT(A228,3),TablasAnexas!$A$22:$B$41,2,FALSE)</f>
        <v>Cauca</v>
      </c>
      <c r="L228" t="str">
        <f>VLOOKUP(A228,[1]HistoriaOrdenCW24031155!$C$2:$F$1413,4,FALSE)</f>
        <v>Juan Carlos Gonzalez</v>
      </c>
    </row>
    <row r="229" spans="1:12" x14ac:dyDescent="0.25">
      <c r="A229" t="str">
        <f>VLOOKUP("SurOccidente",[1]HistoriaOrdenCW24031155!$B229:$C$1413,2,FALSE)</f>
        <v>CAU.Santa Rosa Patia</v>
      </c>
      <c r="B229" s="3">
        <f ca="1">SUMIF([1]HistoriaOrdenCW24031155!$C$1:$E$1413,A229,[1]HistoriaOrdenCW24031155!$E:$E)</f>
        <v>636355542</v>
      </c>
      <c r="C229" s="1">
        <f>SUMIFS([1]HistoriaOrdenCW24031155!$E$2:$E$1413,[1]HistoriaOrdenCW24031155!$C$2:$C$1413,A229,[1]HistoriaOrdenCW24031155!$Z$2:$Z$1413,"")</f>
        <v>391570000</v>
      </c>
      <c r="D229" s="1">
        <f>SUMIFS([1]HistoriaOrdenCW24031155!$E$2:$E$1413,[1]HistoriaOrdenCW24031155!$C$2:$C$1413,A229,[1]HistoriaOrdenCW24031155!$Z$2:$Z$1413,"&gt; 0")</f>
        <v>244785542</v>
      </c>
      <c r="E229" s="4" t="str">
        <f>IFERROR(IF(VLOOKUP(A229,[1]HistoriaOrdenCW24031155!$C$2:$Z$1413,24,FALSE)=0,"",VLOOKUP(A229,[1]HistoriaOrdenCW24031155!$C$2:$Z$1413,24,FALSE)),"")</f>
        <v/>
      </c>
      <c r="F229" s="2" t="str">
        <f>MID(IF(VLOOKUP("SurOccidente",[1]HistoriaOrdenCW24031155!$B229:$D$1413,2,FALSE)="NA","",(VLOOKUP("SurOccidente",[1]HistoriaOrdenCW24031155!$B229:$D$1413,3,FALSE))),1,90)</f>
        <v>Localidades 700 - Suministro e Instalación Torre</v>
      </c>
      <c r="G229" s="4">
        <f>VLOOKUP(A229,[1]HistoriaOrdenCW24031155!$C$2:$O$1413,13,FALSE)</f>
        <v>44529</v>
      </c>
      <c r="H229" t="str">
        <f t="shared" si="4"/>
        <v>Año 2</v>
      </c>
      <c r="I229" s="2" t="str">
        <f>VLOOKUP(LEFT(A229,3),TablasAnexas!$A$22:$B$41,2,FALSE)</f>
        <v>Cauca</v>
      </c>
      <c r="L229" t="str">
        <f>VLOOKUP(A229,[1]HistoriaOrdenCW24031155!$C$2:$F$1413,4,FALSE)</f>
        <v>Juan Carlos Gonzalez</v>
      </c>
    </row>
    <row r="230" spans="1:12" x14ac:dyDescent="0.25">
      <c r="A230" t="str">
        <f>VLOOKUP("SurOccidente",[1]HistoriaOrdenCW24031155!$B230:$C$1413,2,FALSE)</f>
        <v>VAL.Riofrio</v>
      </c>
      <c r="B230" s="3">
        <f ca="1">SUMIF([1]HistoriaOrdenCW24031155!$C$1:$E$1413,A230,[1]HistoriaOrdenCW24031155!$E:$E)</f>
        <v>15000000</v>
      </c>
      <c r="C230" s="1">
        <f>SUMIFS([1]HistoriaOrdenCW24031155!$E$2:$E$1413,[1]HistoriaOrdenCW24031155!$C$2:$C$1413,A230,[1]HistoriaOrdenCW24031155!$Z$2:$Z$1413,"")</f>
        <v>15000000</v>
      </c>
      <c r="D230" s="1">
        <f>SUMIFS([1]HistoriaOrdenCW24031155!$E$2:$E$1413,[1]HistoriaOrdenCW24031155!$C$2:$C$1413,A230,[1]HistoriaOrdenCW24031155!$Z$2:$Z$1413,"&gt; 0")</f>
        <v>0</v>
      </c>
      <c r="E230" s="4" t="str">
        <f>IFERROR(IF(VLOOKUP(A230,[1]HistoriaOrdenCW24031155!$C$2:$Z$1413,24,FALSE)=0,"",VLOOKUP(A230,[1]HistoriaOrdenCW24031155!$C$2:$Z$1413,24,FALSE)),"")</f>
        <v/>
      </c>
      <c r="F230" s="2" t="str">
        <f>MID(IF(VLOOKUP("SurOccidente",[1]HistoriaOrdenCW24031155!$B230:$D$1413,2,FALSE)="NA","",(VLOOKUP("SurOccidente",[1]HistoriaOrdenCW24031155!$B230:$D$1413,3,FALSE))),1,90)</f>
        <v>Adecuaciones - Obras Eléctricas Menores</v>
      </c>
      <c r="G230" s="4">
        <f>VLOOKUP(A230,[1]HistoriaOrdenCW24031155!$C$2:$O$1413,13,FALSE)</f>
        <v>44510</v>
      </c>
      <c r="H230" t="str">
        <f t="shared" si="4"/>
        <v>Año 2</v>
      </c>
      <c r="I230" s="2" t="str">
        <f>VLOOKUP(LEFT(A230,3),TablasAnexas!$A$22:$B$41,2,FALSE)</f>
        <v>Valle del Cauca</v>
      </c>
      <c r="L230" t="str">
        <f>VLOOKUP(A230,[1]HistoriaOrdenCW24031155!$C$2:$F$1413,4,FALSE)</f>
        <v>Rafael Angel Garcia</v>
      </c>
    </row>
    <row r="231" spans="1:12" x14ac:dyDescent="0.25">
      <c r="A231" t="str">
        <f>VLOOKUP("SurOccidente",[1]HistoriaOrdenCW24031155!$B231:$C$1413,2,FALSE)</f>
        <v>CAQ.Libano</v>
      </c>
      <c r="B231" s="3">
        <f ca="1">SUMIF([1]HistoriaOrdenCW24031155!$C$1:$E$1413,A231,[1]HistoriaOrdenCW24031155!$E:$E)</f>
        <v>570000000</v>
      </c>
      <c r="C231" s="1">
        <f>SUMIFS([1]HistoriaOrdenCW24031155!$E$2:$E$1413,[1]HistoriaOrdenCW24031155!$C$2:$C$1413,A231,[1]HistoriaOrdenCW24031155!$Z$2:$Z$1413,"")</f>
        <v>570000000</v>
      </c>
      <c r="D231" s="1">
        <f>SUMIFS([1]HistoriaOrdenCW24031155!$E$2:$E$1413,[1]HistoriaOrdenCW24031155!$C$2:$C$1413,A231,[1]HistoriaOrdenCW24031155!$Z$2:$Z$1413,"&gt; 0")</f>
        <v>0</v>
      </c>
      <c r="E231" s="4" t="str">
        <f>IFERROR(IF(VLOOKUP(A231,[1]HistoriaOrdenCW24031155!$C$2:$Z$1413,24,FALSE)=0,"",VLOOKUP(A231,[1]HistoriaOrdenCW24031155!$C$2:$Z$1413,24,FALSE)),"")</f>
        <v/>
      </c>
      <c r="F231" s="2" t="str">
        <f>MID(IF(VLOOKUP("SurOccidente",[1]HistoriaOrdenCW24031155!$B231:$D$1413,2,FALSE)="NA","",(VLOOKUP("SurOccidente",[1]HistoriaOrdenCW24031155!$B231:$D$1413,3,FALSE))),1,90)</f>
        <v>Localidades 700 - Cimentación Torre</v>
      </c>
      <c r="G231" s="4">
        <f>VLOOKUP(A231,[1]HistoriaOrdenCW24031155!$C$2:$O$1413,13,FALSE)</f>
        <v>44522</v>
      </c>
      <c r="H231" t="str">
        <f t="shared" si="4"/>
        <v>Año 2</v>
      </c>
      <c r="I231" s="2" t="str">
        <f>VLOOKUP(LEFT(A231,3),TablasAnexas!$A$22:$B$41,2,FALSE)</f>
        <v>Caqueta</v>
      </c>
      <c r="L231" t="str">
        <f>VLOOKUP(A231,[1]HistoriaOrdenCW24031155!$C$2:$F$1413,4,FALSE)</f>
        <v>Luis Ediel Torres</v>
      </c>
    </row>
    <row r="232" spans="1:12" x14ac:dyDescent="0.25">
      <c r="A232" t="str">
        <f>VLOOKUP("SurOccidente",[1]HistoriaOrdenCW24031155!$B232:$C$1413,2,FALSE)</f>
        <v>CAQ.Libano</v>
      </c>
      <c r="B232" s="3">
        <f ca="1">SUMIF([1]HistoriaOrdenCW24031155!$C$1:$E$1413,A232,[1]HistoriaOrdenCW24031155!$E:$E)</f>
        <v>570000000</v>
      </c>
      <c r="C232" s="1">
        <f>SUMIFS([1]HistoriaOrdenCW24031155!$E$2:$E$1413,[1]HistoriaOrdenCW24031155!$C$2:$C$1413,A232,[1]HistoriaOrdenCW24031155!$Z$2:$Z$1413,"")</f>
        <v>570000000</v>
      </c>
      <c r="D232" s="1">
        <f>SUMIFS([1]HistoriaOrdenCW24031155!$E$2:$E$1413,[1]HistoriaOrdenCW24031155!$C$2:$C$1413,A232,[1]HistoriaOrdenCW24031155!$Z$2:$Z$1413,"&gt; 0")</f>
        <v>0</v>
      </c>
      <c r="E232" s="4" t="str">
        <f>IFERROR(IF(VLOOKUP(A232,[1]HistoriaOrdenCW24031155!$C$2:$Z$1413,24,FALSE)=0,"",VLOOKUP(A232,[1]HistoriaOrdenCW24031155!$C$2:$Z$1413,24,FALSE)),"")</f>
        <v/>
      </c>
      <c r="F232" s="2" t="str">
        <f>MID(IF(VLOOKUP("SurOccidente",[1]HistoriaOrdenCW24031155!$B232:$D$1413,2,FALSE)="NA","",(VLOOKUP("SurOccidente",[1]HistoriaOrdenCW24031155!$B232:$D$1413,3,FALSE))),1,90)</f>
        <v>Localidades 700 - Suministro e Instalación Torre</v>
      </c>
      <c r="G232" s="4">
        <f>VLOOKUP(A232,[1]HistoriaOrdenCW24031155!$C$2:$O$1413,13,FALSE)</f>
        <v>44522</v>
      </c>
      <c r="H232" t="str">
        <f t="shared" si="4"/>
        <v>Año 2</v>
      </c>
      <c r="I232" s="2" t="str">
        <f>VLOOKUP(LEFT(A232,3),TablasAnexas!$A$22:$B$41,2,FALSE)</f>
        <v>Caqueta</v>
      </c>
      <c r="L232" t="str">
        <f>VLOOKUP(A232,[1]HistoriaOrdenCW24031155!$C$2:$F$1413,4,FALSE)</f>
        <v>Luis Ediel Torres</v>
      </c>
    </row>
    <row r="233" spans="1:12" x14ac:dyDescent="0.25">
      <c r="A233" t="str">
        <f>VLOOKUP("SurOccidente",[1]HistoriaOrdenCW24031155!$B233:$C$1413,2,FALSE)</f>
        <v>CAQ.Libano</v>
      </c>
      <c r="B233" s="3">
        <f ca="1">SUMIF([1]HistoriaOrdenCW24031155!$C$1:$E$1413,A233,[1]HistoriaOrdenCW24031155!$E:$E)</f>
        <v>570000000</v>
      </c>
      <c r="C233" s="1">
        <f>SUMIFS([1]HistoriaOrdenCW24031155!$E$2:$E$1413,[1]HistoriaOrdenCW24031155!$C$2:$C$1413,A233,[1]HistoriaOrdenCW24031155!$Z$2:$Z$1413,"")</f>
        <v>570000000</v>
      </c>
      <c r="D233" s="1">
        <f>SUMIFS([1]HistoriaOrdenCW24031155!$E$2:$E$1413,[1]HistoriaOrdenCW24031155!$C$2:$C$1413,A233,[1]HistoriaOrdenCW24031155!$Z$2:$Z$1413,"&gt; 0")</f>
        <v>0</v>
      </c>
      <c r="E233" s="4" t="str">
        <f>IFERROR(IF(VLOOKUP(A233,[1]HistoriaOrdenCW24031155!$C$2:$Z$1413,24,FALSE)=0,"",VLOOKUP(A233,[1]HistoriaOrdenCW24031155!$C$2:$Z$1413,24,FALSE)),"")</f>
        <v/>
      </c>
      <c r="F233" s="2" t="str">
        <f>MID(IF(VLOOKUP("SurOccidente",[1]HistoriaOrdenCW24031155!$B233:$D$1413,2,FALSE)="NA","",(VLOOKUP("SurOccidente",[1]HistoriaOrdenCW24031155!$B233:$D$1413,3,FALSE))),1,90)</f>
        <v>Localidades 700 - Obra Civil 100%</v>
      </c>
      <c r="G233" s="4">
        <f>VLOOKUP(A233,[1]HistoriaOrdenCW24031155!$C$2:$O$1413,13,FALSE)</f>
        <v>44522</v>
      </c>
      <c r="H233" t="str">
        <f t="shared" si="4"/>
        <v>Año 2</v>
      </c>
      <c r="I233" s="2" t="str">
        <f>VLOOKUP(LEFT(A233,3),TablasAnexas!$A$22:$B$41,2,FALSE)</f>
        <v>Caqueta</v>
      </c>
      <c r="L233" t="str">
        <f>VLOOKUP(A233,[1]HistoriaOrdenCW24031155!$C$2:$F$1413,4,FALSE)</f>
        <v>Luis Ediel Torres</v>
      </c>
    </row>
    <row r="234" spans="1:12" x14ac:dyDescent="0.25">
      <c r="A234" t="str">
        <f>VLOOKUP("SurOccidente",[1]HistoriaOrdenCW24031155!$B234:$C$1413,2,FALSE)</f>
        <v>VAL.IND Agropecuaria Zarzal</v>
      </c>
      <c r="B234" s="3">
        <f ca="1">SUMIF([1]HistoriaOrdenCW24031155!$C$1:$E$1413,A234,[1]HistoriaOrdenCW24031155!$E:$E)</f>
        <v>51500000</v>
      </c>
      <c r="C234" s="1">
        <f>SUMIFS([1]HistoriaOrdenCW24031155!$E$2:$E$1413,[1]HistoriaOrdenCW24031155!$C$2:$C$1413,A234,[1]HistoriaOrdenCW24031155!$Z$2:$Z$1413,"")</f>
        <v>51500000</v>
      </c>
      <c r="D234" s="1">
        <f>SUMIFS([1]HistoriaOrdenCW24031155!$E$2:$E$1413,[1]HistoriaOrdenCW24031155!$C$2:$C$1413,A234,[1]HistoriaOrdenCW24031155!$Z$2:$Z$1413,"&gt; 0")</f>
        <v>0</v>
      </c>
      <c r="E234" s="4" t="str">
        <f>IFERROR(IF(VLOOKUP(A234,[1]HistoriaOrdenCW24031155!$C$2:$Z$1413,24,FALSE)=0,"",VLOOKUP(A234,[1]HistoriaOrdenCW24031155!$C$2:$Z$1413,24,FALSE)),"")</f>
        <v/>
      </c>
      <c r="F234" s="2" t="str">
        <f>MID(IF(VLOOKUP("SurOccidente",[1]HistoriaOrdenCW24031155!$B234:$D$1413,2,FALSE)="NA","",(VLOOKUP("SurOccidente",[1]HistoriaOrdenCW24031155!$B234:$D$1413,3,FALSE))),1,90)</f>
        <v>Soluciones Dedicadas Corporativas - Obra Civil 100%</v>
      </c>
      <c r="G234" s="4">
        <f>VLOOKUP(A234,[1]HistoriaOrdenCW24031155!$C$2:$O$1413,13,FALSE)</f>
        <v>44512</v>
      </c>
      <c r="H234" t="str">
        <f t="shared" si="4"/>
        <v>Año 2</v>
      </c>
      <c r="I234" s="2" t="str">
        <f>VLOOKUP(LEFT(A234,3),TablasAnexas!$A$22:$B$41,2,FALSE)</f>
        <v>Valle del Cauca</v>
      </c>
      <c r="L234" t="str">
        <f>VLOOKUP(A234,[1]HistoriaOrdenCW24031155!$C$2:$F$1413,4,FALSE)</f>
        <v>German David Diez</v>
      </c>
    </row>
    <row r="235" spans="1:12" x14ac:dyDescent="0.25">
      <c r="A235" t="str">
        <f>VLOOKUP("SurOccidente",[1]HistoriaOrdenCW24031155!$B235:$C$1413,2,FALSE)</f>
        <v>CAU.Las Pilas</v>
      </c>
      <c r="B235" s="3">
        <f ca="1">SUMIF([1]HistoriaOrdenCW24031155!$C$1:$E$1413,A235,[1]HistoriaOrdenCW24031155!$E:$E)</f>
        <v>1453493778</v>
      </c>
      <c r="C235" s="1">
        <f>SUMIFS([1]HistoriaOrdenCW24031155!$E$2:$E$1413,[1]HistoriaOrdenCW24031155!$C$2:$C$1413,A235,[1]HistoriaOrdenCW24031155!$Z$2:$Z$1413,"")</f>
        <v>1453493778</v>
      </c>
      <c r="D235" s="1">
        <f>SUMIFS([1]HistoriaOrdenCW24031155!$E$2:$E$1413,[1]HistoriaOrdenCW24031155!$C$2:$C$1413,A235,[1]HistoriaOrdenCW24031155!$Z$2:$Z$1413,"&gt; 0")</f>
        <v>0</v>
      </c>
      <c r="E235" s="4" t="str">
        <f>IFERROR(IF(VLOOKUP(A235,[1]HistoriaOrdenCW24031155!$C$2:$Z$1413,24,FALSE)=0,"",VLOOKUP(A235,[1]HistoriaOrdenCW24031155!$C$2:$Z$1413,24,FALSE)),"")</f>
        <v/>
      </c>
      <c r="F235" s="2" t="str">
        <f>MID(IF(VLOOKUP("SurOccidente",[1]HistoriaOrdenCW24031155!$B235:$D$1413,2,FALSE)="NA","",(VLOOKUP("SurOccidente",[1]HistoriaOrdenCW24031155!$B235:$D$1413,3,FALSE))),1,90)</f>
        <v>Localidades 700 - Suministro e Instalación Torre</v>
      </c>
      <c r="G235" s="4">
        <f>VLOOKUP(A235,[1]HistoriaOrdenCW24031155!$C$2:$O$1413,13,FALSE)</f>
        <v>44512</v>
      </c>
      <c r="H235" t="str">
        <f t="shared" si="4"/>
        <v>Año 2</v>
      </c>
      <c r="I235" s="2" t="str">
        <f>VLOOKUP(LEFT(A235,3),TablasAnexas!$A$22:$B$41,2,FALSE)</f>
        <v>Cauca</v>
      </c>
      <c r="L235" t="str">
        <f>VLOOKUP(A235,[1]HistoriaOrdenCW24031155!$C$2:$F$1413,4,FALSE)</f>
        <v>German David Diez</v>
      </c>
    </row>
    <row r="236" spans="1:12" x14ac:dyDescent="0.25">
      <c r="A236" t="str">
        <f>VLOOKUP("SurOccidente",[1]HistoriaOrdenCW24031155!$B236:$C$1413,2,FALSE)</f>
        <v>CAU.Las Pilas</v>
      </c>
      <c r="B236" s="3">
        <f ca="1">SUMIF([1]HistoriaOrdenCW24031155!$C$1:$E$1413,A236,[1]HistoriaOrdenCW24031155!$E:$E)</f>
        <v>1453493778</v>
      </c>
      <c r="C236" s="1">
        <f>SUMIFS([1]HistoriaOrdenCW24031155!$E$2:$E$1413,[1]HistoriaOrdenCW24031155!$C$2:$C$1413,A236,[1]HistoriaOrdenCW24031155!$Z$2:$Z$1413,"")</f>
        <v>1453493778</v>
      </c>
      <c r="D236" s="1">
        <f>SUMIFS([1]HistoriaOrdenCW24031155!$E$2:$E$1413,[1]HistoriaOrdenCW24031155!$C$2:$C$1413,A236,[1]HistoriaOrdenCW24031155!$Z$2:$Z$1413,"&gt; 0")</f>
        <v>0</v>
      </c>
      <c r="E236" s="4" t="str">
        <f>IFERROR(IF(VLOOKUP(A236,[1]HistoriaOrdenCW24031155!$C$2:$Z$1413,24,FALSE)=0,"",VLOOKUP(A236,[1]HistoriaOrdenCW24031155!$C$2:$Z$1413,24,FALSE)),"")</f>
        <v/>
      </c>
      <c r="F236" s="2" t="str">
        <f>MID(IF(VLOOKUP("SurOccidente",[1]HistoriaOrdenCW24031155!$B236:$D$1413,2,FALSE)="NA","",(VLOOKUP("SurOccidente",[1]HistoriaOrdenCW24031155!$B236:$D$1413,3,FALSE))),1,90)</f>
        <v>Localidades 700 - Cimentación Torre</v>
      </c>
      <c r="G236" s="4">
        <f>VLOOKUP(A236,[1]HistoriaOrdenCW24031155!$C$2:$O$1413,13,FALSE)</f>
        <v>44512</v>
      </c>
      <c r="H236" t="str">
        <f t="shared" si="4"/>
        <v>Año 2</v>
      </c>
      <c r="I236" s="2" t="str">
        <f>VLOOKUP(LEFT(A236,3),TablasAnexas!$A$22:$B$41,2,FALSE)</f>
        <v>Cauca</v>
      </c>
      <c r="L236" t="str">
        <f>VLOOKUP(A236,[1]HistoriaOrdenCW24031155!$C$2:$F$1413,4,FALSE)</f>
        <v>German David Diez</v>
      </c>
    </row>
    <row r="237" spans="1:12" x14ac:dyDescent="0.25">
      <c r="A237" t="str">
        <f>VLOOKUP("SurOccidente",[1]HistoriaOrdenCW24031155!$B237:$C$1413,2,FALSE)</f>
        <v>CAU.Las Pilas</v>
      </c>
      <c r="B237" s="3">
        <f ca="1">SUMIF([1]HistoriaOrdenCW24031155!$C$1:$E$1413,A237,[1]HistoriaOrdenCW24031155!$E:$E)</f>
        <v>1453493778</v>
      </c>
      <c r="C237" s="1">
        <f>SUMIFS([1]HistoriaOrdenCW24031155!$E$2:$E$1413,[1]HistoriaOrdenCW24031155!$C$2:$C$1413,A237,[1]HistoriaOrdenCW24031155!$Z$2:$Z$1413,"")</f>
        <v>1453493778</v>
      </c>
      <c r="D237" s="1">
        <f>SUMIFS([1]HistoriaOrdenCW24031155!$E$2:$E$1413,[1]HistoriaOrdenCW24031155!$C$2:$C$1413,A237,[1]HistoriaOrdenCW24031155!$Z$2:$Z$1413,"&gt; 0")</f>
        <v>0</v>
      </c>
      <c r="E237" s="4" t="str">
        <f>IFERROR(IF(VLOOKUP(A237,[1]HistoriaOrdenCW24031155!$C$2:$Z$1413,24,FALSE)=0,"",VLOOKUP(A237,[1]HistoriaOrdenCW24031155!$C$2:$Z$1413,24,FALSE)),"")</f>
        <v/>
      </c>
      <c r="F237" s="2" t="str">
        <f>MID(IF(VLOOKUP("SurOccidente",[1]HistoriaOrdenCW24031155!$B237:$D$1413,2,FALSE)="NA","",(VLOOKUP("SurOccidente",[1]HistoriaOrdenCW24031155!$B237:$D$1413,3,FALSE))),1,90)</f>
        <v>Localidades 700 - Obra Eléctrica 100%</v>
      </c>
      <c r="G237" s="4">
        <f>VLOOKUP(A237,[1]HistoriaOrdenCW24031155!$C$2:$O$1413,13,FALSE)</f>
        <v>44512</v>
      </c>
      <c r="H237" t="str">
        <f t="shared" si="4"/>
        <v>Año 2</v>
      </c>
      <c r="I237" s="2" t="str">
        <f>VLOOKUP(LEFT(A237,3),TablasAnexas!$A$22:$B$41,2,FALSE)</f>
        <v>Cauca</v>
      </c>
      <c r="L237" t="str">
        <f>VLOOKUP(A237,[1]HistoriaOrdenCW24031155!$C$2:$F$1413,4,FALSE)</f>
        <v>German David Diez</v>
      </c>
    </row>
    <row r="238" spans="1:12" x14ac:dyDescent="0.25">
      <c r="A238" t="str">
        <f>VLOOKUP("SurOccidente",[1]HistoriaOrdenCW24031155!$B238:$C$1413,2,FALSE)</f>
        <v>CAU.Las Pilas</v>
      </c>
      <c r="B238" s="3">
        <f ca="1">SUMIF([1]HistoriaOrdenCW24031155!$C$1:$E$1413,A238,[1]HistoriaOrdenCW24031155!$E:$E)</f>
        <v>1453493778</v>
      </c>
      <c r="C238" s="1">
        <f>SUMIFS([1]HistoriaOrdenCW24031155!$E$2:$E$1413,[1]HistoriaOrdenCW24031155!$C$2:$C$1413,A238,[1]HistoriaOrdenCW24031155!$Z$2:$Z$1413,"")</f>
        <v>1453493778</v>
      </c>
      <c r="D238" s="1">
        <f>SUMIFS([1]HistoriaOrdenCW24031155!$E$2:$E$1413,[1]HistoriaOrdenCW24031155!$C$2:$C$1413,A238,[1]HistoriaOrdenCW24031155!$Z$2:$Z$1413,"&gt; 0")</f>
        <v>0</v>
      </c>
      <c r="E238" s="4" t="str">
        <f>IFERROR(IF(VLOOKUP(A238,[1]HistoriaOrdenCW24031155!$C$2:$Z$1413,24,FALSE)=0,"",VLOOKUP(A238,[1]HistoriaOrdenCW24031155!$C$2:$Z$1413,24,FALSE)),"")</f>
        <v/>
      </c>
      <c r="F238" s="2" t="str">
        <f>MID(IF(VLOOKUP("SurOccidente",[1]HistoriaOrdenCW24031155!$B238:$D$1413,2,FALSE)="NA","",(VLOOKUP("SurOccidente",[1]HistoriaOrdenCW24031155!$B238:$D$1413,3,FALSE))),1,90)</f>
        <v>Localidades 700 - Obra Civil 100%</v>
      </c>
      <c r="G238" s="4">
        <f>VLOOKUP(A238,[1]HistoriaOrdenCW24031155!$C$2:$O$1413,13,FALSE)</f>
        <v>44512</v>
      </c>
      <c r="H238" t="str">
        <f t="shared" si="4"/>
        <v>Año 2</v>
      </c>
      <c r="I238" s="2" t="str">
        <f>VLOOKUP(LEFT(A238,3),TablasAnexas!$A$22:$B$41,2,FALSE)</f>
        <v>Cauca</v>
      </c>
      <c r="L238" t="str">
        <f>VLOOKUP(A238,[1]HistoriaOrdenCW24031155!$C$2:$F$1413,4,FALSE)</f>
        <v>German David Diez</v>
      </c>
    </row>
    <row r="239" spans="1:12" x14ac:dyDescent="0.25">
      <c r="A239" t="str">
        <f>VLOOKUP("SurOccidente",[1]HistoriaOrdenCW24031155!$B239:$C$1413,2,FALSE)</f>
        <v>CAQ.Holanda</v>
      </c>
      <c r="B239" s="3">
        <f ca="1">SUMIF([1]HistoriaOrdenCW24031155!$C$1:$E$1413,A239,[1]HistoriaOrdenCW24031155!$E:$E)</f>
        <v>437784238</v>
      </c>
      <c r="C239" s="1">
        <f>SUMIFS([1]HistoriaOrdenCW24031155!$E$2:$E$1413,[1]HistoriaOrdenCW24031155!$C$2:$C$1413,A239,[1]HistoriaOrdenCW24031155!$Z$2:$Z$1413,"")</f>
        <v>437784238</v>
      </c>
      <c r="D239" s="1">
        <f>SUMIFS([1]HistoriaOrdenCW24031155!$E$2:$E$1413,[1]HistoriaOrdenCW24031155!$C$2:$C$1413,A239,[1]HistoriaOrdenCW24031155!$Z$2:$Z$1413,"&gt; 0")</f>
        <v>0</v>
      </c>
      <c r="E239" s="4" t="str">
        <f>IFERROR(IF(VLOOKUP(A239,[1]HistoriaOrdenCW24031155!$C$2:$Z$1413,24,FALSE)=0,"",VLOOKUP(A239,[1]HistoriaOrdenCW24031155!$C$2:$Z$1413,24,FALSE)),"")</f>
        <v/>
      </c>
      <c r="F239" s="2" t="str">
        <f>MID(IF(VLOOKUP("SurOccidente",[1]HistoriaOrdenCW24031155!$B239:$D$1413,2,FALSE)="NA","",(VLOOKUP("SurOccidente",[1]HistoriaOrdenCW24031155!$B239:$D$1413,3,FALSE))),1,90)</f>
        <v>Localidades 700 - Obra Eléctrica 100%</v>
      </c>
      <c r="G239" s="4">
        <f>VLOOKUP(A239,[1]HistoriaOrdenCW24031155!$C$2:$O$1413,13,FALSE)</f>
        <v>44512</v>
      </c>
      <c r="H239" t="str">
        <f t="shared" si="4"/>
        <v>Año 2</v>
      </c>
      <c r="I239" s="2" t="str">
        <f>VLOOKUP(LEFT(A239,3),TablasAnexas!$A$22:$B$41,2,FALSE)</f>
        <v>Caqueta</v>
      </c>
      <c r="L239" t="str">
        <f>VLOOKUP(A239,[1]HistoriaOrdenCW24031155!$C$2:$F$1413,4,FALSE)</f>
        <v>German David Diez</v>
      </c>
    </row>
    <row r="240" spans="1:12" x14ac:dyDescent="0.25">
      <c r="A240" t="str">
        <f>VLOOKUP("SurOccidente",[1]HistoriaOrdenCW24031155!$B240:$C$1413,2,FALSE)</f>
        <v>CAQ.Holanda</v>
      </c>
      <c r="B240" s="3">
        <f ca="1">SUMIF([1]HistoriaOrdenCW24031155!$C$1:$E$1413,A240,[1]HistoriaOrdenCW24031155!$E:$E)</f>
        <v>437784238</v>
      </c>
      <c r="C240" s="1">
        <f>SUMIFS([1]HistoriaOrdenCW24031155!$E$2:$E$1413,[1]HistoriaOrdenCW24031155!$C$2:$C$1413,A240,[1]HistoriaOrdenCW24031155!$Z$2:$Z$1413,"")</f>
        <v>437784238</v>
      </c>
      <c r="D240" s="1">
        <f>SUMIFS([1]HistoriaOrdenCW24031155!$E$2:$E$1413,[1]HistoriaOrdenCW24031155!$C$2:$C$1413,A240,[1]HistoriaOrdenCW24031155!$Z$2:$Z$1413,"&gt; 0")</f>
        <v>0</v>
      </c>
      <c r="E240" s="4" t="str">
        <f>IFERROR(IF(VLOOKUP(A240,[1]HistoriaOrdenCW24031155!$C$2:$Z$1413,24,FALSE)=0,"",VLOOKUP(A240,[1]HistoriaOrdenCW24031155!$C$2:$Z$1413,24,FALSE)),"")</f>
        <v/>
      </c>
      <c r="F240" s="2" t="str">
        <f>MID(IF(VLOOKUP("SurOccidente",[1]HistoriaOrdenCW24031155!$B240:$D$1413,2,FALSE)="NA","",(VLOOKUP("SurOccidente",[1]HistoriaOrdenCW24031155!$B240:$D$1413,3,FALSE))),1,90)</f>
        <v>Localidades 700 - Obra Civil 100%</v>
      </c>
      <c r="G240" s="4">
        <f>VLOOKUP(A240,[1]HistoriaOrdenCW24031155!$C$2:$O$1413,13,FALSE)</f>
        <v>44512</v>
      </c>
      <c r="H240" t="str">
        <f t="shared" si="4"/>
        <v>Año 2</v>
      </c>
      <c r="I240" s="2" t="str">
        <f>VLOOKUP(LEFT(A240,3),TablasAnexas!$A$22:$B$41,2,FALSE)</f>
        <v>Caqueta</v>
      </c>
      <c r="L240" t="str">
        <f>VLOOKUP(A240,[1]HistoriaOrdenCW24031155!$C$2:$F$1413,4,FALSE)</f>
        <v>German David Diez</v>
      </c>
    </row>
    <row r="241" spans="1:12" x14ac:dyDescent="0.25">
      <c r="A241" t="str">
        <f>VLOOKUP("SurOccidente",[1]HistoriaOrdenCW24031155!$B241:$C$1413,2,FALSE)</f>
        <v>CAQ.Brasilia</v>
      </c>
      <c r="B241" s="3">
        <f ca="1">SUMIF([1]HistoriaOrdenCW24031155!$C$1:$E$1413,A241,[1]HistoriaOrdenCW24031155!$E:$E)</f>
        <v>758364182</v>
      </c>
      <c r="C241" s="1">
        <f>SUMIFS([1]HistoriaOrdenCW24031155!$E$2:$E$1413,[1]HistoriaOrdenCW24031155!$C$2:$C$1413,A241,[1]HistoriaOrdenCW24031155!$Z$2:$Z$1413,"")</f>
        <v>758364182</v>
      </c>
      <c r="D241" s="1">
        <f>SUMIFS([1]HistoriaOrdenCW24031155!$E$2:$E$1413,[1]HistoriaOrdenCW24031155!$C$2:$C$1413,A241,[1]HistoriaOrdenCW24031155!$Z$2:$Z$1413,"&gt; 0")</f>
        <v>0</v>
      </c>
      <c r="E241" s="4" t="str">
        <f>IFERROR(IF(VLOOKUP(A241,[1]HistoriaOrdenCW24031155!$C$2:$Z$1413,24,FALSE)=0,"",VLOOKUP(A241,[1]HistoriaOrdenCW24031155!$C$2:$Z$1413,24,FALSE)),"")</f>
        <v/>
      </c>
      <c r="F241" s="2" t="str">
        <f>MID(IF(VLOOKUP("SurOccidente",[1]HistoriaOrdenCW24031155!$B241:$D$1413,2,FALSE)="NA","",(VLOOKUP("SurOccidente",[1]HistoriaOrdenCW24031155!$B241:$D$1413,3,FALSE))),1,90)</f>
        <v>Localidades 700 - Suministro e Instalación Torre</v>
      </c>
      <c r="G241" s="4">
        <f>VLOOKUP(A241,[1]HistoriaOrdenCW24031155!$C$2:$O$1413,13,FALSE)</f>
        <v>44512</v>
      </c>
      <c r="H241" t="str">
        <f t="shared" si="4"/>
        <v>Año 2</v>
      </c>
      <c r="I241" s="2" t="str">
        <f>VLOOKUP(LEFT(A241,3),TablasAnexas!$A$22:$B$41,2,FALSE)</f>
        <v>Caqueta</v>
      </c>
      <c r="L241" t="str">
        <f>VLOOKUP(A241,[1]HistoriaOrdenCW24031155!$C$2:$F$1413,4,FALSE)</f>
        <v>German David Diez</v>
      </c>
    </row>
    <row r="242" spans="1:12" x14ac:dyDescent="0.25">
      <c r="A242" t="str">
        <f>VLOOKUP("SurOccidente",[1]HistoriaOrdenCW24031155!$B242:$C$1413,2,FALSE)</f>
        <v>CAQ.Brasilia</v>
      </c>
      <c r="B242" s="3">
        <f ca="1">SUMIF([1]HistoriaOrdenCW24031155!$C$1:$E$1413,A242,[1]HistoriaOrdenCW24031155!$E:$E)</f>
        <v>758364182</v>
      </c>
      <c r="C242" s="1">
        <f>SUMIFS([1]HistoriaOrdenCW24031155!$E$2:$E$1413,[1]HistoriaOrdenCW24031155!$C$2:$C$1413,A242,[1]HistoriaOrdenCW24031155!$Z$2:$Z$1413,"")</f>
        <v>758364182</v>
      </c>
      <c r="D242" s="1">
        <f>SUMIFS([1]HistoriaOrdenCW24031155!$E$2:$E$1413,[1]HistoriaOrdenCW24031155!$C$2:$C$1413,A242,[1]HistoriaOrdenCW24031155!$Z$2:$Z$1413,"&gt; 0")</f>
        <v>0</v>
      </c>
      <c r="E242" s="4" t="str">
        <f>IFERROR(IF(VLOOKUP(A242,[1]HistoriaOrdenCW24031155!$C$2:$Z$1413,24,FALSE)=0,"",VLOOKUP(A242,[1]HistoriaOrdenCW24031155!$C$2:$Z$1413,24,FALSE)),"")</f>
        <v/>
      </c>
      <c r="F242" s="2" t="str">
        <f>MID(IF(VLOOKUP("SurOccidente",[1]HistoriaOrdenCW24031155!$B242:$D$1413,2,FALSE)="NA","",(VLOOKUP("SurOccidente",[1]HistoriaOrdenCW24031155!$B242:$D$1413,3,FALSE))),1,90)</f>
        <v>Localidades 700 - Cimentación Torre</v>
      </c>
      <c r="G242" s="4">
        <f>VLOOKUP(A242,[1]HistoriaOrdenCW24031155!$C$2:$O$1413,13,FALSE)</f>
        <v>44512</v>
      </c>
      <c r="H242" t="str">
        <f t="shared" si="4"/>
        <v>Año 2</v>
      </c>
      <c r="I242" s="2" t="str">
        <f>VLOOKUP(LEFT(A242,3),TablasAnexas!$A$22:$B$41,2,FALSE)</f>
        <v>Caqueta</v>
      </c>
      <c r="L242" t="str">
        <f>VLOOKUP(A242,[1]HistoriaOrdenCW24031155!$C$2:$F$1413,4,FALSE)</f>
        <v>German David Diez</v>
      </c>
    </row>
    <row r="243" spans="1:12" x14ac:dyDescent="0.25">
      <c r="A243" t="str">
        <f>VLOOKUP("SurOccidente",[1]HistoriaOrdenCW24031155!$B243:$C$1413,2,FALSE)</f>
        <v>CAQ.Brasilia</v>
      </c>
      <c r="B243" s="3">
        <f ca="1">SUMIF([1]HistoriaOrdenCW24031155!$C$1:$E$1413,A243,[1]HistoriaOrdenCW24031155!$E:$E)</f>
        <v>758364182</v>
      </c>
      <c r="C243" s="1">
        <f>SUMIFS([1]HistoriaOrdenCW24031155!$E$2:$E$1413,[1]HistoriaOrdenCW24031155!$C$2:$C$1413,A243,[1]HistoriaOrdenCW24031155!$Z$2:$Z$1413,"")</f>
        <v>758364182</v>
      </c>
      <c r="D243" s="1">
        <f>SUMIFS([1]HistoriaOrdenCW24031155!$E$2:$E$1413,[1]HistoriaOrdenCW24031155!$C$2:$C$1413,A243,[1]HistoriaOrdenCW24031155!$Z$2:$Z$1413,"&gt; 0")</f>
        <v>0</v>
      </c>
      <c r="E243" s="4" t="str">
        <f>IFERROR(IF(VLOOKUP(A243,[1]HistoriaOrdenCW24031155!$C$2:$Z$1413,24,FALSE)=0,"",VLOOKUP(A243,[1]HistoriaOrdenCW24031155!$C$2:$Z$1413,24,FALSE)),"")</f>
        <v/>
      </c>
      <c r="F243" s="2" t="str">
        <f>MID(IF(VLOOKUP("SurOccidente",[1]HistoriaOrdenCW24031155!$B243:$D$1413,2,FALSE)="NA","",(VLOOKUP("SurOccidente",[1]HistoriaOrdenCW24031155!$B243:$D$1413,3,FALSE))),1,90)</f>
        <v>Localidades 700 - Obra Eléctrica 100%</v>
      </c>
      <c r="G243" s="4">
        <f>VLOOKUP(A243,[1]HistoriaOrdenCW24031155!$C$2:$O$1413,13,FALSE)</f>
        <v>44512</v>
      </c>
      <c r="H243" t="str">
        <f t="shared" si="4"/>
        <v>Año 2</v>
      </c>
      <c r="I243" s="2" t="str">
        <f>VLOOKUP(LEFT(A243,3),TablasAnexas!$A$22:$B$41,2,FALSE)</f>
        <v>Caqueta</v>
      </c>
      <c r="L243" t="str">
        <f>VLOOKUP(A243,[1]HistoriaOrdenCW24031155!$C$2:$F$1413,4,FALSE)</f>
        <v>German David Diez</v>
      </c>
    </row>
    <row r="244" spans="1:12" x14ac:dyDescent="0.25">
      <c r="A244" t="str">
        <f>VLOOKUP("SurOccidente",[1]HistoriaOrdenCW24031155!$B244:$C$1413,2,FALSE)</f>
        <v>CAQ.Brasilia</v>
      </c>
      <c r="B244" s="3">
        <f ca="1">SUMIF([1]HistoriaOrdenCW24031155!$C$1:$E$1413,A244,[1]HistoriaOrdenCW24031155!$E:$E)</f>
        <v>758364182</v>
      </c>
      <c r="C244" s="1">
        <f>SUMIFS([1]HistoriaOrdenCW24031155!$E$2:$E$1413,[1]HistoriaOrdenCW24031155!$C$2:$C$1413,A244,[1]HistoriaOrdenCW24031155!$Z$2:$Z$1413,"")</f>
        <v>758364182</v>
      </c>
      <c r="D244" s="1">
        <f>SUMIFS([1]HistoriaOrdenCW24031155!$E$2:$E$1413,[1]HistoriaOrdenCW24031155!$C$2:$C$1413,A244,[1]HistoriaOrdenCW24031155!$Z$2:$Z$1413,"&gt; 0")</f>
        <v>0</v>
      </c>
      <c r="E244" s="4" t="str">
        <f>IFERROR(IF(VLOOKUP(A244,[1]HistoriaOrdenCW24031155!$C$2:$Z$1413,24,FALSE)=0,"",VLOOKUP(A244,[1]HistoriaOrdenCW24031155!$C$2:$Z$1413,24,FALSE)),"")</f>
        <v/>
      </c>
      <c r="F244" s="2" t="str">
        <f>MID(IF(VLOOKUP("SurOccidente",[1]HistoriaOrdenCW24031155!$B244:$D$1413,2,FALSE)="NA","",(VLOOKUP("SurOccidente",[1]HistoriaOrdenCW24031155!$B244:$D$1413,3,FALSE))),1,90)</f>
        <v>Localidades 700 - Obra Civil 100%</v>
      </c>
      <c r="G244" s="4">
        <f>VLOOKUP(A244,[1]HistoriaOrdenCW24031155!$C$2:$O$1413,13,FALSE)</f>
        <v>44512</v>
      </c>
      <c r="H244" t="str">
        <f t="shared" si="4"/>
        <v>Año 2</v>
      </c>
      <c r="I244" s="2" t="str">
        <f>VLOOKUP(LEFT(A244,3),TablasAnexas!$A$22:$B$41,2,FALSE)</f>
        <v>Caqueta</v>
      </c>
      <c r="L244" t="str">
        <f>VLOOKUP(A244,[1]HistoriaOrdenCW24031155!$C$2:$F$1413,4,FALSE)</f>
        <v>German David Diez</v>
      </c>
    </row>
    <row r="245" spans="1:12" x14ac:dyDescent="0.25">
      <c r="A245" t="str">
        <f>VLOOKUP("SurOccidente",[1]HistoriaOrdenCW24031155!$B245:$C$1413,2,FALSE)</f>
        <v>NEI.RB Galindo</v>
      </c>
      <c r="B245" s="3">
        <f ca="1">SUMIF([1]HistoriaOrdenCW24031155!$C$1:$E$1413,A245,[1]HistoriaOrdenCW24031155!$E:$E)</f>
        <v>584874720</v>
      </c>
      <c r="C245" s="1">
        <f>SUMIFS([1]HistoriaOrdenCW24031155!$E$2:$E$1413,[1]HistoriaOrdenCW24031155!$C$2:$C$1413,A245,[1]HistoriaOrdenCW24031155!$Z$2:$Z$1413,"")</f>
        <v>584874720</v>
      </c>
      <c r="D245" s="1">
        <f>SUMIFS([1]HistoriaOrdenCW24031155!$E$2:$E$1413,[1]HistoriaOrdenCW24031155!$C$2:$C$1413,A245,[1]HistoriaOrdenCW24031155!$Z$2:$Z$1413,"&gt; 0")</f>
        <v>0</v>
      </c>
      <c r="E245" s="4" t="str">
        <f>IFERROR(IF(VLOOKUP(A245,[1]HistoriaOrdenCW24031155!$C$2:$Z$1413,24,FALSE)=0,"",VLOOKUP(A245,[1]HistoriaOrdenCW24031155!$C$2:$Z$1413,24,FALSE)),"")</f>
        <v/>
      </c>
      <c r="F245" s="2" t="str">
        <f>MID(IF(VLOOKUP("SurOccidente",[1]HistoriaOrdenCW24031155!$B245:$D$1413,2,FALSE)="NA","",(VLOOKUP("SurOccidente",[1]HistoriaOrdenCW24031155!$B245:$D$1413,3,FALSE))),1,90)</f>
        <v>Plan de Expansión - Cimentación Torre</v>
      </c>
      <c r="G245" s="4">
        <f>VLOOKUP(A245,[1]HistoriaOrdenCW24031155!$C$2:$O$1413,13,FALSE)</f>
        <v>44515</v>
      </c>
      <c r="H245" t="str">
        <f t="shared" si="4"/>
        <v>Año 2</v>
      </c>
      <c r="I245" s="2" t="str">
        <f>VLOOKUP(LEFT(A245,3),TablasAnexas!$A$22:$B$41,2,FALSE)</f>
        <v>Neiva</v>
      </c>
      <c r="L245" t="str">
        <f>VLOOKUP(A245,[1]HistoriaOrdenCW24031155!$C$2:$F$1413,4,FALSE)</f>
        <v>Luis Ediel Torres</v>
      </c>
    </row>
    <row r="246" spans="1:12" x14ac:dyDescent="0.25">
      <c r="A246" t="str">
        <f>VLOOKUP("SurOccidente",[1]HistoriaOrdenCW24031155!$B246:$C$1413,2,FALSE)</f>
        <v>NEI.RB Galindo</v>
      </c>
      <c r="B246" s="3">
        <f ca="1">SUMIF([1]HistoriaOrdenCW24031155!$C$1:$E$1413,A246,[1]HistoriaOrdenCW24031155!$E:$E)</f>
        <v>584874720</v>
      </c>
      <c r="C246" s="1">
        <f>SUMIFS([1]HistoriaOrdenCW24031155!$E$2:$E$1413,[1]HistoriaOrdenCW24031155!$C$2:$C$1413,A246,[1]HistoriaOrdenCW24031155!$Z$2:$Z$1413,"")</f>
        <v>584874720</v>
      </c>
      <c r="D246" s="1">
        <f>SUMIFS([1]HistoriaOrdenCW24031155!$E$2:$E$1413,[1]HistoriaOrdenCW24031155!$C$2:$C$1413,A246,[1]HistoriaOrdenCW24031155!$Z$2:$Z$1413,"&gt; 0")</f>
        <v>0</v>
      </c>
      <c r="E246" s="4" t="str">
        <f>IFERROR(IF(VLOOKUP(A246,[1]HistoriaOrdenCW24031155!$C$2:$Z$1413,24,FALSE)=0,"",VLOOKUP(A246,[1]HistoriaOrdenCW24031155!$C$2:$Z$1413,24,FALSE)),"")</f>
        <v/>
      </c>
      <c r="F246" s="2" t="str">
        <f>MID(IF(VLOOKUP("SurOccidente",[1]HistoriaOrdenCW24031155!$B246:$D$1413,2,FALSE)="NA","",(VLOOKUP("SurOccidente",[1]HistoriaOrdenCW24031155!$B246:$D$1413,3,FALSE))),1,90)</f>
        <v>Plan Espectro - Suministro de Torre</v>
      </c>
      <c r="G246" s="4">
        <f>VLOOKUP(A246,[1]HistoriaOrdenCW24031155!$C$2:$O$1413,13,FALSE)</f>
        <v>44515</v>
      </c>
      <c r="H246" t="str">
        <f t="shared" si="4"/>
        <v>Año 2</v>
      </c>
      <c r="I246" s="2" t="str">
        <f>VLOOKUP(LEFT(A246,3),TablasAnexas!$A$22:$B$41,2,FALSE)</f>
        <v>Neiva</v>
      </c>
      <c r="L246" t="str">
        <f>VLOOKUP(A246,[1]HistoriaOrdenCW24031155!$C$2:$F$1413,4,FALSE)</f>
        <v>Luis Ediel Torres</v>
      </c>
    </row>
    <row r="247" spans="1:12" x14ac:dyDescent="0.25">
      <c r="A247" t="str">
        <f>VLOOKUP("SurOccidente",[1]HistoriaOrdenCW24031155!$B247:$C$1413,2,FALSE)</f>
        <v>NEI.RB Galindo</v>
      </c>
      <c r="B247" s="3">
        <f ca="1">SUMIF([1]HistoriaOrdenCW24031155!$C$1:$E$1413,A247,[1]HistoriaOrdenCW24031155!$E:$E)</f>
        <v>584874720</v>
      </c>
      <c r="C247" s="1">
        <f>SUMIFS([1]HistoriaOrdenCW24031155!$E$2:$E$1413,[1]HistoriaOrdenCW24031155!$C$2:$C$1413,A247,[1]HistoriaOrdenCW24031155!$Z$2:$Z$1413,"")</f>
        <v>584874720</v>
      </c>
      <c r="D247" s="1">
        <f>SUMIFS([1]HistoriaOrdenCW24031155!$E$2:$E$1413,[1]HistoriaOrdenCW24031155!$C$2:$C$1413,A247,[1]HistoriaOrdenCW24031155!$Z$2:$Z$1413,"&gt; 0")</f>
        <v>0</v>
      </c>
      <c r="E247" s="4" t="str">
        <f>IFERROR(IF(VLOOKUP(A247,[1]HistoriaOrdenCW24031155!$C$2:$Z$1413,24,FALSE)=0,"",VLOOKUP(A247,[1]HistoriaOrdenCW24031155!$C$2:$Z$1413,24,FALSE)),"")</f>
        <v/>
      </c>
      <c r="F247" s="2" t="str">
        <f>MID(IF(VLOOKUP("SurOccidente",[1]HistoriaOrdenCW24031155!$B247:$D$1413,2,FALSE)="NA","",(VLOOKUP("SurOccidente",[1]HistoriaOrdenCW24031155!$B247:$D$1413,3,FALSE))),1,90)</f>
        <v>Plan de Expansión - Obra Civil 100%</v>
      </c>
      <c r="G247" s="4">
        <f>VLOOKUP(A247,[1]HistoriaOrdenCW24031155!$C$2:$O$1413,13,FALSE)</f>
        <v>44515</v>
      </c>
      <c r="H247" t="str">
        <f t="shared" si="4"/>
        <v>Año 2</v>
      </c>
      <c r="I247" s="2" t="str">
        <f>VLOOKUP(LEFT(A247,3),TablasAnexas!$A$22:$B$41,2,FALSE)</f>
        <v>Neiva</v>
      </c>
      <c r="L247" t="str">
        <f>VLOOKUP(A247,[1]HistoriaOrdenCW24031155!$C$2:$F$1413,4,FALSE)</f>
        <v>Luis Ediel Torres</v>
      </c>
    </row>
    <row r="248" spans="1:12" x14ac:dyDescent="0.25">
      <c r="A248" t="str">
        <f>VLOOKUP("SurOccidente",[1]HistoriaOrdenCW24031155!$B248:$C$1413,2,FALSE)</f>
        <v>CAL.La FES</v>
      </c>
      <c r="B248" s="3">
        <f ca="1">SUMIF([1]HistoriaOrdenCW24031155!$C$1:$E$1413,A248,[1]HistoriaOrdenCW24031155!$E:$E)</f>
        <v>7495957</v>
      </c>
      <c r="C248" s="1">
        <f>SUMIFS([1]HistoriaOrdenCW24031155!$E$2:$E$1413,[1]HistoriaOrdenCW24031155!$C$2:$C$1413,A248,[1]HistoriaOrdenCW24031155!$Z$2:$Z$1413,"")</f>
        <v>0</v>
      </c>
      <c r="D248" s="1">
        <f>SUMIFS([1]HistoriaOrdenCW24031155!$E$2:$E$1413,[1]HistoriaOrdenCW24031155!$C$2:$C$1413,A248,[1]HistoriaOrdenCW24031155!$Z$2:$Z$1413,"&gt; 0")</f>
        <v>7495957</v>
      </c>
      <c r="E248" s="4">
        <f>IFERROR(IF(VLOOKUP(A248,[1]HistoriaOrdenCW24031155!$C$2:$Z$1413,24,FALSE)=0,"",VLOOKUP(A248,[1]HistoriaOrdenCW24031155!$C$2:$Z$1413,24,FALSE)),"")</f>
        <v>44567</v>
      </c>
      <c r="F248" s="2" t="str">
        <f>MID(IF(VLOOKUP("SurOccidente",[1]HistoriaOrdenCW24031155!$B248:$D$1413,2,FALSE)="NA","",(VLOOKUP("SurOccidente",[1]HistoriaOrdenCW24031155!$B248:$D$1413,3,FALSE))),1,90)</f>
        <v>Ampliación Localidades 700 - Ampliación Obras Civiles</v>
      </c>
      <c r="G248" s="4">
        <f>VLOOKUP(A248,[1]HistoriaOrdenCW24031155!$C$2:$O$1413,13,FALSE)</f>
        <v>44505</v>
      </c>
      <c r="H248" t="str">
        <f t="shared" si="4"/>
        <v>Año 2</v>
      </c>
      <c r="I248" s="2" t="str">
        <f>VLOOKUP(LEFT(A248,3),TablasAnexas!$A$22:$B$41,2,FALSE)</f>
        <v>Cali</v>
      </c>
      <c r="L248" t="str">
        <f>VLOOKUP(A248,[1]HistoriaOrdenCW24031155!$C$2:$F$1413,4,FALSE)</f>
        <v>German Dario Mancipe</v>
      </c>
    </row>
    <row r="249" spans="1:12" x14ac:dyDescent="0.25">
      <c r="A249" t="str">
        <f>VLOOKUP("SurOccidente",[1]HistoriaOrdenCW24031155!$B249:$C$1413,2,FALSE)</f>
        <v>CAQ.Peneya</v>
      </c>
      <c r="B249" s="3">
        <f ca="1">SUMIF([1]HistoriaOrdenCW24031155!$C$1:$E$1413,A249,[1]HistoriaOrdenCW24031155!$E:$E)</f>
        <v>825069685</v>
      </c>
      <c r="C249" s="1">
        <f>SUMIFS([1]HistoriaOrdenCW24031155!$E$2:$E$1413,[1]HistoriaOrdenCW24031155!$C$2:$C$1413,A249,[1]HistoriaOrdenCW24031155!$Z$2:$Z$1413,"")</f>
        <v>0</v>
      </c>
      <c r="D249" s="1">
        <f>SUMIFS([1]HistoriaOrdenCW24031155!$E$2:$E$1413,[1]HistoriaOrdenCW24031155!$C$2:$C$1413,A249,[1]HistoriaOrdenCW24031155!$Z$2:$Z$1413,"&gt; 0")</f>
        <v>825069685</v>
      </c>
      <c r="E249" s="4">
        <f>IFERROR(IF(VLOOKUP(A249,[1]HistoriaOrdenCW24031155!$C$2:$Z$1413,24,FALSE)=0,"",VLOOKUP(A249,[1]HistoriaOrdenCW24031155!$C$2:$Z$1413,24,FALSE)),"")</f>
        <v>44624</v>
      </c>
      <c r="F249" s="2" t="str">
        <f>MID(IF(VLOOKUP("SurOccidente",[1]HistoriaOrdenCW24031155!$B249:$D$1413,2,FALSE)="NA","",(VLOOKUP("SurOccidente",[1]HistoriaOrdenCW24031155!$B249:$D$1413,3,FALSE))),1,90)</f>
        <v>Localidades 700 - Suministro e Instalación Torre</v>
      </c>
      <c r="G249" s="4">
        <f>VLOOKUP(A249,[1]HistoriaOrdenCW24031155!$C$2:$O$1413,13,FALSE)</f>
        <v>44459</v>
      </c>
      <c r="H249" t="str">
        <f t="shared" si="4"/>
        <v>Año 2</v>
      </c>
      <c r="I249" s="2" t="str">
        <f>VLOOKUP(LEFT(A249,3),TablasAnexas!$A$22:$B$41,2,FALSE)</f>
        <v>Caqueta</v>
      </c>
      <c r="L249" t="str">
        <f>VLOOKUP(A249,[1]HistoriaOrdenCW24031155!$C$2:$F$1413,4,FALSE)</f>
        <v>Luis Ediel Torres</v>
      </c>
    </row>
    <row r="250" spans="1:12" x14ac:dyDescent="0.25">
      <c r="A250" t="str">
        <f>VLOOKUP("SurOccidente",[1]HistoriaOrdenCW24031155!$B250:$C$1413,2,FALSE)</f>
        <v>CAQ.Peneya</v>
      </c>
      <c r="B250" s="3">
        <f ca="1">SUMIF([1]HistoriaOrdenCW24031155!$C$1:$E$1413,A250,[1]HistoriaOrdenCW24031155!$E:$E)</f>
        <v>825069685</v>
      </c>
      <c r="C250" s="1">
        <f>SUMIFS([1]HistoriaOrdenCW24031155!$E$2:$E$1413,[1]HistoriaOrdenCW24031155!$C$2:$C$1413,A250,[1]HistoriaOrdenCW24031155!$Z$2:$Z$1413,"")</f>
        <v>0</v>
      </c>
      <c r="D250" s="1">
        <f>SUMIFS([1]HistoriaOrdenCW24031155!$E$2:$E$1413,[1]HistoriaOrdenCW24031155!$C$2:$C$1413,A250,[1]HistoriaOrdenCW24031155!$Z$2:$Z$1413,"&gt; 0")</f>
        <v>825069685</v>
      </c>
      <c r="E250" s="4">
        <f>IFERROR(IF(VLOOKUP(A250,[1]HistoriaOrdenCW24031155!$C$2:$Z$1413,24,FALSE)=0,"",VLOOKUP(A250,[1]HistoriaOrdenCW24031155!$C$2:$Z$1413,24,FALSE)),"")</f>
        <v>44624</v>
      </c>
      <c r="F250" s="2" t="str">
        <f>MID(IF(VLOOKUP("SurOccidente",[1]HistoriaOrdenCW24031155!$B250:$D$1413,2,FALSE)="NA","",(VLOOKUP("SurOccidente",[1]HistoriaOrdenCW24031155!$B250:$D$1413,3,FALSE))),1,90)</f>
        <v>Localidades 700 - Cimentación Torre</v>
      </c>
      <c r="G250" s="4">
        <f>VLOOKUP(A250,[1]HistoriaOrdenCW24031155!$C$2:$O$1413,13,FALSE)</f>
        <v>44459</v>
      </c>
      <c r="H250" t="str">
        <f t="shared" si="4"/>
        <v>Año 2</v>
      </c>
      <c r="I250" s="2" t="str">
        <f>VLOOKUP(LEFT(A250,3),TablasAnexas!$A$22:$B$41,2,FALSE)</f>
        <v>Caqueta</v>
      </c>
      <c r="L250" t="str">
        <f>VLOOKUP(A250,[1]HistoriaOrdenCW24031155!$C$2:$F$1413,4,FALSE)</f>
        <v>Luis Ediel Torres</v>
      </c>
    </row>
    <row r="251" spans="1:12" x14ac:dyDescent="0.25">
      <c r="A251" t="str">
        <f>VLOOKUP("SurOccidente",[1]HistoriaOrdenCW24031155!$B251:$C$1413,2,FALSE)</f>
        <v>VAL.Florida-2</v>
      </c>
      <c r="B251" s="3">
        <f ca="1">SUMIF([1]HistoriaOrdenCW24031155!$C$1:$E$1413,A251,[1]HistoriaOrdenCW24031155!$E:$E)</f>
        <v>1691187</v>
      </c>
      <c r="C251" s="1">
        <f>SUMIFS([1]HistoriaOrdenCW24031155!$E$2:$E$1413,[1]HistoriaOrdenCW24031155!$C$2:$C$1413,A251,[1]HistoriaOrdenCW24031155!$Z$2:$Z$1413,"")</f>
        <v>0</v>
      </c>
      <c r="D251" s="1">
        <f>SUMIFS([1]HistoriaOrdenCW24031155!$E$2:$E$1413,[1]HistoriaOrdenCW24031155!$C$2:$C$1413,A251,[1]HistoriaOrdenCW24031155!$Z$2:$Z$1413,"&gt; 0")</f>
        <v>1691187</v>
      </c>
      <c r="E251" s="4">
        <f>IFERROR(IF(VLOOKUP(A251,[1]HistoriaOrdenCW24031155!$C$2:$Z$1413,24,FALSE)=0,"",VLOOKUP(A251,[1]HistoriaOrdenCW24031155!$C$2:$Z$1413,24,FALSE)),"")</f>
        <v>44533</v>
      </c>
      <c r="F251" s="2" t="str">
        <f>MID(IF(VLOOKUP("SurOccidente",[1]HistoriaOrdenCW24031155!$B251:$D$1413,2,FALSE)="NA","",(VLOOKUP("SurOccidente",[1]HistoriaOrdenCW24031155!$B251:$D$1413,3,FALSE))),1,90)</f>
        <v>Ampliación Localidades 700 - Ampliación Obras Civiles</v>
      </c>
      <c r="G251" s="4">
        <f>VLOOKUP(A251,[1]HistoriaOrdenCW24031155!$C$2:$O$1413,13,FALSE)</f>
        <v>44505</v>
      </c>
      <c r="H251" t="str">
        <f t="shared" si="4"/>
        <v>Año 2</v>
      </c>
      <c r="I251" s="2" t="str">
        <f>VLOOKUP(LEFT(A251,3),TablasAnexas!$A$22:$B$41,2,FALSE)</f>
        <v>Valle del Cauca</v>
      </c>
      <c r="L251" t="str">
        <f>VLOOKUP(A251,[1]HistoriaOrdenCW24031155!$C$2:$F$1413,4,FALSE)</f>
        <v>German Dario Mancipe</v>
      </c>
    </row>
    <row r="252" spans="1:12" x14ac:dyDescent="0.25">
      <c r="A252" t="str">
        <f>VLOOKUP("SurOccidente",[1]HistoriaOrdenCW24031155!$B252:$C$1413,2,FALSE)</f>
        <v>TOL.Guayabal</v>
      </c>
      <c r="B252" s="3">
        <f ca="1">SUMIF([1]HistoriaOrdenCW24031155!$C$1:$E$1413,A252,[1]HistoriaOrdenCW24031155!$E:$E)</f>
        <v>15915629</v>
      </c>
      <c r="C252" s="1">
        <f>SUMIFS([1]HistoriaOrdenCW24031155!$E$2:$E$1413,[1]HistoriaOrdenCW24031155!$C$2:$C$1413,A252,[1]HistoriaOrdenCW24031155!$Z$2:$Z$1413,"")</f>
        <v>5366559</v>
      </c>
      <c r="D252" s="1">
        <f>SUMIFS([1]HistoriaOrdenCW24031155!$E$2:$E$1413,[1]HistoriaOrdenCW24031155!$C$2:$C$1413,A252,[1]HistoriaOrdenCW24031155!$Z$2:$Z$1413,"&gt; 0")</f>
        <v>10549070</v>
      </c>
      <c r="E252" s="4">
        <f>IFERROR(IF(VLOOKUP(A252,[1]HistoriaOrdenCW24031155!$C$2:$Z$1413,24,FALSE)=0,"",VLOOKUP(A252,[1]HistoriaOrdenCW24031155!$C$2:$Z$1413,24,FALSE)),"")</f>
        <v>44624</v>
      </c>
      <c r="F252" s="2" t="str">
        <f>MID(IF(VLOOKUP("SurOccidente",[1]HistoriaOrdenCW24031155!$B252:$D$1413,2,FALSE)="NA","",(VLOOKUP("SurOccidente",[1]HistoriaOrdenCW24031155!$B252:$D$1413,3,FALSE))),1,90)</f>
        <v>Ampliación Localidades 700 - Ampliación Obras Civiles</v>
      </c>
      <c r="G252" s="4">
        <f>VLOOKUP(A252,[1]HistoriaOrdenCW24031155!$C$2:$O$1413,13,FALSE)</f>
        <v>44505</v>
      </c>
      <c r="H252" t="str">
        <f t="shared" si="4"/>
        <v>Año 2</v>
      </c>
      <c r="I252" s="2" t="str">
        <f>VLOOKUP(LEFT(A252,3),TablasAnexas!$A$22:$B$41,2,FALSE)</f>
        <v>Tolima</v>
      </c>
      <c r="L252" t="str">
        <f>VLOOKUP(A252,[1]HistoriaOrdenCW24031155!$C$2:$F$1413,4,FALSE)</f>
        <v>German Dario Mancipe</v>
      </c>
    </row>
    <row r="253" spans="1:12" x14ac:dyDescent="0.25">
      <c r="A253" t="str">
        <f>VLOOKUP("SurOccidente",[1]HistoriaOrdenCW24031155!$B253:$C$1413,2,FALSE)</f>
        <v>PAS.Morasurco</v>
      </c>
      <c r="B253" s="3">
        <f ca="1">SUMIF([1]HistoriaOrdenCW24031155!$C$1:$E$1413,A253,[1]HistoriaOrdenCW24031155!$E:$E)</f>
        <v>3330278</v>
      </c>
      <c r="C253" s="1">
        <f>SUMIFS([1]HistoriaOrdenCW24031155!$E$2:$E$1413,[1]HistoriaOrdenCW24031155!$C$2:$C$1413,A253,[1]HistoriaOrdenCW24031155!$Z$2:$Z$1413,"")</f>
        <v>0</v>
      </c>
      <c r="D253" s="1">
        <f>SUMIFS([1]HistoriaOrdenCW24031155!$E$2:$E$1413,[1]HistoriaOrdenCW24031155!$C$2:$C$1413,A253,[1]HistoriaOrdenCW24031155!$Z$2:$Z$1413,"&gt; 0")</f>
        <v>3330278</v>
      </c>
      <c r="E253" s="4">
        <f>IFERROR(IF(VLOOKUP(A253,[1]HistoriaOrdenCW24031155!$C$2:$Z$1413,24,FALSE)=0,"",VLOOKUP(A253,[1]HistoriaOrdenCW24031155!$C$2:$Z$1413,24,FALSE)),"")</f>
        <v>44596</v>
      </c>
      <c r="F253" s="2" t="str">
        <f>MID(IF(VLOOKUP("SurOccidente",[1]HistoriaOrdenCW24031155!$B253:$D$1413,2,FALSE)="NA","",(VLOOKUP("SurOccidente",[1]HistoriaOrdenCW24031155!$B253:$D$1413,3,FALSE))),1,90)</f>
        <v>Ampliación Localidades 700 - Ampliación Obras Civiles</v>
      </c>
      <c r="G253" s="4">
        <f>VLOOKUP(A253,[1]HistoriaOrdenCW24031155!$C$2:$O$1413,13,FALSE)</f>
        <v>44505</v>
      </c>
      <c r="H253" t="str">
        <f t="shared" si="4"/>
        <v>Año 2</v>
      </c>
      <c r="I253" s="2" t="str">
        <f>VLOOKUP(LEFT(A253,3),TablasAnexas!$A$22:$B$41,2,FALSE)</f>
        <v>Pasto</v>
      </c>
      <c r="L253" t="str">
        <f>VLOOKUP(A253,[1]HistoriaOrdenCW24031155!$C$2:$F$1413,4,FALSE)</f>
        <v>German Dario Mancipe</v>
      </c>
    </row>
    <row r="254" spans="1:12" x14ac:dyDescent="0.25">
      <c r="A254" t="str">
        <f>VLOOKUP("SurOccidente",[1]HistoriaOrdenCW24031155!$B254:$C$1413,2,FALSE)</f>
        <v>VAL.IND Bengala Agricola</v>
      </c>
      <c r="B254" s="3">
        <f ca="1">SUMIF([1]HistoriaOrdenCW24031155!$C$1:$E$1413,A254,[1]HistoriaOrdenCW24031155!$E:$E)</f>
        <v>51500000</v>
      </c>
      <c r="C254" s="1">
        <f>SUMIFS([1]HistoriaOrdenCW24031155!$E$2:$E$1413,[1]HistoriaOrdenCW24031155!$C$2:$C$1413,A254,[1]HistoriaOrdenCW24031155!$Z$2:$Z$1413,"")</f>
        <v>51500000</v>
      </c>
      <c r="D254" s="1">
        <f>SUMIFS([1]HistoriaOrdenCW24031155!$E$2:$E$1413,[1]HistoriaOrdenCW24031155!$C$2:$C$1413,A254,[1]HistoriaOrdenCW24031155!$Z$2:$Z$1413,"&gt; 0")</f>
        <v>0</v>
      </c>
      <c r="E254" s="4" t="str">
        <f>IFERROR(IF(VLOOKUP(A254,[1]HistoriaOrdenCW24031155!$C$2:$Z$1413,24,FALSE)=0,"",VLOOKUP(A254,[1]HistoriaOrdenCW24031155!$C$2:$Z$1413,24,FALSE)),"")</f>
        <v/>
      </c>
      <c r="F254" s="2" t="str">
        <f>MID(IF(VLOOKUP("SurOccidente",[1]HistoriaOrdenCW24031155!$B254:$D$1413,2,FALSE)="NA","",(VLOOKUP("SurOccidente",[1]HistoriaOrdenCW24031155!$B254:$D$1413,3,FALSE))),1,90)</f>
        <v>Plan de Expansión - Obra Civil 100%</v>
      </c>
      <c r="G254" s="4">
        <f>VLOOKUP(A254,[1]HistoriaOrdenCW24031155!$C$2:$O$1413,13,FALSE)</f>
        <v>44508</v>
      </c>
      <c r="H254" t="str">
        <f t="shared" si="4"/>
        <v>Año 2</v>
      </c>
      <c r="I254" s="2" t="str">
        <f>VLOOKUP(LEFT(A254,3),TablasAnexas!$A$22:$B$41,2,FALSE)</f>
        <v>Valle del Cauca</v>
      </c>
      <c r="L254" t="str">
        <f>VLOOKUP(A254,[1]HistoriaOrdenCW24031155!$C$2:$F$1413,4,FALSE)</f>
        <v>German David Diez</v>
      </c>
    </row>
    <row r="255" spans="1:12" x14ac:dyDescent="0.25">
      <c r="A255" t="str">
        <f>VLOOKUP("SurOccidente",[1]HistoriaOrdenCW24031155!$B255:$C$1413,2,FALSE)</f>
        <v>CAU.Tetillo</v>
      </c>
      <c r="B255" s="3">
        <f ca="1">SUMIF([1]HistoriaOrdenCW24031155!$C$1:$E$1413,A255,[1]HistoriaOrdenCW24031155!$E:$E)</f>
        <v>409793305</v>
      </c>
      <c r="C255" s="1">
        <f>SUMIFS([1]HistoriaOrdenCW24031155!$E$2:$E$1413,[1]HistoriaOrdenCW24031155!$C$2:$C$1413,A255,[1]HistoriaOrdenCW24031155!$Z$2:$Z$1413,"")</f>
        <v>105000000</v>
      </c>
      <c r="D255" s="1">
        <f>SUMIFS([1]HistoriaOrdenCW24031155!$E$2:$E$1413,[1]HistoriaOrdenCW24031155!$C$2:$C$1413,A255,[1]HistoriaOrdenCW24031155!$Z$2:$Z$1413,"&gt; 0")</f>
        <v>304793305</v>
      </c>
      <c r="E255" s="4" t="str">
        <f>IFERROR(IF(VLOOKUP(A255,[1]HistoriaOrdenCW24031155!$C$2:$Z$1413,24,FALSE)=0,"",VLOOKUP(A255,[1]HistoriaOrdenCW24031155!$C$2:$Z$1413,24,FALSE)),"")</f>
        <v/>
      </c>
      <c r="F255" s="2" t="str">
        <f>MID(IF(VLOOKUP("SurOccidente",[1]HistoriaOrdenCW24031155!$B255:$D$1413,2,FALSE)="NA","",(VLOOKUP("SurOccidente",[1]HistoriaOrdenCW24031155!$B255:$D$1413,3,FALSE))),1,90)</f>
        <v>Localidades 700 - Obra Eléctrica 100%</v>
      </c>
      <c r="G255" s="4">
        <f>VLOOKUP(A255,[1]HistoriaOrdenCW24031155!$C$2:$O$1413,13,FALSE)</f>
        <v>44504</v>
      </c>
      <c r="H255" t="str">
        <f t="shared" si="4"/>
        <v>Año 2</v>
      </c>
      <c r="I255" s="2" t="str">
        <f>VLOOKUP(LEFT(A255,3),TablasAnexas!$A$22:$B$41,2,FALSE)</f>
        <v>Cauca</v>
      </c>
      <c r="L255" t="str">
        <f>VLOOKUP(A255,[1]HistoriaOrdenCW24031155!$C$2:$F$1413,4,FALSE)</f>
        <v>Rafael Angel Garcia</v>
      </c>
    </row>
    <row r="256" spans="1:12" x14ac:dyDescent="0.25">
      <c r="A256" t="str">
        <f>VLOOKUP("SurOccidente",[1]HistoriaOrdenCW24031155!$B256:$C$1413,2,FALSE)</f>
        <v>CAQ.Macarena</v>
      </c>
      <c r="B256" s="3">
        <f ca="1">SUMIF([1]HistoriaOrdenCW24031155!$C$1:$E$1413,A256,[1]HistoriaOrdenCW24031155!$E:$E)</f>
        <v>1148402268</v>
      </c>
      <c r="C256" s="1">
        <f>SUMIFS([1]HistoriaOrdenCW24031155!$E$2:$E$1413,[1]HistoriaOrdenCW24031155!$C$2:$C$1413,A256,[1]HistoriaOrdenCW24031155!$Z$2:$Z$1413,"")</f>
        <v>1037896668</v>
      </c>
      <c r="D256" s="1">
        <f>SUMIFS([1]HistoriaOrdenCW24031155!$E$2:$E$1413,[1]HistoriaOrdenCW24031155!$C$2:$C$1413,A256,[1]HistoriaOrdenCW24031155!$Z$2:$Z$1413,"&gt; 0")</f>
        <v>110505600</v>
      </c>
      <c r="E256" s="4" t="str">
        <f>IFERROR(IF(VLOOKUP(A256,[1]HistoriaOrdenCW24031155!$C$2:$Z$1413,24,FALSE)=0,"",VLOOKUP(A256,[1]HistoriaOrdenCW24031155!$C$2:$Z$1413,24,FALSE)),"")</f>
        <v/>
      </c>
      <c r="F256" s="2" t="str">
        <f>MID(IF(VLOOKUP("SurOccidente",[1]HistoriaOrdenCW24031155!$B256:$D$1413,2,FALSE)="NA","",(VLOOKUP("SurOccidente",[1]HistoriaOrdenCW24031155!$B256:$D$1413,3,FALSE))),1,90)</f>
        <v>Localidades 700 - Cimentación Torre</v>
      </c>
      <c r="G256" s="4">
        <f>VLOOKUP(A256,[1]HistoriaOrdenCW24031155!$C$2:$O$1413,13,FALSE)</f>
        <v>44466</v>
      </c>
      <c r="H256" t="str">
        <f t="shared" si="4"/>
        <v>Año 2</v>
      </c>
      <c r="I256" s="2" t="str">
        <f>VLOOKUP(LEFT(A256,3),TablasAnexas!$A$22:$B$41,2,FALSE)</f>
        <v>Caqueta</v>
      </c>
      <c r="L256" t="str">
        <f>VLOOKUP(A256,[1]HistoriaOrdenCW24031155!$C$2:$F$1413,4,FALSE)</f>
        <v>Luis Ediel Torres</v>
      </c>
    </row>
    <row r="257" spans="1:12" x14ac:dyDescent="0.25">
      <c r="A257" t="str">
        <f>VLOOKUP("SurOccidente",[1]HistoriaOrdenCW24031155!$B257:$C$1413,2,FALSE)</f>
        <v>CAQ.Macarena</v>
      </c>
      <c r="B257" s="3">
        <f ca="1">SUMIF([1]HistoriaOrdenCW24031155!$C$1:$E$1413,A257,[1]HistoriaOrdenCW24031155!$E:$E)</f>
        <v>1148402268</v>
      </c>
      <c r="C257" s="1">
        <f>SUMIFS([1]HistoriaOrdenCW24031155!$E$2:$E$1413,[1]HistoriaOrdenCW24031155!$C$2:$C$1413,A257,[1]HistoriaOrdenCW24031155!$Z$2:$Z$1413,"")</f>
        <v>1037896668</v>
      </c>
      <c r="D257" s="1">
        <f>SUMIFS([1]HistoriaOrdenCW24031155!$E$2:$E$1413,[1]HistoriaOrdenCW24031155!$C$2:$C$1413,A257,[1]HistoriaOrdenCW24031155!$Z$2:$Z$1413,"&gt; 0")</f>
        <v>110505600</v>
      </c>
      <c r="E257" s="4" t="str">
        <f>IFERROR(IF(VLOOKUP(A257,[1]HistoriaOrdenCW24031155!$C$2:$Z$1413,24,FALSE)=0,"",VLOOKUP(A257,[1]HistoriaOrdenCW24031155!$C$2:$Z$1413,24,FALSE)),"")</f>
        <v/>
      </c>
      <c r="F257" s="2" t="str">
        <f>MID(IF(VLOOKUP("SurOccidente",[1]HistoriaOrdenCW24031155!$B257:$D$1413,2,FALSE)="NA","",(VLOOKUP("SurOccidente",[1]HistoriaOrdenCW24031155!$B257:$D$1413,3,FALSE))),1,90)</f>
        <v>Localidades 700 - Obra Civil 100%</v>
      </c>
      <c r="G257" s="4">
        <f>VLOOKUP(A257,[1]HistoriaOrdenCW24031155!$C$2:$O$1413,13,FALSE)</f>
        <v>44466</v>
      </c>
      <c r="H257" t="str">
        <f t="shared" si="4"/>
        <v>Año 2</v>
      </c>
      <c r="I257" s="2" t="str">
        <f>VLOOKUP(LEFT(A257,3),TablasAnexas!$A$22:$B$41,2,FALSE)</f>
        <v>Caqueta</v>
      </c>
      <c r="L257" t="str">
        <f>VLOOKUP(A257,[1]HistoriaOrdenCW24031155!$C$2:$F$1413,4,FALSE)</f>
        <v>Luis Ediel Torres</v>
      </c>
    </row>
    <row r="258" spans="1:12" x14ac:dyDescent="0.25">
      <c r="A258" t="str">
        <f>VLOOKUP("SurOccidente",[1]HistoriaOrdenCW24031155!$B258:$C$1413,2,FALSE)</f>
        <v>CAQ.Bocana Anaya</v>
      </c>
      <c r="B258" s="3">
        <f ca="1">SUMIF([1]HistoriaOrdenCW24031155!$C$1:$E$1413,A258,[1]HistoriaOrdenCW24031155!$E:$E)</f>
        <v>505580400</v>
      </c>
      <c r="C258" s="1">
        <f>SUMIFS([1]HistoriaOrdenCW24031155!$E$2:$E$1413,[1]HistoriaOrdenCW24031155!$C$2:$C$1413,A258,[1]HistoriaOrdenCW24031155!$Z$2:$Z$1413,"")</f>
        <v>348346000</v>
      </c>
      <c r="D258" s="1">
        <f>SUMIFS([1]HistoriaOrdenCW24031155!$E$2:$E$1413,[1]HistoriaOrdenCW24031155!$C$2:$C$1413,A258,[1]HistoriaOrdenCW24031155!$Z$2:$Z$1413,"&gt; 0")</f>
        <v>157234400</v>
      </c>
      <c r="E258" s="4">
        <f>IFERROR(IF(VLOOKUP(A258,[1]HistoriaOrdenCW24031155!$C$2:$Z$1413,24,FALSE)=0,"",VLOOKUP(A258,[1]HistoriaOrdenCW24031155!$C$2:$Z$1413,24,FALSE)),"")</f>
        <v>44567</v>
      </c>
      <c r="F258" s="2" t="str">
        <f>MID(IF(VLOOKUP("SurOccidente",[1]HistoriaOrdenCW24031155!$B258:$D$1413,2,FALSE)="NA","",(VLOOKUP("SurOccidente",[1]HistoriaOrdenCW24031155!$B258:$D$1413,3,FALSE))),1,90)</f>
        <v>Localidades 700 - Cimentación Torre</v>
      </c>
      <c r="G258" s="4">
        <f>VLOOKUP(A258,[1]HistoriaOrdenCW24031155!$C$2:$O$1413,13,FALSE)</f>
        <v>44466</v>
      </c>
      <c r="H258" t="str">
        <f t="shared" si="4"/>
        <v>Año 2</v>
      </c>
      <c r="I258" s="2" t="str">
        <f>VLOOKUP(LEFT(A258,3),TablasAnexas!$A$22:$B$41,2,FALSE)</f>
        <v>Caqueta</v>
      </c>
      <c r="L258" t="str">
        <f>VLOOKUP(A258,[1]HistoriaOrdenCW24031155!$C$2:$F$1413,4,FALSE)</f>
        <v>Juan Carlos Gonzalez</v>
      </c>
    </row>
    <row r="259" spans="1:12" x14ac:dyDescent="0.25">
      <c r="A259" t="str">
        <f>VLOOKUP("SurOccidente",[1]HistoriaOrdenCW24031155!$B259:$C$1413,2,FALSE)</f>
        <v>CAQ.Bocana Anaya</v>
      </c>
      <c r="B259" s="3">
        <f ca="1">SUMIF([1]HistoriaOrdenCW24031155!$C$1:$E$1413,A259,[1]HistoriaOrdenCW24031155!$E:$E)</f>
        <v>505580400</v>
      </c>
      <c r="C259" s="1">
        <f>SUMIFS([1]HistoriaOrdenCW24031155!$E$2:$E$1413,[1]HistoriaOrdenCW24031155!$C$2:$C$1413,A259,[1]HistoriaOrdenCW24031155!$Z$2:$Z$1413,"")</f>
        <v>348346000</v>
      </c>
      <c r="D259" s="1">
        <f>SUMIFS([1]HistoriaOrdenCW24031155!$E$2:$E$1413,[1]HistoriaOrdenCW24031155!$C$2:$C$1413,A259,[1]HistoriaOrdenCW24031155!$Z$2:$Z$1413,"&gt; 0")</f>
        <v>157234400</v>
      </c>
      <c r="E259" s="4">
        <f>IFERROR(IF(VLOOKUP(A259,[1]HistoriaOrdenCW24031155!$C$2:$Z$1413,24,FALSE)=0,"",VLOOKUP(A259,[1]HistoriaOrdenCW24031155!$C$2:$Z$1413,24,FALSE)),"")</f>
        <v>44567</v>
      </c>
      <c r="F259" s="2" t="str">
        <f>MID(IF(VLOOKUP("SurOccidente",[1]HistoriaOrdenCW24031155!$B259:$D$1413,2,FALSE)="NA","",(VLOOKUP("SurOccidente",[1]HistoriaOrdenCW24031155!$B259:$D$1413,3,FALSE))),1,90)</f>
        <v>Localidades 700 - Obra Civil 100%</v>
      </c>
      <c r="G259" s="4">
        <f>VLOOKUP(A259,[1]HistoriaOrdenCW24031155!$C$2:$O$1413,13,FALSE)</f>
        <v>44466</v>
      </c>
      <c r="H259" t="str">
        <f t="shared" ref="H259:H322" si="5">IF(YEAR(G259)=2022,"Año 3",IF(YEAR(G259)=2021,"Año 2","Año 1"))</f>
        <v>Año 2</v>
      </c>
      <c r="I259" s="2" t="str">
        <f>VLOOKUP(LEFT(A259,3),TablasAnexas!$A$22:$B$41,2,FALSE)</f>
        <v>Caqueta</v>
      </c>
      <c r="L259" t="str">
        <f>VLOOKUP(A259,[1]HistoriaOrdenCW24031155!$C$2:$F$1413,4,FALSE)</f>
        <v>Juan Carlos Gonzalez</v>
      </c>
    </row>
    <row r="260" spans="1:12" x14ac:dyDescent="0.25">
      <c r="A260" t="str">
        <f>VLOOKUP("SurOccidente",[1]HistoriaOrdenCW24031155!$B260:$C$1413,2,FALSE)</f>
        <v>PUT.El Recreo</v>
      </c>
      <c r="B260" s="3">
        <f ca="1">SUMIF([1]HistoriaOrdenCW24031155!$C$1:$E$1413,A260,[1]HistoriaOrdenCW24031155!$E:$E)</f>
        <v>700993494</v>
      </c>
      <c r="C260" s="1">
        <f>SUMIFS([1]HistoriaOrdenCW24031155!$E$2:$E$1413,[1]HistoriaOrdenCW24031155!$C$2:$C$1413,A260,[1]HistoriaOrdenCW24031155!$Z$2:$Z$1413,"")</f>
        <v>526696500</v>
      </c>
      <c r="D260" s="1">
        <f>SUMIFS([1]HistoriaOrdenCW24031155!$E$2:$E$1413,[1]HistoriaOrdenCW24031155!$C$2:$C$1413,A260,[1]HistoriaOrdenCW24031155!$Z$2:$Z$1413,"&gt; 0")</f>
        <v>174296994</v>
      </c>
      <c r="E260" s="4">
        <f>IFERROR(IF(VLOOKUP(A260,[1]HistoriaOrdenCW24031155!$C$2:$Z$1413,24,FALSE)=0,"",VLOOKUP(A260,[1]HistoriaOrdenCW24031155!$C$2:$Z$1413,24,FALSE)),"")</f>
        <v>44624</v>
      </c>
      <c r="F260" s="2" t="str">
        <f>MID(IF(VLOOKUP("SurOccidente",[1]HistoriaOrdenCW24031155!$B260:$D$1413,2,FALSE)="NA","",(VLOOKUP("SurOccidente",[1]HistoriaOrdenCW24031155!$B260:$D$1413,3,FALSE))),1,90)</f>
        <v>Localidades 700 - Cimentación Torre</v>
      </c>
      <c r="G260" s="4">
        <f>VLOOKUP(A260,[1]HistoriaOrdenCW24031155!$C$2:$O$1413,13,FALSE)</f>
        <v>44466</v>
      </c>
      <c r="H260" t="str">
        <f t="shared" si="5"/>
        <v>Año 2</v>
      </c>
      <c r="I260" s="2" t="str">
        <f>VLOOKUP(LEFT(A260,3),TablasAnexas!$A$22:$B$41,2,FALSE)</f>
        <v>Putumayo</v>
      </c>
      <c r="L260" t="str">
        <f>VLOOKUP(A260,[1]HistoriaOrdenCW24031155!$C$2:$F$1413,4,FALSE)</f>
        <v>Juan Carlos Gonzalez</v>
      </c>
    </row>
    <row r="261" spans="1:12" x14ac:dyDescent="0.25">
      <c r="A261" t="str">
        <f>VLOOKUP("SurOccidente",[1]HistoriaOrdenCW24031155!$B261:$C$1413,2,FALSE)</f>
        <v>PUT.El Recreo</v>
      </c>
      <c r="B261" s="3">
        <f ca="1">SUMIF([1]HistoriaOrdenCW24031155!$C$1:$E$1413,A261,[1]HistoriaOrdenCW24031155!$E:$E)</f>
        <v>700993494</v>
      </c>
      <c r="C261" s="1">
        <f>SUMIFS([1]HistoriaOrdenCW24031155!$E$2:$E$1413,[1]HistoriaOrdenCW24031155!$C$2:$C$1413,A261,[1]HistoriaOrdenCW24031155!$Z$2:$Z$1413,"")</f>
        <v>526696500</v>
      </c>
      <c r="D261" s="1">
        <f>SUMIFS([1]HistoriaOrdenCW24031155!$E$2:$E$1413,[1]HistoriaOrdenCW24031155!$C$2:$C$1413,A261,[1]HistoriaOrdenCW24031155!$Z$2:$Z$1413,"&gt; 0")</f>
        <v>174296994</v>
      </c>
      <c r="E261" s="4">
        <f>IFERROR(IF(VLOOKUP(A261,[1]HistoriaOrdenCW24031155!$C$2:$Z$1413,24,FALSE)=0,"",VLOOKUP(A261,[1]HistoriaOrdenCW24031155!$C$2:$Z$1413,24,FALSE)),"")</f>
        <v>44624</v>
      </c>
      <c r="F261" s="2" t="str">
        <f>MID(IF(VLOOKUP("SurOccidente",[1]HistoriaOrdenCW24031155!$B261:$D$1413,2,FALSE)="NA","",(VLOOKUP("SurOccidente",[1]HistoriaOrdenCW24031155!$B261:$D$1413,3,FALSE))),1,90)</f>
        <v>Localidades 700 - Obra Civil 100%</v>
      </c>
      <c r="G261" s="4">
        <f>VLOOKUP(A261,[1]HistoriaOrdenCW24031155!$C$2:$O$1413,13,FALSE)</f>
        <v>44466</v>
      </c>
      <c r="H261" t="str">
        <f t="shared" si="5"/>
        <v>Año 2</v>
      </c>
      <c r="I261" s="2" t="str">
        <f>VLOOKUP(LEFT(A261,3),TablasAnexas!$A$22:$B$41,2,FALSE)</f>
        <v>Putumayo</v>
      </c>
      <c r="L261" t="str">
        <f>VLOOKUP(A261,[1]HistoriaOrdenCW24031155!$C$2:$F$1413,4,FALSE)</f>
        <v>Juan Carlos Gonzalez</v>
      </c>
    </row>
    <row r="262" spans="1:12" x14ac:dyDescent="0.25">
      <c r="A262" t="str">
        <f>VLOOKUP("SurOccidente",[1]HistoriaOrdenCW24031155!$B262:$C$1413,2,FALSE)</f>
        <v>PUT.Damasco Caicedo</v>
      </c>
      <c r="B262" s="3">
        <f ca="1">SUMIF([1]HistoriaOrdenCW24031155!$C$1:$E$1413,A262,[1]HistoriaOrdenCW24031155!$E:$E)</f>
        <v>467338431</v>
      </c>
      <c r="C262" s="1">
        <f>SUMIFS([1]HistoriaOrdenCW24031155!$E$2:$E$1413,[1]HistoriaOrdenCW24031155!$C$2:$C$1413,A262,[1]HistoriaOrdenCW24031155!$Z$2:$Z$1413,"")</f>
        <v>356832831</v>
      </c>
      <c r="D262" s="1">
        <f>SUMIFS([1]HistoriaOrdenCW24031155!$E$2:$E$1413,[1]HistoriaOrdenCW24031155!$C$2:$C$1413,A262,[1]HistoriaOrdenCW24031155!$Z$2:$Z$1413,"&gt; 0")</f>
        <v>110505600</v>
      </c>
      <c r="E262" s="4" t="str">
        <f>IFERROR(IF(VLOOKUP(A262,[1]HistoriaOrdenCW24031155!$C$2:$Z$1413,24,FALSE)=0,"",VLOOKUP(A262,[1]HistoriaOrdenCW24031155!$C$2:$Z$1413,24,FALSE)),"")</f>
        <v/>
      </c>
      <c r="F262" s="2" t="str">
        <f>MID(IF(VLOOKUP("SurOccidente",[1]HistoriaOrdenCW24031155!$B262:$D$1413,2,FALSE)="NA","",(VLOOKUP("SurOccidente",[1]HistoriaOrdenCW24031155!$B262:$D$1413,3,FALSE))),1,90)</f>
        <v>Localidades 700 - Obra Civil 100%</v>
      </c>
      <c r="G262" s="4">
        <f>VLOOKUP(A262,[1]HistoriaOrdenCW24031155!$C$2:$O$1413,13,FALSE)</f>
        <v>44480</v>
      </c>
      <c r="H262" t="str">
        <f t="shared" si="5"/>
        <v>Año 2</v>
      </c>
      <c r="I262" s="2" t="str">
        <f>VLOOKUP(LEFT(A262,3),TablasAnexas!$A$22:$B$41,2,FALSE)</f>
        <v>Putumayo</v>
      </c>
      <c r="L262" t="str">
        <f>VLOOKUP(A262,[1]HistoriaOrdenCW24031155!$C$2:$F$1413,4,FALSE)</f>
        <v>Juan Carlos Gonzalez</v>
      </c>
    </row>
    <row r="263" spans="1:12" x14ac:dyDescent="0.25">
      <c r="A263" t="str">
        <f>VLOOKUP("SurOccidente",[1]HistoriaOrdenCW24031155!$B263:$C$1413,2,FALSE)</f>
        <v>PUT.Damasco Caicedo</v>
      </c>
      <c r="B263" s="3">
        <f ca="1">SUMIF([1]HistoriaOrdenCW24031155!$C$1:$E$1413,A263,[1]HistoriaOrdenCW24031155!$E:$E)</f>
        <v>467338431</v>
      </c>
      <c r="C263" s="1">
        <f>SUMIFS([1]HistoriaOrdenCW24031155!$E$2:$E$1413,[1]HistoriaOrdenCW24031155!$C$2:$C$1413,A263,[1]HistoriaOrdenCW24031155!$Z$2:$Z$1413,"")</f>
        <v>356832831</v>
      </c>
      <c r="D263" s="1">
        <f>SUMIFS([1]HistoriaOrdenCW24031155!$E$2:$E$1413,[1]HistoriaOrdenCW24031155!$C$2:$C$1413,A263,[1]HistoriaOrdenCW24031155!$Z$2:$Z$1413,"&gt; 0")</f>
        <v>110505600</v>
      </c>
      <c r="E263" s="4" t="str">
        <f>IFERROR(IF(VLOOKUP(A263,[1]HistoriaOrdenCW24031155!$C$2:$Z$1413,24,FALSE)=0,"",VLOOKUP(A263,[1]HistoriaOrdenCW24031155!$C$2:$Z$1413,24,FALSE)),"")</f>
        <v/>
      </c>
      <c r="F263" s="2" t="str">
        <f>MID(IF(VLOOKUP("SurOccidente",[1]HistoriaOrdenCW24031155!$B263:$D$1413,2,FALSE)="NA","",(VLOOKUP("SurOccidente",[1]HistoriaOrdenCW24031155!$B263:$D$1413,3,FALSE))),1,90)</f>
        <v>Localidades 700 - Cimentación Torre</v>
      </c>
      <c r="G263" s="4">
        <f>VLOOKUP(A263,[1]HistoriaOrdenCW24031155!$C$2:$O$1413,13,FALSE)</f>
        <v>44480</v>
      </c>
      <c r="H263" t="str">
        <f t="shared" si="5"/>
        <v>Año 2</v>
      </c>
      <c r="I263" s="2" t="str">
        <f>VLOOKUP(LEFT(A263,3),TablasAnexas!$A$22:$B$41,2,FALSE)</f>
        <v>Putumayo</v>
      </c>
      <c r="L263" t="str">
        <f>VLOOKUP(A263,[1]HistoriaOrdenCW24031155!$C$2:$F$1413,4,FALSE)</f>
        <v>Juan Carlos Gonzalez</v>
      </c>
    </row>
    <row r="264" spans="1:12" x14ac:dyDescent="0.25">
      <c r="A264" t="str">
        <f>VLOOKUP("SurOccidente",[1]HistoriaOrdenCW24031155!$B264:$C$1413,2,FALSE)</f>
        <v>PUT.El Bombon</v>
      </c>
      <c r="B264" s="3">
        <f ca="1">SUMIF([1]HistoriaOrdenCW24031155!$C$1:$E$1413,A264,[1]HistoriaOrdenCW24031155!$E:$E)</f>
        <v>420505600</v>
      </c>
      <c r="C264" s="1">
        <f>SUMIFS([1]HistoriaOrdenCW24031155!$E$2:$E$1413,[1]HistoriaOrdenCW24031155!$C$2:$C$1413,A264,[1]HistoriaOrdenCW24031155!$Z$2:$Z$1413,"")</f>
        <v>310000000</v>
      </c>
      <c r="D264" s="1">
        <f>SUMIFS([1]HistoriaOrdenCW24031155!$E$2:$E$1413,[1]HistoriaOrdenCW24031155!$C$2:$C$1413,A264,[1]HistoriaOrdenCW24031155!$Z$2:$Z$1413,"&gt; 0")</f>
        <v>110505600</v>
      </c>
      <c r="E264" s="4" t="str">
        <f>IFERROR(IF(VLOOKUP(A264,[1]HistoriaOrdenCW24031155!$C$2:$Z$1413,24,FALSE)=0,"",VLOOKUP(A264,[1]HistoriaOrdenCW24031155!$C$2:$Z$1413,24,FALSE)),"")</f>
        <v/>
      </c>
      <c r="F264" s="2" t="str">
        <f>MID(IF(VLOOKUP("SurOccidente",[1]HistoriaOrdenCW24031155!$B264:$D$1413,2,FALSE)="NA","",(VLOOKUP("SurOccidente",[1]HistoriaOrdenCW24031155!$B264:$D$1413,3,FALSE))),1,90)</f>
        <v>Localidades 700 - Obra Civil 100%</v>
      </c>
      <c r="G264" s="4">
        <f>VLOOKUP(A264,[1]HistoriaOrdenCW24031155!$C$2:$O$1413,13,FALSE)</f>
        <v>44473</v>
      </c>
      <c r="H264" t="str">
        <f t="shared" si="5"/>
        <v>Año 2</v>
      </c>
      <c r="I264" s="2" t="str">
        <f>VLOOKUP(LEFT(A264,3),TablasAnexas!$A$22:$B$41,2,FALSE)</f>
        <v>Putumayo</v>
      </c>
      <c r="L264" t="str">
        <f>VLOOKUP(A264,[1]HistoriaOrdenCW24031155!$C$2:$F$1413,4,FALSE)</f>
        <v>Juan Carlos Gonzalez</v>
      </c>
    </row>
    <row r="265" spans="1:12" x14ac:dyDescent="0.25">
      <c r="A265" t="str">
        <f>VLOOKUP("SurOccidente",[1]HistoriaOrdenCW24031155!$B265:$C$1413,2,FALSE)</f>
        <v>PUT.El Bombon</v>
      </c>
      <c r="B265" s="3">
        <f ca="1">SUMIF([1]HistoriaOrdenCW24031155!$C$1:$E$1413,A265,[1]HistoriaOrdenCW24031155!$E:$E)</f>
        <v>420505600</v>
      </c>
      <c r="C265" s="1">
        <f>SUMIFS([1]HistoriaOrdenCW24031155!$E$2:$E$1413,[1]HistoriaOrdenCW24031155!$C$2:$C$1413,A265,[1]HistoriaOrdenCW24031155!$Z$2:$Z$1413,"")</f>
        <v>310000000</v>
      </c>
      <c r="D265" s="1">
        <f>SUMIFS([1]HistoriaOrdenCW24031155!$E$2:$E$1413,[1]HistoriaOrdenCW24031155!$C$2:$C$1413,A265,[1]HistoriaOrdenCW24031155!$Z$2:$Z$1413,"&gt; 0")</f>
        <v>110505600</v>
      </c>
      <c r="E265" s="4" t="str">
        <f>IFERROR(IF(VLOOKUP(A265,[1]HistoriaOrdenCW24031155!$C$2:$Z$1413,24,FALSE)=0,"",VLOOKUP(A265,[1]HistoriaOrdenCW24031155!$C$2:$Z$1413,24,FALSE)),"")</f>
        <v/>
      </c>
      <c r="F265" s="2" t="str">
        <f>MID(IF(VLOOKUP("SurOccidente",[1]HistoriaOrdenCW24031155!$B265:$D$1413,2,FALSE)="NA","",(VLOOKUP("SurOccidente",[1]HistoriaOrdenCW24031155!$B265:$D$1413,3,FALSE))),1,90)</f>
        <v>Localidades 700 - Cimentación Torre</v>
      </c>
      <c r="G265" s="4">
        <f>VLOOKUP(A265,[1]HistoriaOrdenCW24031155!$C$2:$O$1413,13,FALSE)</f>
        <v>44473</v>
      </c>
      <c r="H265" t="str">
        <f t="shared" si="5"/>
        <v>Año 2</v>
      </c>
      <c r="I265" s="2" t="str">
        <f>VLOOKUP(LEFT(A265,3),TablasAnexas!$A$22:$B$41,2,FALSE)</f>
        <v>Putumayo</v>
      </c>
      <c r="L265" t="str">
        <f>VLOOKUP(A265,[1]HistoriaOrdenCW24031155!$C$2:$F$1413,4,FALSE)</f>
        <v>Juan Carlos Gonzalez</v>
      </c>
    </row>
    <row r="266" spans="1:12" x14ac:dyDescent="0.25">
      <c r="A266" t="str">
        <f>VLOOKUP("SurOccidente",[1]HistoriaOrdenCW24031155!$B266:$C$1413,2,FALSE)</f>
        <v>PUT.El Bombon</v>
      </c>
      <c r="B266" s="3">
        <f ca="1">SUMIF([1]HistoriaOrdenCW24031155!$C$1:$E$1413,A266,[1]HistoriaOrdenCW24031155!$E:$E)</f>
        <v>420505600</v>
      </c>
      <c r="C266" s="1">
        <f>SUMIFS([1]HistoriaOrdenCW24031155!$E$2:$E$1413,[1]HistoriaOrdenCW24031155!$C$2:$C$1413,A266,[1]HistoriaOrdenCW24031155!$Z$2:$Z$1413,"")</f>
        <v>310000000</v>
      </c>
      <c r="D266" s="1">
        <f>SUMIFS([1]HistoriaOrdenCW24031155!$E$2:$E$1413,[1]HistoriaOrdenCW24031155!$C$2:$C$1413,A266,[1]HistoriaOrdenCW24031155!$Z$2:$Z$1413,"&gt; 0")</f>
        <v>110505600</v>
      </c>
      <c r="E266" s="4" t="str">
        <f>IFERROR(IF(VLOOKUP(A266,[1]HistoriaOrdenCW24031155!$C$2:$Z$1413,24,FALSE)=0,"",VLOOKUP(A266,[1]HistoriaOrdenCW24031155!$C$2:$Z$1413,24,FALSE)),"")</f>
        <v/>
      </c>
      <c r="F266" s="2" t="str">
        <f>MID(IF(VLOOKUP("SurOccidente",[1]HistoriaOrdenCW24031155!$B266:$D$1413,2,FALSE)="NA","",(VLOOKUP("SurOccidente",[1]HistoriaOrdenCW24031155!$B266:$D$1413,3,FALSE))),1,90)</f>
        <v>Localidades 700 - Obra Eléctrica 100%</v>
      </c>
      <c r="G266" s="4">
        <f>VLOOKUP(A266,[1]HistoriaOrdenCW24031155!$C$2:$O$1413,13,FALSE)</f>
        <v>44473</v>
      </c>
      <c r="H266" t="str">
        <f t="shared" si="5"/>
        <v>Año 2</v>
      </c>
      <c r="I266" s="2" t="str">
        <f>VLOOKUP(LEFT(A266,3),TablasAnexas!$A$22:$B$41,2,FALSE)</f>
        <v>Putumayo</v>
      </c>
      <c r="L266" t="str">
        <f>VLOOKUP(A266,[1]HistoriaOrdenCW24031155!$C$2:$F$1413,4,FALSE)</f>
        <v>Juan Carlos Gonzalez</v>
      </c>
    </row>
    <row r="267" spans="1:12" x14ac:dyDescent="0.25">
      <c r="A267" t="str">
        <f>VLOOKUP("SurOccidente",[1]HistoriaOrdenCW24031155!$B267:$C$1413,2,FALSE)</f>
        <v>HUI.Buenos Aires – OPC2</v>
      </c>
      <c r="B267" s="3">
        <f ca="1">SUMIF([1]HistoriaOrdenCW24031155!$C$1:$E$1413,A267,[1]HistoriaOrdenCW24031155!$E:$E)</f>
        <v>111877566</v>
      </c>
      <c r="C267" s="1">
        <f>SUMIFS([1]HistoriaOrdenCW24031155!$E$2:$E$1413,[1]HistoriaOrdenCW24031155!$C$2:$C$1413,A267,[1]HistoriaOrdenCW24031155!$Z$2:$Z$1413,"")</f>
        <v>0</v>
      </c>
      <c r="D267" s="1">
        <f>SUMIFS([1]HistoriaOrdenCW24031155!$E$2:$E$1413,[1]HistoriaOrdenCW24031155!$C$2:$C$1413,A267,[1]HistoriaOrdenCW24031155!$Z$2:$Z$1413,"&gt; 0")</f>
        <v>111877566</v>
      </c>
      <c r="E267" s="4">
        <f>IFERROR(IF(VLOOKUP(A267,[1]HistoriaOrdenCW24031155!$C$2:$Z$1413,24,FALSE)=0,"",VLOOKUP(A267,[1]HistoriaOrdenCW24031155!$C$2:$Z$1413,24,FALSE)),"")</f>
        <v>44504</v>
      </c>
      <c r="F267" s="2" t="str">
        <f>MID(IF(VLOOKUP("SurOccidente",[1]HistoriaOrdenCW24031155!$B267:$D$1413,2,FALSE)="NA","",(VLOOKUP("SurOccidente",[1]HistoriaOrdenCW24031155!$B267:$D$1413,3,FALSE))),1,90)</f>
        <v>Localidades 700 - Obra Civil 100%</v>
      </c>
      <c r="G267" s="4">
        <f>VLOOKUP(A267,[1]HistoriaOrdenCW24031155!$C$2:$O$1413,13,FALSE)</f>
        <v>44498</v>
      </c>
      <c r="H267" t="str">
        <f t="shared" si="5"/>
        <v>Año 2</v>
      </c>
      <c r="I267" s="2" t="str">
        <f>VLOOKUP(LEFT(A267,3),TablasAnexas!$A$22:$B$41,2,FALSE)</f>
        <v>Huila</v>
      </c>
      <c r="L267" t="str">
        <f>VLOOKUP(A267,[1]HistoriaOrdenCW24031155!$C$2:$F$1413,4,FALSE)</f>
        <v>Luis Ediel Torres</v>
      </c>
    </row>
    <row r="268" spans="1:12" x14ac:dyDescent="0.25">
      <c r="A268" t="str">
        <f>VLOOKUP("SurOccidente",[1]HistoriaOrdenCW24031155!$B268:$C$1413,2,FALSE)</f>
        <v>CAU.Ledesma</v>
      </c>
      <c r="B268" s="3">
        <f ca="1">SUMIF([1]HistoriaOrdenCW24031155!$C$1:$E$1413,A268,[1]HistoriaOrdenCW24031155!$E:$E)</f>
        <v>397180106</v>
      </c>
      <c r="C268" s="1">
        <f>SUMIFS([1]HistoriaOrdenCW24031155!$E$2:$E$1413,[1]HistoriaOrdenCW24031155!$C$2:$C$1413,A268,[1]HistoriaOrdenCW24031155!$Z$2:$Z$1413,"")</f>
        <v>70000000</v>
      </c>
      <c r="D268" s="1">
        <f>SUMIFS([1]HistoriaOrdenCW24031155!$E$2:$E$1413,[1]HistoriaOrdenCW24031155!$C$2:$C$1413,A268,[1]HistoriaOrdenCW24031155!$Z$2:$Z$1413,"&gt; 0")</f>
        <v>327180106</v>
      </c>
      <c r="E268" s="4" t="str">
        <f>IFERROR(IF(VLOOKUP(A268,[1]HistoriaOrdenCW24031155!$C$2:$Z$1413,24,FALSE)=0,"",VLOOKUP(A268,[1]HistoriaOrdenCW24031155!$C$2:$Z$1413,24,FALSE)),"")</f>
        <v/>
      </c>
      <c r="F268" s="2" t="str">
        <f>MID(IF(VLOOKUP("SurOccidente",[1]HistoriaOrdenCW24031155!$B268:$D$1413,2,FALSE)="NA","",(VLOOKUP("SurOccidente",[1]HistoriaOrdenCW24031155!$B268:$D$1413,3,FALSE))),1,90)</f>
        <v>Localidades 700 - Obra Eléctrica 100%</v>
      </c>
      <c r="G268" s="4">
        <f>VLOOKUP(A268,[1]HistoriaOrdenCW24031155!$C$2:$O$1413,13,FALSE)</f>
        <v>44502</v>
      </c>
      <c r="H268" t="str">
        <f t="shared" si="5"/>
        <v>Año 2</v>
      </c>
      <c r="I268" s="2" t="str">
        <f>VLOOKUP(LEFT(A268,3),TablasAnexas!$A$22:$B$41,2,FALSE)</f>
        <v>Cauca</v>
      </c>
      <c r="L268" t="str">
        <f>VLOOKUP(A268,[1]HistoriaOrdenCW24031155!$C$2:$F$1413,4,FALSE)</f>
        <v>German David Diez</v>
      </c>
    </row>
    <row r="269" spans="1:12" x14ac:dyDescent="0.25">
      <c r="A269" t="str">
        <f>VLOOKUP("SurOccidente",[1]HistoriaOrdenCW24031155!$B269:$C$1413,2,FALSE)</f>
        <v>CAU.Ledesma</v>
      </c>
      <c r="B269" s="3">
        <f ca="1">SUMIF([1]HistoriaOrdenCW24031155!$C$1:$E$1413,A269,[1]HistoriaOrdenCW24031155!$E:$E)</f>
        <v>397180106</v>
      </c>
      <c r="C269" s="1">
        <f>SUMIFS([1]HistoriaOrdenCW24031155!$E$2:$E$1413,[1]HistoriaOrdenCW24031155!$C$2:$C$1413,A269,[1]HistoriaOrdenCW24031155!$Z$2:$Z$1413,"")</f>
        <v>70000000</v>
      </c>
      <c r="D269" s="1">
        <f>SUMIFS([1]HistoriaOrdenCW24031155!$E$2:$E$1413,[1]HistoriaOrdenCW24031155!$C$2:$C$1413,A269,[1]HistoriaOrdenCW24031155!$Z$2:$Z$1413,"&gt; 0")</f>
        <v>327180106</v>
      </c>
      <c r="E269" s="4" t="str">
        <f>IFERROR(IF(VLOOKUP(A269,[1]HistoriaOrdenCW24031155!$C$2:$Z$1413,24,FALSE)=0,"",VLOOKUP(A269,[1]HistoriaOrdenCW24031155!$C$2:$Z$1413,24,FALSE)),"")</f>
        <v/>
      </c>
      <c r="F269" s="2" t="str">
        <f>MID(IF(VLOOKUP("SurOccidente",[1]HistoriaOrdenCW24031155!$B269:$D$1413,2,FALSE)="NA","",(VLOOKUP("SurOccidente",[1]HistoriaOrdenCW24031155!$B269:$D$1413,3,FALSE))),1,90)</f>
        <v>Localidades 700 - Obra Civil 100%</v>
      </c>
      <c r="G269" s="4">
        <f>VLOOKUP(A269,[1]HistoriaOrdenCW24031155!$C$2:$O$1413,13,FALSE)</f>
        <v>44502</v>
      </c>
      <c r="H269" t="str">
        <f t="shared" si="5"/>
        <v>Año 2</v>
      </c>
      <c r="I269" s="2" t="str">
        <f>VLOOKUP(LEFT(A269,3),TablasAnexas!$A$22:$B$41,2,FALSE)</f>
        <v>Cauca</v>
      </c>
      <c r="L269" t="str">
        <f>VLOOKUP(A269,[1]HistoriaOrdenCW24031155!$C$2:$F$1413,4,FALSE)</f>
        <v>German David Diez</v>
      </c>
    </row>
    <row r="270" spans="1:12" x14ac:dyDescent="0.25">
      <c r="A270" t="str">
        <f>VLOOKUP("SurOccidente",[1]HistoriaOrdenCW24031155!$B270:$C$1413,2,FALSE)</f>
        <v>CAQ.La Libertad</v>
      </c>
      <c r="B270" s="3">
        <f ca="1">SUMIF([1]HistoriaOrdenCW24031155!$C$1:$E$1413,A270,[1]HistoriaOrdenCW24031155!$E:$E)</f>
        <v>497486787</v>
      </c>
      <c r="C270" s="1">
        <f>SUMIFS([1]HistoriaOrdenCW24031155!$E$2:$E$1413,[1]HistoriaOrdenCW24031155!$C$2:$C$1413,A270,[1]HistoriaOrdenCW24031155!$Z$2:$Z$1413,"")</f>
        <v>0</v>
      </c>
      <c r="D270" s="1">
        <f>SUMIFS([1]HistoriaOrdenCW24031155!$E$2:$E$1413,[1]HistoriaOrdenCW24031155!$C$2:$C$1413,A270,[1]HistoriaOrdenCW24031155!$Z$2:$Z$1413,"&gt; 0")</f>
        <v>497486787</v>
      </c>
      <c r="E270" s="4">
        <f>IFERROR(IF(VLOOKUP(A270,[1]HistoriaOrdenCW24031155!$C$2:$Z$1413,24,FALSE)=0,"",VLOOKUP(A270,[1]HistoriaOrdenCW24031155!$C$2:$Z$1413,24,FALSE)),"")</f>
        <v>44624</v>
      </c>
      <c r="F270" s="2" t="str">
        <f>MID(IF(VLOOKUP("SurOccidente",[1]HistoriaOrdenCW24031155!$B270:$D$1413,2,FALSE)="NA","",(VLOOKUP("SurOccidente",[1]HistoriaOrdenCW24031155!$B270:$D$1413,3,FALSE))),1,90)</f>
        <v>Localidades 700 - Obra Civil 100%</v>
      </c>
      <c r="G270" s="4">
        <f>VLOOKUP(A270,[1]HistoriaOrdenCW24031155!$C$2:$O$1413,13,FALSE)</f>
        <v>44515</v>
      </c>
      <c r="H270" t="str">
        <f t="shared" si="5"/>
        <v>Año 2</v>
      </c>
      <c r="I270" s="2" t="str">
        <f>VLOOKUP(LEFT(A270,3),TablasAnexas!$A$22:$B$41,2,FALSE)</f>
        <v>Caqueta</v>
      </c>
      <c r="L270" t="str">
        <f>VLOOKUP(A270,[1]HistoriaOrdenCW24031155!$C$2:$F$1413,4,FALSE)</f>
        <v>Luis Ediel Torres</v>
      </c>
    </row>
    <row r="271" spans="1:12" x14ac:dyDescent="0.25">
      <c r="A271" t="str">
        <f>VLOOKUP("SurOccidente",[1]HistoriaOrdenCW24031155!$B271:$C$1413,2,FALSE)</f>
        <v>CAQ.La Libertad</v>
      </c>
      <c r="B271" s="3">
        <f ca="1">SUMIF([1]HistoriaOrdenCW24031155!$C$1:$E$1413,A271,[1]HistoriaOrdenCW24031155!$E:$E)</f>
        <v>497486787</v>
      </c>
      <c r="C271" s="1">
        <f>SUMIFS([1]HistoriaOrdenCW24031155!$E$2:$E$1413,[1]HistoriaOrdenCW24031155!$C$2:$C$1413,A271,[1]HistoriaOrdenCW24031155!$Z$2:$Z$1413,"")</f>
        <v>0</v>
      </c>
      <c r="D271" s="1">
        <f>SUMIFS([1]HistoriaOrdenCW24031155!$E$2:$E$1413,[1]HistoriaOrdenCW24031155!$C$2:$C$1413,A271,[1]HistoriaOrdenCW24031155!$Z$2:$Z$1413,"&gt; 0")</f>
        <v>497486787</v>
      </c>
      <c r="E271" s="4">
        <f>IFERROR(IF(VLOOKUP(A271,[1]HistoriaOrdenCW24031155!$C$2:$Z$1413,24,FALSE)=0,"",VLOOKUP(A271,[1]HistoriaOrdenCW24031155!$C$2:$Z$1413,24,FALSE)),"")</f>
        <v>44624</v>
      </c>
      <c r="F271" s="2" t="str">
        <f>MID(IF(VLOOKUP("SurOccidente",[1]HistoriaOrdenCW24031155!$B271:$D$1413,2,FALSE)="NA","",(VLOOKUP("SurOccidente",[1]HistoriaOrdenCW24031155!$B271:$D$1413,3,FALSE))),1,90)</f>
        <v>Localidades 700 - Suministro e Instalación Torre</v>
      </c>
      <c r="G271" s="4">
        <f>VLOOKUP(A271,[1]HistoriaOrdenCW24031155!$C$2:$O$1413,13,FALSE)</f>
        <v>44515</v>
      </c>
      <c r="H271" t="str">
        <f t="shared" si="5"/>
        <v>Año 2</v>
      </c>
      <c r="I271" s="2" t="str">
        <f>VLOOKUP(LEFT(A271,3),TablasAnexas!$A$22:$B$41,2,FALSE)</f>
        <v>Caqueta</v>
      </c>
      <c r="L271" t="str">
        <f>VLOOKUP(A271,[1]HistoriaOrdenCW24031155!$C$2:$F$1413,4,FALSE)</f>
        <v>Luis Ediel Torres</v>
      </c>
    </row>
    <row r="272" spans="1:12" x14ac:dyDescent="0.25">
      <c r="A272" t="str">
        <f>VLOOKUP("SurOccidente",[1]HistoriaOrdenCW24031155!$B272:$C$1413,2,FALSE)</f>
        <v>CAL.RB Mojica</v>
      </c>
      <c r="B272" s="3">
        <f ca="1">SUMIF([1]HistoriaOrdenCW24031155!$C$1:$E$1413,A272,[1]HistoriaOrdenCW24031155!$E:$E)</f>
        <v>7503787</v>
      </c>
      <c r="C272" s="1">
        <f>SUMIFS([1]HistoriaOrdenCW24031155!$E$2:$E$1413,[1]HistoriaOrdenCW24031155!$C$2:$C$1413,A272,[1]HistoriaOrdenCW24031155!$Z$2:$Z$1413,"")</f>
        <v>0</v>
      </c>
      <c r="D272" s="1">
        <f>SUMIFS([1]HistoriaOrdenCW24031155!$E$2:$E$1413,[1]HistoriaOrdenCW24031155!$C$2:$C$1413,A272,[1]HistoriaOrdenCW24031155!$Z$2:$Z$1413,"&gt; 0")</f>
        <v>7503787</v>
      </c>
      <c r="E272" s="4">
        <f>IFERROR(IF(VLOOKUP(A272,[1]HistoriaOrdenCW24031155!$C$2:$Z$1413,24,FALSE)=0,"",VLOOKUP(A272,[1]HistoriaOrdenCW24031155!$C$2:$Z$1413,24,FALSE)),"")</f>
        <v>44567</v>
      </c>
      <c r="F272" s="2" t="str">
        <f>MID(IF(VLOOKUP("SurOccidente",[1]HistoriaOrdenCW24031155!$B272:$D$1413,2,FALSE)="NA","",(VLOOKUP("SurOccidente",[1]HistoriaOrdenCW24031155!$B272:$D$1413,3,FALSE))),1,90)</f>
        <v>Ampliación Localidades 700 - Ampliación Obras Civiles</v>
      </c>
      <c r="G272" s="4">
        <f>VLOOKUP(A272,[1]HistoriaOrdenCW24031155!$C$2:$O$1413,13,FALSE)</f>
        <v>44498</v>
      </c>
      <c r="H272" t="str">
        <f t="shared" si="5"/>
        <v>Año 2</v>
      </c>
      <c r="I272" s="2" t="str">
        <f>VLOOKUP(LEFT(A272,3),TablasAnexas!$A$22:$B$41,2,FALSE)</f>
        <v>Cali</v>
      </c>
      <c r="L272" t="str">
        <f>VLOOKUP(A272,[1]HistoriaOrdenCW24031155!$C$2:$F$1413,4,FALSE)</f>
        <v>German Dario Mancipe</v>
      </c>
    </row>
    <row r="273" spans="1:12" x14ac:dyDescent="0.25">
      <c r="A273" t="str">
        <f>VLOOKUP("SurOccidente",[1]HistoriaOrdenCW24031155!$B273:$C$1413,2,FALSE)</f>
        <v>MOC.Mocoa-3</v>
      </c>
      <c r="B273" s="3">
        <f ca="1">SUMIF([1]HistoriaOrdenCW24031155!$C$1:$E$1413,A273,[1]HistoriaOrdenCW24031155!$E:$E)</f>
        <v>29176801</v>
      </c>
      <c r="C273" s="1">
        <f>SUMIFS([1]HistoriaOrdenCW24031155!$E$2:$E$1413,[1]HistoriaOrdenCW24031155!$C$2:$C$1413,A273,[1]HistoriaOrdenCW24031155!$Z$2:$Z$1413,"")</f>
        <v>7237815</v>
      </c>
      <c r="D273" s="1">
        <f>SUMIFS([1]HistoriaOrdenCW24031155!$E$2:$E$1413,[1]HistoriaOrdenCW24031155!$C$2:$C$1413,A273,[1]HistoriaOrdenCW24031155!$Z$2:$Z$1413,"&gt; 0")</f>
        <v>21938986</v>
      </c>
      <c r="E273" s="4">
        <f>IFERROR(IF(VLOOKUP(A273,[1]HistoriaOrdenCW24031155!$C$2:$Z$1413,24,FALSE)=0,"",VLOOKUP(A273,[1]HistoriaOrdenCW24031155!$C$2:$Z$1413,24,FALSE)),"")</f>
        <v>44596</v>
      </c>
      <c r="F273" s="2" t="str">
        <f>MID(IF(VLOOKUP("SurOccidente",[1]HistoriaOrdenCW24031155!$B273:$D$1413,2,FALSE)="NA","",(VLOOKUP("SurOccidente",[1]HistoriaOrdenCW24031155!$B273:$D$1413,3,FALSE))),1,90)</f>
        <v>Ampliación 3G/LTE - Ampliación Obras Civiles</v>
      </c>
      <c r="G273" s="4">
        <f>VLOOKUP(A273,[1]HistoriaOrdenCW24031155!$C$2:$O$1413,13,FALSE)</f>
        <v>44498</v>
      </c>
      <c r="H273" t="str">
        <f t="shared" si="5"/>
        <v>Año 2</v>
      </c>
      <c r="I273" s="2" t="str">
        <f>VLOOKUP(LEFT(A273,3),TablasAnexas!$A$22:$B$41,2,FALSE)</f>
        <v>Mocoa</v>
      </c>
      <c r="L273" t="str">
        <f>VLOOKUP(A273,[1]HistoriaOrdenCW24031155!$C$2:$F$1413,4,FALSE)</f>
        <v>German Dario Mancipe</v>
      </c>
    </row>
    <row r="274" spans="1:12" x14ac:dyDescent="0.25">
      <c r="A274" t="str">
        <f>VLOOKUP("SurOccidente",[1]HistoriaOrdenCW24031155!$B274:$C$1413,2,FALSE)</f>
        <v>NEI.RB Galindo</v>
      </c>
      <c r="B274" s="3">
        <f ca="1">SUMIF([1]HistoriaOrdenCW24031155!$C$1:$E$1413,A274,[1]HistoriaOrdenCW24031155!$E:$E)</f>
        <v>584874720</v>
      </c>
      <c r="C274" s="1">
        <f>SUMIFS([1]HistoriaOrdenCW24031155!$E$2:$E$1413,[1]HistoriaOrdenCW24031155!$C$2:$C$1413,A274,[1]HistoriaOrdenCW24031155!$Z$2:$Z$1413,"")</f>
        <v>584874720</v>
      </c>
      <c r="D274" s="1">
        <f>SUMIFS([1]HistoriaOrdenCW24031155!$E$2:$E$1413,[1]HistoriaOrdenCW24031155!$C$2:$C$1413,A274,[1]HistoriaOrdenCW24031155!$Z$2:$Z$1413,"&gt; 0")</f>
        <v>0</v>
      </c>
      <c r="E274" s="4" t="str">
        <f>IFERROR(IF(VLOOKUP(A274,[1]HistoriaOrdenCW24031155!$C$2:$Z$1413,24,FALSE)=0,"",VLOOKUP(A274,[1]HistoriaOrdenCW24031155!$C$2:$Z$1413,24,FALSE)),"")</f>
        <v/>
      </c>
      <c r="F274" s="2" t="str">
        <f>MID(IF(VLOOKUP("SurOccidente",[1]HistoriaOrdenCW24031155!$B274:$D$1413,2,FALSE)="NA","",(VLOOKUP("SurOccidente",[1]HistoriaOrdenCW24031155!$B274:$D$1413,3,FALSE))),1,90)</f>
        <v>Plan de Expansión - Cimentación Torre</v>
      </c>
      <c r="G274" s="4">
        <f>VLOOKUP(A274,[1]HistoriaOrdenCW24031155!$C$2:$O$1413,13,FALSE)</f>
        <v>44515</v>
      </c>
      <c r="H274" t="str">
        <f t="shared" si="5"/>
        <v>Año 2</v>
      </c>
      <c r="I274" s="2" t="str">
        <f>VLOOKUP(LEFT(A274,3),TablasAnexas!$A$22:$B$41,2,FALSE)</f>
        <v>Neiva</v>
      </c>
      <c r="L274" t="str">
        <f>VLOOKUP(A274,[1]HistoriaOrdenCW24031155!$C$2:$F$1413,4,FALSE)</f>
        <v>Luis Ediel Torres</v>
      </c>
    </row>
    <row r="275" spans="1:12" x14ac:dyDescent="0.25">
      <c r="A275" t="str">
        <f>VLOOKUP("SurOccidente",[1]HistoriaOrdenCW24031155!$B275:$C$1413,2,FALSE)</f>
        <v>NEI.RB Galindo</v>
      </c>
      <c r="B275" s="3">
        <f ca="1">SUMIF([1]HistoriaOrdenCW24031155!$C$1:$E$1413,A275,[1]HistoriaOrdenCW24031155!$E:$E)</f>
        <v>584874720</v>
      </c>
      <c r="C275" s="1">
        <f>SUMIFS([1]HistoriaOrdenCW24031155!$E$2:$E$1413,[1]HistoriaOrdenCW24031155!$C$2:$C$1413,A275,[1]HistoriaOrdenCW24031155!$Z$2:$Z$1413,"")</f>
        <v>584874720</v>
      </c>
      <c r="D275" s="1">
        <f>SUMIFS([1]HistoriaOrdenCW24031155!$E$2:$E$1413,[1]HistoriaOrdenCW24031155!$C$2:$C$1413,A275,[1]HistoriaOrdenCW24031155!$Z$2:$Z$1413,"&gt; 0")</f>
        <v>0</v>
      </c>
      <c r="E275" s="4" t="str">
        <f>IFERROR(IF(VLOOKUP(A275,[1]HistoriaOrdenCW24031155!$C$2:$Z$1413,24,FALSE)=0,"",VLOOKUP(A275,[1]HistoriaOrdenCW24031155!$C$2:$Z$1413,24,FALSE)),"")</f>
        <v/>
      </c>
      <c r="F275" s="2" t="str">
        <f>MID(IF(VLOOKUP("SurOccidente",[1]HistoriaOrdenCW24031155!$B275:$D$1413,2,FALSE)="NA","",(VLOOKUP("SurOccidente",[1]HistoriaOrdenCW24031155!$B275:$D$1413,3,FALSE))),1,90)</f>
        <v>Plan de Expansión - Suministro e Instalación de Torre</v>
      </c>
      <c r="G275" s="4">
        <f>VLOOKUP(A275,[1]HistoriaOrdenCW24031155!$C$2:$O$1413,13,FALSE)</f>
        <v>44515</v>
      </c>
      <c r="H275" t="str">
        <f t="shared" si="5"/>
        <v>Año 2</v>
      </c>
      <c r="I275" s="2" t="str">
        <f>VLOOKUP(LEFT(A275,3),TablasAnexas!$A$22:$B$41,2,FALSE)</f>
        <v>Neiva</v>
      </c>
      <c r="L275" t="str">
        <f>VLOOKUP(A275,[1]HistoriaOrdenCW24031155!$C$2:$F$1413,4,FALSE)</f>
        <v>Luis Ediel Torres</v>
      </c>
    </row>
    <row r="276" spans="1:12" x14ac:dyDescent="0.25">
      <c r="A276" t="str">
        <f>VLOOKUP("SurOccidente",[1]HistoriaOrdenCW24031155!$B276:$C$1413,2,FALSE)</f>
        <v>CAQ.Miramar</v>
      </c>
      <c r="B276" s="3">
        <f ca="1">SUMIF([1]HistoriaOrdenCW24031155!$C$1:$E$1413,A276,[1]HistoriaOrdenCW24031155!$E:$E)</f>
        <v>507239467</v>
      </c>
      <c r="C276" s="1">
        <f>SUMIFS([1]HistoriaOrdenCW24031155!$E$2:$E$1413,[1]HistoriaOrdenCW24031155!$C$2:$C$1413,A276,[1]HistoriaOrdenCW24031155!$Z$2:$Z$1413,"")</f>
        <v>4615740</v>
      </c>
      <c r="D276" s="1">
        <f>SUMIFS([1]HistoriaOrdenCW24031155!$E$2:$E$1413,[1]HistoriaOrdenCW24031155!$C$2:$C$1413,A276,[1]HistoriaOrdenCW24031155!$Z$2:$Z$1413,"&gt; 0")</f>
        <v>502623727</v>
      </c>
      <c r="E276" s="4" t="str">
        <f>IFERROR(IF(VLOOKUP(A276,[1]HistoriaOrdenCW24031155!$C$2:$Z$1413,24,FALSE)=0,"",VLOOKUP(A276,[1]HistoriaOrdenCW24031155!$C$2:$Z$1413,24,FALSE)),"")</f>
        <v/>
      </c>
      <c r="F276" s="2" t="str">
        <f>MID(IF(VLOOKUP("SurOccidente",[1]HistoriaOrdenCW24031155!$B276:$D$1413,2,FALSE)="NA","",(VLOOKUP("SurOccidente",[1]HistoriaOrdenCW24031155!$B276:$D$1413,3,FALSE))),1,90)</f>
        <v>Adecuaciones - Obras Civiles Menores</v>
      </c>
      <c r="G276" s="4">
        <f>VLOOKUP(A276,[1]HistoriaOrdenCW24031155!$C$2:$O$1413,13,FALSE)</f>
        <v>44475</v>
      </c>
      <c r="H276" t="str">
        <f t="shared" si="5"/>
        <v>Año 2</v>
      </c>
      <c r="I276" s="2" t="str">
        <f>VLOOKUP(LEFT(A276,3),TablasAnexas!$A$22:$B$41,2,FALSE)</f>
        <v>Caqueta</v>
      </c>
      <c r="L276" t="str">
        <f>VLOOKUP(A276,[1]HistoriaOrdenCW24031155!$C$2:$F$1413,4,FALSE)</f>
        <v>German David Diez</v>
      </c>
    </row>
    <row r="277" spans="1:12" x14ac:dyDescent="0.25">
      <c r="A277" t="str">
        <f>VLOOKUP("SurOccidente",[1]HistoriaOrdenCW24031155!$B277:$C$1413,2,FALSE)</f>
        <v>BNV.Brisas</v>
      </c>
      <c r="B277" s="3">
        <f ca="1">SUMIF([1]HistoriaOrdenCW24031155!$C$1:$E$1413,A277,[1]HistoriaOrdenCW24031155!$E:$E)</f>
        <v>4848450</v>
      </c>
      <c r="C277" s="1">
        <f>SUMIFS([1]HistoriaOrdenCW24031155!$E$2:$E$1413,[1]HistoriaOrdenCW24031155!$C$2:$C$1413,A277,[1]HistoriaOrdenCW24031155!$Z$2:$Z$1413,"")</f>
        <v>0</v>
      </c>
      <c r="D277" s="1">
        <f>SUMIFS([1]HistoriaOrdenCW24031155!$E$2:$E$1413,[1]HistoriaOrdenCW24031155!$C$2:$C$1413,A277,[1]HistoriaOrdenCW24031155!$Z$2:$Z$1413,"&gt; 0")</f>
        <v>4848450</v>
      </c>
      <c r="E277" s="4">
        <f>IFERROR(IF(VLOOKUP(A277,[1]HistoriaOrdenCW24031155!$C$2:$Z$1413,24,FALSE)=0,"",VLOOKUP(A277,[1]HistoriaOrdenCW24031155!$C$2:$Z$1413,24,FALSE)),"")</f>
        <v>44504</v>
      </c>
      <c r="F277" s="2" t="str">
        <f>MID(IF(VLOOKUP("SurOccidente",[1]HistoriaOrdenCW24031155!$B277:$D$1413,2,FALSE)="NA","",(VLOOKUP("SurOccidente",[1]HistoriaOrdenCW24031155!$B277:$D$1413,3,FALSE))),1,90)</f>
        <v>Ampliación Localidades 700 - Ampliación Obras Civiles</v>
      </c>
      <c r="G277" s="4">
        <f>VLOOKUP(A277,[1]HistoriaOrdenCW24031155!$C$2:$O$1413,13,FALSE)</f>
        <v>44471</v>
      </c>
      <c r="H277" t="str">
        <f t="shared" si="5"/>
        <v>Año 2</v>
      </c>
      <c r="I277" s="2" t="str">
        <f>VLOOKUP(LEFT(A277,3),TablasAnexas!$A$22:$B$41,2,FALSE)</f>
        <v>Buenaventura</v>
      </c>
      <c r="L277" t="str">
        <f>VLOOKUP(A277,[1]HistoriaOrdenCW24031155!$C$2:$F$1413,4,FALSE)</f>
        <v>German Dario Mancipe</v>
      </c>
    </row>
    <row r="278" spans="1:12" x14ac:dyDescent="0.25">
      <c r="A278" t="str">
        <f>VLOOKUP("SurOccidente",[1]HistoriaOrdenCW24031155!$B278:$C$1413,2,FALSE)</f>
        <v>CAU.Vereda Cajibio</v>
      </c>
      <c r="B278" s="3">
        <f ca="1">SUMIF([1]HistoriaOrdenCW24031155!$C$1:$E$1413,A278,[1]HistoriaOrdenCW24031155!$E:$E)</f>
        <v>446156593</v>
      </c>
      <c r="C278" s="1">
        <f>SUMIFS([1]HistoriaOrdenCW24031155!$E$2:$E$1413,[1]HistoriaOrdenCW24031155!$C$2:$C$1413,A278,[1]HistoriaOrdenCW24031155!$Z$2:$Z$1413,"")</f>
        <v>70000000</v>
      </c>
      <c r="D278" s="1">
        <f>SUMIFS([1]HistoriaOrdenCW24031155!$E$2:$E$1413,[1]HistoriaOrdenCW24031155!$C$2:$C$1413,A278,[1]HistoriaOrdenCW24031155!$Z$2:$Z$1413,"&gt; 0")</f>
        <v>376156593</v>
      </c>
      <c r="E278" s="4" t="str">
        <f>IFERROR(IF(VLOOKUP(A278,[1]HistoriaOrdenCW24031155!$C$2:$Z$1413,24,FALSE)=0,"",VLOOKUP(A278,[1]HistoriaOrdenCW24031155!$C$2:$Z$1413,24,FALSE)),"")</f>
        <v/>
      </c>
      <c r="F278" s="2" t="str">
        <f>MID(IF(VLOOKUP("SurOccidente",[1]HistoriaOrdenCW24031155!$B278:$D$1413,2,FALSE)="NA","",(VLOOKUP("SurOccidente",[1]HistoriaOrdenCW24031155!$B278:$D$1413,3,FALSE))),1,90)</f>
        <v>Localidades 700 - Obra Eléctrica 100%</v>
      </c>
      <c r="G278" s="4">
        <f>VLOOKUP(A278,[1]HistoriaOrdenCW24031155!$C$2:$O$1413,13,FALSE)</f>
        <v>44498</v>
      </c>
      <c r="H278" t="str">
        <f t="shared" si="5"/>
        <v>Año 2</v>
      </c>
      <c r="I278" s="2" t="str">
        <f>VLOOKUP(LEFT(A278,3),TablasAnexas!$A$22:$B$41,2,FALSE)</f>
        <v>Cauca</v>
      </c>
      <c r="L278" t="str">
        <f>VLOOKUP(A278,[1]HistoriaOrdenCW24031155!$C$2:$F$1413,4,FALSE)</f>
        <v>German David Diez</v>
      </c>
    </row>
    <row r="279" spans="1:12" x14ac:dyDescent="0.25">
      <c r="A279" t="str">
        <f>VLOOKUP("SurOccidente",[1]HistoriaOrdenCW24031155!$B279:$C$1413,2,FALSE)</f>
        <v>CAU.Vereda Cajibio</v>
      </c>
      <c r="B279" s="3">
        <f ca="1">SUMIF([1]HistoriaOrdenCW24031155!$C$1:$E$1413,A279,[1]HistoriaOrdenCW24031155!$E:$E)</f>
        <v>446156593</v>
      </c>
      <c r="C279" s="1">
        <f>SUMIFS([1]HistoriaOrdenCW24031155!$E$2:$E$1413,[1]HistoriaOrdenCW24031155!$C$2:$C$1413,A279,[1]HistoriaOrdenCW24031155!$Z$2:$Z$1413,"")</f>
        <v>70000000</v>
      </c>
      <c r="D279" s="1">
        <f>SUMIFS([1]HistoriaOrdenCW24031155!$E$2:$E$1413,[1]HistoriaOrdenCW24031155!$C$2:$C$1413,A279,[1]HistoriaOrdenCW24031155!$Z$2:$Z$1413,"&gt; 0")</f>
        <v>376156593</v>
      </c>
      <c r="E279" s="4" t="str">
        <f>IFERROR(IF(VLOOKUP(A279,[1]HistoriaOrdenCW24031155!$C$2:$Z$1413,24,FALSE)=0,"",VLOOKUP(A279,[1]HistoriaOrdenCW24031155!$C$2:$Z$1413,24,FALSE)),"")</f>
        <v/>
      </c>
      <c r="F279" s="2" t="str">
        <f>MID(IF(VLOOKUP("SurOccidente",[1]HistoriaOrdenCW24031155!$B279:$D$1413,2,FALSE)="NA","",(VLOOKUP("SurOccidente",[1]HistoriaOrdenCW24031155!$B279:$D$1413,3,FALSE))),1,90)</f>
        <v>Localidades 700 - Obra Civil 100%</v>
      </c>
      <c r="G279" s="4">
        <f>VLOOKUP(A279,[1]HistoriaOrdenCW24031155!$C$2:$O$1413,13,FALSE)</f>
        <v>44498</v>
      </c>
      <c r="H279" t="str">
        <f t="shared" si="5"/>
        <v>Año 2</v>
      </c>
      <c r="I279" s="2" t="str">
        <f>VLOOKUP(LEFT(A279,3),TablasAnexas!$A$22:$B$41,2,FALSE)</f>
        <v>Cauca</v>
      </c>
      <c r="L279" t="str">
        <f>VLOOKUP(A279,[1]HistoriaOrdenCW24031155!$C$2:$F$1413,4,FALSE)</f>
        <v>German David Diez</v>
      </c>
    </row>
    <row r="280" spans="1:12" x14ac:dyDescent="0.25">
      <c r="A280" t="str">
        <f>VLOOKUP("SurOccidente",[1]HistoriaOrdenCW24031155!$B280:$C$1413,2,FALSE)</f>
        <v>NEI.Exito</v>
      </c>
      <c r="B280" s="3">
        <f ca="1">SUMIF([1]HistoriaOrdenCW24031155!$C$1:$E$1413,A280,[1]HistoriaOrdenCW24031155!$E:$E)</f>
        <v>12628364</v>
      </c>
      <c r="C280" s="1">
        <f>SUMIFS([1]HistoriaOrdenCW24031155!$E$2:$E$1413,[1]HistoriaOrdenCW24031155!$C$2:$C$1413,A280,[1]HistoriaOrdenCW24031155!$Z$2:$Z$1413,"")</f>
        <v>0</v>
      </c>
      <c r="D280" s="1">
        <f>SUMIFS([1]HistoriaOrdenCW24031155!$E$2:$E$1413,[1]HistoriaOrdenCW24031155!$C$2:$C$1413,A280,[1]HistoriaOrdenCW24031155!$Z$2:$Z$1413,"&gt; 0")</f>
        <v>12628364</v>
      </c>
      <c r="E280" s="4">
        <f>IFERROR(IF(VLOOKUP(A280,[1]HistoriaOrdenCW24031155!$C$2:$Z$1413,24,FALSE)=0,"",VLOOKUP(A280,[1]HistoriaOrdenCW24031155!$C$2:$Z$1413,24,FALSE)),"")</f>
        <v>44596</v>
      </c>
      <c r="F280" s="2" t="str">
        <f>MID(IF(VLOOKUP("SurOccidente",[1]HistoriaOrdenCW24031155!$B280:$D$1413,2,FALSE)="NA","",(VLOOKUP("SurOccidente",[1]HistoriaOrdenCW24031155!$B280:$D$1413,3,FALSE))),1,90)</f>
        <v>Ampliación Localidades 700 - Ampliación Obras Civiles</v>
      </c>
      <c r="G280" s="4">
        <f>VLOOKUP(A280,[1]HistoriaOrdenCW24031155!$C$2:$O$1413,13,FALSE)</f>
        <v>44496</v>
      </c>
      <c r="H280" t="str">
        <f t="shared" si="5"/>
        <v>Año 2</v>
      </c>
      <c r="I280" s="2" t="str">
        <f>VLOOKUP(LEFT(A280,3),TablasAnexas!$A$22:$B$41,2,FALSE)</f>
        <v>Neiva</v>
      </c>
      <c r="L280" t="str">
        <f>VLOOKUP(A280,[1]HistoriaOrdenCW24031155!$C$2:$F$1413,4,FALSE)</f>
        <v>German Dario Mancipe</v>
      </c>
    </row>
    <row r="281" spans="1:12" x14ac:dyDescent="0.25">
      <c r="A281" t="str">
        <f>VLOOKUP("SurOccidente",[1]HistoriaOrdenCW24031155!$B281:$C$1413,2,FALSE)</f>
        <v>NEI.Cambulos</v>
      </c>
      <c r="B281" s="3">
        <f ca="1">SUMIF([1]HistoriaOrdenCW24031155!$C$1:$E$1413,A281,[1]HistoriaOrdenCW24031155!$E:$E)</f>
        <v>15000000</v>
      </c>
      <c r="C281" s="1">
        <f>SUMIFS([1]HistoriaOrdenCW24031155!$E$2:$E$1413,[1]HistoriaOrdenCW24031155!$C$2:$C$1413,A281,[1]HistoriaOrdenCW24031155!$Z$2:$Z$1413,"")</f>
        <v>15000000</v>
      </c>
      <c r="D281" s="1">
        <f>SUMIFS([1]HistoriaOrdenCW24031155!$E$2:$E$1413,[1]HistoriaOrdenCW24031155!$C$2:$C$1413,A281,[1]HistoriaOrdenCW24031155!$Z$2:$Z$1413,"&gt; 0")</f>
        <v>0</v>
      </c>
      <c r="E281" s="4" t="str">
        <f>IFERROR(IF(VLOOKUP(A281,[1]HistoriaOrdenCW24031155!$C$2:$Z$1413,24,FALSE)=0,"",VLOOKUP(A281,[1]HistoriaOrdenCW24031155!$C$2:$Z$1413,24,FALSE)),"")</f>
        <v/>
      </c>
      <c r="F281" s="2" t="str">
        <f>MID(IF(VLOOKUP("SurOccidente",[1]HistoriaOrdenCW24031155!$B281:$D$1413,2,FALSE)="NA","",(VLOOKUP("SurOccidente",[1]HistoriaOrdenCW24031155!$B281:$D$1413,3,FALSE))),1,90)</f>
        <v>Ampliación Localidades 700 - Ampliación Obras Civiles</v>
      </c>
      <c r="G281" s="4">
        <f>VLOOKUP(A281,[1]HistoriaOrdenCW24031155!$C$2:$O$1413,13,FALSE)</f>
        <v>44496</v>
      </c>
      <c r="H281" t="str">
        <f t="shared" si="5"/>
        <v>Año 2</v>
      </c>
      <c r="I281" s="2" t="str">
        <f>VLOOKUP(LEFT(A281,3),TablasAnexas!$A$22:$B$41,2,FALSE)</f>
        <v>Neiva</v>
      </c>
      <c r="L281" t="str">
        <f>VLOOKUP(A281,[1]HistoriaOrdenCW24031155!$C$2:$F$1413,4,FALSE)</f>
        <v>German Dario Mancipe</v>
      </c>
    </row>
    <row r="282" spans="1:12" x14ac:dyDescent="0.25">
      <c r="A282" t="str">
        <f>VLOOKUP("SurOccidente",[1]HistoriaOrdenCW24031155!$B282:$C$1413,2,FALSE)</f>
        <v>BNV.El Progreso</v>
      </c>
      <c r="B282" s="3">
        <f ca="1">SUMIF([1]HistoriaOrdenCW24031155!$C$1:$E$1413,A282,[1]HistoriaOrdenCW24031155!$E:$E)</f>
        <v>1556621</v>
      </c>
      <c r="C282" s="1">
        <f>SUMIFS([1]HistoriaOrdenCW24031155!$E$2:$E$1413,[1]HistoriaOrdenCW24031155!$C$2:$C$1413,A282,[1]HistoriaOrdenCW24031155!$Z$2:$Z$1413,"")</f>
        <v>0</v>
      </c>
      <c r="D282" s="1">
        <f>SUMIFS([1]HistoriaOrdenCW24031155!$E$2:$E$1413,[1]HistoriaOrdenCW24031155!$C$2:$C$1413,A282,[1]HistoriaOrdenCW24031155!$Z$2:$Z$1413,"&gt; 0")</f>
        <v>1556621</v>
      </c>
      <c r="E282" s="4">
        <f>IFERROR(IF(VLOOKUP(A282,[1]HistoriaOrdenCW24031155!$C$2:$Z$1413,24,FALSE)=0,"",VLOOKUP(A282,[1]HistoriaOrdenCW24031155!$C$2:$Z$1413,24,FALSE)),"")</f>
        <v>44533</v>
      </c>
      <c r="F282" s="2" t="str">
        <f>MID(IF(VLOOKUP("SurOccidente",[1]HistoriaOrdenCW24031155!$B282:$D$1413,2,FALSE)="NA","",(VLOOKUP("SurOccidente",[1]HistoriaOrdenCW24031155!$B282:$D$1413,3,FALSE))),1,90)</f>
        <v>Ampliación Localidades 700 - Ampliación Obras Civiles</v>
      </c>
      <c r="G282" s="4">
        <f>VLOOKUP(A282,[1]HistoriaOrdenCW24031155!$C$2:$O$1413,13,FALSE)</f>
        <v>44496</v>
      </c>
      <c r="H282" t="str">
        <f t="shared" si="5"/>
        <v>Año 2</v>
      </c>
      <c r="I282" s="2" t="str">
        <f>VLOOKUP(LEFT(A282,3),TablasAnexas!$A$22:$B$41,2,FALSE)</f>
        <v>Buenaventura</v>
      </c>
      <c r="L282" t="str">
        <f>VLOOKUP(A282,[1]HistoriaOrdenCW24031155!$C$2:$F$1413,4,FALSE)</f>
        <v>German Dario Mancipe</v>
      </c>
    </row>
    <row r="283" spans="1:12" x14ac:dyDescent="0.25">
      <c r="A283" t="str">
        <f>VLOOKUP("SurOccidente",[1]HistoriaOrdenCW24031155!$B283:$C$1413,2,FALSE)</f>
        <v>CAQ.Suncilla Medio</v>
      </c>
      <c r="B283" s="3">
        <f ca="1">SUMIF([1]HistoriaOrdenCW24031155!$C$1:$E$1413,A283,[1]HistoriaOrdenCW24031155!$E:$E)</f>
        <v>1319637670</v>
      </c>
      <c r="C283" s="1">
        <f>SUMIFS([1]HistoriaOrdenCW24031155!$E$2:$E$1413,[1]HistoriaOrdenCW24031155!$C$2:$C$1413,A283,[1]HistoriaOrdenCW24031155!$Z$2:$Z$1413,"")</f>
        <v>1269000000</v>
      </c>
      <c r="D283" s="1">
        <f>SUMIFS([1]HistoriaOrdenCW24031155!$E$2:$E$1413,[1]HistoriaOrdenCW24031155!$C$2:$C$1413,A283,[1]HistoriaOrdenCW24031155!$Z$2:$Z$1413,"&gt; 0")</f>
        <v>50637670</v>
      </c>
      <c r="E283" s="4" t="str">
        <f>IFERROR(IF(VLOOKUP(A283,[1]HistoriaOrdenCW24031155!$C$2:$Z$1413,24,FALSE)=0,"",VLOOKUP(A283,[1]HistoriaOrdenCW24031155!$C$2:$Z$1413,24,FALSE)),"")</f>
        <v/>
      </c>
      <c r="F283" s="2" t="str">
        <f>MID(IF(VLOOKUP("SurOccidente",[1]HistoriaOrdenCW24031155!$B283:$D$1413,2,FALSE)="NA","",(VLOOKUP("SurOccidente",[1]HistoriaOrdenCW24031155!$B283:$D$1413,3,FALSE))),1,90)</f>
        <v>Localidades 700 - Suministro e Instalación Torre</v>
      </c>
      <c r="G283" s="4">
        <f>VLOOKUP(A283,[1]HistoriaOrdenCW24031155!$C$2:$O$1413,13,FALSE)</f>
        <v>44498</v>
      </c>
      <c r="H283" t="str">
        <f t="shared" si="5"/>
        <v>Año 2</v>
      </c>
      <c r="I283" s="2" t="str">
        <f>VLOOKUP(LEFT(A283,3),TablasAnexas!$A$22:$B$41,2,FALSE)</f>
        <v>Caqueta</v>
      </c>
      <c r="L283" t="str">
        <f>VLOOKUP(A283,[1]HistoriaOrdenCW24031155!$C$2:$F$1413,4,FALSE)</f>
        <v>German David Diez</v>
      </c>
    </row>
    <row r="284" spans="1:12" x14ac:dyDescent="0.25">
      <c r="A284" t="str">
        <f>VLOOKUP("SurOccidente",[1]HistoriaOrdenCW24031155!$B284:$C$1413,2,FALSE)</f>
        <v>CAQ.Suncilla Medio</v>
      </c>
      <c r="B284" s="3">
        <f ca="1">SUMIF([1]HistoriaOrdenCW24031155!$C$1:$E$1413,A284,[1]HistoriaOrdenCW24031155!$E:$E)</f>
        <v>1319637670</v>
      </c>
      <c r="C284" s="1">
        <f>SUMIFS([1]HistoriaOrdenCW24031155!$E$2:$E$1413,[1]HistoriaOrdenCW24031155!$C$2:$C$1413,A284,[1]HistoriaOrdenCW24031155!$Z$2:$Z$1413,"")</f>
        <v>1269000000</v>
      </c>
      <c r="D284" s="1">
        <f>SUMIFS([1]HistoriaOrdenCW24031155!$E$2:$E$1413,[1]HistoriaOrdenCW24031155!$C$2:$C$1413,A284,[1]HistoriaOrdenCW24031155!$Z$2:$Z$1413,"&gt; 0")</f>
        <v>50637670</v>
      </c>
      <c r="E284" s="4" t="str">
        <f>IFERROR(IF(VLOOKUP(A284,[1]HistoriaOrdenCW24031155!$C$2:$Z$1413,24,FALSE)=0,"",VLOOKUP(A284,[1]HistoriaOrdenCW24031155!$C$2:$Z$1413,24,FALSE)),"")</f>
        <v/>
      </c>
      <c r="F284" s="2" t="str">
        <f>MID(IF(VLOOKUP("SurOccidente",[1]HistoriaOrdenCW24031155!$B284:$D$1413,2,FALSE)="NA","",(VLOOKUP("SurOccidente",[1]HistoriaOrdenCW24031155!$B284:$D$1413,3,FALSE))),1,90)</f>
        <v>Localidades 700 - Cimentación Torre</v>
      </c>
      <c r="G284" s="4">
        <f>VLOOKUP(A284,[1]HistoriaOrdenCW24031155!$C$2:$O$1413,13,FALSE)</f>
        <v>44498</v>
      </c>
      <c r="H284" t="str">
        <f t="shared" si="5"/>
        <v>Año 2</v>
      </c>
      <c r="I284" s="2" t="str">
        <f>VLOOKUP(LEFT(A284,3),TablasAnexas!$A$22:$B$41,2,FALSE)</f>
        <v>Caqueta</v>
      </c>
      <c r="L284" t="str">
        <f>VLOOKUP(A284,[1]HistoriaOrdenCW24031155!$C$2:$F$1413,4,FALSE)</f>
        <v>German David Diez</v>
      </c>
    </row>
    <row r="285" spans="1:12" x14ac:dyDescent="0.25">
      <c r="A285" t="str">
        <f>VLOOKUP("SurOccidente",[1]HistoriaOrdenCW24031155!$B285:$C$1413,2,FALSE)</f>
        <v>CAQ.Suncilla Medio</v>
      </c>
      <c r="B285" s="3">
        <f ca="1">SUMIF([1]HistoriaOrdenCW24031155!$C$1:$E$1413,A285,[1]HistoriaOrdenCW24031155!$E:$E)</f>
        <v>1319637670</v>
      </c>
      <c r="C285" s="1">
        <f>SUMIFS([1]HistoriaOrdenCW24031155!$E$2:$E$1413,[1]HistoriaOrdenCW24031155!$C$2:$C$1413,A285,[1]HistoriaOrdenCW24031155!$Z$2:$Z$1413,"")</f>
        <v>1269000000</v>
      </c>
      <c r="D285" s="1">
        <f>SUMIFS([1]HistoriaOrdenCW24031155!$E$2:$E$1413,[1]HistoriaOrdenCW24031155!$C$2:$C$1413,A285,[1]HistoriaOrdenCW24031155!$Z$2:$Z$1413,"&gt; 0")</f>
        <v>50637670</v>
      </c>
      <c r="E285" s="4" t="str">
        <f>IFERROR(IF(VLOOKUP(A285,[1]HistoriaOrdenCW24031155!$C$2:$Z$1413,24,FALSE)=0,"",VLOOKUP(A285,[1]HistoriaOrdenCW24031155!$C$2:$Z$1413,24,FALSE)),"")</f>
        <v/>
      </c>
      <c r="F285" s="2" t="str">
        <f>MID(IF(VLOOKUP("SurOccidente",[1]HistoriaOrdenCW24031155!$B285:$D$1413,2,FALSE)="NA","",(VLOOKUP("SurOccidente",[1]HistoriaOrdenCW24031155!$B285:$D$1413,3,FALSE))),1,90)</f>
        <v>Localidades 700 - Obra Civil 100%</v>
      </c>
      <c r="G285" s="4">
        <f>VLOOKUP(A285,[1]HistoriaOrdenCW24031155!$C$2:$O$1413,13,FALSE)</f>
        <v>44498</v>
      </c>
      <c r="H285" t="str">
        <f t="shared" si="5"/>
        <v>Año 2</v>
      </c>
      <c r="I285" s="2" t="str">
        <f>VLOOKUP(LEFT(A285,3),TablasAnexas!$A$22:$B$41,2,FALSE)</f>
        <v>Caqueta</v>
      </c>
      <c r="L285" t="str">
        <f>VLOOKUP(A285,[1]HistoriaOrdenCW24031155!$C$2:$F$1413,4,FALSE)</f>
        <v>German David Diez</v>
      </c>
    </row>
    <row r="286" spans="1:12" x14ac:dyDescent="0.25">
      <c r="A286" t="str">
        <f>VLOOKUP("SurOccidente",[1]HistoriaOrdenCW24031155!$B286:$C$1413,2,FALSE)</f>
        <v>CAQ.Guacamayas</v>
      </c>
      <c r="B286" s="3">
        <f ca="1">SUMIF([1]HistoriaOrdenCW24031155!$C$1:$E$1413,A286,[1]HistoriaOrdenCW24031155!$E:$E)</f>
        <v>40000000</v>
      </c>
      <c r="C286" s="1">
        <f>SUMIFS([1]HistoriaOrdenCW24031155!$E$2:$E$1413,[1]HistoriaOrdenCW24031155!$C$2:$C$1413,A286,[1]HistoriaOrdenCW24031155!$Z$2:$Z$1413,"")</f>
        <v>40000000</v>
      </c>
      <c r="D286" s="1">
        <f>SUMIFS([1]HistoriaOrdenCW24031155!$E$2:$E$1413,[1]HistoriaOrdenCW24031155!$C$2:$C$1413,A286,[1]HistoriaOrdenCW24031155!$Z$2:$Z$1413,"&gt; 0")</f>
        <v>0</v>
      </c>
      <c r="E286" s="4" t="str">
        <f>IFERROR(IF(VLOOKUP(A286,[1]HistoriaOrdenCW24031155!$C$2:$Z$1413,24,FALSE)=0,"",VLOOKUP(A286,[1]HistoriaOrdenCW24031155!$C$2:$Z$1413,24,FALSE)),"")</f>
        <v/>
      </c>
      <c r="F286" s="2" t="str">
        <f>MID(IF(VLOOKUP("SurOccidente",[1]HistoriaOrdenCW24031155!$B286:$D$1413,2,FALSE)="NA","",(VLOOKUP("SurOccidente",[1]HistoriaOrdenCW24031155!$B286:$D$1413,3,FALSE))),1,90)</f>
        <v>Adecuaciones - Obras Eléctricas Menores</v>
      </c>
      <c r="G286" s="4">
        <f>VLOOKUP(A286,[1]HistoriaOrdenCW24031155!$C$2:$O$1413,13,FALSE)</f>
        <v>44491</v>
      </c>
      <c r="H286" t="str">
        <f t="shared" si="5"/>
        <v>Año 2</v>
      </c>
      <c r="I286" s="2" t="str">
        <f>VLOOKUP(LEFT(A286,3),TablasAnexas!$A$22:$B$41,2,FALSE)</f>
        <v>Caqueta</v>
      </c>
      <c r="L286" t="str">
        <f>VLOOKUP(A286,[1]HistoriaOrdenCW24031155!$C$2:$F$1413,4,FALSE)</f>
        <v>Rafael Angel Garcia</v>
      </c>
    </row>
    <row r="287" spans="1:12" x14ac:dyDescent="0.25">
      <c r="A287" t="str">
        <f>VLOOKUP("SurOccidente",[1]HistoriaOrdenCW24031155!$B287:$C$1413,2,FALSE)</f>
        <v>HUI.Potosi</v>
      </c>
      <c r="B287" s="3">
        <f ca="1">SUMIF([1]HistoriaOrdenCW24031155!$C$1:$E$1413,A287,[1]HistoriaOrdenCW24031155!$E:$E)</f>
        <v>40000000</v>
      </c>
      <c r="C287" s="1">
        <f>SUMIFS([1]HistoriaOrdenCW24031155!$E$2:$E$1413,[1]HistoriaOrdenCW24031155!$C$2:$C$1413,A287,[1]HistoriaOrdenCW24031155!$Z$2:$Z$1413,"")</f>
        <v>40000000</v>
      </c>
      <c r="D287" s="1">
        <f>SUMIFS([1]HistoriaOrdenCW24031155!$E$2:$E$1413,[1]HistoriaOrdenCW24031155!$C$2:$C$1413,A287,[1]HistoriaOrdenCW24031155!$Z$2:$Z$1413,"&gt; 0")</f>
        <v>0</v>
      </c>
      <c r="E287" s="4" t="str">
        <f>IFERROR(IF(VLOOKUP(A287,[1]HistoriaOrdenCW24031155!$C$2:$Z$1413,24,FALSE)=0,"",VLOOKUP(A287,[1]HistoriaOrdenCW24031155!$C$2:$Z$1413,24,FALSE)),"")</f>
        <v/>
      </c>
      <c r="F287" s="2" t="str">
        <f>MID(IF(VLOOKUP("SurOccidente",[1]HistoriaOrdenCW24031155!$B287:$D$1413,2,FALSE)="NA","",(VLOOKUP("SurOccidente",[1]HistoriaOrdenCW24031155!$B287:$D$1413,3,FALSE))),1,90)</f>
        <v>Adecuaciones - Obras Eléctricas Menores</v>
      </c>
      <c r="G287" s="4">
        <f>VLOOKUP(A287,[1]HistoriaOrdenCW24031155!$C$2:$O$1413,13,FALSE)</f>
        <v>44491</v>
      </c>
      <c r="H287" t="str">
        <f t="shared" si="5"/>
        <v>Año 2</v>
      </c>
      <c r="I287" s="2" t="str">
        <f>VLOOKUP(LEFT(A287,3),TablasAnexas!$A$22:$B$41,2,FALSE)</f>
        <v>Huila</v>
      </c>
      <c r="L287" t="str">
        <f>VLOOKUP(A287,[1]HistoriaOrdenCW24031155!$C$2:$F$1413,4,FALSE)</f>
        <v>Rafael Angel Garcia</v>
      </c>
    </row>
    <row r="288" spans="1:12" x14ac:dyDescent="0.25">
      <c r="A288" t="str">
        <f>VLOOKUP("SurOccidente",[1]HistoriaOrdenCW24031155!$B288:$C$1413,2,FALSE)</f>
        <v>PUT.Pto Asis-7</v>
      </c>
      <c r="B288" s="3">
        <f ca="1">SUMIF([1]HistoriaOrdenCW24031155!$C$1:$E$1413,A288,[1]HistoriaOrdenCW24031155!$E:$E)</f>
        <v>14707873</v>
      </c>
      <c r="C288" s="1">
        <f>SUMIFS([1]HistoriaOrdenCW24031155!$E$2:$E$1413,[1]HistoriaOrdenCW24031155!$C$2:$C$1413,A288,[1]HistoriaOrdenCW24031155!$Z$2:$Z$1413,"")</f>
        <v>0</v>
      </c>
      <c r="D288" s="1">
        <f>SUMIFS([1]HistoriaOrdenCW24031155!$E$2:$E$1413,[1]HistoriaOrdenCW24031155!$C$2:$C$1413,A288,[1]HistoriaOrdenCW24031155!$Z$2:$Z$1413,"&gt; 0")</f>
        <v>14707873</v>
      </c>
      <c r="E288" s="4">
        <f>IFERROR(IF(VLOOKUP(A288,[1]HistoriaOrdenCW24031155!$C$2:$Z$1413,24,FALSE)=0,"",VLOOKUP(A288,[1]HistoriaOrdenCW24031155!$C$2:$Z$1413,24,FALSE)),"")</f>
        <v>44533</v>
      </c>
      <c r="F288" s="2" t="str">
        <f>MID(IF(VLOOKUP("SurOccidente",[1]HistoriaOrdenCW24031155!$B288:$D$1413,2,FALSE)="NA","",(VLOOKUP("SurOccidente",[1]HistoriaOrdenCW24031155!$B288:$D$1413,3,FALSE))),1,90)</f>
        <v>Adecuaciones - Civiles LTE u Otras tecnologias</v>
      </c>
      <c r="G288" s="4">
        <f>VLOOKUP(A288,[1]HistoriaOrdenCW24031155!$C$2:$O$1413,13,FALSE)</f>
        <v>44491</v>
      </c>
      <c r="H288" t="str">
        <f t="shared" si="5"/>
        <v>Año 2</v>
      </c>
      <c r="I288" s="2" t="str">
        <f>VLOOKUP(LEFT(A288,3),TablasAnexas!$A$22:$B$41,2,FALSE)</f>
        <v>Putumayo</v>
      </c>
      <c r="L288" t="str">
        <f>VLOOKUP(A288,[1]HistoriaOrdenCW24031155!$C$2:$F$1413,4,FALSE)</f>
        <v>German Dario Mancipe</v>
      </c>
    </row>
    <row r="289" spans="1:12" x14ac:dyDescent="0.25">
      <c r="A289" t="str">
        <f>VLOOKUP("SurOccidente",[1]HistoriaOrdenCW24031155!$B289:$C$1413,2,FALSE)</f>
        <v>HUI.Versalles</v>
      </c>
      <c r="B289" s="3">
        <f ca="1">SUMIF([1]HistoriaOrdenCW24031155!$C$1:$E$1413,A289,[1]HistoriaOrdenCW24031155!$E:$E)</f>
        <v>550983542</v>
      </c>
      <c r="C289" s="1">
        <f>SUMIFS([1]HistoriaOrdenCW24031155!$E$2:$E$1413,[1]HistoriaOrdenCW24031155!$C$2:$C$1413,A289,[1]HistoriaOrdenCW24031155!$Z$2:$Z$1413,"")</f>
        <v>306198000</v>
      </c>
      <c r="D289" s="1">
        <f>SUMIFS([1]HistoriaOrdenCW24031155!$E$2:$E$1413,[1]HistoriaOrdenCW24031155!$C$2:$C$1413,A289,[1]HistoriaOrdenCW24031155!$Z$2:$Z$1413,"&gt; 0")</f>
        <v>244785542</v>
      </c>
      <c r="E289" s="4" t="str">
        <f>IFERROR(IF(VLOOKUP(A289,[1]HistoriaOrdenCW24031155!$C$2:$Z$1413,24,FALSE)=0,"",VLOOKUP(A289,[1]HistoriaOrdenCW24031155!$C$2:$Z$1413,24,FALSE)),"")</f>
        <v/>
      </c>
      <c r="F289" s="2" t="str">
        <f>MID(IF(VLOOKUP("SurOccidente",[1]HistoriaOrdenCW24031155!$B289:$D$1413,2,FALSE)="NA","",(VLOOKUP("SurOccidente",[1]HistoriaOrdenCW24031155!$B289:$D$1413,3,FALSE))),1,90)</f>
        <v>Localidades 700 - Obra Eléctrica 100%</v>
      </c>
      <c r="G289" s="4">
        <f>VLOOKUP(A289,[1]HistoriaOrdenCW24031155!$C$2:$O$1413,13,FALSE)</f>
        <v>44501</v>
      </c>
      <c r="H289" t="str">
        <f t="shared" si="5"/>
        <v>Año 2</v>
      </c>
      <c r="I289" s="2" t="str">
        <f>VLOOKUP(LEFT(A289,3),TablasAnexas!$A$22:$B$41,2,FALSE)</f>
        <v>Huila</v>
      </c>
      <c r="L289" t="str">
        <f>VLOOKUP(A289,[1]HistoriaOrdenCW24031155!$C$2:$F$1413,4,FALSE)</f>
        <v>Juan Carlos Gonzalez</v>
      </c>
    </row>
    <row r="290" spans="1:12" x14ac:dyDescent="0.25">
      <c r="A290" t="str">
        <f>VLOOKUP("SurOccidente",[1]HistoriaOrdenCW24031155!$B290:$C$1413,2,FALSE)</f>
        <v>HUI.Versalles</v>
      </c>
      <c r="B290" s="3">
        <f ca="1">SUMIF([1]HistoriaOrdenCW24031155!$C$1:$E$1413,A290,[1]HistoriaOrdenCW24031155!$E:$E)</f>
        <v>550983542</v>
      </c>
      <c r="C290" s="1">
        <f>SUMIFS([1]HistoriaOrdenCW24031155!$E$2:$E$1413,[1]HistoriaOrdenCW24031155!$C$2:$C$1413,A290,[1]HistoriaOrdenCW24031155!$Z$2:$Z$1413,"")</f>
        <v>306198000</v>
      </c>
      <c r="D290" s="1">
        <f>SUMIFS([1]HistoriaOrdenCW24031155!$E$2:$E$1413,[1]HistoriaOrdenCW24031155!$C$2:$C$1413,A290,[1]HistoriaOrdenCW24031155!$Z$2:$Z$1413,"&gt; 0")</f>
        <v>244785542</v>
      </c>
      <c r="E290" s="4" t="str">
        <f>IFERROR(IF(VLOOKUP(A290,[1]HistoriaOrdenCW24031155!$C$2:$Z$1413,24,FALSE)=0,"",VLOOKUP(A290,[1]HistoriaOrdenCW24031155!$C$2:$Z$1413,24,FALSE)),"")</f>
        <v/>
      </c>
      <c r="F290" s="2" t="str">
        <f>MID(IF(VLOOKUP("SurOccidente",[1]HistoriaOrdenCW24031155!$B290:$D$1413,2,FALSE)="NA","",(VLOOKUP("SurOccidente",[1]HistoriaOrdenCW24031155!$B290:$D$1413,3,FALSE))),1,90)</f>
        <v>Localidades 700 - Obra Civil 100%</v>
      </c>
      <c r="G290" s="4">
        <f>VLOOKUP(A290,[1]HistoriaOrdenCW24031155!$C$2:$O$1413,13,FALSE)</f>
        <v>44501</v>
      </c>
      <c r="H290" t="str">
        <f t="shared" si="5"/>
        <v>Año 2</v>
      </c>
      <c r="I290" s="2" t="str">
        <f>VLOOKUP(LEFT(A290,3),TablasAnexas!$A$22:$B$41,2,FALSE)</f>
        <v>Huila</v>
      </c>
      <c r="L290" t="str">
        <f>VLOOKUP(A290,[1]HistoriaOrdenCW24031155!$C$2:$F$1413,4,FALSE)</f>
        <v>Juan Carlos Gonzalez</v>
      </c>
    </row>
    <row r="291" spans="1:12" x14ac:dyDescent="0.25">
      <c r="A291" t="str">
        <f>VLOOKUP("SurOccidente",[1]HistoriaOrdenCW24031155!$B291:$C$1413,2,FALSE)</f>
        <v>HUI.Versalles</v>
      </c>
      <c r="B291" s="3">
        <f ca="1">SUMIF([1]HistoriaOrdenCW24031155!$C$1:$E$1413,A291,[1]HistoriaOrdenCW24031155!$E:$E)</f>
        <v>550983542</v>
      </c>
      <c r="C291" s="1">
        <f>SUMIFS([1]HistoriaOrdenCW24031155!$E$2:$E$1413,[1]HistoriaOrdenCW24031155!$C$2:$C$1413,A291,[1]HistoriaOrdenCW24031155!$Z$2:$Z$1413,"")</f>
        <v>306198000</v>
      </c>
      <c r="D291" s="1">
        <f>SUMIFS([1]HistoriaOrdenCW24031155!$E$2:$E$1413,[1]HistoriaOrdenCW24031155!$C$2:$C$1413,A291,[1]HistoriaOrdenCW24031155!$Z$2:$Z$1413,"&gt; 0")</f>
        <v>244785542</v>
      </c>
      <c r="E291" s="4" t="str">
        <f>IFERROR(IF(VLOOKUP(A291,[1]HistoriaOrdenCW24031155!$C$2:$Z$1413,24,FALSE)=0,"",VLOOKUP(A291,[1]HistoriaOrdenCW24031155!$C$2:$Z$1413,24,FALSE)),"")</f>
        <v/>
      </c>
      <c r="F291" s="2" t="str">
        <f>MID(IF(VLOOKUP("SurOccidente",[1]HistoriaOrdenCW24031155!$B291:$D$1413,2,FALSE)="NA","",(VLOOKUP("SurOccidente",[1]HistoriaOrdenCW24031155!$B291:$D$1413,3,FALSE))),1,90)</f>
        <v>Localidades 700 - Suministro e Instalación Torre</v>
      </c>
      <c r="G291" s="4">
        <f>VLOOKUP(A291,[1]HistoriaOrdenCW24031155!$C$2:$O$1413,13,FALSE)</f>
        <v>44501</v>
      </c>
      <c r="H291" t="str">
        <f t="shared" si="5"/>
        <v>Año 2</v>
      </c>
      <c r="I291" s="2" t="str">
        <f>VLOOKUP(LEFT(A291,3),TablasAnexas!$A$22:$B$41,2,FALSE)</f>
        <v>Huila</v>
      </c>
      <c r="L291" t="str">
        <f>VLOOKUP(A291,[1]HistoriaOrdenCW24031155!$C$2:$F$1413,4,FALSE)</f>
        <v>Juan Carlos Gonzalez</v>
      </c>
    </row>
    <row r="292" spans="1:12" x14ac:dyDescent="0.25">
      <c r="A292" t="str">
        <f>VLOOKUP("SurOccidente",[1]HistoriaOrdenCW24031155!$B292:$C$1413,2,FALSE)</f>
        <v>NAR.Tumaco-11</v>
      </c>
      <c r="B292" s="3">
        <f ca="1">SUMIF([1]HistoriaOrdenCW24031155!$C$1:$E$1413,A292,[1]HistoriaOrdenCW24031155!$E:$E)</f>
        <v>4676579</v>
      </c>
      <c r="C292" s="1">
        <f>SUMIFS([1]HistoriaOrdenCW24031155!$E$2:$E$1413,[1]HistoriaOrdenCW24031155!$C$2:$C$1413,A292,[1]HistoriaOrdenCW24031155!$Z$2:$Z$1413,"")</f>
        <v>0</v>
      </c>
      <c r="D292" s="1">
        <f>SUMIFS([1]HistoriaOrdenCW24031155!$E$2:$E$1413,[1]HistoriaOrdenCW24031155!$C$2:$C$1413,A292,[1]HistoriaOrdenCW24031155!$Z$2:$Z$1413,"&gt; 0")</f>
        <v>4676579</v>
      </c>
      <c r="E292" s="4">
        <f>IFERROR(IF(VLOOKUP(A292,[1]HistoriaOrdenCW24031155!$C$2:$Z$1413,24,FALSE)=0,"",VLOOKUP(A292,[1]HistoriaOrdenCW24031155!$C$2:$Z$1413,24,FALSE)),"")</f>
        <v>44533</v>
      </c>
      <c r="F292" s="2" t="str">
        <f>MID(IF(VLOOKUP("SurOccidente",[1]HistoriaOrdenCW24031155!$B292:$D$1413,2,FALSE)="NA","",(VLOOKUP("SurOccidente",[1]HistoriaOrdenCW24031155!$B292:$D$1413,3,FALSE))),1,90)</f>
        <v>Ampliación Localidades 700 - Ampliación Obras Civiles</v>
      </c>
      <c r="G292" s="4">
        <f>VLOOKUP(A292,[1]HistoriaOrdenCW24031155!$C$2:$O$1413,13,FALSE)</f>
        <v>44489</v>
      </c>
      <c r="H292" t="str">
        <f t="shared" si="5"/>
        <v>Año 2</v>
      </c>
      <c r="I292" s="2" t="str">
        <f>VLOOKUP(LEFT(A292,3),TablasAnexas!$A$22:$B$41,2,FALSE)</f>
        <v>Nariño</v>
      </c>
      <c r="L292" t="str">
        <f>VLOOKUP(A292,[1]HistoriaOrdenCW24031155!$C$2:$F$1413,4,FALSE)</f>
        <v>German Dario Mancipe</v>
      </c>
    </row>
    <row r="293" spans="1:12" x14ac:dyDescent="0.25">
      <c r="A293" t="str">
        <f>VLOOKUP("SurOccidente",[1]HistoriaOrdenCW24031155!$B293:$C$1413,2,FALSE)</f>
        <v>PUT.El Aji</v>
      </c>
      <c r="B293" s="3">
        <f ca="1">SUMIF([1]HistoriaOrdenCW24031155!$C$1:$E$1413,A293,[1]HistoriaOrdenCW24031155!$E:$E)</f>
        <v>884456420</v>
      </c>
      <c r="C293" s="1">
        <f>SUMIFS([1]HistoriaOrdenCW24031155!$E$2:$E$1413,[1]HistoriaOrdenCW24031155!$C$2:$C$1413,A293,[1]HistoriaOrdenCW24031155!$Z$2:$Z$1413,"")</f>
        <v>751849700</v>
      </c>
      <c r="D293" s="1">
        <f>SUMIFS([1]HistoriaOrdenCW24031155!$E$2:$E$1413,[1]HistoriaOrdenCW24031155!$C$2:$C$1413,A293,[1]HistoriaOrdenCW24031155!$Z$2:$Z$1413,"&gt; 0")</f>
        <v>132606720</v>
      </c>
      <c r="E293" s="4" t="str">
        <f>IFERROR(IF(VLOOKUP(A293,[1]HistoriaOrdenCW24031155!$C$2:$Z$1413,24,FALSE)=0,"",VLOOKUP(A293,[1]HistoriaOrdenCW24031155!$C$2:$Z$1413,24,FALSE)),"")</f>
        <v/>
      </c>
      <c r="F293" s="2" t="str">
        <f>MID(IF(VLOOKUP("SurOccidente",[1]HistoriaOrdenCW24031155!$B293:$D$1413,2,FALSE)="NA","",(VLOOKUP("SurOccidente",[1]HistoriaOrdenCW24031155!$B293:$D$1413,3,FALSE))),1,90)</f>
        <v>Localidades 700 - Obra Civil 100%</v>
      </c>
      <c r="G293" s="4">
        <f>VLOOKUP(A293,[1]HistoriaOrdenCW24031155!$C$2:$O$1413,13,FALSE)</f>
        <v>44502</v>
      </c>
      <c r="H293" t="str">
        <f t="shared" si="5"/>
        <v>Año 2</v>
      </c>
      <c r="I293" s="2" t="str">
        <f>VLOOKUP(LEFT(A293,3),TablasAnexas!$A$22:$B$41,2,FALSE)</f>
        <v>Putumayo</v>
      </c>
      <c r="L293" t="str">
        <f>VLOOKUP(A293,[1]HistoriaOrdenCW24031155!$C$2:$F$1413,4,FALSE)</f>
        <v>Juan Carlos Gonzalez</v>
      </c>
    </row>
    <row r="294" spans="1:12" x14ac:dyDescent="0.25">
      <c r="A294" t="str">
        <f>VLOOKUP("SurOccidente",[1]HistoriaOrdenCW24031155!$B294:$C$1413,2,FALSE)</f>
        <v>PUT.El Aji</v>
      </c>
      <c r="B294" s="3">
        <f ca="1">SUMIF([1]HistoriaOrdenCW24031155!$C$1:$E$1413,A294,[1]HistoriaOrdenCW24031155!$E:$E)</f>
        <v>884456420</v>
      </c>
      <c r="C294" s="1">
        <f>SUMIFS([1]HistoriaOrdenCW24031155!$E$2:$E$1413,[1]HistoriaOrdenCW24031155!$C$2:$C$1413,A294,[1]HistoriaOrdenCW24031155!$Z$2:$Z$1413,"")</f>
        <v>751849700</v>
      </c>
      <c r="D294" s="1">
        <f>SUMIFS([1]HistoriaOrdenCW24031155!$E$2:$E$1413,[1]HistoriaOrdenCW24031155!$C$2:$C$1413,A294,[1]HistoriaOrdenCW24031155!$Z$2:$Z$1413,"&gt; 0")</f>
        <v>132606720</v>
      </c>
      <c r="E294" s="4" t="str">
        <f>IFERROR(IF(VLOOKUP(A294,[1]HistoriaOrdenCW24031155!$C$2:$Z$1413,24,FALSE)=0,"",VLOOKUP(A294,[1]HistoriaOrdenCW24031155!$C$2:$Z$1413,24,FALSE)),"")</f>
        <v/>
      </c>
      <c r="F294" s="2" t="str">
        <f>MID(IF(VLOOKUP("SurOccidente",[1]HistoriaOrdenCW24031155!$B294:$D$1413,2,FALSE)="NA","",(VLOOKUP("SurOccidente",[1]HistoriaOrdenCW24031155!$B294:$D$1413,3,FALSE))),1,90)</f>
        <v>Localidades 700 - Cimentación Torre</v>
      </c>
      <c r="G294" s="4">
        <f>VLOOKUP(A294,[1]HistoriaOrdenCW24031155!$C$2:$O$1413,13,FALSE)</f>
        <v>44502</v>
      </c>
      <c r="H294" t="str">
        <f t="shared" si="5"/>
        <v>Año 2</v>
      </c>
      <c r="I294" s="2" t="str">
        <f>VLOOKUP(LEFT(A294,3),TablasAnexas!$A$22:$B$41,2,FALSE)</f>
        <v>Putumayo</v>
      </c>
      <c r="L294" t="str">
        <f>VLOOKUP(A294,[1]HistoriaOrdenCW24031155!$C$2:$F$1413,4,FALSE)</f>
        <v>Juan Carlos Gonzalez</v>
      </c>
    </row>
    <row r="295" spans="1:12" x14ac:dyDescent="0.25">
      <c r="A295" t="str">
        <f>VLOOKUP("SurOccidente",[1]HistoriaOrdenCW24031155!$B295:$C$1413,2,FALSE)</f>
        <v>PUT.El Aji</v>
      </c>
      <c r="B295" s="3">
        <f ca="1">SUMIF([1]HistoriaOrdenCW24031155!$C$1:$E$1413,A295,[1]HistoriaOrdenCW24031155!$E:$E)</f>
        <v>884456420</v>
      </c>
      <c r="C295" s="1">
        <f>SUMIFS([1]HistoriaOrdenCW24031155!$E$2:$E$1413,[1]HistoriaOrdenCW24031155!$C$2:$C$1413,A295,[1]HistoriaOrdenCW24031155!$Z$2:$Z$1413,"")</f>
        <v>751849700</v>
      </c>
      <c r="D295" s="1">
        <f>SUMIFS([1]HistoriaOrdenCW24031155!$E$2:$E$1413,[1]HistoriaOrdenCW24031155!$C$2:$C$1413,A295,[1]HistoriaOrdenCW24031155!$Z$2:$Z$1413,"&gt; 0")</f>
        <v>132606720</v>
      </c>
      <c r="E295" s="4" t="str">
        <f>IFERROR(IF(VLOOKUP(A295,[1]HistoriaOrdenCW24031155!$C$2:$Z$1413,24,FALSE)=0,"",VLOOKUP(A295,[1]HistoriaOrdenCW24031155!$C$2:$Z$1413,24,FALSE)),"")</f>
        <v/>
      </c>
      <c r="F295" s="2" t="str">
        <f>MID(IF(VLOOKUP("SurOccidente",[1]HistoriaOrdenCW24031155!$B295:$D$1413,2,FALSE)="NA","",(VLOOKUP("SurOccidente",[1]HistoriaOrdenCW24031155!$B295:$D$1413,3,FALSE))),1,90)</f>
        <v>Localidades 700 - Suministro e Instalación Torre</v>
      </c>
      <c r="G295" s="4">
        <f>VLOOKUP(A295,[1]HistoriaOrdenCW24031155!$C$2:$O$1413,13,FALSE)</f>
        <v>44502</v>
      </c>
      <c r="H295" t="str">
        <f t="shared" si="5"/>
        <v>Año 2</v>
      </c>
      <c r="I295" s="2" t="str">
        <f>VLOOKUP(LEFT(A295,3),TablasAnexas!$A$22:$B$41,2,FALSE)</f>
        <v>Putumayo</v>
      </c>
      <c r="L295" t="str">
        <f>VLOOKUP(A295,[1]HistoriaOrdenCW24031155!$C$2:$F$1413,4,FALSE)</f>
        <v>Juan Carlos Gonzalez</v>
      </c>
    </row>
    <row r="296" spans="1:12" x14ac:dyDescent="0.25">
      <c r="A296" t="str">
        <f>VLOOKUP("SurOccidente",[1]HistoriaOrdenCW24031155!$B296:$C$1413,2,FALSE)</f>
        <v>CAU.Lerma</v>
      </c>
      <c r="B296" s="3">
        <f ca="1">SUMIF([1]HistoriaOrdenCW24031155!$C$1:$E$1413,A296,[1]HistoriaOrdenCW24031155!$E:$E)</f>
        <v>757167750</v>
      </c>
      <c r="C296" s="1">
        <f>SUMIFS([1]HistoriaOrdenCW24031155!$E$2:$E$1413,[1]HistoriaOrdenCW24031155!$C$2:$C$1413,A296,[1]HistoriaOrdenCW24031155!$Z$2:$Z$1413,"")</f>
        <v>757167750</v>
      </c>
      <c r="D296" s="1">
        <f>SUMIFS([1]HistoriaOrdenCW24031155!$E$2:$E$1413,[1]HistoriaOrdenCW24031155!$C$2:$C$1413,A296,[1]HistoriaOrdenCW24031155!$Z$2:$Z$1413,"&gt; 0")</f>
        <v>0</v>
      </c>
      <c r="E296" s="4" t="str">
        <f>IFERROR(IF(VLOOKUP(A296,[1]HistoriaOrdenCW24031155!$C$2:$Z$1413,24,FALSE)=0,"",VLOOKUP(A296,[1]HistoriaOrdenCW24031155!$C$2:$Z$1413,24,FALSE)),"")</f>
        <v/>
      </c>
      <c r="F296" s="2" t="str">
        <f>MID(IF(VLOOKUP("SurOccidente",[1]HistoriaOrdenCW24031155!$B296:$D$1413,2,FALSE)="NA","",(VLOOKUP("SurOccidente",[1]HistoriaOrdenCW24031155!$B296:$D$1413,3,FALSE))),1,90)</f>
        <v>Localidades 700 - Cimentación Torre</v>
      </c>
      <c r="G296" s="4">
        <f>VLOOKUP(A296,[1]HistoriaOrdenCW24031155!$C$2:$O$1413,13,FALSE)</f>
        <v>44452</v>
      </c>
      <c r="H296" t="str">
        <f t="shared" si="5"/>
        <v>Año 2</v>
      </c>
      <c r="I296" s="2" t="str">
        <f>VLOOKUP(LEFT(A296,3),TablasAnexas!$A$22:$B$41,2,FALSE)</f>
        <v>Cauca</v>
      </c>
      <c r="L296" t="str">
        <f>VLOOKUP(A296,[1]HistoriaOrdenCW24031155!$C$2:$F$1413,4,FALSE)</f>
        <v>Luis Ediel Torres</v>
      </c>
    </row>
    <row r="297" spans="1:12" x14ac:dyDescent="0.25">
      <c r="A297" t="str">
        <f>VLOOKUP("SurOccidente",[1]HistoriaOrdenCW24031155!$B297:$C$1413,2,FALSE)</f>
        <v>PUT.Puerto Ospina</v>
      </c>
      <c r="B297" s="3">
        <f ca="1">SUMIF([1]HistoriaOrdenCW24031155!$C$1:$E$1413,A297,[1]HistoriaOrdenCW24031155!$E:$E)</f>
        <v>11346488</v>
      </c>
      <c r="C297" s="1">
        <f>SUMIFS([1]HistoriaOrdenCW24031155!$E$2:$E$1413,[1]HistoriaOrdenCW24031155!$C$2:$C$1413,A297,[1]HistoriaOrdenCW24031155!$Z$2:$Z$1413,"")</f>
        <v>0</v>
      </c>
      <c r="D297" s="1">
        <f>SUMIFS([1]HistoriaOrdenCW24031155!$E$2:$E$1413,[1]HistoriaOrdenCW24031155!$C$2:$C$1413,A297,[1]HistoriaOrdenCW24031155!$Z$2:$Z$1413,"&gt; 0")</f>
        <v>11346488</v>
      </c>
      <c r="E297" s="4">
        <f>IFERROR(IF(VLOOKUP(A297,[1]HistoriaOrdenCW24031155!$C$2:$Z$1413,24,FALSE)=0,"",VLOOKUP(A297,[1]HistoriaOrdenCW24031155!$C$2:$Z$1413,24,FALSE)),"")</f>
        <v>44567</v>
      </c>
      <c r="F297" s="2" t="str">
        <f>MID(IF(VLOOKUP("SurOccidente",[1]HistoriaOrdenCW24031155!$B297:$D$1413,2,FALSE)="NA","",(VLOOKUP("SurOccidente",[1]HistoriaOrdenCW24031155!$B297:$D$1413,3,FALSE))),1,90)</f>
        <v>Ampliación Localidades 700 - Ampliación Obras Civiles</v>
      </c>
      <c r="G297" s="4">
        <f>VLOOKUP(A297,[1]HistoriaOrdenCW24031155!$C$2:$O$1413,13,FALSE)</f>
        <v>44485</v>
      </c>
      <c r="H297" t="str">
        <f t="shared" si="5"/>
        <v>Año 2</v>
      </c>
      <c r="I297" s="2" t="str">
        <f>VLOOKUP(LEFT(A297,3),TablasAnexas!$A$22:$B$41,2,FALSE)</f>
        <v>Putumayo</v>
      </c>
      <c r="L297" t="str">
        <f>VLOOKUP(A297,[1]HistoriaOrdenCW24031155!$C$2:$F$1413,4,FALSE)</f>
        <v>German Dario Mancipe</v>
      </c>
    </row>
    <row r="298" spans="1:12" x14ac:dyDescent="0.25">
      <c r="A298" t="str">
        <f>VLOOKUP("SurOccidente",[1]HistoriaOrdenCW24031155!$B298:$C$1413,2,FALSE)</f>
        <v>POP.Portales</v>
      </c>
      <c r="B298" s="3">
        <f ca="1">SUMIF([1]HistoriaOrdenCW24031155!$C$1:$E$1413,A298,[1]HistoriaOrdenCW24031155!$E:$E)</f>
        <v>1778619</v>
      </c>
      <c r="C298" s="1">
        <f>SUMIFS([1]HistoriaOrdenCW24031155!$E$2:$E$1413,[1]HistoriaOrdenCW24031155!$C$2:$C$1413,A298,[1]HistoriaOrdenCW24031155!$Z$2:$Z$1413,"")</f>
        <v>0</v>
      </c>
      <c r="D298" s="1">
        <f>SUMIFS([1]HistoriaOrdenCW24031155!$E$2:$E$1413,[1]HistoriaOrdenCW24031155!$C$2:$C$1413,A298,[1]HistoriaOrdenCW24031155!$Z$2:$Z$1413,"&gt; 0")</f>
        <v>1778619</v>
      </c>
      <c r="E298" s="4">
        <f>IFERROR(IF(VLOOKUP(A298,[1]HistoriaOrdenCW24031155!$C$2:$Z$1413,24,FALSE)=0,"",VLOOKUP(A298,[1]HistoriaOrdenCW24031155!$C$2:$Z$1413,24,FALSE)),"")</f>
        <v>44596</v>
      </c>
      <c r="F298" s="2" t="str">
        <f>MID(IF(VLOOKUP("SurOccidente",[1]HistoriaOrdenCW24031155!$B298:$D$1413,2,FALSE)="NA","",(VLOOKUP("SurOccidente",[1]HistoriaOrdenCW24031155!$B298:$D$1413,3,FALSE))),1,90)</f>
        <v>Ampliación Localidades 700 - Ampliación Obras Civiles</v>
      </c>
      <c r="G298" s="4">
        <f>VLOOKUP(A298,[1]HistoriaOrdenCW24031155!$C$2:$O$1413,13,FALSE)</f>
        <v>44485</v>
      </c>
      <c r="H298" t="str">
        <f t="shared" si="5"/>
        <v>Año 2</v>
      </c>
      <c r="I298" s="2" t="str">
        <f>VLOOKUP(LEFT(A298,3),TablasAnexas!$A$22:$B$41,2,FALSE)</f>
        <v>Popayan</v>
      </c>
      <c r="L298" t="str">
        <f>VLOOKUP(A298,[1]HistoriaOrdenCW24031155!$C$2:$F$1413,4,FALSE)</f>
        <v>German Dario Mancipe</v>
      </c>
    </row>
    <row r="299" spans="1:12" x14ac:dyDescent="0.25">
      <c r="A299" t="str">
        <f>VLOOKUP("SurOccidente",[1]HistoriaOrdenCW24031155!$B299:$C$1413,2,FALSE)</f>
        <v>CAU.Caloto</v>
      </c>
      <c r="B299" s="3">
        <f ca="1">SUMIF([1]HistoriaOrdenCW24031155!$C$1:$E$1413,A299,[1]HistoriaOrdenCW24031155!$E:$E)</f>
        <v>3821283</v>
      </c>
      <c r="C299" s="1">
        <f>SUMIFS([1]HistoriaOrdenCW24031155!$E$2:$E$1413,[1]HistoriaOrdenCW24031155!$C$2:$C$1413,A299,[1]HistoriaOrdenCW24031155!$Z$2:$Z$1413,"")</f>
        <v>0</v>
      </c>
      <c r="D299" s="1">
        <f>SUMIFS([1]HistoriaOrdenCW24031155!$E$2:$E$1413,[1]HistoriaOrdenCW24031155!$C$2:$C$1413,A299,[1]HistoriaOrdenCW24031155!$Z$2:$Z$1413,"&gt; 0")</f>
        <v>3821283</v>
      </c>
      <c r="E299" s="4">
        <f>IFERROR(IF(VLOOKUP(A299,[1]HistoriaOrdenCW24031155!$C$2:$Z$1413,24,FALSE)=0,"",VLOOKUP(A299,[1]HistoriaOrdenCW24031155!$C$2:$Z$1413,24,FALSE)),"")</f>
        <v>44624</v>
      </c>
      <c r="F299" s="2" t="str">
        <f>MID(IF(VLOOKUP("SurOccidente",[1]HistoriaOrdenCW24031155!$B299:$D$1413,2,FALSE)="NA","",(VLOOKUP("SurOccidente",[1]HistoriaOrdenCW24031155!$B299:$D$1413,3,FALSE))),1,90)</f>
        <v>Ampliación Localidades 700 - Ampliación Obras Civiles</v>
      </c>
      <c r="G299" s="4">
        <f>VLOOKUP(A299,[1]HistoriaOrdenCW24031155!$C$2:$O$1413,13,FALSE)</f>
        <v>44485</v>
      </c>
      <c r="H299" t="str">
        <f t="shared" si="5"/>
        <v>Año 2</v>
      </c>
      <c r="I299" s="2" t="str">
        <f>VLOOKUP(LEFT(A299,3),TablasAnexas!$A$22:$B$41,2,FALSE)</f>
        <v>Cauca</v>
      </c>
      <c r="L299" t="str">
        <f>VLOOKUP(A299,[1]HistoriaOrdenCW24031155!$C$2:$F$1413,4,FALSE)</f>
        <v>German Dario Mancipe</v>
      </c>
    </row>
    <row r="300" spans="1:12" x14ac:dyDescent="0.25">
      <c r="A300" t="str">
        <f>VLOOKUP("SurOccidente",[1]HistoriaOrdenCW24031155!$B300:$C$1413,2,FALSE)</f>
        <v>CAU.Laguna Dinde</v>
      </c>
      <c r="B300" s="3">
        <f ca="1">SUMIF([1]HistoriaOrdenCW24031155!$C$1:$E$1413,A300,[1]HistoriaOrdenCW24031155!$E:$E)</f>
        <v>733155973</v>
      </c>
      <c r="C300" s="1">
        <f>SUMIFS([1]HistoriaOrdenCW24031155!$E$2:$E$1413,[1]HistoriaOrdenCW24031155!$C$2:$C$1413,A300,[1]HistoriaOrdenCW24031155!$Z$2:$Z$1413,"")</f>
        <v>733155973</v>
      </c>
      <c r="D300" s="1">
        <f>SUMIFS([1]HistoriaOrdenCW24031155!$E$2:$E$1413,[1]HistoriaOrdenCW24031155!$C$2:$C$1413,A300,[1]HistoriaOrdenCW24031155!$Z$2:$Z$1413,"&gt; 0")</f>
        <v>0</v>
      </c>
      <c r="E300" s="4" t="str">
        <f>IFERROR(IF(VLOOKUP(A300,[1]HistoriaOrdenCW24031155!$C$2:$Z$1413,24,FALSE)=0,"",VLOOKUP(A300,[1]HistoriaOrdenCW24031155!$C$2:$Z$1413,24,FALSE)),"")</f>
        <v/>
      </c>
      <c r="F300" s="2" t="str">
        <f>MID(IF(VLOOKUP("SurOccidente",[1]HistoriaOrdenCW24031155!$B300:$D$1413,2,FALSE)="NA","",(VLOOKUP("SurOccidente",[1]HistoriaOrdenCW24031155!$B300:$D$1413,3,FALSE))),1,90)</f>
        <v>Localidades 700 - Suministro e Instalación Torre</v>
      </c>
      <c r="G300" s="4">
        <f>VLOOKUP(A300,[1]HistoriaOrdenCW24031155!$C$2:$O$1413,13,FALSE)</f>
        <v>44478</v>
      </c>
      <c r="H300" t="str">
        <f t="shared" si="5"/>
        <v>Año 2</v>
      </c>
      <c r="I300" s="2" t="str">
        <f>VLOOKUP(LEFT(A300,3),TablasAnexas!$A$22:$B$41,2,FALSE)</f>
        <v>Cauca</v>
      </c>
      <c r="L300" t="str">
        <f>VLOOKUP(A300,[1]HistoriaOrdenCW24031155!$C$2:$F$1413,4,FALSE)</f>
        <v>German David Diez</v>
      </c>
    </row>
    <row r="301" spans="1:12" x14ac:dyDescent="0.25">
      <c r="A301" t="str">
        <f>VLOOKUP("SurOccidente",[1]HistoriaOrdenCW24031155!$B301:$C$1413,2,FALSE)</f>
        <v>BNV.Colpuertos</v>
      </c>
      <c r="B301" s="3">
        <f ca="1">SUMIF([1]HistoriaOrdenCW24031155!$C$1:$E$1413,A301,[1]HistoriaOrdenCW24031155!$E:$E)</f>
        <v>3891500</v>
      </c>
      <c r="C301" s="1">
        <f>SUMIFS([1]HistoriaOrdenCW24031155!$E$2:$E$1413,[1]HistoriaOrdenCW24031155!$C$2:$C$1413,A301,[1]HistoriaOrdenCW24031155!$Z$2:$Z$1413,"")</f>
        <v>0</v>
      </c>
      <c r="D301" s="1">
        <f>SUMIFS([1]HistoriaOrdenCW24031155!$E$2:$E$1413,[1]HistoriaOrdenCW24031155!$C$2:$C$1413,A301,[1]HistoriaOrdenCW24031155!$Z$2:$Z$1413,"&gt; 0")</f>
        <v>3891500</v>
      </c>
      <c r="E301" s="4">
        <f>IFERROR(IF(VLOOKUP(A301,[1]HistoriaOrdenCW24031155!$C$2:$Z$1413,24,FALSE)=0,"",VLOOKUP(A301,[1]HistoriaOrdenCW24031155!$C$2:$Z$1413,24,FALSE)),"")</f>
        <v>44533</v>
      </c>
      <c r="F301" s="2" t="str">
        <f>MID(IF(VLOOKUP("SurOccidente",[1]HistoriaOrdenCW24031155!$B301:$D$1413,2,FALSE)="NA","",(VLOOKUP("SurOccidente",[1]HistoriaOrdenCW24031155!$B301:$D$1413,3,FALSE))),1,90)</f>
        <v>Adecuaciones - Obras Civiles Menores</v>
      </c>
      <c r="G301" s="4">
        <f>VLOOKUP(A301,[1]HistoriaOrdenCW24031155!$C$2:$O$1413,13,FALSE)</f>
        <v>44483</v>
      </c>
      <c r="H301" t="str">
        <f t="shared" si="5"/>
        <v>Año 2</v>
      </c>
      <c r="I301" s="2" t="str">
        <f>VLOOKUP(LEFT(A301,3),TablasAnexas!$A$22:$B$41,2,FALSE)</f>
        <v>Buenaventura</v>
      </c>
      <c r="L301" t="str">
        <f>VLOOKUP(A301,[1]HistoriaOrdenCW24031155!$C$2:$F$1413,4,FALSE)</f>
        <v>German Dario Mancipe</v>
      </c>
    </row>
    <row r="302" spans="1:12" x14ac:dyDescent="0.25">
      <c r="A302" t="str">
        <f>VLOOKUP("SurOccidente",[1]HistoriaOrdenCW24031155!$B302:$C$1413,2,FALSE)</f>
        <v>CAU.Villa Maria</v>
      </c>
      <c r="B302" s="3">
        <f ca="1">SUMIF([1]HistoriaOrdenCW24031155!$C$1:$E$1413,A302,[1]HistoriaOrdenCW24031155!$E:$E)</f>
        <v>411632795</v>
      </c>
      <c r="C302" s="1">
        <f>SUMIFS([1]HistoriaOrdenCW24031155!$E$2:$E$1413,[1]HistoriaOrdenCW24031155!$C$2:$C$1413,A302,[1]HistoriaOrdenCW24031155!$Z$2:$Z$1413,"")</f>
        <v>394085338</v>
      </c>
      <c r="D302" s="1">
        <f>SUMIFS([1]HistoriaOrdenCW24031155!$E$2:$E$1413,[1]HistoriaOrdenCW24031155!$C$2:$C$1413,A302,[1]HistoriaOrdenCW24031155!$Z$2:$Z$1413,"&gt; 0")</f>
        <v>17547457</v>
      </c>
      <c r="E302" s="4" t="str">
        <f>IFERROR(IF(VLOOKUP(A302,[1]HistoriaOrdenCW24031155!$C$2:$Z$1413,24,FALSE)=0,"",VLOOKUP(A302,[1]HistoriaOrdenCW24031155!$C$2:$Z$1413,24,FALSE)),"")</f>
        <v/>
      </c>
      <c r="F302" s="2" t="str">
        <f>MID(IF(VLOOKUP("SurOccidente",[1]HistoriaOrdenCW24031155!$B302:$D$1413,2,FALSE)="NA","",(VLOOKUP("SurOccidente",[1]HistoriaOrdenCW24031155!$B302:$D$1413,3,FALSE))),1,90)</f>
        <v>Localidades 700 - Obra Civil 100%</v>
      </c>
      <c r="G302" s="4">
        <f>VLOOKUP(A302,[1]HistoriaOrdenCW24031155!$C$2:$O$1413,13,FALSE)</f>
        <v>44466</v>
      </c>
      <c r="H302" t="str">
        <f t="shared" si="5"/>
        <v>Año 2</v>
      </c>
      <c r="I302" s="2" t="str">
        <f>VLOOKUP(LEFT(A302,3),TablasAnexas!$A$22:$B$41,2,FALSE)</f>
        <v>Cauca</v>
      </c>
      <c r="L302" t="str">
        <f>VLOOKUP(A302,[1]HistoriaOrdenCW24031155!$C$2:$F$1413,4,FALSE)</f>
        <v>Luis Ediel Torres</v>
      </c>
    </row>
    <row r="303" spans="1:12" x14ac:dyDescent="0.25">
      <c r="A303" t="str">
        <f>VLOOKUP("SurOccidente",[1]HistoriaOrdenCW24031155!$B303:$C$1413,2,FALSE)</f>
        <v>CAU.Villa Maria</v>
      </c>
      <c r="B303" s="3">
        <f ca="1">SUMIF([1]HistoriaOrdenCW24031155!$C$1:$E$1413,A303,[1]HistoriaOrdenCW24031155!$E:$E)</f>
        <v>411632795</v>
      </c>
      <c r="C303" s="1">
        <f>SUMIFS([1]HistoriaOrdenCW24031155!$E$2:$E$1413,[1]HistoriaOrdenCW24031155!$C$2:$C$1413,A303,[1]HistoriaOrdenCW24031155!$Z$2:$Z$1413,"")</f>
        <v>394085338</v>
      </c>
      <c r="D303" s="1">
        <f>SUMIFS([1]HistoriaOrdenCW24031155!$E$2:$E$1413,[1]HistoriaOrdenCW24031155!$C$2:$C$1413,A303,[1]HistoriaOrdenCW24031155!$Z$2:$Z$1413,"&gt; 0")</f>
        <v>17547457</v>
      </c>
      <c r="E303" s="4" t="str">
        <f>IFERROR(IF(VLOOKUP(A303,[1]HistoriaOrdenCW24031155!$C$2:$Z$1413,24,FALSE)=0,"",VLOOKUP(A303,[1]HistoriaOrdenCW24031155!$C$2:$Z$1413,24,FALSE)),"")</f>
        <v/>
      </c>
      <c r="F303" s="2" t="str">
        <f>MID(IF(VLOOKUP("SurOccidente",[1]HistoriaOrdenCW24031155!$B303:$D$1413,2,FALSE)="NA","",(VLOOKUP("SurOccidente",[1]HistoriaOrdenCW24031155!$B303:$D$1413,3,FALSE))),1,90)</f>
        <v>Localidades 700 - Cimentación Torre</v>
      </c>
      <c r="G303" s="4">
        <f>VLOOKUP(A303,[1]HistoriaOrdenCW24031155!$C$2:$O$1413,13,FALSE)</f>
        <v>44466</v>
      </c>
      <c r="H303" t="str">
        <f t="shared" si="5"/>
        <v>Año 2</v>
      </c>
      <c r="I303" s="2" t="str">
        <f>VLOOKUP(LEFT(A303,3),TablasAnexas!$A$22:$B$41,2,FALSE)</f>
        <v>Cauca</v>
      </c>
      <c r="L303" t="str">
        <f>VLOOKUP(A303,[1]HistoriaOrdenCW24031155!$C$2:$F$1413,4,FALSE)</f>
        <v>Luis Ediel Torres</v>
      </c>
    </row>
    <row r="304" spans="1:12" x14ac:dyDescent="0.25">
      <c r="A304" t="str">
        <f>VLOOKUP("SurOccidente",[1]HistoriaOrdenCW24031155!$B304:$C$1413,2,FALSE)</f>
        <v>HUI.Pital</v>
      </c>
      <c r="B304" s="3">
        <f ca="1">SUMIF([1]HistoriaOrdenCW24031155!$C$1:$E$1413,A304,[1]HistoriaOrdenCW24031155!$E:$E)</f>
        <v>12000000</v>
      </c>
      <c r="C304" s="1">
        <f>SUMIFS([1]HistoriaOrdenCW24031155!$E$2:$E$1413,[1]HistoriaOrdenCW24031155!$C$2:$C$1413,A304,[1]HistoriaOrdenCW24031155!$Z$2:$Z$1413,"")</f>
        <v>12000000</v>
      </c>
      <c r="D304" s="1">
        <f>SUMIFS([1]HistoriaOrdenCW24031155!$E$2:$E$1413,[1]HistoriaOrdenCW24031155!$C$2:$C$1413,A304,[1]HistoriaOrdenCW24031155!$Z$2:$Z$1413,"&gt; 0")</f>
        <v>0</v>
      </c>
      <c r="E304" s="4" t="str">
        <f>IFERROR(IF(VLOOKUP(A304,[1]HistoriaOrdenCW24031155!$C$2:$Z$1413,24,FALSE)=0,"",VLOOKUP(A304,[1]HistoriaOrdenCW24031155!$C$2:$Z$1413,24,FALSE)),"")</f>
        <v/>
      </c>
      <c r="F304" s="2" t="str">
        <f>MID(IF(VLOOKUP("SurOccidente",[1]HistoriaOrdenCW24031155!$B304:$D$1413,2,FALSE)="NA","",(VLOOKUP("SurOccidente",[1]HistoriaOrdenCW24031155!$B304:$D$1413,3,FALSE))),1,90)</f>
        <v>Ampliación Localidades 700 - Ampliación Obras Civiles</v>
      </c>
      <c r="G304" s="4">
        <f>VLOOKUP(A304,[1]HistoriaOrdenCW24031155!$C$2:$O$1413,13,FALSE)</f>
        <v>44482</v>
      </c>
      <c r="H304" t="str">
        <f t="shared" si="5"/>
        <v>Año 2</v>
      </c>
      <c r="I304" s="2" t="str">
        <f>VLOOKUP(LEFT(A304,3),TablasAnexas!$A$22:$B$41,2,FALSE)</f>
        <v>Huila</v>
      </c>
      <c r="L304" t="str">
        <f>VLOOKUP(A304,[1]HistoriaOrdenCW24031155!$C$2:$F$1413,4,FALSE)</f>
        <v>German Dario Mancipe</v>
      </c>
    </row>
    <row r="305" spans="1:12" x14ac:dyDescent="0.25">
      <c r="A305" t="str">
        <f>VLOOKUP("SurOccidente",[1]HistoriaOrdenCW24031155!$B305:$C$1413,2,FALSE)</f>
        <v>TOL.Playa Rica</v>
      </c>
      <c r="B305" s="3">
        <f ca="1">SUMIF([1]HistoriaOrdenCW24031155!$C$1:$E$1413,A305,[1]HistoriaOrdenCW24031155!$E:$E)</f>
        <v>10000000</v>
      </c>
      <c r="C305" s="1">
        <f>SUMIFS([1]HistoriaOrdenCW24031155!$E$2:$E$1413,[1]HistoriaOrdenCW24031155!$C$2:$C$1413,A305,[1]HistoriaOrdenCW24031155!$Z$2:$Z$1413,"")</f>
        <v>10000000</v>
      </c>
      <c r="D305" s="1">
        <f>SUMIFS([1]HistoriaOrdenCW24031155!$E$2:$E$1413,[1]HistoriaOrdenCW24031155!$C$2:$C$1413,A305,[1]HistoriaOrdenCW24031155!$Z$2:$Z$1413,"&gt; 0")</f>
        <v>0</v>
      </c>
      <c r="E305" s="4" t="str">
        <f>IFERROR(IF(VLOOKUP(A305,[1]HistoriaOrdenCW24031155!$C$2:$Z$1413,24,FALSE)=0,"",VLOOKUP(A305,[1]HistoriaOrdenCW24031155!$C$2:$Z$1413,24,FALSE)),"")</f>
        <v/>
      </c>
      <c r="F305" s="2" t="str">
        <f>MID(IF(VLOOKUP("SurOccidente",[1]HistoriaOrdenCW24031155!$B305:$D$1413,2,FALSE)="NA","",(VLOOKUP("SurOccidente",[1]HistoriaOrdenCW24031155!$B305:$D$1413,3,FALSE))),1,90)</f>
        <v>Ampliación Localidades 700 - Ampliación Obras Civiles</v>
      </c>
      <c r="G305" s="4">
        <f>VLOOKUP(A305,[1]HistoriaOrdenCW24031155!$C$2:$O$1413,13,FALSE)</f>
        <v>44482</v>
      </c>
      <c r="H305" t="str">
        <f t="shared" si="5"/>
        <v>Año 2</v>
      </c>
      <c r="I305" s="2" t="str">
        <f>VLOOKUP(LEFT(A305,3),TablasAnexas!$A$22:$B$41,2,FALSE)</f>
        <v>Tolima</v>
      </c>
      <c r="L305" t="str">
        <f>VLOOKUP(A305,[1]HistoriaOrdenCW24031155!$C$2:$F$1413,4,FALSE)</f>
        <v>German Dario Mancipe</v>
      </c>
    </row>
    <row r="306" spans="1:12" x14ac:dyDescent="0.25">
      <c r="A306" t="str">
        <f>VLOOKUP("SurOccidente",[1]HistoriaOrdenCW24031155!$B306:$C$1413,2,FALSE)</f>
        <v>PUT.Villa Garzon-2</v>
      </c>
      <c r="B306" s="3">
        <f ca="1">SUMIF([1]HistoriaOrdenCW24031155!$C$1:$E$1413,A306,[1]HistoriaOrdenCW24031155!$E:$E)</f>
        <v>7468942</v>
      </c>
      <c r="C306" s="1">
        <f>SUMIFS([1]HistoriaOrdenCW24031155!$E$2:$E$1413,[1]HistoriaOrdenCW24031155!$C$2:$C$1413,A306,[1]HistoriaOrdenCW24031155!$Z$2:$Z$1413,"")</f>
        <v>0</v>
      </c>
      <c r="D306" s="1">
        <f>SUMIFS([1]HistoriaOrdenCW24031155!$E$2:$E$1413,[1]HistoriaOrdenCW24031155!$C$2:$C$1413,A306,[1]HistoriaOrdenCW24031155!$Z$2:$Z$1413,"&gt; 0")</f>
        <v>7468942</v>
      </c>
      <c r="E306" s="4">
        <f>IFERROR(IF(VLOOKUP(A306,[1]HistoriaOrdenCW24031155!$C$2:$Z$1413,24,FALSE)=0,"",VLOOKUP(A306,[1]HistoriaOrdenCW24031155!$C$2:$Z$1413,24,FALSE)),"")</f>
        <v>44624</v>
      </c>
      <c r="F306" s="2" t="str">
        <f>MID(IF(VLOOKUP("SurOccidente",[1]HistoriaOrdenCW24031155!$B306:$D$1413,2,FALSE)="NA","",(VLOOKUP("SurOccidente",[1]HistoriaOrdenCW24031155!$B306:$D$1413,3,FALSE))),1,90)</f>
        <v>Ampliación Localidades 700 - Ampliación Obras Civiles</v>
      </c>
      <c r="G306" s="4">
        <f>VLOOKUP(A306,[1]HistoriaOrdenCW24031155!$C$2:$O$1413,13,FALSE)</f>
        <v>44482</v>
      </c>
      <c r="H306" t="str">
        <f t="shared" si="5"/>
        <v>Año 2</v>
      </c>
      <c r="I306" s="2" t="str">
        <f>VLOOKUP(LEFT(A306,3),TablasAnexas!$A$22:$B$41,2,FALSE)</f>
        <v>Putumayo</v>
      </c>
      <c r="L306" t="str">
        <f>VLOOKUP(A306,[1]HistoriaOrdenCW24031155!$C$2:$F$1413,4,FALSE)</f>
        <v>German Dario Mancipe</v>
      </c>
    </row>
    <row r="307" spans="1:12" x14ac:dyDescent="0.25">
      <c r="A307" t="str">
        <f>VLOOKUP("SurOccidente",[1]HistoriaOrdenCW24031155!$B307:$C$1413,2,FALSE)</f>
        <v>CAL.Ulpiano</v>
      </c>
      <c r="B307" s="3">
        <f ca="1">SUMIF([1]HistoriaOrdenCW24031155!$C$1:$E$1413,A307,[1]HistoriaOrdenCW24031155!$E:$E)</f>
        <v>19936349</v>
      </c>
      <c r="C307" s="1">
        <f>SUMIFS([1]HistoriaOrdenCW24031155!$E$2:$E$1413,[1]HistoriaOrdenCW24031155!$C$2:$C$1413,A307,[1]HistoriaOrdenCW24031155!$Z$2:$Z$1413,"")</f>
        <v>0</v>
      </c>
      <c r="D307" s="1">
        <f>SUMIFS([1]HistoriaOrdenCW24031155!$E$2:$E$1413,[1]HistoriaOrdenCW24031155!$C$2:$C$1413,A307,[1]HistoriaOrdenCW24031155!$Z$2:$Z$1413,"&gt; 0")</f>
        <v>19936349</v>
      </c>
      <c r="E307" s="4">
        <f>IFERROR(IF(VLOOKUP(A307,[1]HistoriaOrdenCW24031155!$C$2:$Z$1413,24,FALSE)=0,"",VLOOKUP(A307,[1]HistoriaOrdenCW24031155!$C$2:$Z$1413,24,FALSE)),"")</f>
        <v>44596</v>
      </c>
      <c r="F307" s="2" t="str">
        <f>MID(IF(VLOOKUP("SurOccidente",[1]HistoriaOrdenCW24031155!$B307:$D$1413,2,FALSE)="NA","",(VLOOKUP("SurOccidente",[1]HistoriaOrdenCW24031155!$B307:$D$1413,3,FALSE))),1,90)</f>
        <v>Ampliación Localidades 700 - Ampliación Obras Civiles</v>
      </c>
      <c r="G307" s="4">
        <f>VLOOKUP(A307,[1]HistoriaOrdenCW24031155!$C$2:$O$1413,13,FALSE)</f>
        <v>44482</v>
      </c>
      <c r="H307" t="str">
        <f t="shared" si="5"/>
        <v>Año 2</v>
      </c>
      <c r="I307" s="2" t="str">
        <f>VLOOKUP(LEFT(A307,3),TablasAnexas!$A$22:$B$41,2,FALSE)</f>
        <v>Cali</v>
      </c>
      <c r="L307" t="str">
        <f>VLOOKUP(A307,[1]HistoriaOrdenCW24031155!$C$2:$F$1413,4,FALSE)</f>
        <v>German Dario Mancipe</v>
      </c>
    </row>
    <row r="308" spans="1:12" x14ac:dyDescent="0.25">
      <c r="A308" t="str">
        <f>VLOOKUP("SurOccidente",[1]HistoriaOrdenCW24031155!$B308:$C$1413,2,FALSE)</f>
        <v>PUT.La Tagua</v>
      </c>
      <c r="B308" s="3">
        <f ca="1">SUMIF([1]HistoriaOrdenCW24031155!$C$1:$E$1413,A308,[1]HistoriaOrdenCW24031155!$E:$E)</f>
        <v>4000000</v>
      </c>
      <c r="C308" s="1">
        <f>SUMIFS([1]HistoriaOrdenCW24031155!$E$2:$E$1413,[1]HistoriaOrdenCW24031155!$C$2:$C$1413,A308,[1]HistoriaOrdenCW24031155!$Z$2:$Z$1413,"")</f>
        <v>4000000</v>
      </c>
      <c r="D308" s="1">
        <f>SUMIFS([1]HistoriaOrdenCW24031155!$E$2:$E$1413,[1]HistoriaOrdenCW24031155!$C$2:$C$1413,A308,[1]HistoriaOrdenCW24031155!$Z$2:$Z$1413,"&gt; 0")</f>
        <v>0</v>
      </c>
      <c r="E308" s="4" t="str">
        <f>IFERROR(IF(VLOOKUP(A308,[1]HistoriaOrdenCW24031155!$C$2:$Z$1413,24,FALSE)=0,"",VLOOKUP(A308,[1]HistoriaOrdenCW24031155!$C$2:$Z$1413,24,FALSE)),"")</f>
        <v/>
      </c>
      <c r="F308" s="2" t="str">
        <f>MID(IF(VLOOKUP("SurOccidente",[1]HistoriaOrdenCW24031155!$B308:$D$1413,2,FALSE)="NA","",(VLOOKUP("SurOccidente",[1]HistoriaOrdenCW24031155!$B308:$D$1413,3,FALSE))),1,90)</f>
        <v>Adecuaciones - Obras Eléctricas Menores</v>
      </c>
      <c r="G308" s="4">
        <f>VLOOKUP(A308,[1]HistoriaOrdenCW24031155!$C$2:$O$1413,13,FALSE)</f>
        <v>44481</v>
      </c>
      <c r="H308" t="str">
        <f t="shared" si="5"/>
        <v>Año 2</v>
      </c>
      <c r="I308" s="2" t="str">
        <f>VLOOKUP(LEFT(A308,3),TablasAnexas!$A$22:$B$41,2,FALSE)</f>
        <v>Putumayo</v>
      </c>
      <c r="L308" t="str">
        <f>VLOOKUP(A308,[1]HistoriaOrdenCW24031155!$C$2:$F$1413,4,FALSE)</f>
        <v>Rafael Angel Garcia</v>
      </c>
    </row>
    <row r="309" spans="1:12" x14ac:dyDescent="0.25">
      <c r="A309" t="str">
        <f>VLOOKUP("SurOccidente",[1]HistoriaOrdenCW24031155!$B309:$C$1413,2,FALSE)</f>
        <v>VAL.Palmaseca</v>
      </c>
      <c r="B309" s="3">
        <f ca="1">SUMIF([1]HistoriaOrdenCW24031155!$C$1:$E$1413,A309,[1]HistoriaOrdenCW24031155!$E:$E)</f>
        <v>3041037</v>
      </c>
      <c r="C309" s="1">
        <f>SUMIFS([1]HistoriaOrdenCW24031155!$E$2:$E$1413,[1]HistoriaOrdenCW24031155!$C$2:$C$1413,A309,[1]HistoriaOrdenCW24031155!$Z$2:$Z$1413,"")</f>
        <v>0</v>
      </c>
      <c r="D309" s="1">
        <f>SUMIFS([1]HistoriaOrdenCW24031155!$E$2:$E$1413,[1]HistoriaOrdenCW24031155!$C$2:$C$1413,A309,[1]HistoriaOrdenCW24031155!$Z$2:$Z$1413,"&gt; 0")</f>
        <v>3041037</v>
      </c>
      <c r="E309" s="4">
        <f>IFERROR(IF(VLOOKUP(A309,[1]HistoriaOrdenCW24031155!$C$2:$Z$1413,24,FALSE)=0,"",VLOOKUP(A309,[1]HistoriaOrdenCW24031155!$C$2:$Z$1413,24,FALSE)),"")</f>
        <v>44567</v>
      </c>
      <c r="F309" s="2" t="str">
        <f>MID(IF(VLOOKUP("SurOccidente",[1]HistoriaOrdenCW24031155!$B309:$D$1413,2,FALSE)="NA","",(VLOOKUP("SurOccidente",[1]HistoriaOrdenCW24031155!$B309:$D$1413,3,FALSE))),1,90)</f>
        <v>Ampliación Localidades 700 - Ampliación Obras Civiles</v>
      </c>
      <c r="G309" s="4">
        <f>VLOOKUP(A309,[1]HistoriaOrdenCW24031155!$C$2:$O$1413,13,FALSE)</f>
        <v>44482</v>
      </c>
      <c r="H309" t="str">
        <f t="shared" si="5"/>
        <v>Año 2</v>
      </c>
      <c r="I309" s="2" t="str">
        <f>VLOOKUP(LEFT(A309,3),TablasAnexas!$A$22:$B$41,2,FALSE)</f>
        <v>Valle del Cauca</v>
      </c>
      <c r="L309" t="str">
        <f>VLOOKUP(A309,[1]HistoriaOrdenCW24031155!$C$2:$F$1413,4,FALSE)</f>
        <v>German Dario Mancipe</v>
      </c>
    </row>
    <row r="310" spans="1:12" x14ac:dyDescent="0.25">
      <c r="A310" t="str">
        <f>VLOOKUP("SurOccidente",[1]HistoriaOrdenCW24031155!$B310:$C$1413,2,FALSE)</f>
        <v>NEI.Tenerife</v>
      </c>
      <c r="B310" s="3">
        <f ca="1">SUMIF([1]HistoriaOrdenCW24031155!$C$1:$E$1413,A310,[1]HistoriaOrdenCW24031155!$E:$E)</f>
        <v>4808646</v>
      </c>
      <c r="C310" s="1">
        <f>SUMIFS([1]HistoriaOrdenCW24031155!$E$2:$E$1413,[1]HistoriaOrdenCW24031155!$C$2:$C$1413,A310,[1]HistoriaOrdenCW24031155!$Z$2:$Z$1413,"")</f>
        <v>0</v>
      </c>
      <c r="D310" s="1">
        <f>SUMIFS([1]HistoriaOrdenCW24031155!$E$2:$E$1413,[1]HistoriaOrdenCW24031155!$C$2:$C$1413,A310,[1]HistoriaOrdenCW24031155!$Z$2:$Z$1413,"&gt; 0")</f>
        <v>4808646</v>
      </c>
      <c r="E310" s="4">
        <f>IFERROR(IF(VLOOKUP(A310,[1]HistoriaOrdenCW24031155!$C$2:$Z$1413,24,FALSE)=0,"",VLOOKUP(A310,[1]HistoriaOrdenCW24031155!$C$2:$Z$1413,24,FALSE)),"")</f>
        <v>44533</v>
      </c>
      <c r="F310" s="2" t="str">
        <f>MID(IF(VLOOKUP("SurOccidente",[1]HistoriaOrdenCW24031155!$B310:$D$1413,2,FALSE)="NA","",(VLOOKUP("SurOccidente",[1]HistoriaOrdenCW24031155!$B310:$D$1413,3,FALSE))),1,90)</f>
        <v>Ampliación Localidades 700 - Ampliación Obras Civiles</v>
      </c>
      <c r="G310" s="4">
        <f>VLOOKUP(A310,[1]HistoriaOrdenCW24031155!$C$2:$O$1413,13,FALSE)</f>
        <v>44477</v>
      </c>
      <c r="H310" t="str">
        <f t="shared" si="5"/>
        <v>Año 2</v>
      </c>
      <c r="I310" s="2" t="str">
        <f>VLOOKUP(LEFT(A310,3),TablasAnexas!$A$22:$B$41,2,FALSE)</f>
        <v>Neiva</v>
      </c>
      <c r="L310" t="str">
        <f>VLOOKUP(A310,[1]HistoriaOrdenCW24031155!$C$2:$F$1413,4,FALSE)</f>
        <v>German Dario Mancipe</v>
      </c>
    </row>
    <row r="311" spans="1:12" x14ac:dyDescent="0.25">
      <c r="A311" t="str">
        <f>VLOOKUP("SurOccidente",[1]HistoriaOrdenCW24031155!$B311:$C$1413,2,FALSE)</f>
        <v>NAR.Cumbal</v>
      </c>
      <c r="B311" s="3">
        <f ca="1">SUMIF([1]HistoriaOrdenCW24031155!$C$1:$E$1413,A311,[1]HistoriaOrdenCW24031155!$E:$E)</f>
        <v>11619730</v>
      </c>
      <c r="C311" s="1">
        <f>SUMIFS([1]HistoriaOrdenCW24031155!$E$2:$E$1413,[1]HistoriaOrdenCW24031155!$C$2:$C$1413,A311,[1]HistoriaOrdenCW24031155!$Z$2:$Z$1413,"")</f>
        <v>8793756</v>
      </c>
      <c r="D311" s="1">
        <f>SUMIFS([1]HistoriaOrdenCW24031155!$E$2:$E$1413,[1]HistoriaOrdenCW24031155!$C$2:$C$1413,A311,[1]HistoriaOrdenCW24031155!$Z$2:$Z$1413,"&gt; 0")</f>
        <v>2825974</v>
      </c>
      <c r="E311" s="4">
        <f>IFERROR(IF(VLOOKUP(A311,[1]HistoriaOrdenCW24031155!$C$2:$Z$1413,24,FALSE)=0,"",VLOOKUP(A311,[1]HistoriaOrdenCW24031155!$C$2:$Z$1413,24,FALSE)),"")</f>
        <v>44624</v>
      </c>
      <c r="F311" s="2" t="str">
        <f>MID(IF(VLOOKUP("SurOccidente",[1]HistoriaOrdenCW24031155!$B311:$D$1413,2,FALSE)="NA","",(VLOOKUP("SurOccidente",[1]HistoriaOrdenCW24031155!$B311:$D$1413,3,FALSE))),1,90)</f>
        <v>Ampliación Localidades 700 - Ampliación Obras Civiles</v>
      </c>
      <c r="G311" s="4">
        <f>VLOOKUP(A311,[1]HistoriaOrdenCW24031155!$C$2:$O$1413,13,FALSE)</f>
        <v>44477</v>
      </c>
      <c r="H311" t="str">
        <f t="shared" si="5"/>
        <v>Año 2</v>
      </c>
      <c r="I311" s="2" t="str">
        <f>VLOOKUP(LEFT(A311,3),TablasAnexas!$A$22:$B$41,2,FALSE)</f>
        <v>Nariño</v>
      </c>
      <c r="L311" t="str">
        <f>VLOOKUP(A311,[1]HistoriaOrdenCW24031155!$C$2:$F$1413,4,FALSE)</f>
        <v>German Dario Mancipe</v>
      </c>
    </row>
    <row r="312" spans="1:12" x14ac:dyDescent="0.25">
      <c r="A312" t="str">
        <f>VLOOKUP("SurOccidente",[1]HistoriaOrdenCW24031155!$B312:$C$1413,2,FALSE)</f>
        <v>PUT.La Chipa</v>
      </c>
      <c r="B312" s="3">
        <f ca="1">SUMIF([1]HistoriaOrdenCW24031155!$C$1:$E$1413,A312,[1]HistoriaOrdenCW24031155!$E:$E)</f>
        <v>704055237</v>
      </c>
      <c r="C312" s="1">
        <f>SUMIFS([1]HistoriaOrdenCW24031155!$E$2:$E$1413,[1]HistoriaOrdenCW24031155!$C$2:$C$1413,A312,[1]HistoriaOrdenCW24031155!$Z$2:$Z$1413,"")</f>
        <v>704055237</v>
      </c>
      <c r="D312" s="1">
        <f>SUMIFS([1]HistoriaOrdenCW24031155!$E$2:$E$1413,[1]HistoriaOrdenCW24031155!$C$2:$C$1413,A312,[1]HistoriaOrdenCW24031155!$Z$2:$Z$1413,"&gt; 0")</f>
        <v>0</v>
      </c>
      <c r="E312" s="4" t="str">
        <f>IFERROR(IF(VLOOKUP(A312,[1]HistoriaOrdenCW24031155!$C$2:$Z$1413,24,FALSE)=0,"",VLOOKUP(A312,[1]HistoriaOrdenCW24031155!$C$2:$Z$1413,24,FALSE)),"")</f>
        <v/>
      </c>
      <c r="F312" s="2" t="str">
        <f>MID(IF(VLOOKUP("SurOccidente",[1]HistoriaOrdenCW24031155!$B312:$D$1413,2,FALSE)="NA","",(VLOOKUP("SurOccidente",[1]HistoriaOrdenCW24031155!$B312:$D$1413,3,FALSE))),1,90)</f>
        <v>Localidades 700 - Cimentación Torre</v>
      </c>
      <c r="G312" s="4">
        <f>VLOOKUP(A312,[1]HistoriaOrdenCW24031155!$C$2:$O$1413,13,FALSE)</f>
        <v>44473</v>
      </c>
      <c r="H312" t="str">
        <f t="shared" si="5"/>
        <v>Año 2</v>
      </c>
      <c r="I312" s="2" t="str">
        <f>VLOOKUP(LEFT(A312,3),TablasAnexas!$A$22:$B$41,2,FALSE)</f>
        <v>Putumayo</v>
      </c>
      <c r="L312" t="str">
        <f>VLOOKUP(A312,[1]HistoriaOrdenCW24031155!$C$2:$F$1413,4,FALSE)</f>
        <v>Juan Carlos Gonzalez</v>
      </c>
    </row>
    <row r="313" spans="1:12" x14ac:dyDescent="0.25">
      <c r="A313" t="str">
        <f>VLOOKUP("SurOccidente",[1]HistoriaOrdenCW24031155!$B313:$C$1413,2,FALSE)</f>
        <v>PUT.La Chipa</v>
      </c>
      <c r="B313" s="3">
        <f ca="1">SUMIF([1]HistoriaOrdenCW24031155!$C$1:$E$1413,A313,[1]HistoriaOrdenCW24031155!$E:$E)</f>
        <v>704055237</v>
      </c>
      <c r="C313" s="1">
        <f>SUMIFS([1]HistoriaOrdenCW24031155!$E$2:$E$1413,[1]HistoriaOrdenCW24031155!$C$2:$C$1413,A313,[1]HistoriaOrdenCW24031155!$Z$2:$Z$1413,"")</f>
        <v>704055237</v>
      </c>
      <c r="D313" s="1">
        <f>SUMIFS([1]HistoriaOrdenCW24031155!$E$2:$E$1413,[1]HistoriaOrdenCW24031155!$C$2:$C$1413,A313,[1]HistoriaOrdenCW24031155!$Z$2:$Z$1413,"&gt; 0")</f>
        <v>0</v>
      </c>
      <c r="E313" s="4" t="str">
        <f>IFERROR(IF(VLOOKUP(A313,[1]HistoriaOrdenCW24031155!$C$2:$Z$1413,24,FALSE)=0,"",VLOOKUP(A313,[1]HistoriaOrdenCW24031155!$C$2:$Z$1413,24,FALSE)),"")</f>
        <v/>
      </c>
      <c r="F313" s="2" t="str">
        <f>MID(IF(VLOOKUP("SurOccidente",[1]HistoriaOrdenCW24031155!$B313:$D$1413,2,FALSE)="NA","",(VLOOKUP("SurOccidente",[1]HistoriaOrdenCW24031155!$B313:$D$1413,3,FALSE))),1,90)</f>
        <v>Localidades 700 - Obra Civil 100%</v>
      </c>
      <c r="G313" s="4">
        <f>VLOOKUP(A313,[1]HistoriaOrdenCW24031155!$C$2:$O$1413,13,FALSE)</f>
        <v>44473</v>
      </c>
      <c r="H313" t="str">
        <f t="shared" si="5"/>
        <v>Año 2</v>
      </c>
      <c r="I313" s="2" t="str">
        <f>VLOOKUP(LEFT(A313,3),TablasAnexas!$A$22:$B$41,2,FALSE)</f>
        <v>Putumayo</v>
      </c>
      <c r="L313" t="str">
        <f>VLOOKUP(A313,[1]HistoriaOrdenCW24031155!$C$2:$F$1413,4,FALSE)</f>
        <v>Juan Carlos Gonzalez</v>
      </c>
    </row>
    <row r="314" spans="1:12" x14ac:dyDescent="0.25">
      <c r="A314" t="str">
        <f>VLOOKUP("SurOccidente",[1]HistoriaOrdenCW24031155!$B314:$C$1413,2,FALSE)</f>
        <v>CAQ.Los Pinos</v>
      </c>
      <c r="B314" s="3">
        <f ca="1">SUMIF([1]HistoriaOrdenCW24031155!$C$1:$E$1413,A314,[1]HistoriaOrdenCW24031155!$E:$E)</f>
        <v>350040950</v>
      </c>
      <c r="C314" s="1">
        <f>SUMIFS([1]HistoriaOrdenCW24031155!$E$2:$E$1413,[1]HistoriaOrdenCW24031155!$C$2:$C$1413,A314,[1]HistoriaOrdenCW24031155!$Z$2:$Z$1413,"")</f>
        <v>120000000</v>
      </c>
      <c r="D314" s="1">
        <f>SUMIFS([1]HistoriaOrdenCW24031155!$E$2:$E$1413,[1]HistoriaOrdenCW24031155!$C$2:$C$1413,A314,[1]HistoriaOrdenCW24031155!$Z$2:$Z$1413,"&gt; 0")</f>
        <v>230040950</v>
      </c>
      <c r="E314" s="4">
        <f>IFERROR(IF(VLOOKUP(A314,[1]HistoriaOrdenCW24031155!$C$2:$Z$1413,24,FALSE)=0,"",VLOOKUP(A314,[1]HistoriaOrdenCW24031155!$C$2:$Z$1413,24,FALSE)),"")</f>
        <v>44624</v>
      </c>
      <c r="F314" s="2" t="str">
        <f>MID(IF(VLOOKUP("SurOccidente",[1]HistoriaOrdenCW24031155!$B314:$D$1413,2,FALSE)="NA","",(VLOOKUP("SurOccidente",[1]HistoriaOrdenCW24031155!$B314:$D$1413,3,FALSE))),1,90)</f>
        <v>Localidades 700 - Cimentación Torre</v>
      </c>
      <c r="G314" s="4">
        <f>VLOOKUP(A314,[1]HistoriaOrdenCW24031155!$C$2:$O$1413,13,FALSE)</f>
        <v>44487</v>
      </c>
      <c r="H314" t="str">
        <f t="shared" si="5"/>
        <v>Año 2</v>
      </c>
      <c r="I314" s="2" t="str">
        <f>VLOOKUP(LEFT(A314,3),TablasAnexas!$A$22:$B$41,2,FALSE)</f>
        <v>Caqueta</v>
      </c>
      <c r="L314" t="str">
        <f>VLOOKUP(A314,[1]HistoriaOrdenCW24031155!$C$2:$F$1413,4,FALSE)</f>
        <v>Luis Ediel Torres</v>
      </c>
    </row>
    <row r="315" spans="1:12" x14ac:dyDescent="0.25">
      <c r="A315" t="str">
        <f>VLOOKUP("SurOccidente",[1]HistoriaOrdenCW24031155!$B315:$C$1413,2,FALSE)</f>
        <v>CAQ.Los Pinos</v>
      </c>
      <c r="B315" s="3">
        <f ca="1">SUMIF([1]HistoriaOrdenCW24031155!$C$1:$E$1413,A315,[1]HistoriaOrdenCW24031155!$E:$E)</f>
        <v>350040950</v>
      </c>
      <c r="C315" s="1">
        <f>SUMIFS([1]HistoriaOrdenCW24031155!$E$2:$E$1413,[1]HistoriaOrdenCW24031155!$C$2:$C$1413,A315,[1]HistoriaOrdenCW24031155!$Z$2:$Z$1413,"")</f>
        <v>120000000</v>
      </c>
      <c r="D315" s="1">
        <f>SUMIFS([1]HistoriaOrdenCW24031155!$E$2:$E$1413,[1]HistoriaOrdenCW24031155!$C$2:$C$1413,A315,[1]HistoriaOrdenCW24031155!$Z$2:$Z$1413,"&gt; 0")</f>
        <v>230040950</v>
      </c>
      <c r="E315" s="4">
        <f>IFERROR(IF(VLOOKUP(A315,[1]HistoriaOrdenCW24031155!$C$2:$Z$1413,24,FALSE)=0,"",VLOOKUP(A315,[1]HistoriaOrdenCW24031155!$C$2:$Z$1413,24,FALSE)),"")</f>
        <v>44624</v>
      </c>
      <c r="F315" s="2" t="str">
        <f>MID(IF(VLOOKUP("SurOccidente",[1]HistoriaOrdenCW24031155!$B315:$D$1413,2,FALSE)="NA","",(VLOOKUP("SurOccidente",[1]HistoriaOrdenCW24031155!$B315:$D$1413,3,FALSE))),1,90)</f>
        <v>Localidades 700 - Suministro e Instalación Torre</v>
      </c>
      <c r="G315" s="4">
        <f>VLOOKUP(A315,[1]HistoriaOrdenCW24031155!$C$2:$O$1413,13,FALSE)</f>
        <v>44487</v>
      </c>
      <c r="H315" t="str">
        <f t="shared" si="5"/>
        <v>Año 2</v>
      </c>
      <c r="I315" s="2" t="str">
        <f>VLOOKUP(LEFT(A315,3),TablasAnexas!$A$22:$B$41,2,FALSE)</f>
        <v>Caqueta</v>
      </c>
      <c r="L315" t="str">
        <f>VLOOKUP(A315,[1]HistoriaOrdenCW24031155!$C$2:$F$1413,4,FALSE)</f>
        <v>Luis Ediel Torres</v>
      </c>
    </row>
    <row r="316" spans="1:12" x14ac:dyDescent="0.25">
      <c r="A316" t="str">
        <f>VLOOKUP("SurOccidente",[1]HistoriaOrdenCW24031155!$B316:$C$1413,2,FALSE)</f>
        <v>CAQ.Los Pinos</v>
      </c>
      <c r="B316" s="3">
        <f ca="1">SUMIF([1]HistoriaOrdenCW24031155!$C$1:$E$1413,A316,[1]HistoriaOrdenCW24031155!$E:$E)</f>
        <v>350040950</v>
      </c>
      <c r="C316" s="1">
        <f>SUMIFS([1]HistoriaOrdenCW24031155!$E$2:$E$1413,[1]HistoriaOrdenCW24031155!$C$2:$C$1413,A316,[1]HistoriaOrdenCW24031155!$Z$2:$Z$1413,"")</f>
        <v>120000000</v>
      </c>
      <c r="D316" s="1">
        <f>SUMIFS([1]HistoriaOrdenCW24031155!$E$2:$E$1413,[1]HistoriaOrdenCW24031155!$C$2:$C$1413,A316,[1]HistoriaOrdenCW24031155!$Z$2:$Z$1413,"&gt; 0")</f>
        <v>230040950</v>
      </c>
      <c r="E316" s="4">
        <f>IFERROR(IF(VLOOKUP(A316,[1]HistoriaOrdenCW24031155!$C$2:$Z$1413,24,FALSE)=0,"",VLOOKUP(A316,[1]HistoriaOrdenCW24031155!$C$2:$Z$1413,24,FALSE)),"")</f>
        <v>44624</v>
      </c>
      <c r="F316" s="2" t="str">
        <f>MID(IF(VLOOKUP("SurOccidente",[1]HistoriaOrdenCW24031155!$B316:$D$1413,2,FALSE)="NA","",(VLOOKUP("SurOccidente",[1]HistoriaOrdenCW24031155!$B316:$D$1413,3,FALSE))),1,90)</f>
        <v>Localidades 700 - Obra Eléctrica 100%</v>
      </c>
      <c r="G316" s="4">
        <f>VLOOKUP(A316,[1]HistoriaOrdenCW24031155!$C$2:$O$1413,13,FALSE)</f>
        <v>44487</v>
      </c>
      <c r="H316" t="str">
        <f t="shared" si="5"/>
        <v>Año 2</v>
      </c>
      <c r="I316" s="2" t="str">
        <f>VLOOKUP(LEFT(A316,3),TablasAnexas!$A$22:$B$41,2,FALSE)</f>
        <v>Caqueta</v>
      </c>
      <c r="L316" t="str">
        <f>VLOOKUP(A316,[1]HistoriaOrdenCW24031155!$C$2:$F$1413,4,FALSE)</f>
        <v>Luis Ediel Torres</v>
      </c>
    </row>
    <row r="317" spans="1:12" x14ac:dyDescent="0.25">
      <c r="A317" t="str">
        <f>VLOOKUP("SurOccidente",[1]HistoriaOrdenCW24031155!$B317:$C$1413,2,FALSE)</f>
        <v>VAL.Bugalagrande</v>
      </c>
      <c r="B317" s="3">
        <f ca="1">SUMIF([1]HistoriaOrdenCW24031155!$C$1:$E$1413,A317,[1]HistoriaOrdenCW24031155!$E:$E)</f>
        <v>15545982</v>
      </c>
      <c r="C317" s="1">
        <f>SUMIFS([1]HistoriaOrdenCW24031155!$E$2:$E$1413,[1]HistoriaOrdenCW24031155!$C$2:$C$1413,A317,[1]HistoriaOrdenCW24031155!$Z$2:$Z$1413,"")</f>
        <v>0</v>
      </c>
      <c r="D317" s="1">
        <f>SUMIFS([1]HistoriaOrdenCW24031155!$E$2:$E$1413,[1]HistoriaOrdenCW24031155!$C$2:$C$1413,A317,[1]HistoriaOrdenCW24031155!$Z$2:$Z$1413,"&gt; 0")</f>
        <v>15545982</v>
      </c>
      <c r="E317" s="4">
        <f>IFERROR(IF(VLOOKUP(A317,[1]HistoriaOrdenCW24031155!$C$2:$Z$1413,24,FALSE)=0,"",VLOOKUP(A317,[1]HistoriaOrdenCW24031155!$C$2:$Z$1413,24,FALSE)),"")</f>
        <v>44533</v>
      </c>
      <c r="F317" s="2" t="str">
        <f>MID(IF(VLOOKUP("SurOccidente",[1]HistoriaOrdenCW24031155!$B317:$D$1413,2,FALSE)="NA","",(VLOOKUP("SurOccidente",[1]HistoriaOrdenCW24031155!$B317:$D$1413,3,FALSE))),1,90)</f>
        <v>Ampliación Localidades 700 - Ampliación Obras Civiles</v>
      </c>
      <c r="G317" s="4">
        <f>VLOOKUP(A317,[1]HistoriaOrdenCW24031155!$C$2:$O$1413,13,FALSE)</f>
        <v>44477</v>
      </c>
      <c r="H317" t="str">
        <f t="shared" si="5"/>
        <v>Año 2</v>
      </c>
      <c r="I317" s="2" t="str">
        <f>VLOOKUP(LEFT(A317,3),TablasAnexas!$A$22:$B$41,2,FALSE)</f>
        <v>Valle del Cauca</v>
      </c>
      <c r="L317" t="str">
        <f>VLOOKUP(A317,[1]HistoriaOrdenCW24031155!$C$2:$F$1413,4,FALSE)</f>
        <v>German Dario Mancipe</v>
      </c>
    </row>
    <row r="318" spans="1:12" x14ac:dyDescent="0.25">
      <c r="A318" t="str">
        <f>VLOOKUP("SurOccidente",[1]HistoriaOrdenCW24031155!$B318:$C$1413,2,FALSE)</f>
        <v>CAU.Laguna Dinde</v>
      </c>
      <c r="B318" s="3">
        <f ca="1">SUMIF([1]HistoriaOrdenCW24031155!$C$1:$E$1413,A318,[1]HistoriaOrdenCW24031155!$E:$E)</f>
        <v>733155973</v>
      </c>
      <c r="C318" s="1">
        <f>SUMIFS([1]HistoriaOrdenCW24031155!$E$2:$E$1413,[1]HistoriaOrdenCW24031155!$C$2:$C$1413,A318,[1]HistoriaOrdenCW24031155!$Z$2:$Z$1413,"")</f>
        <v>733155973</v>
      </c>
      <c r="D318" s="1">
        <f>SUMIFS([1]HistoriaOrdenCW24031155!$E$2:$E$1413,[1]HistoriaOrdenCW24031155!$C$2:$C$1413,A318,[1]HistoriaOrdenCW24031155!$Z$2:$Z$1413,"&gt; 0")</f>
        <v>0</v>
      </c>
      <c r="E318" s="4" t="str">
        <f>IFERROR(IF(VLOOKUP(A318,[1]HistoriaOrdenCW24031155!$C$2:$Z$1413,24,FALSE)=0,"",VLOOKUP(A318,[1]HistoriaOrdenCW24031155!$C$2:$Z$1413,24,FALSE)),"")</f>
        <v/>
      </c>
      <c r="F318" s="2" t="str">
        <f>MID(IF(VLOOKUP("SurOccidente",[1]HistoriaOrdenCW24031155!$B318:$D$1413,2,FALSE)="NA","",(VLOOKUP("SurOccidente",[1]HistoriaOrdenCW24031155!$B318:$D$1413,3,FALSE))),1,90)</f>
        <v>Localidades 700 - Cimentación Torre</v>
      </c>
      <c r="G318" s="4">
        <f>VLOOKUP(A318,[1]HistoriaOrdenCW24031155!$C$2:$O$1413,13,FALSE)</f>
        <v>44478</v>
      </c>
      <c r="H318" t="str">
        <f t="shared" si="5"/>
        <v>Año 2</v>
      </c>
      <c r="I318" s="2" t="str">
        <f>VLOOKUP(LEFT(A318,3),TablasAnexas!$A$22:$B$41,2,FALSE)</f>
        <v>Cauca</v>
      </c>
      <c r="L318" t="str">
        <f>VLOOKUP(A318,[1]HistoriaOrdenCW24031155!$C$2:$F$1413,4,FALSE)</f>
        <v>German David Diez</v>
      </c>
    </row>
    <row r="319" spans="1:12" x14ac:dyDescent="0.25">
      <c r="A319" t="str">
        <f>VLOOKUP("SurOccidente",[1]HistoriaOrdenCW24031155!$B319:$C$1413,2,FALSE)</f>
        <v>CAU.Laguna Dinde</v>
      </c>
      <c r="B319" s="3">
        <f ca="1">SUMIF([1]HistoriaOrdenCW24031155!$C$1:$E$1413,A319,[1]HistoriaOrdenCW24031155!$E:$E)</f>
        <v>733155973</v>
      </c>
      <c r="C319" s="1">
        <f>SUMIFS([1]HistoriaOrdenCW24031155!$E$2:$E$1413,[1]HistoriaOrdenCW24031155!$C$2:$C$1413,A319,[1]HistoriaOrdenCW24031155!$Z$2:$Z$1413,"")</f>
        <v>733155973</v>
      </c>
      <c r="D319" s="1">
        <f>SUMIFS([1]HistoriaOrdenCW24031155!$E$2:$E$1413,[1]HistoriaOrdenCW24031155!$C$2:$C$1413,A319,[1]HistoriaOrdenCW24031155!$Z$2:$Z$1413,"&gt; 0")</f>
        <v>0</v>
      </c>
      <c r="E319" s="4" t="str">
        <f>IFERROR(IF(VLOOKUP(A319,[1]HistoriaOrdenCW24031155!$C$2:$Z$1413,24,FALSE)=0,"",VLOOKUP(A319,[1]HistoriaOrdenCW24031155!$C$2:$Z$1413,24,FALSE)),"")</f>
        <v/>
      </c>
      <c r="F319" s="2" t="str">
        <f>MID(IF(VLOOKUP("SurOccidente",[1]HistoriaOrdenCW24031155!$B319:$D$1413,2,FALSE)="NA","",(VLOOKUP("SurOccidente",[1]HistoriaOrdenCW24031155!$B319:$D$1413,3,FALSE))),1,90)</f>
        <v>Localidades 700 - Obra Eléctrica 100%</v>
      </c>
      <c r="G319" s="4">
        <f>VLOOKUP(A319,[1]HistoriaOrdenCW24031155!$C$2:$O$1413,13,FALSE)</f>
        <v>44478</v>
      </c>
      <c r="H319" t="str">
        <f t="shared" si="5"/>
        <v>Año 2</v>
      </c>
      <c r="I319" s="2" t="str">
        <f>VLOOKUP(LEFT(A319,3),TablasAnexas!$A$22:$B$41,2,FALSE)</f>
        <v>Cauca</v>
      </c>
      <c r="L319" t="str">
        <f>VLOOKUP(A319,[1]HistoriaOrdenCW24031155!$C$2:$F$1413,4,FALSE)</f>
        <v>German David Diez</v>
      </c>
    </row>
    <row r="320" spans="1:12" x14ac:dyDescent="0.25">
      <c r="A320" t="str">
        <f>VLOOKUP("SurOccidente",[1]HistoriaOrdenCW24031155!$B320:$C$1413,2,FALSE)</f>
        <v>CAU.Laguna Dinde</v>
      </c>
      <c r="B320" s="3">
        <f ca="1">SUMIF([1]HistoriaOrdenCW24031155!$C$1:$E$1413,A320,[1]HistoriaOrdenCW24031155!$E:$E)</f>
        <v>733155973</v>
      </c>
      <c r="C320" s="1">
        <f>SUMIFS([1]HistoriaOrdenCW24031155!$E$2:$E$1413,[1]HistoriaOrdenCW24031155!$C$2:$C$1413,A320,[1]HistoriaOrdenCW24031155!$Z$2:$Z$1413,"")</f>
        <v>733155973</v>
      </c>
      <c r="D320" s="1">
        <f>SUMIFS([1]HistoriaOrdenCW24031155!$E$2:$E$1413,[1]HistoriaOrdenCW24031155!$C$2:$C$1413,A320,[1]HistoriaOrdenCW24031155!$Z$2:$Z$1413,"&gt; 0")</f>
        <v>0</v>
      </c>
      <c r="E320" s="4" t="str">
        <f>IFERROR(IF(VLOOKUP(A320,[1]HistoriaOrdenCW24031155!$C$2:$Z$1413,24,FALSE)=0,"",VLOOKUP(A320,[1]HistoriaOrdenCW24031155!$C$2:$Z$1413,24,FALSE)),"")</f>
        <v/>
      </c>
      <c r="F320" s="2" t="str">
        <f>MID(IF(VLOOKUP("SurOccidente",[1]HistoriaOrdenCW24031155!$B320:$D$1413,2,FALSE)="NA","",(VLOOKUP("SurOccidente",[1]HistoriaOrdenCW24031155!$B320:$D$1413,3,FALSE))),1,90)</f>
        <v>Localidades 700 - Obra Civil 100%</v>
      </c>
      <c r="G320" s="4">
        <f>VLOOKUP(A320,[1]HistoriaOrdenCW24031155!$C$2:$O$1413,13,FALSE)</f>
        <v>44478</v>
      </c>
      <c r="H320" t="str">
        <f t="shared" si="5"/>
        <v>Año 2</v>
      </c>
      <c r="I320" s="2" t="str">
        <f>VLOOKUP(LEFT(A320,3),TablasAnexas!$A$22:$B$41,2,FALSE)</f>
        <v>Cauca</v>
      </c>
      <c r="L320" t="str">
        <f>VLOOKUP(A320,[1]HistoriaOrdenCW24031155!$C$2:$F$1413,4,FALSE)</f>
        <v>German David Diez</v>
      </c>
    </row>
    <row r="321" spans="1:12" x14ac:dyDescent="0.25">
      <c r="A321" t="str">
        <f>VLOOKUP("SurOccidente",[1]HistoriaOrdenCW24031155!$B321:$C$1413,2,FALSE)</f>
        <v>VAL.Pradera-3</v>
      </c>
      <c r="B321" s="3">
        <f ca="1">SUMIF([1]HistoriaOrdenCW24031155!$C$1:$E$1413,A321,[1]HistoriaOrdenCW24031155!$E:$E)</f>
        <v>14706650</v>
      </c>
      <c r="C321" s="1">
        <f>SUMIFS([1]HistoriaOrdenCW24031155!$E$2:$E$1413,[1]HistoriaOrdenCW24031155!$C$2:$C$1413,A321,[1]HistoriaOrdenCW24031155!$Z$2:$Z$1413,"")</f>
        <v>2930716</v>
      </c>
      <c r="D321" s="1">
        <f>SUMIFS([1]HistoriaOrdenCW24031155!$E$2:$E$1413,[1]HistoriaOrdenCW24031155!$C$2:$C$1413,A321,[1]HistoriaOrdenCW24031155!$Z$2:$Z$1413,"&gt; 0")</f>
        <v>11775934</v>
      </c>
      <c r="E321" s="4">
        <f>IFERROR(IF(VLOOKUP(A321,[1]HistoriaOrdenCW24031155!$C$2:$Z$1413,24,FALSE)=0,"",VLOOKUP(A321,[1]HistoriaOrdenCW24031155!$C$2:$Z$1413,24,FALSE)),"")</f>
        <v>44596</v>
      </c>
      <c r="F321" s="2" t="str">
        <f>MID(IF(VLOOKUP("SurOccidente",[1]HistoriaOrdenCW24031155!$B321:$D$1413,2,FALSE)="NA","",(VLOOKUP("SurOccidente",[1]HistoriaOrdenCW24031155!$B321:$D$1413,3,FALSE))),1,90)</f>
        <v>Ampliación Localidades 700 - Ampliación Obras Civiles</v>
      </c>
      <c r="G321" s="4">
        <f>VLOOKUP(A321,[1]HistoriaOrdenCW24031155!$C$2:$O$1413,13,FALSE)</f>
        <v>44476</v>
      </c>
      <c r="H321" t="str">
        <f t="shared" si="5"/>
        <v>Año 2</v>
      </c>
      <c r="I321" s="2" t="str">
        <f>VLOOKUP(LEFT(A321,3),TablasAnexas!$A$22:$B$41,2,FALSE)</f>
        <v>Valle del Cauca</v>
      </c>
      <c r="L321" t="str">
        <f>VLOOKUP(A321,[1]HistoriaOrdenCW24031155!$C$2:$F$1413,4,FALSE)</f>
        <v>German Dario Mancipe</v>
      </c>
    </row>
    <row r="322" spans="1:12" x14ac:dyDescent="0.25">
      <c r="A322" t="str">
        <f>VLOOKUP("SurOccidente",[1]HistoriaOrdenCW24031155!$B322:$C$1413,2,FALSE)</f>
        <v>PAS.Valle de Atriz</v>
      </c>
      <c r="B322" s="3">
        <f ca="1">SUMIF([1]HistoriaOrdenCW24031155!$C$1:$E$1413,A322,[1]HistoriaOrdenCW24031155!$E:$E)</f>
        <v>2179058</v>
      </c>
      <c r="C322" s="1">
        <f>SUMIFS([1]HistoriaOrdenCW24031155!$E$2:$E$1413,[1]HistoriaOrdenCW24031155!$C$2:$C$1413,A322,[1]HistoriaOrdenCW24031155!$Z$2:$Z$1413,"")</f>
        <v>0</v>
      </c>
      <c r="D322" s="1">
        <f>SUMIFS([1]HistoriaOrdenCW24031155!$E$2:$E$1413,[1]HistoriaOrdenCW24031155!$C$2:$C$1413,A322,[1]HistoriaOrdenCW24031155!$Z$2:$Z$1413,"&gt; 0")</f>
        <v>2179058</v>
      </c>
      <c r="E322" s="4">
        <f>IFERROR(IF(VLOOKUP(A322,[1]HistoriaOrdenCW24031155!$C$2:$Z$1413,24,FALSE)=0,"",VLOOKUP(A322,[1]HistoriaOrdenCW24031155!$C$2:$Z$1413,24,FALSE)),"")</f>
        <v>44504</v>
      </c>
      <c r="F322" s="2" t="str">
        <f>MID(IF(VLOOKUP("SurOccidente",[1]HistoriaOrdenCW24031155!$B322:$D$1413,2,FALSE)="NA","",(VLOOKUP("SurOccidente",[1]HistoriaOrdenCW24031155!$B322:$D$1413,3,FALSE))),1,90)</f>
        <v>Ampliación Localidades 700 - Ampliación Obras Civiles</v>
      </c>
      <c r="G322" s="4">
        <f>VLOOKUP(A322,[1]HistoriaOrdenCW24031155!$C$2:$O$1413,13,FALSE)</f>
        <v>44476</v>
      </c>
      <c r="H322" t="str">
        <f t="shared" si="5"/>
        <v>Año 2</v>
      </c>
      <c r="I322" s="2" t="str">
        <f>VLOOKUP(LEFT(A322,3),TablasAnexas!$A$22:$B$41,2,FALSE)</f>
        <v>Pasto</v>
      </c>
      <c r="L322" t="str">
        <f>VLOOKUP(A322,[1]HistoriaOrdenCW24031155!$C$2:$F$1413,4,FALSE)</f>
        <v>German Dario Mancipe</v>
      </c>
    </row>
    <row r="323" spans="1:12" x14ac:dyDescent="0.25">
      <c r="A323" t="str">
        <f>VLOOKUP("SurOccidente",[1]HistoriaOrdenCW24031155!$B323:$C$1413,2,FALSE)</f>
        <v>HUI.Pitalito-2</v>
      </c>
      <c r="B323" s="3">
        <f ca="1">SUMIF([1]HistoriaOrdenCW24031155!$C$1:$E$1413,A323,[1]HistoriaOrdenCW24031155!$E:$E)</f>
        <v>12473791</v>
      </c>
      <c r="C323" s="1">
        <f>SUMIFS([1]HistoriaOrdenCW24031155!$E$2:$E$1413,[1]HistoriaOrdenCW24031155!$C$2:$C$1413,A323,[1]HistoriaOrdenCW24031155!$Z$2:$Z$1413,"")</f>
        <v>0</v>
      </c>
      <c r="D323" s="1">
        <f>SUMIFS([1]HistoriaOrdenCW24031155!$E$2:$E$1413,[1]HistoriaOrdenCW24031155!$C$2:$C$1413,A323,[1]HistoriaOrdenCW24031155!$Z$2:$Z$1413,"&gt; 0")</f>
        <v>12473791</v>
      </c>
      <c r="E323" s="4">
        <f>IFERROR(IF(VLOOKUP(A323,[1]HistoriaOrdenCW24031155!$C$2:$Z$1413,24,FALSE)=0,"",VLOOKUP(A323,[1]HistoriaOrdenCW24031155!$C$2:$Z$1413,24,FALSE)),"")</f>
        <v>44596</v>
      </c>
      <c r="F323" s="2" t="str">
        <f>MID(IF(VLOOKUP("SurOccidente",[1]HistoriaOrdenCW24031155!$B323:$D$1413,2,FALSE)="NA","",(VLOOKUP("SurOccidente",[1]HistoriaOrdenCW24031155!$B323:$D$1413,3,FALSE))),1,90)</f>
        <v>Ampliación Localidades 700 - Ampliación Obras Civiles</v>
      </c>
      <c r="G323" s="4">
        <f>VLOOKUP(A323,[1]HistoriaOrdenCW24031155!$C$2:$O$1413,13,FALSE)</f>
        <v>44476</v>
      </c>
      <c r="H323" t="str">
        <f t="shared" ref="H323:H386" si="6">IF(YEAR(G323)=2022,"Año 3",IF(YEAR(G323)=2021,"Año 2","Año 1"))</f>
        <v>Año 2</v>
      </c>
      <c r="I323" s="2" t="str">
        <f>VLOOKUP(LEFT(A323,3),TablasAnexas!$A$22:$B$41,2,FALSE)</f>
        <v>Huila</v>
      </c>
      <c r="L323" t="str">
        <f>VLOOKUP(A323,[1]HistoriaOrdenCW24031155!$C$2:$F$1413,4,FALSE)</f>
        <v>German Dario Mancipe</v>
      </c>
    </row>
    <row r="324" spans="1:12" x14ac:dyDescent="0.25">
      <c r="A324" t="str">
        <f>VLOOKUP("SurOccidente",[1]HistoriaOrdenCW24031155!$B324:$C$1413,2,FALSE)</f>
        <v>HUI.Garzon-1</v>
      </c>
      <c r="B324" s="3">
        <f ca="1">SUMIF([1]HistoriaOrdenCW24031155!$C$1:$E$1413,A324,[1]HistoriaOrdenCW24031155!$E:$E)</f>
        <v>8987352</v>
      </c>
      <c r="C324" s="1">
        <f>SUMIFS([1]HistoriaOrdenCW24031155!$E$2:$E$1413,[1]HistoriaOrdenCW24031155!$C$2:$C$1413,A324,[1]HistoriaOrdenCW24031155!$Z$2:$Z$1413,"")</f>
        <v>0</v>
      </c>
      <c r="D324" s="1">
        <f>SUMIFS([1]HistoriaOrdenCW24031155!$E$2:$E$1413,[1]HistoriaOrdenCW24031155!$C$2:$C$1413,A324,[1]HistoriaOrdenCW24031155!$Z$2:$Z$1413,"&gt; 0")</f>
        <v>8987352</v>
      </c>
      <c r="E324" s="4">
        <f>IFERROR(IF(VLOOKUP(A324,[1]HistoriaOrdenCW24031155!$C$2:$Z$1413,24,FALSE)=0,"",VLOOKUP(A324,[1]HistoriaOrdenCW24031155!$C$2:$Z$1413,24,FALSE)),"")</f>
        <v>44567</v>
      </c>
      <c r="F324" s="2" t="str">
        <f>MID(IF(VLOOKUP("SurOccidente",[1]HistoriaOrdenCW24031155!$B324:$D$1413,2,FALSE)="NA","",(VLOOKUP("SurOccidente",[1]HistoriaOrdenCW24031155!$B324:$D$1413,3,FALSE))),1,90)</f>
        <v>Ampliación Localidades 700 - Ampliación Obras Civiles</v>
      </c>
      <c r="G324" s="4">
        <f>VLOOKUP(A324,[1]HistoriaOrdenCW24031155!$C$2:$O$1413,13,FALSE)</f>
        <v>44476</v>
      </c>
      <c r="H324" t="str">
        <f t="shared" si="6"/>
        <v>Año 2</v>
      </c>
      <c r="I324" s="2" t="str">
        <f>VLOOKUP(LEFT(A324,3),TablasAnexas!$A$22:$B$41,2,FALSE)</f>
        <v>Huila</v>
      </c>
      <c r="L324" t="str">
        <f>VLOOKUP(A324,[1]HistoriaOrdenCW24031155!$C$2:$F$1413,4,FALSE)</f>
        <v>German Dario Mancipe</v>
      </c>
    </row>
    <row r="325" spans="1:12" x14ac:dyDescent="0.25">
      <c r="A325" t="str">
        <f>VLOOKUP("SurOccidente",[1]HistoriaOrdenCW24031155!$B325:$C$1413,2,FALSE)</f>
        <v>PUT.Jose Maria</v>
      </c>
      <c r="B325" s="3">
        <f ca="1">SUMIF([1]HistoriaOrdenCW24031155!$C$1:$E$1413,A325,[1]HistoriaOrdenCW24031155!$E:$E)</f>
        <v>762403534</v>
      </c>
      <c r="C325" s="1">
        <f>SUMIFS([1]HistoriaOrdenCW24031155!$E$2:$E$1413,[1]HistoriaOrdenCW24031155!$C$2:$C$1413,A325,[1]HistoriaOrdenCW24031155!$Z$2:$Z$1413,"")</f>
        <v>762403534</v>
      </c>
      <c r="D325" s="1">
        <f>SUMIFS([1]HistoriaOrdenCW24031155!$E$2:$E$1413,[1]HistoriaOrdenCW24031155!$C$2:$C$1413,A325,[1]HistoriaOrdenCW24031155!$Z$2:$Z$1413,"&gt; 0")</f>
        <v>0</v>
      </c>
      <c r="E325" s="4" t="str">
        <f>IFERROR(IF(VLOOKUP(A325,[1]HistoriaOrdenCW24031155!$C$2:$Z$1413,24,FALSE)=0,"",VLOOKUP(A325,[1]HistoriaOrdenCW24031155!$C$2:$Z$1413,24,FALSE)),"")</f>
        <v/>
      </c>
      <c r="F325" s="2" t="str">
        <f>MID(IF(VLOOKUP("SurOccidente",[1]HistoriaOrdenCW24031155!$B325:$D$1413,2,FALSE)="NA","",(VLOOKUP("SurOccidente",[1]HistoriaOrdenCW24031155!$B325:$D$1413,3,FALSE))),1,90)</f>
        <v>Localidades 700 - Obra Eléctrica 100%</v>
      </c>
      <c r="G325" s="4">
        <f>VLOOKUP(A325,[1]HistoriaOrdenCW24031155!$C$2:$O$1413,13,FALSE)</f>
        <v>44480</v>
      </c>
      <c r="H325" t="str">
        <f t="shared" si="6"/>
        <v>Año 2</v>
      </c>
      <c r="I325" s="2" t="str">
        <f>VLOOKUP(LEFT(A325,3),TablasAnexas!$A$22:$B$41,2,FALSE)</f>
        <v>Putumayo</v>
      </c>
      <c r="L325" t="str">
        <f>VLOOKUP(A325,[1]HistoriaOrdenCW24031155!$C$2:$F$1413,4,FALSE)</f>
        <v>Juan Carlos Gonzalez</v>
      </c>
    </row>
    <row r="326" spans="1:12" x14ac:dyDescent="0.25">
      <c r="A326" t="str">
        <f>VLOOKUP("SurOccidente",[1]HistoriaOrdenCW24031155!$B326:$C$1413,2,FALSE)</f>
        <v>PUT.Jose Maria</v>
      </c>
      <c r="B326" s="3">
        <f ca="1">SUMIF([1]HistoriaOrdenCW24031155!$C$1:$E$1413,A326,[1]HistoriaOrdenCW24031155!$E:$E)</f>
        <v>762403534</v>
      </c>
      <c r="C326" s="1">
        <f>SUMIFS([1]HistoriaOrdenCW24031155!$E$2:$E$1413,[1]HistoriaOrdenCW24031155!$C$2:$C$1413,A326,[1]HistoriaOrdenCW24031155!$Z$2:$Z$1413,"")</f>
        <v>762403534</v>
      </c>
      <c r="D326" s="1">
        <f>SUMIFS([1]HistoriaOrdenCW24031155!$E$2:$E$1413,[1]HistoriaOrdenCW24031155!$C$2:$C$1413,A326,[1]HistoriaOrdenCW24031155!$Z$2:$Z$1413,"&gt; 0")</f>
        <v>0</v>
      </c>
      <c r="E326" s="4" t="str">
        <f>IFERROR(IF(VLOOKUP(A326,[1]HistoriaOrdenCW24031155!$C$2:$Z$1413,24,FALSE)=0,"",VLOOKUP(A326,[1]HistoriaOrdenCW24031155!$C$2:$Z$1413,24,FALSE)),"")</f>
        <v/>
      </c>
      <c r="F326" s="2" t="str">
        <f>MID(IF(VLOOKUP("SurOccidente",[1]HistoriaOrdenCW24031155!$B326:$D$1413,2,FALSE)="NA","",(VLOOKUP("SurOccidente",[1]HistoriaOrdenCW24031155!$B326:$D$1413,3,FALSE))),1,90)</f>
        <v>Localidades 700 - Obra Civil 100%</v>
      </c>
      <c r="G326" s="4">
        <f>VLOOKUP(A326,[1]HistoriaOrdenCW24031155!$C$2:$O$1413,13,FALSE)</f>
        <v>44480</v>
      </c>
      <c r="H326" t="str">
        <f t="shared" si="6"/>
        <v>Año 2</v>
      </c>
      <c r="I326" s="2" t="str">
        <f>VLOOKUP(LEFT(A326,3),TablasAnexas!$A$22:$B$41,2,FALSE)</f>
        <v>Putumayo</v>
      </c>
      <c r="L326" t="str">
        <f>VLOOKUP(A326,[1]HistoriaOrdenCW24031155!$C$2:$F$1413,4,FALSE)</f>
        <v>Juan Carlos Gonzalez</v>
      </c>
    </row>
    <row r="327" spans="1:12" x14ac:dyDescent="0.25">
      <c r="A327" t="str">
        <f>VLOOKUP("SurOccidente",[1]HistoriaOrdenCW24031155!$B327:$C$1413,2,FALSE)</f>
        <v>PUT.Jose Maria</v>
      </c>
      <c r="B327" s="3">
        <f ca="1">SUMIF([1]HistoriaOrdenCW24031155!$C$1:$E$1413,A327,[1]HistoriaOrdenCW24031155!$E:$E)</f>
        <v>762403534</v>
      </c>
      <c r="C327" s="1">
        <f>SUMIFS([1]HistoriaOrdenCW24031155!$E$2:$E$1413,[1]HistoriaOrdenCW24031155!$C$2:$C$1413,A327,[1]HistoriaOrdenCW24031155!$Z$2:$Z$1413,"")</f>
        <v>762403534</v>
      </c>
      <c r="D327" s="1">
        <f>SUMIFS([1]HistoriaOrdenCW24031155!$E$2:$E$1413,[1]HistoriaOrdenCW24031155!$C$2:$C$1413,A327,[1]HistoriaOrdenCW24031155!$Z$2:$Z$1413,"&gt; 0")</f>
        <v>0</v>
      </c>
      <c r="E327" s="4" t="str">
        <f>IFERROR(IF(VLOOKUP(A327,[1]HistoriaOrdenCW24031155!$C$2:$Z$1413,24,FALSE)=0,"",VLOOKUP(A327,[1]HistoriaOrdenCW24031155!$C$2:$Z$1413,24,FALSE)),"")</f>
        <v/>
      </c>
      <c r="F327" s="2" t="str">
        <f>MID(IF(VLOOKUP("SurOccidente",[1]HistoriaOrdenCW24031155!$B327:$D$1413,2,FALSE)="NA","",(VLOOKUP("SurOccidente",[1]HistoriaOrdenCW24031155!$B327:$D$1413,3,FALSE))),1,90)</f>
        <v>Localidades 700 - Cimentación Torre</v>
      </c>
      <c r="G327" s="4">
        <f>VLOOKUP(A327,[1]HistoriaOrdenCW24031155!$C$2:$O$1413,13,FALSE)</f>
        <v>44480</v>
      </c>
      <c r="H327" t="str">
        <f t="shared" si="6"/>
        <v>Año 2</v>
      </c>
      <c r="I327" s="2" t="str">
        <f>VLOOKUP(LEFT(A327,3),TablasAnexas!$A$22:$B$41,2,FALSE)</f>
        <v>Putumayo</v>
      </c>
      <c r="L327" t="str">
        <f>VLOOKUP(A327,[1]HistoriaOrdenCW24031155!$C$2:$F$1413,4,FALSE)</f>
        <v>Juan Carlos Gonzalez</v>
      </c>
    </row>
    <row r="328" spans="1:12" x14ac:dyDescent="0.25">
      <c r="A328" t="str">
        <f>VLOOKUP("SurOccidente",[1]HistoriaOrdenCW24031155!$B328:$C$1413,2,FALSE)</f>
        <v>PUT.Montebello</v>
      </c>
      <c r="B328" s="3">
        <f ca="1">SUMIF([1]HistoriaOrdenCW24031155!$C$1:$E$1413,A328,[1]HistoriaOrdenCW24031155!$E:$E)</f>
        <v>833951000</v>
      </c>
      <c r="C328" s="1">
        <f>SUMIFS([1]HistoriaOrdenCW24031155!$E$2:$E$1413,[1]HistoriaOrdenCW24031155!$C$2:$C$1413,A328,[1]HistoriaOrdenCW24031155!$Z$2:$Z$1413,"")</f>
        <v>833951000</v>
      </c>
      <c r="D328" s="1">
        <f>SUMIFS([1]HistoriaOrdenCW24031155!$E$2:$E$1413,[1]HistoriaOrdenCW24031155!$C$2:$C$1413,A328,[1]HistoriaOrdenCW24031155!$Z$2:$Z$1413,"&gt; 0")</f>
        <v>0</v>
      </c>
      <c r="E328" s="4" t="str">
        <f>IFERROR(IF(VLOOKUP(A328,[1]HistoriaOrdenCW24031155!$C$2:$Z$1413,24,FALSE)=0,"",VLOOKUP(A328,[1]HistoriaOrdenCW24031155!$C$2:$Z$1413,24,FALSE)),"")</f>
        <v/>
      </c>
      <c r="F328" s="2" t="str">
        <f>MID(IF(VLOOKUP("SurOccidente",[1]HistoriaOrdenCW24031155!$B328:$D$1413,2,FALSE)="NA","",(VLOOKUP("SurOccidente",[1]HistoriaOrdenCW24031155!$B328:$D$1413,3,FALSE))),1,90)</f>
        <v>Localidades 700 - Obra Civil 100%</v>
      </c>
      <c r="G328" s="4">
        <f>VLOOKUP(A328,[1]HistoriaOrdenCW24031155!$C$2:$O$1413,13,FALSE)</f>
        <v>44473</v>
      </c>
      <c r="H328" t="str">
        <f t="shared" si="6"/>
        <v>Año 2</v>
      </c>
      <c r="I328" s="2" t="str">
        <f>VLOOKUP(LEFT(A328,3),TablasAnexas!$A$22:$B$41,2,FALSE)</f>
        <v>Putumayo</v>
      </c>
      <c r="L328" t="str">
        <f>VLOOKUP(A328,[1]HistoriaOrdenCW24031155!$C$2:$F$1413,4,FALSE)</f>
        <v>Juan Carlos Gonzalez</v>
      </c>
    </row>
    <row r="329" spans="1:12" x14ac:dyDescent="0.25">
      <c r="A329" t="str">
        <f>VLOOKUP("SurOccidente",[1]HistoriaOrdenCW24031155!$B329:$C$1413,2,FALSE)</f>
        <v>PUT.Montebello</v>
      </c>
      <c r="B329" s="3">
        <f ca="1">SUMIF([1]HistoriaOrdenCW24031155!$C$1:$E$1413,A329,[1]HistoriaOrdenCW24031155!$E:$E)</f>
        <v>833951000</v>
      </c>
      <c r="C329" s="1">
        <f>SUMIFS([1]HistoriaOrdenCW24031155!$E$2:$E$1413,[1]HistoriaOrdenCW24031155!$C$2:$C$1413,A329,[1]HistoriaOrdenCW24031155!$Z$2:$Z$1413,"")</f>
        <v>833951000</v>
      </c>
      <c r="D329" s="1">
        <f>SUMIFS([1]HistoriaOrdenCW24031155!$E$2:$E$1413,[1]HistoriaOrdenCW24031155!$C$2:$C$1413,A329,[1]HistoriaOrdenCW24031155!$Z$2:$Z$1413,"&gt; 0")</f>
        <v>0</v>
      </c>
      <c r="E329" s="4" t="str">
        <f>IFERROR(IF(VLOOKUP(A329,[1]HistoriaOrdenCW24031155!$C$2:$Z$1413,24,FALSE)=0,"",VLOOKUP(A329,[1]HistoriaOrdenCW24031155!$C$2:$Z$1413,24,FALSE)),"")</f>
        <v/>
      </c>
      <c r="F329" s="2" t="str">
        <f>MID(IF(VLOOKUP("SurOccidente",[1]HistoriaOrdenCW24031155!$B329:$D$1413,2,FALSE)="NA","",(VLOOKUP("SurOccidente",[1]HistoriaOrdenCW24031155!$B329:$D$1413,3,FALSE))),1,90)</f>
        <v>Localidades 700 - Cimentación Torre</v>
      </c>
      <c r="G329" s="4">
        <f>VLOOKUP(A329,[1]HistoriaOrdenCW24031155!$C$2:$O$1413,13,FALSE)</f>
        <v>44473</v>
      </c>
      <c r="H329" t="str">
        <f t="shared" si="6"/>
        <v>Año 2</v>
      </c>
      <c r="I329" s="2" t="str">
        <f>VLOOKUP(LEFT(A329,3),TablasAnexas!$A$22:$B$41,2,FALSE)</f>
        <v>Putumayo</v>
      </c>
      <c r="L329" t="str">
        <f>VLOOKUP(A329,[1]HistoriaOrdenCW24031155!$C$2:$F$1413,4,FALSE)</f>
        <v>Juan Carlos Gonzalez</v>
      </c>
    </row>
    <row r="330" spans="1:12" x14ac:dyDescent="0.25">
      <c r="A330" t="str">
        <f>VLOOKUP("SurOccidente",[1]HistoriaOrdenCW24031155!$B330:$C$1413,2,FALSE)</f>
        <v>PUT.Gallinazo</v>
      </c>
      <c r="B330" s="3">
        <f ca="1">SUMIF([1]HistoriaOrdenCW24031155!$C$1:$E$1413,A330,[1]HistoriaOrdenCW24031155!$E:$E)</f>
        <v>1062299000</v>
      </c>
      <c r="C330" s="1">
        <f>SUMIFS([1]HistoriaOrdenCW24031155!$E$2:$E$1413,[1]HistoriaOrdenCW24031155!$C$2:$C$1413,A330,[1]HistoriaOrdenCW24031155!$Z$2:$Z$1413,"")</f>
        <v>1062299000</v>
      </c>
      <c r="D330" s="1">
        <f>SUMIFS([1]HistoriaOrdenCW24031155!$E$2:$E$1413,[1]HistoriaOrdenCW24031155!$C$2:$C$1413,A330,[1]HistoriaOrdenCW24031155!$Z$2:$Z$1413,"&gt; 0")</f>
        <v>0</v>
      </c>
      <c r="E330" s="4" t="str">
        <f>IFERROR(IF(VLOOKUP(A330,[1]HistoriaOrdenCW24031155!$C$2:$Z$1413,24,FALSE)=0,"",VLOOKUP(A330,[1]HistoriaOrdenCW24031155!$C$2:$Z$1413,24,FALSE)),"")</f>
        <v/>
      </c>
      <c r="F330" s="2" t="str">
        <f>MID(IF(VLOOKUP("SurOccidente",[1]HistoriaOrdenCW24031155!$B330:$D$1413,2,FALSE)="NA","",(VLOOKUP("SurOccidente",[1]HistoriaOrdenCW24031155!$B330:$D$1413,3,FALSE))),1,90)</f>
        <v>Localidades 700 - Obra Eléctrica 100%</v>
      </c>
      <c r="G330" s="4">
        <f>VLOOKUP(A330,[1]HistoriaOrdenCW24031155!$C$2:$O$1413,13,FALSE)</f>
        <v>44480</v>
      </c>
      <c r="H330" t="str">
        <f t="shared" si="6"/>
        <v>Año 2</v>
      </c>
      <c r="I330" s="2" t="str">
        <f>VLOOKUP(LEFT(A330,3),TablasAnexas!$A$22:$B$41,2,FALSE)</f>
        <v>Putumayo</v>
      </c>
      <c r="L330" t="str">
        <f>VLOOKUP(A330,[1]HistoriaOrdenCW24031155!$C$2:$F$1413,4,FALSE)</f>
        <v>Juan Carlos Gonzalez</v>
      </c>
    </row>
    <row r="331" spans="1:12" x14ac:dyDescent="0.25">
      <c r="A331" t="str">
        <f>VLOOKUP("SurOccidente",[1]HistoriaOrdenCW24031155!$B331:$C$1413,2,FALSE)</f>
        <v>PUT.Gallinazo</v>
      </c>
      <c r="B331" s="3">
        <f ca="1">SUMIF([1]HistoriaOrdenCW24031155!$C$1:$E$1413,A331,[1]HistoriaOrdenCW24031155!$E:$E)</f>
        <v>1062299000</v>
      </c>
      <c r="C331" s="1">
        <f>SUMIFS([1]HistoriaOrdenCW24031155!$E$2:$E$1413,[1]HistoriaOrdenCW24031155!$C$2:$C$1413,A331,[1]HistoriaOrdenCW24031155!$Z$2:$Z$1413,"")</f>
        <v>1062299000</v>
      </c>
      <c r="D331" s="1">
        <f>SUMIFS([1]HistoriaOrdenCW24031155!$E$2:$E$1413,[1]HistoriaOrdenCW24031155!$C$2:$C$1413,A331,[1]HistoriaOrdenCW24031155!$Z$2:$Z$1413,"&gt; 0")</f>
        <v>0</v>
      </c>
      <c r="E331" s="4" t="str">
        <f>IFERROR(IF(VLOOKUP(A331,[1]HistoriaOrdenCW24031155!$C$2:$Z$1413,24,FALSE)=0,"",VLOOKUP(A331,[1]HistoriaOrdenCW24031155!$C$2:$Z$1413,24,FALSE)),"")</f>
        <v/>
      </c>
      <c r="F331" s="2" t="str">
        <f>MID(IF(VLOOKUP("SurOccidente",[1]HistoriaOrdenCW24031155!$B331:$D$1413,2,FALSE)="NA","",(VLOOKUP("SurOccidente",[1]HistoriaOrdenCW24031155!$B331:$D$1413,3,FALSE))),1,90)</f>
        <v>Localidades 700 - Cimentación Torre</v>
      </c>
      <c r="G331" s="4">
        <f>VLOOKUP(A331,[1]HistoriaOrdenCW24031155!$C$2:$O$1413,13,FALSE)</f>
        <v>44480</v>
      </c>
      <c r="H331" t="str">
        <f t="shared" si="6"/>
        <v>Año 2</v>
      </c>
      <c r="I331" s="2" t="str">
        <f>VLOOKUP(LEFT(A331,3),TablasAnexas!$A$22:$B$41,2,FALSE)</f>
        <v>Putumayo</v>
      </c>
      <c r="L331" t="str">
        <f>VLOOKUP(A331,[1]HistoriaOrdenCW24031155!$C$2:$F$1413,4,FALSE)</f>
        <v>Juan Carlos Gonzalez</v>
      </c>
    </row>
    <row r="332" spans="1:12" x14ac:dyDescent="0.25">
      <c r="A332" t="str">
        <f>VLOOKUP("SurOccidente",[1]HistoriaOrdenCW24031155!$B332:$C$1413,2,FALSE)</f>
        <v>PUT.Gallinazo</v>
      </c>
      <c r="B332" s="3">
        <f ca="1">SUMIF([1]HistoriaOrdenCW24031155!$C$1:$E$1413,A332,[1]HistoriaOrdenCW24031155!$E:$E)</f>
        <v>1062299000</v>
      </c>
      <c r="C332" s="1">
        <f>SUMIFS([1]HistoriaOrdenCW24031155!$E$2:$E$1413,[1]HistoriaOrdenCW24031155!$C$2:$C$1413,A332,[1]HistoriaOrdenCW24031155!$Z$2:$Z$1413,"")</f>
        <v>1062299000</v>
      </c>
      <c r="D332" s="1">
        <f>SUMIFS([1]HistoriaOrdenCW24031155!$E$2:$E$1413,[1]HistoriaOrdenCW24031155!$C$2:$C$1413,A332,[1]HistoriaOrdenCW24031155!$Z$2:$Z$1413,"&gt; 0")</f>
        <v>0</v>
      </c>
      <c r="E332" s="4" t="str">
        <f>IFERROR(IF(VLOOKUP(A332,[1]HistoriaOrdenCW24031155!$C$2:$Z$1413,24,FALSE)=0,"",VLOOKUP(A332,[1]HistoriaOrdenCW24031155!$C$2:$Z$1413,24,FALSE)),"")</f>
        <v/>
      </c>
      <c r="F332" s="2" t="str">
        <f>MID(IF(VLOOKUP("SurOccidente",[1]HistoriaOrdenCW24031155!$B332:$D$1413,2,FALSE)="NA","",(VLOOKUP("SurOccidente",[1]HistoriaOrdenCW24031155!$B332:$D$1413,3,FALSE))),1,90)</f>
        <v>Localidades 700 - Obra Civil 100%</v>
      </c>
      <c r="G332" s="4">
        <f>VLOOKUP(A332,[1]HistoriaOrdenCW24031155!$C$2:$O$1413,13,FALSE)</f>
        <v>44480</v>
      </c>
      <c r="H332" t="str">
        <f t="shared" si="6"/>
        <v>Año 2</v>
      </c>
      <c r="I332" s="2" t="str">
        <f>VLOOKUP(LEFT(A332,3),TablasAnexas!$A$22:$B$41,2,FALSE)</f>
        <v>Putumayo</v>
      </c>
      <c r="L332" t="str">
        <f>VLOOKUP(A332,[1]HistoriaOrdenCW24031155!$C$2:$F$1413,4,FALSE)</f>
        <v>Juan Carlos Gonzalez</v>
      </c>
    </row>
    <row r="333" spans="1:12" x14ac:dyDescent="0.25">
      <c r="A333" t="str">
        <f>VLOOKUP("SurOccidente",[1]HistoriaOrdenCW24031155!$B333:$C$1413,2,FALSE)</f>
        <v>CAL.Departamental</v>
      </c>
      <c r="B333" s="3">
        <f ca="1">SUMIF([1]HistoriaOrdenCW24031155!$C$1:$E$1413,A333,[1]HistoriaOrdenCW24031155!$E:$E)</f>
        <v>8774504</v>
      </c>
      <c r="C333" s="1">
        <f>SUMIFS([1]HistoriaOrdenCW24031155!$E$2:$E$1413,[1]HistoriaOrdenCW24031155!$C$2:$C$1413,A333,[1]HistoriaOrdenCW24031155!$Z$2:$Z$1413,"")</f>
        <v>0</v>
      </c>
      <c r="D333" s="1">
        <f>SUMIFS([1]HistoriaOrdenCW24031155!$E$2:$E$1413,[1]HistoriaOrdenCW24031155!$C$2:$C$1413,A333,[1]HistoriaOrdenCW24031155!$Z$2:$Z$1413,"&gt; 0")</f>
        <v>8774504</v>
      </c>
      <c r="E333" s="4">
        <f>IFERROR(IF(VLOOKUP(A333,[1]HistoriaOrdenCW24031155!$C$2:$Z$1413,24,FALSE)=0,"",VLOOKUP(A333,[1]HistoriaOrdenCW24031155!$C$2:$Z$1413,24,FALSE)),"")</f>
        <v>44624</v>
      </c>
      <c r="F333" s="2" t="str">
        <f>MID(IF(VLOOKUP("SurOccidente",[1]HistoriaOrdenCW24031155!$B333:$D$1413,2,FALSE)="NA","",(VLOOKUP("SurOccidente",[1]HistoriaOrdenCW24031155!$B333:$D$1413,3,FALSE))),1,90)</f>
        <v>Ampliación Localidades 700 - Ampliación Obras Civiles</v>
      </c>
      <c r="G333" s="4">
        <f>VLOOKUP(A333,[1]HistoriaOrdenCW24031155!$C$2:$O$1413,13,FALSE)</f>
        <v>44475</v>
      </c>
      <c r="H333" t="str">
        <f t="shared" si="6"/>
        <v>Año 2</v>
      </c>
      <c r="I333" s="2" t="str">
        <f>VLOOKUP(LEFT(A333,3),TablasAnexas!$A$22:$B$41,2,FALSE)</f>
        <v>Cali</v>
      </c>
      <c r="L333" t="str">
        <f>VLOOKUP(A333,[1]HistoriaOrdenCW24031155!$C$2:$F$1413,4,FALSE)</f>
        <v>German Dario Mancipe</v>
      </c>
    </row>
    <row r="334" spans="1:12" x14ac:dyDescent="0.25">
      <c r="A334" t="str">
        <f>VLOOKUP("SurOccidente",[1]HistoriaOrdenCW24031155!$B334:$C$1413,2,FALSE)</f>
        <v>CAL.Santa Barbara</v>
      </c>
      <c r="B334" s="3">
        <f ca="1">SUMIF([1]HistoriaOrdenCW24031155!$C$1:$E$1413,A334,[1]HistoriaOrdenCW24031155!$E:$E)</f>
        <v>35000000</v>
      </c>
      <c r="C334" s="1">
        <f>SUMIFS([1]HistoriaOrdenCW24031155!$E$2:$E$1413,[1]HistoriaOrdenCW24031155!$C$2:$C$1413,A334,[1]HistoriaOrdenCW24031155!$Z$2:$Z$1413,"")</f>
        <v>35000000</v>
      </c>
      <c r="D334" s="1">
        <f>SUMIFS([1]HistoriaOrdenCW24031155!$E$2:$E$1413,[1]HistoriaOrdenCW24031155!$C$2:$C$1413,A334,[1]HistoriaOrdenCW24031155!$Z$2:$Z$1413,"&gt; 0")</f>
        <v>0</v>
      </c>
      <c r="E334" s="4" t="str">
        <f>IFERROR(IF(VLOOKUP(A334,[1]HistoriaOrdenCW24031155!$C$2:$Z$1413,24,FALSE)=0,"",VLOOKUP(A334,[1]HistoriaOrdenCW24031155!$C$2:$Z$1413,24,FALSE)),"")</f>
        <v/>
      </c>
      <c r="F334" s="2" t="str">
        <f>MID(IF(VLOOKUP("SurOccidente",[1]HistoriaOrdenCW24031155!$B334:$D$1413,2,FALSE)="NA","",(VLOOKUP("SurOccidente",[1]HistoriaOrdenCW24031155!$B334:$D$1413,3,FALSE))),1,90)</f>
        <v>Adecuaciones - Obras Eléctricas Menores</v>
      </c>
      <c r="G334" s="4">
        <f>VLOOKUP(A334,[1]HistoriaOrdenCW24031155!$C$2:$O$1413,13,FALSE)</f>
        <v>44475</v>
      </c>
      <c r="H334" t="str">
        <f t="shared" si="6"/>
        <v>Año 2</v>
      </c>
      <c r="I334" s="2" t="str">
        <f>VLOOKUP(LEFT(A334,3),TablasAnexas!$A$22:$B$41,2,FALSE)</f>
        <v>Cali</v>
      </c>
      <c r="L334" t="str">
        <f>VLOOKUP(A334,[1]HistoriaOrdenCW24031155!$C$2:$F$1413,4,FALSE)</f>
        <v>Rafael Angel Garcia</v>
      </c>
    </row>
    <row r="335" spans="1:12" x14ac:dyDescent="0.25">
      <c r="A335" t="str">
        <f>VLOOKUP("SurOccidente",[1]HistoriaOrdenCW24031155!$B335:$C$1413,2,FALSE)</f>
        <v>VAL.Puente Velez</v>
      </c>
      <c r="B335" s="3">
        <f ca="1">SUMIF([1]HistoriaOrdenCW24031155!$C$1:$E$1413,A335,[1]HistoriaOrdenCW24031155!$E:$E)</f>
        <v>693048191</v>
      </c>
      <c r="C335" s="1">
        <f>SUMIFS([1]HistoriaOrdenCW24031155!$E$2:$E$1413,[1]HistoriaOrdenCW24031155!$C$2:$C$1413,A335,[1]HistoriaOrdenCW24031155!$Z$2:$Z$1413,"")</f>
        <v>443639500</v>
      </c>
      <c r="D335" s="1">
        <f>SUMIFS([1]HistoriaOrdenCW24031155!$E$2:$E$1413,[1]HistoriaOrdenCW24031155!$C$2:$C$1413,A335,[1]HistoriaOrdenCW24031155!$Z$2:$Z$1413,"&gt; 0")</f>
        <v>249408691</v>
      </c>
      <c r="E335" s="4" t="str">
        <f>IFERROR(IF(VLOOKUP(A335,[1]HistoriaOrdenCW24031155!$C$2:$Z$1413,24,FALSE)=0,"",VLOOKUP(A335,[1]HistoriaOrdenCW24031155!$C$2:$Z$1413,24,FALSE)),"")</f>
        <v/>
      </c>
      <c r="F335" s="2" t="str">
        <f>MID(IF(VLOOKUP("SurOccidente",[1]HistoriaOrdenCW24031155!$B335:$D$1413,2,FALSE)="NA","",(VLOOKUP("SurOccidente",[1]HistoriaOrdenCW24031155!$B335:$D$1413,3,FALSE))),1,90)</f>
        <v>Plan Espectro - Obra Civil 100%</v>
      </c>
      <c r="G335" s="4">
        <f>VLOOKUP(A335,[1]HistoriaOrdenCW24031155!$C$2:$O$1413,13,FALSE)</f>
        <v>44487</v>
      </c>
      <c r="H335" t="str">
        <f t="shared" si="6"/>
        <v>Año 2</v>
      </c>
      <c r="I335" s="2" t="str">
        <f>VLOOKUP(LEFT(A335,3),TablasAnexas!$A$22:$B$41,2,FALSE)</f>
        <v>Valle del Cauca</v>
      </c>
      <c r="L335" t="str">
        <f>VLOOKUP(A335,[1]HistoriaOrdenCW24031155!$C$2:$F$1413,4,FALSE)</f>
        <v>Juan Carlos Gonzalez</v>
      </c>
    </row>
    <row r="336" spans="1:12" x14ac:dyDescent="0.25">
      <c r="A336" t="str">
        <f>VLOOKUP("SurOccidente",[1]HistoriaOrdenCW24031155!$B336:$C$1413,2,FALSE)</f>
        <v>VAL.Puente Velez</v>
      </c>
      <c r="B336" s="3">
        <f ca="1">SUMIF([1]HistoriaOrdenCW24031155!$C$1:$E$1413,A336,[1]HistoriaOrdenCW24031155!$E:$E)</f>
        <v>693048191</v>
      </c>
      <c r="C336" s="1">
        <f>SUMIFS([1]HistoriaOrdenCW24031155!$E$2:$E$1413,[1]HistoriaOrdenCW24031155!$C$2:$C$1413,A336,[1]HistoriaOrdenCW24031155!$Z$2:$Z$1413,"")</f>
        <v>443639500</v>
      </c>
      <c r="D336" s="1">
        <f>SUMIFS([1]HistoriaOrdenCW24031155!$E$2:$E$1413,[1]HistoriaOrdenCW24031155!$C$2:$C$1413,A336,[1]HistoriaOrdenCW24031155!$Z$2:$Z$1413,"&gt; 0")</f>
        <v>249408691</v>
      </c>
      <c r="E336" s="4" t="str">
        <f>IFERROR(IF(VLOOKUP(A336,[1]HistoriaOrdenCW24031155!$C$2:$Z$1413,24,FALSE)=0,"",VLOOKUP(A336,[1]HistoriaOrdenCW24031155!$C$2:$Z$1413,24,FALSE)),"")</f>
        <v/>
      </c>
      <c r="F336" s="2" t="str">
        <f>MID(IF(VLOOKUP("SurOccidente",[1]HistoriaOrdenCW24031155!$B336:$D$1413,2,FALSE)="NA","",(VLOOKUP("SurOccidente",[1]HistoriaOrdenCW24031155!$B336:$D$1413,3,FALSE))),1,90)</f>
        <v>Plan Espectro - Cimentación Torre</v>
      </c>
      <c r="G336" s="4">
        <f>VLOOKUP(A336,[1]HistoriaOrdenCW24031155!$C$2:$O$1413,13,FALSE)</f>
        <v>44487</v>
      </c>
      <c r="H336" t="str">
        <f t="shared" si="6"/>
        <v>Año 2</v>
      </c>
      <c r="I336" s="2" t="str">
        <f>VLOOKUP(LEFT(A336,3),TablasAnexas!$A$22:$B$41,2,FALSE)</f>
        <v>Valle del Cauca</v>
      </c>
      <c r="L336" t="str">
        <f>VLOOKUP(A336,[1]HistoriaOrdenCW24031155!$C$2:$F$1413,4,FALSE)</f>
        <v>Juan Carlos Gonzalez</v>
      </c>
    </row>
    <row r="337" spans="1:12" x14ac:dyDescent="0.25">
      <c r="A337" t="str">
        <f>VLOOKUP("SurOccidente",[1]HistoriaOrdenCW24031155!$B337:$C$1413,2,FALSE)</f>
        <v>VAL.Puente Velez</v>
      </c>
      <c r="B337" s="3">
        <f ca="1">SUMIF([1]HistoriaOrdenCW24031155!$C$1:$E$1413,A337,[1]HistoriaOrdenCW24031155!$E:$E)</f>
        <v>693048191</v>
      </c>
      <c r="C337" s="1">
        <f>SUMIFS([1]HistoriaOrdenCW24031155!$E$2:$E$1413,[1]HistoriaOrdenCW24031155!$C$2:$C$1413,A337,[1]HistoriaOrdenCW24031155!$Z$2:$Z$1413,"")</f>
        <v>443639500</v>
      </c>
      <c r="D337" s="1">
        <f>SUMIFS([1]HistoriaOrdenCW24031155!$E$2:$E$1413,[1]HistoriaOrdenCW24031155!$C$2:$C$1413,A337,[1]HistoriaOrdenCW24031155!$Z$2:$Z$1413,"&gt; 0")</f>
        <v>249408691</v>
      </c>
      <c r="E337" s="4" t="str">
        <f>IFERROR(IF(VLOOKUP(A337,[1]HistoriaOrdenCW24031155!$C$2:$Z$1413,24,FALSE)=0,"",VLOOKUP(A337,[1]HistoriaOrdenCW24031155!$C$2:$Z$1413,24,FALSE)),"")</f>
        <v/>
      </c>
      <c r="F337" s="2" t="str">
        <f>MID(IF(VLOOKUP("SurOccidente",[1]HistoriaOrdenCW24031155!$B337:$D$1413,2,FALSE)="NA","",(VLOOKUP("SurOccidente",[1]HistoriaOrdenCW24031155!$B337:$D$1413,3,FALSE))),1,90)</f>
        <v>Plan Espectro - Suministro de Torre</v>
      </c>
      <c r="G337" s="4">
        <f>VLOOKUP(A337,[1]HistoriaOrdenCW24031155!$C$2:$O$1413,13,FALSE)</f>
        <v>44487</v>
      </c>
      <c r="H337" t="str">
        <f t="shared" si="6"/>
        <v>Año 2</v>
      </c>
      <c r="I337" s="2" t="str">
        <f>VLOOKUP(LEFT(A337,3),TablasAnexas!$A$22:$B$41,2,FALSE)</f>
        <v>Valle del Cauca</v>
      </c>
      <c r="L337" t="str">
        <f>VLOOKUP(A337,[1]HistoriaOrdenCW24031155!$C$2:$F$1413,4,FALSE)</f>
        <v>Juan Carlos Gonzalez</v>
      </c>
    </row>
    <row r="338" spans="1:12" x14ac:dyDescent="0.25">
      <c r="A338" t="str">
        <f>VLOOKUP("SurOccidente",[1]HistoriaOrdenCW24031155!$B338:$C$1413,2,FALSE)</f>
        <v>NEI.Surcolombiana</v>
      </c>
      <c r="B338" s="3">
        <f ca="1">SUMIF([1]HistoriaOrdenCW24031155!$C$1:$E$1413,A338,[1]HistoriaOrdenCW24031155!$E:$E)</f>
        <v>2437260</v>
      </c>
      <c r="C338" s="1">
        <f>SUMIFS([1]HistoriaOrdenCW24031155!$E$2:$E$1413,[1]HistoriaOrdenCW24031155!$C$2:$C$1413,A338,[1]HistoriaOrdenCW24031155!$Z$2:$Z$1413,"")</f>
        <v>0</v>
      </c>
      <c r="D338" s="1">
        <f>SUMIFS([1]HistoriaOrdenCW24031155!$E$2:$E$1413,[1]HistoriaOrdenCW24031155!$C$2:$C$1413,A338,[1]HistoriaOrdenCW24031155!$Z$2:$Z$1413,"&gt; 0")</f>
        <v>2437260</v>
      </c>
      <c r="E338" s="4">
        <f>IFERROR(IF(VLOOKUP(A338,[1]HistoriaOrdenCW24031155!$C$2:$Z$1413,24,FALSE)=0,"",VLOOKUP(A338,[1]HistoriaOrdenCW24031155!$C$2:$Z$1413,24,FALSE)),"")</f>
        <v>44504</v>
      </c>
      <c r="F338" s="2" t="str">
        <f>MID(IF(VLOOKUP("SurOccidente",[1]HistoriaOrdenCW24031155!$B338:$D$1413,2,FALSE)="NA","",(VLOOKUP("SurOccidente",[1]HistoriaOrdenCW24031155!$B338:$D$1413,3,FALSE))),1,90)</f>
        <v>Ampliación 3G/LTE - Ampliación Obras Civiles</v>
      </c>
      <c r="G338" s="4">
        <f>VLOOKUP(A338,[1]HistoriaOrdenCW24031155!$C$2:$O$1413,13,FALSE)</f>
        <v>44474</v>
      </c>
      <c r="H338" t="str">
        <f t="shared" si="6"/>
        <v>Año 2</v>
      </c>
      <c r="I338" s="2" t="str">
        <f>VLOOKUP(LEFT(A338,3),TablasAnexas!$A$22:$B$41,2,FALSE)</f>
        <v>Neiva</v>
      </c>
      <c r="L338" t="str">
        <f>VLOOKUP(A338,[1]HistoriaOrdenCW24031155!$C$2:$F$1413,4,FALSE)</f>
        <v>German Dario Mancipe</v>
      </c>
    </row>
    <row r="339" spans="1:12" x14ac:dyDescent="0.25">
      <c r="A339" t="str">
        <f>VLOOKUP("SurOccidente",[1]HistoriaOrdenCW24031155!$B339:$C$1413,2,FALSE)</f>
        <v>NAR.Union-2</v>
      </c>
      <c r="B339" s="3">
        <f ca="1">SUMIF([1]HistoriaOrdenCW24031155!$C$1:$E$1413,A339,[1]HistoriaOrdenCW24031155!$E:$E)</f>
        <v>15697811</v>
      </c>
      <c r="C339" s="1">
        <f>SUMIFS([1]HistoriaOrdenCW24031155!$E$2:$E$1413,[1]HistoriaOrdenCW24031155!$C$2:$C$1413,A339,[1]HistoriaOrdenCW24031155!$Z$2:$Z$1413,"")</f>
        <v>3614162</v>
      </c>
      <c r="D339" s="1">
        <f>SUMIFS([1]HistoriaOrdenCW24031155!$E$2:$E$1413,[1]HistoriaOrdenCW24031155!$C$2:$C$1413,A339,[1]HistoriaOrdenCW24031155!$Z$2:$Z$1413,"&gt; 0")</f>
        <v>12083649</v>
      </c>
      <c r="E339" s="4" t="str">
        <f>IFERROR(IF(VLOOKUP(A339,[1]HistoriaOrdenCW24031155!$C$2:$Z$1413,24,FALSE)=0,"",VLOOKUP(A339,[1]HistoriaOrdenCW24031155!$C$2:$Z$1413,24,FALSE)),"")</f>
        <v/>
      </c>
      <c r="F339" s="2" t="str">
        <f>MID(IF(VLOOKUP("SurOccidente",[1]HistoriaOrdenCW24031155!$B339:$D$1413,2,FALSE)="NA","",(VLOOKUP("SurOccidente",[1]HistoriaOrdenCW24031155!$B339:$D$1413,3,FALSE))),1,90)</f>
        <v>Ampliación Localidades 700 - Ampliación Obras Civiles</v>
      </c>
      <c r="G339" s="4">
        <f>VLOOKUP(A339,[1]HistoriaOrdenCW24031155!$C$2:$O$1413,13,FALSE)</f>
        <v>44533</v>
      </c>
      <c r="H339" t="str">
        <f t="shared" si="6"/>
        <v>Año 2</v>
      </c>
      <c r="I339" s="2" t="str">
        <f>VLOOKUP(LEFT(A339,3),TablasAnexas!$A$22:$B$41,2,FALSE)</f>
        <v>Nariño</v>
      </c>
      <c r="L339" t="str">
        <f>VLOOKUP(A339,[1]HistoriaOrdenCW24031155!$C$2:$F$1413,4,FALSE)</f>
        <v>German Dario Mancipe</v>
      </c>
    </row>
    <row r="340" spans="1:12" x14ac:dyDescent="0.25">
      <c r="A340" t="str">
        <f>VLOOKUP("SurOccidente",[1]HistoriaOrdenCW24031155!$B340:$C$1413,2,FALSE)</f>
        <v>HUI.Yaguara-2</v>
      </c>
      <c r="B340" s="3">
        <f ca="1">SUMIF([1]HistoriaOrdenCW24031155!$C$1:$E$1413,A340,[1]HistoriaOrdenCW24031155!$E:$E)</f>
        <v>6052053</v>
      </c>
      <c r="C340" s="1">
        <f>SUMIFS([1]HistoriaOrdenCW24031155!$E$2:$E$1413,[1]HistoriaOrdenCW24031155!$C$2:$C$1413,A340,[1]HistoriaOrdenCW24031155!$Z$2:$Z$1413,"")</f>
        <v>0</v>
      </c>
      <c r="D340" s="1">
        <f>SUMIFS([1]HistoriaOrdenCW24031155!$E$2:$E$1413,[1]HistoriaOrdenCW24031155!$C$2:$C$1413,A340,[1]HistoriaOrdenCW24031155!$Z$2:$Z$1413,"&gt; 0")</f>
        <v>6052053</v>
      </c>
      <c r="E340" s="4">
        <f>IFERROR(IF(VLOOKUP(A340,[1]HistoriaOrdenCW24031155!$C$2:$Z$1413,24,FALSE)=0,"",VLOOKUP(A340,[1]HistoriaOrdenCW24031155!$C$2:$Z$1413,24,FALSE)),"")</f>
        <v>44533</v>
      </c>
      <c r="F340" s="2" t="str">
        <f>MID(IF(VLOOKUP("SurOccidente",[1]HistoriaOrdenCW24031155!$B340:$D$1413,2,FALSE)="NA","",(VLOOKUP("SurOccidente",[1]HistoriaOrdenCW24031155!$B340:$D$1413,3,FALSE))),1,90)</f>
        <v>Ampliación Localidades 700 - Ampliación Obras Civiles</v>
      </c>
      <c r="G340" s="4">
        <f>VLOOKUP(A340,[1]HistoriaOrdenCW24031155!$C$2:$O$1413,13,FALSE)</f>
        <v>44474</v>
      </c>
      <c r="H340" t="str">
        <f t="shared" si="6"/>
        <v>Año 2</v>
      </c>
      <c r="I340" s="2" t="str">
        <f>VLOOKUP(LEFT(A340,3),TablasAnexas!$A$22:$B$41,2,FALSE)</f>
        <v>Huila</v>
      </c>
      <c r="L340" t="str">
        <f>VLOOKUP(A340,[1]HistoriaOrdenCW24031155!$C$2:$F$1413,4,FALSE)</f>
        <v>German Dario Mancipe</v>
      </c>
    </row>
    <row r="341" spans="1:12" x14ac:dyDescent="0.25">
      <c r="A341" t="str">
        <f>VLOOKUP("SurOccidente",[1]HistoriaOrdenCW24031155!$B341:$C$1413,2,FALSE)</f>
        <v>BNV.Variante</v>
      </c>
      <c r="B341" s="3">
        <f ca="1">SUMIF([1]HistoriaOrdenCW24031155!$C$1:$E$1413,A341,[1]HistoriaOrdenCW24031155!$E:$E)</f>
        <v>7406854</v>
      </c>
      <c r="C341" s="1">
        <f>SUMIFS([1]HistoriaOrdenCW24031155!$E$2:$E$1413,[1]HistoriaOrdenCW24031155!$C$2:$C$1413,A341,[1]HistoriaOrdenCW24031155!$Z$2:$Z$1413,"")</f>
        <v>0</v>
      </c>
      <c r="D341" s="1">
        <f>SUMIFS([1]HistoriaOrdenCW24031155!$E$2:$E$1413,[1]HistoriaOrdenCW24031155!$C$2:$C$1413,A341,[1]HistoriaOrdenCW24031155!$Z$2:$Z$1413,"&gt; 0")</f>
        <v>7406854</v>
      </c>
      <c r="E341" s="4">
        <f>IFERROR(IF(VLOOKUP(A341,[1]HistoriaOrdenCW24031155!$C$2:$Z$1413,24,FALSE)=0,"",VLOOKUP(A341,[1]HistoriaOrdenCW24031155!$C$2:$Z$1413,24,FALSE)),"")</f>
        <v>44596</v>
      </c>
      <c r="F341" s="2" t="str">
        <f>MID(IF(VLOOKUP("SurOccidente",[1]HistoriaOrdenCW24031155!$B341:$D$1413,2,FALSE)="NA","",(VLOOKUP("SurOccidente",[1]HistoriaOrdenCW24031155!$B341:$D$1413,3,FALSE))),1,90)</f>
        <v>Ampliación Localidades 700 - Ampliación Obras Civiles</v>
      </c>
      <c r="G341" s="4">
        <f>VLOOKUP(A341,[1]HistoriaOrdenCW24031155!$C$2:$O$1413,13,FALSE)</f>
        <v>44474</v>
      </c>
      <c r="H341" t="str">
        <f t="shared" si="6"/>
        <v>Año 2</v>
      </c>
      <c r="I341" s="2" t="str">
        <f>VLOOKUP(LEFT(A341,3),TablasAnexas!$A$22:$B$41,2,FALSE)</f>
        <v>Buenaventura</v>
      </c>
      <c r="L341" t="str">
        <f>VLOOKUP(A341,[1]HistoriaOrdenCW24031155!$C$2:$F$1413,4,FALSE)</f>
        <v>German Dario Mancipe</v>
      </c>
    </row>
    <row r="342" spans="1:12" x14ac:dyDescent="0.25">
      <c r="A342" t="str">
        <f>VLOOKUP("SurOccidente",[1]HistoriaOrdenCW24031155!$B342:$C$1413,2,FALSE)</f>
        <v>NAR.Union</v>
      </c>
      <c r="B342" s="3">
        <f ca="1">SUMIF([1]HistoriaOrdenCW24031155!$C$1:$E$1413,A342,[1]HistoriaOrdenCW24031155!$E:$E)</f>
        <v>29829334</v>
      </c>
      <c r="C342" s="1">
        <f>SUMIFS([1]HistoriaOrdenCW24031155!$E$2:$E$1413,[1]HistoriaOrdenCW24031155!$C$2:$C$1413,A342,[1]HistoriaOrdenCW24031155!$Z$2:$Z$1413,"")</f>
        <v>20000000</v>
      </c>
      <c r="D342" s="1">
        <f>SUMIFS([1]HistoriaOrdenCW24031155!$E$2:$E$1413,[1]HistoriaOrdenCW24031155!$C$2:$C$1413,A342,[1]HistoriaOrdenCW24031155!$Z$2:$Z$1413,"&gt; 0")</f>
        <v>9829334</v>
      </c>
      <c r="E342" s="4" t="str">
        <f>IFERROR(IF(VLOOKUP(A342,[1]HistoriaOrdenCW24031155!$C$2:$Z$1413,24,FALSE)=0,"",VLOOKUP(A342,[1]HistoriaOrdenCW24031155!$C$2:$Z$1413,24,FALSE)),"")</f>
        <v/>
      </c>
      <c r="F342" s="2" t="str">
        <f>MID(IF(VLOOKUP("SurOccidente",[1]HistoriaOrdenCW24031155!$B342:$D$1413,2,FALSE)="NA","",(VLOOKUP("SurOccidente",[1]HistoriaOrdenCW24031155!$B342:$D$1413,3,FALSE))),1,90)</f>
        <v>Ampliación Localidades 700 - Ampliación Obras Civiles</v>
      </c>
      <c r="G342" s="4">
        <f>VLOOKUP(A342,[1]HistoriaOrdenCW24031155!$C$2:$O$1413,13,FALSE)</f>
        <v>44557</v>
      </c>
      <c r="H342" t="str">
        <f t="shared" si="6"/>
        <v>Año 2</v>
      </c>
      <c r="I342" s="2" t="str">
        <f>VLOOKUP(LEFT(A342,3),TablasAnexas!$A$22:$B$41,2,FALSE)</f>
        <v>Nariño</v>
      </c>
      <c r="L342" t="str">
        <f>VLOOKUP(A342,[1]HistoriaOrdenCW24031155!$C$2:$F$1413,4,FALSE)</f>
        <v>German David Diez</v>
      </c>
    </row>
    <row r="343" spans="1:12" x14ac:dyDescent="0.25">
      <c r="A343" t="str">
        <f>VLOOKUP("SurOccidente",[1]HistoriaOrdenCW24031155!$B343:$C$1413,2,FALSE)</f>
        <v>NAR.Tumaco-3</v>
      </c>
      <c r="B343" s="3">
        <f ca="1">SUMIF([1]HistoriaOrdenCW24031155!$C$1:$E$1413,A343,[1]HistoriaOrdenCW24031155!$E:$E)</f>
        <v>3524590</v>
      </c>
      <c r="C343" s="1">
        <f>SUMIFS([1]HistoriaOrdenCW24031155!$E$2:$E$1413,[1]HistoriaOrdenCW24031155!$C$2:$C$1413,A343,[1]HistoriaOrdenCW24031155!$Z$2:$Z$1413,"")</f>
        <v>0</v>
      </c>
      <c r="D343" s="1">
        <f>SUMIFS([1]HistoriaOrdenCW24031155!$E$2:$E$1413,[1]HistoriaOrdenCW24031155!$C$2:$C$1413,A343,[1]HistoriaOrdenCW24031155!$Z$2:$Z$1413,"&gt; 0")</f>
        <v>3524590</v>
      </c>
      <c r="E343" s="4">
        <f>IFERROR(IF(VLOOKUP(A343,[1]HistoriaOrdenCW24031155!$C$2:$Z$1413,24,FALSE)=0,"",VLOOKUP(A343,[1]HistoriaOrdenCW24031155!$C$2:$Z$1413,24,FALSE)),"")</f>
        <v>44504</v>
      </c>
      <c r="F343" s="2" t="str">
        <f>MID(IF(VLOOKUP("SurOccidente",[1]HistoriaOrdenCW24031155!$B343:$D$1413,2,FALSE)="NA","",(VLOOKUP("SurOccidente",[1]HistoriaOrdenCW24031155!$B343:$D$1413,3,FALSE))),1,90)</f>
        <v>Ampliación Localidades 700 - Ampliación Obras Civiles</v>
      </c>
      <c r="G343" s="4">
        <f>VLOOKUP(A343,[1]HistoriaOrdenCW24031155!$C$2:$O$1413,13,FALSE)</f>
        <v>44473</v>
      </c>
      <c r="H343" t="str">
        <f t="shared" si="6"/>
        <v>Año 2</v>
      </c>
      <c r="I343" s="2" t="str">
        <f>VLOOKUP(LEFT(A343,3),TablasAnexas!$A$22:$B$41,2,FALSE)</f>
        <v>Nariño</v>
      </c>
      <c r="L343" t="str">
        <f>VLOOKUP(A343,[1]HistoriaOrdenCW24031155!$C$2:$F$1413,4,FALSE)</f>
        <v>German Dario Mancipe</v>
      </c>
    </row>
    <row r="344" spans="1:12" x14ac:dyDescent="0.25">
      <c r="A344" t="str">
        <f>VLOOKUP("SurOccidente",[1]HistoriaOrdenCW24031155!$B344:$C$1413,2,FALSE)</f>
        <v>TOL.Cabildo</v>
      </c>
      <c r="B344" s="3">
        <f ca="1">SUMIF([1]HistoriaOrdenCW24031155!$C$1:$E$1413,A344,[1]HistoriaOrdenCW24031155!$E:$E)</f>
        <v>443958501</v>
      </c>
      <c r="C344" s="1">
        <f>SUMIFS([1]HistoriaOrdenCW24031155!$E$2:$E$1413,[1]HistoriaOrdenCW24031155!$C$2:$C$1413,A344,[1]HistoriaOrdenCW24031155!$Z$2:$Z$1413,"")</f>
        <v>72000000</v>
      </c>
      <c r="D344" s="1">
        <f>SUMIFS([1]HistoriaOrdenCW24031155!$E$2:$E$1413,[1]HistoriaOrdenCW24031155!$C$2:$C$1413,A344,[1]HistoriaOrdenCW24031155!$Z$2:$Z$1413,"&gt; 0")</f>
        <v>371958501</v>
      </c>
      <c r="E344" s="4" t="str">
        <f>IFERROR(IF(VLOOKUP(A344,[1]HistoriaOrdenCW24031155!$C$2:$Z$1413,24,FALSE)=0,"",VLOOKUP(A344,[1]HistoriaOrdenCW24031155!$C$2:$Z$1413,24,FALSE)),"")</f>
        <v/>
      </c>
      <c r="F344" s="2" t="str">
        <f>MID(IF(VLOOKUP("SurOccidente",[1]HistoriaOrdenCW24031155!$B344:$D$1413,2,FALSE)="NA","",(VLOOKUP("SurOccidente",[1]HistoriaOrdenCW24031155!$B344:$D$1413,3,FALSE))),1,90)</f>
        <v>Localidades 700 - Obra Eléctrica 100%</v>
      </c>
      <c r="G344" s="4">
        <f>VLOOKUP(A344,[1]HistoriaOrdenCW24031155!$C$2:$O$1413,13,FALSE)</f>
        <v>44588</v>
      </c>
      <c r="H344" t="str">
        <f t="shared" si="6"/>
        <v>Año 3</v>
      </c>
      <c r="I344" s="2" t="str">
        <f>VLOOKUP(LEFT(A344,3),TablasAnexas!$A$22:$B$41,2,FALSE)</f>
        <v>Tolima</v>
      </c>
      <c r="L344" t="str">
        <f>VLOOKUP(A344,[1]HistoriaOrdenCW24031155!$C$2:$F$1413,4,FALSE)</f>
        <v>German David Diez</v>
      </c>
    </row>
    <row r="345" spans="1:12" x14ac:dyDescent="0.25">
      <c r="A345" t="str">
        <f>VLOOKUP("SurOccidente",[1]HistoriaOrdenCW24031155!$B345:$C$1413,2,FALSE)</f>
        <v>CAU.Ortega</v>
      </c>
      <c r="B345" s="3">
        <f ca="1">SUMIF([1]HistoriaOrdenCW24031155!$C$1:$E$1413,A345,[1]HistoriaOrdenCW24031155!$E:$E)</f>
        <v>352030182</v>
      </c>
      <c r="C345" s="1">
        <f>SUMIFS([1]HistoriaOrdenCW24031155!$E$2:$E$1413,[1]HistoriaOrdenCW24031155!$C$2:$C$1413,A345,[1]HistoriaOrdenCW24031155!$Z$2:$Z$1413,"")</f>
        <v>70000000</v>
      </c>
      <c r="D345" s="1">
        <f>SUMIFS([1]HistoriaOrdenCW24031155!$E$2:$E$1413,[1]HistoriaOrdenCW24031155!$C$2:$C$1413,A345,[1]HistoriaOrdenCW24031155!$Z$2:$Z$1413,"&gt; 0")</f>
        <v>282030182</v>
      </c>
      <c r="E345" s="4" t="str">
        <f>IFERROR(IF(VLOOKUP(A345,[1]HistoriaOrdenCW24031155!$C$2:$Z$1413,24,FALSE)=0,"",VLOOKUP(A345,[1]HistoriaOrdenCW24031155!$C$2:$Z$1413,24,FALSE)),"")</f>
        <v/>
      </c>
      <c r="F345" s="2" t="str">
        <f>MID(IF(VLOOKUP("SurOccidente",[1]HistoriaOrdenCW24031155!$B345:$D$1413,2,FALSE)="NA","",(VLOOKUP("SurOccidente",[1]HistoriaOrdenCW24031155!$B345:$D$1413,3,FALSE))),1,90)</f>
        <v>Localidades 700 - Obra Eléctrica 100%</v>
      </c>
      <c r="G345" s="4">
        <f>VLOOKUP(A345,[1]HistoriaOrdenCW24031155!$C$2:$O$1413,13,FALSE)</f>
        <v>44475</v>
      </c>
      <c r="H345" t="str">
        <f t="shared" si="6"/>
        <v>Año 2</v>
      </c>
      <c r="I345" s="2" t="str">
        <f>VLOOKUP(LEFT(A345,3),TablasAnexas!$A$22:$B$41,2,FALSE)</f>
        <v>Cauca</v>
      </c>
      <c r="L345" t="str">
        <f>VLOOKUP(A345,[1]HistoriaOrdenCW24031155!$C$2:$F$1413,4,FALSE)</f>
        <v>German David Diez</v>
      </c>
    </row>
    <row r="346" spans="1:12" x14ac:dyDescent="0.25">
      <c r="A346" t="str">
        <f>VLOOKUP("SurOccidente",[1]HistoriaOrdenCW24031155!$B346:$C$1413,2,FALSE)</f>
        <v>VAL.RB Voragine</v>
      </c>
      <c r="B346" s="3">
        <f ca="1">SUMIF([1]HistoriaOrdenCW24031155!$C$1:$E$1413,A346,[1]HistoriaOrdenCW24031155!$E:$E)</f>
        <v>3575015</v>
      </c>
      <c r="C346" s="1">
        <f>SUMIFS([1]HistoriaOrdenCW24031155!$E$2:$E$1413,[1]HistoriaOrdenCW24031155!$C$2:$C$1413,A346,[1]HistoriaOrdenCW24031155!$Z$2:$Z$1413,"")</f>
        <v>0</v>
      </c>
      <c r="D346" s="1">
        <f>SUMIFS([1]HistoriaOrdenCW24031155!$E$2:$E$1413,[1]HistoriaOrdenCW24031155!$C$2:$C$1413,A346,[1]HistoriaOrdenCW24031155!$Z$2:$Z$1413,"&gt; 0")</f>
        <v>3575015</v>
      </c>
      <c r="E346" s="4">
        <f>IFERROR(IF(VLOOKUP(A346,[1]HistoriaOrdenCW24031155!$C$2:$Z$1413,24,FALSE)=0,"",VLOOKUP(A346,[1]HistoriaOrdenCW24031155!$C$2:$Z$1413,24,FALSE)),"")</f>
        <v>44504</v>
      </c>
      <c r="F346" s="2" t="str">
        <f>MID(IF(VLOOKUP("SurOccidente",[1]HistoriaOrdenCW24031155!$B346:$D$1413,2,FALSE)="NA","",(VLOOKUP("SurOccidente",[1]HistoriaOrdenCW24031155!$B346:$D$1413,3,FALSE))),1,90)</f>
        <v>Plan de Expansión - Suministro e Instalación de Torre</v>
      </c>
      <c r="G346" s="4">
        <f>VLOOKUP(A346,[1]HistoriaOrdenCW24031155!$C$2:$O$1413,13,FALSE)</f>
        <v>44475</v>
      </c>
      <c r="H346" t="str">
        <f t="shared" si="6"/>
        <v>Año 2</v>
      </c>
      <c r="I346" s="2" t="str">
        <f>VLOOKUP(LEFT(A346,3),TablasAnexas!$A$22:$B$41,2,FALSE)</f>
        <v>Valle del Cauca</v>
      </c>
      <c r="L346" t="str">
        <f>VLOOKUP(A346,[1]HistoriaOrdenCW24031155!$C$2:$F$1413,4,FALSE)</f>
        <v>German David Diez</v>
      </c>
    </row>
    <row r="347" spans="1:12" x14ac:dyDescent="0.25">
      <c r="A347" t="str">
        <f>VLOOKUP("SurOccidente",[1]HistoriaOrdenCW24031155!$B347:$C$1413,2,FALSE)</f>
        <v>CAL.Jockey Club</v>
      </c>
      <c r="B347" s="3">
        <f ca="1">SUMIF([1]HistoriaOrdenCW24031155!$C$1:$E$1413,A347,[1]HistoriaOrdenCW24031155!$E:$E)</f>
        <v>219800790</v>
      </c>
      <c r="C347" s="1">
        <f>SUMIFS([1]HistoriaOrdenCW24031155!$E$2:$E$1413,[1]HistoriaOrdenCW24031155!$C$2:$C$1413,A347,[1]HistoriaOrdenCW24031155!$Z$2:$Z$1413,"")</f>
        <v>65000000</v>
      </c>
      <c r="D347" s="1">
        <f>SUMIFS([1]HistoriaOrdenCW24031155!$E$2:$E$1413,[1]HistoriaOrdenCW24031155!$C$2:$C$1413,A347,[1]HistoriaOrdenCW24031155!$Z$2:$Z$1413,"&gt; 0")</f>
        <v>154800790</v>
      </c>
      <c r="E347" s="4" t="str">
        <f>IFERROR(IF(VLOOKUP(A347,[1]HistoriaOrdenCW24031155!$C$2:$Z$1413,24,FALSE)=0,"",VLOOKUP(A347,[1]HistoriaOrdenCW24031155!$C$2:$Z$1413,24,FALSE)),"")</f>
        <v/>
      </c>
      <c r="F347" s="2" t="str">
        <f>MID(IF(VLOOKUP("SurOccidente",[1]HistoriaOrdenCW24031155!$B347:$D$1413,2,FALSE)="NA","",(VLOOKUP("SurOccidente",[1]HistoriaOrdenCW24031155!$B347:$D$1413,3,FALSE))),1,90)</f>
        <v>Plan de Expansión - Obra Eléctrica 100%</v>
      </c>
      <c r="G347" s="4">
        <f>VLOOKUP(A347,[1]HistoriaOrdenCW24031155!$C$2:$O$1413,13,FALSE)</f>
        <v>44475</v>
      </c>
      <c r="H347" t="str">
        <f t="shared" si="6"/>
        <v>Año 2</v>
      </c>
      <c r="I347" s="2" t="str">
        <f>VLOOKUP(LEFT(A347,3),TablasAnexas!$A$22:$B$41,2,FALSE)</f>
        <v>Cali</v>
      </c>
      <c r="L347" t="str">
        <f>VLOOKUP(A347,[1]HistoriaOrdenCW24031155!$C$2:$F$1413,4,FALSE)</f>
        <v>German David Diez</v>
      </c>
    </row>
    <row r="348" spans="1:12" x14ac:dyDescent="0.25">
      <c r="A348" t="str">
        <f>VLOOKUP("SurOccidente",[1]HistoriaOrdenCW24031155!$B348:$C$1413,2,FALSE)</f>
        <v>CAL.Jockey Club</v>
      </c>
      <c r="B348" s="3">
        <f ca="1">SUMIF([1]HistoriaOrdenCW24031155!$C$1:$E$1413,A348,[1]HistoriaOrdenCW24031155!$E:$E)</f>
        <v>219800790</v>
      </c>
      <c r="C348" s="1">
        <f>SUMIFS([1]HistoriaOrdenCW24031155!$E$2:$E$1413,[1]HistoriaOrdenCW24031155!$C$2:$C$1413,A348,[1]HistoriaOrdenCW24031155!$Z$2:$Z$1413,"")</f>
        <v>65000000</v>
      </c>
      <c r="D348" s="1">
        <f>SUMIFS([1]HistoriaOrdenCW24031155!$E$2:$E$1413,[1]HistoriaOrdenCW24031155!$C$2:$C$1413,A348,[1]HistoriaOrdenCW24031155!$Z$2:$Z$1413,"&gt; 0")</f>
        <v>154800790</v>
      </c>
      <c r="E348" s="4" t="str">
        <f>IFERROR(IF(VLOOKUP(A348,[1]HistoriaOrdenCW24031155!$C$2:$Z$1413,24,FALSE)=0,"",VLOOKUP(A348,[1]HistoriaOrdenCW24031155!$C$2:$Z$1413,24,FALSE)),"")</f>
        <v/>
      </c>
      <c r="F348" s="2" t="str">
        <f>MID(IF(VLOOKUP("SurOccidente",[1]HistoriaOrdenCW24031155!$B348:$D$1413,2,FALSE)="NA","",(VLOOKUP("SurOccidente",[1]HistoriaOrdenCW24031155!$B348:$D$1413,3,FALSE))),1,90)</f>
        <v>Plan de Expansión - Cimentación Torre</v>
      </c>
      <c r="G348" s="4">
        <f>VLOOKUP(A348,[1]HistoriaOrdenCW24031155!$C$2:$O$1413,13,FALSE)</f>
        <v>44475</v>
      </c>
      <c r="H348" t="str">
        <f t="shared" si="6"/>
        <v>Año 2</v>
      </c>
      <c r="I348" s="2" t="str">
        <f>VLOOKUP(LEFT(A348,3),TablasAnexas!$A$22:$B$41,2,FALSE)</f>
        <v>Cali</v>
      </c>
      <c r="L348" t="str">
        <f>VLOOKUP(A348,[1]HistoriaOrdenCW24031155!$C$2:$F$1413,4,FALSE)</f>
        <v>German David Diez</v>
      </c>
    </row>
    <row r="349" spans="1:12" x14ac:dyDescent="0.25">
      <c r="A349" t="str">
        <f>VLOOKUP("SurOccidente",[1]HistoriaOrdenCW24031155!$B349:$C$1413,2,FALSE)</f>
        <v>CAL.Jockey Club</v>
      </c>
      <c r="B349" s="3">
        <f ca="1">SUMIF([1]HistoriaOrdenCW24031155!$C$1:$E$1413,A349,[1]HistoriaOrdenCW24031155!$E:$E)</f>
        <v>219800790</v>
      </c>
      <c r="C349" s="1">
        <f>SUMIFS([1]HistoriaOrdenCW24031155!$E$2:$E$1413,[1]HistoriaOrdenCW24031155!$C$2:$C$1413,A349,[1]HistoriaOrdenCW24031155!$Z$2:$Z$1413,"")</f>
        <v>65000000</v>
      </c>
      <c r="D349" s="1">
        <f>SUMIFS([1]HistoriaOrdenCW24031155!$E$2:$E$1413,[1]HistoriaOrdenCW24031155!$C$2:$C$1413,A349,[1]HistoriaOrdenCW24031155!$Z$2:$Z$1413,"&gt; 0")</f>
        <v>154800790</v>
      </c>
      <c r="E349" s="4" t="str">
        <f>IFERROR(IF(VLOOKUP(A349,[1]HistoriaOrdenCW24031155!$C$2:$Z$1413,24,FALSE)=0,"",VLOOKUP(A349,[1]HistoriaOrdenCW24031155!$C$2:$Z$1413,24,FALSE)),"")</f>
        <v/>
      </c>
      <c r="F349" s="2" t="str">
        <f>MID(IF(VLOOKUP("SurOccidente",[1]HistoriaOrdenCW24031155!$B349:$D$1413,2,FALSE)="NA","",(VLOOKUP("SurOccidente",[1]HistoriaOrdenCW24031155!$B349:$D$1413,3,FALSE))),1,90)</f>
        <v>Plan de Expansión - Suministro e Instalación de Torre</v>
      </c>
      <c r="G349" s="4">
        <f>VLOOKUP(A349,[1]HistoriaOrdenCW24031155!$C$2:$O$1413,13,FALSE)</f>
        <v>44475</v>
      </c>
      <c r="H349" t="str">
        <f t="shared" si="6"/>
        <v>Año 2</v>
      </c>
      <c r="I349" s="2" t="str">
        <f>VLOOKUP(LEFT(A349,3),TablasAnexas!$A$22:$B$41,2,FALSE)</f>
        <v>Cali</v>
      </c>
      <c r="L349" t="str">
        <f>VLOOKUP(A349,[1]HistoriaOrdenCW24031155!$C$2:$F$1413,4,FALSE)</f>
        <v>German David Diez</v>
      </c>
    </row>
    <row r="350" spans="1:12" x14ac:dyDescent="0.25">
      <c r="A350" t="str">
        <f>VLOOKUP("SurOccidente",[1]HistoriaOrdenCW24031155!$B350:$C$1413,2,FALSE)</f>
        <v>TOL.Cabildo</v>
      </c>
      <c r="B350" s="3">
        <f ca="1">SUMIF([1]HistoriaOrdenCW24031155!$C$1:$E$1413,A350,[1]HistoriaOrdenCW24031155!$E:$E)</f>
        <v>443958501</v>
      </c>
      <c r="C350" s="1">
        <f>SUMIFS([1]HistoriaOrdenCW24031155!$E$2:$E$1413,[1]HistoriaOrdenCW24031155!$C$2:$C$1413,A350,[1]HistoriaOrdenCW24031155!$Z$2:$Z$1413,"")</f>
        <v>72000000</v>
      </c>
      <c r="D350" s="1">
        <f>SUMIFS([1]HistoriaOrdenCW24031155!$E$2:$E$1413,[1]HistoriaOrdenCW24031155!$C$2:$C$1413,A350,[1]HistoriaOrdenCW24031155!$Z$2:$Z$1413,"&gt; 0")</f>
        <v>371958501</v>
      </c>
      <c r="E350" s="4" t="str">
        <f>IFERROR(IF(VLOOKUP(A350,[1]HistoriaOrdenCW24031155!$C$2:$Z$1413,24,FALSE)=0,"",VLOOKUP(A350,[1]HistoriaOrdenCW24031155!$C$2:$Z$1413,24,FALSE)),"")</f>
        <v/>
      </c>
      <c r="F350" s="2" t="str">
        <f>MID(IF(VLOOKUP("SurOccidente",[1]HistoriaOrdenCW24031155!$B350:$D$1413,2,FALSE)="NA","",(VLOOKUP("SurOccidente",[1]HistoriaOrdenCW24031155!$B350:$D$1413,3,FALSE))),1,90)</f>
        <v>Localidades 700 - Obra Civil 100%</v>
      </c>
      <c r="G350" s="4">
        <f>VLOOKUP(A350,[1]HistoriaOrdenCW24031155!$C$2:$O$1413,13,FALSE)</f>
        <v>44588</v>
      </c>
      <c r="H350" t="str">
        <f t="shared" si="6"/>
        <v>Año 3</v>
      </c>
      <c r="I350" s="2" t="str">
        <f>VLOOKUP(LEFT(A350,3),TablasAnexas!$A$22:$B$41,2,FALSE)</f>
        <v>Tolima</v>
      </c>
      <c r="L350" t="str">
        <f>VLOOKUP(A350,[1]HistoriaOrdenCW24031155!$C$2:$F$1413,4,FALSE)</f>
        <v>German David Diez</v>
      </c>
    </row>
    <row r="351" spans="1:12" x14ac:dyDescent="0.25">
      <c r="A351" t="str">
        <f>VLOOKUP("SurOccidente",[1]HistoriaOrdenCW24031155!$B351:$C$1413,2,FALSE)</f>
        <v>CAU.Ortega</v>
      </c>
      <c r="B351" s="3">
        <f ca="1">SUMIF([1]HistoriaOrdenCW24031155!$C$1:$E$1413,A351,[1]HistoriaOrdenCW24031155!$E:$E)</f>
        <v>352030182</v>
      </c>
      <c r="C351" s="1">
        <f>SUMIFS([1]HistoriaOrdenCW24031155!$E$2:$E$1413,[1]HistoriaOrdenCW24031155!$C$2:$C$1413,A351,[1]HistoriaOrdenCW24031155!$Z$2:$Z$1413,"")</f>
        <v>70000000</v>
      </c>
      <c r="D351" s="1">
        <f>SUMIFS([1]HistoriaOrdenCW24031155!$E$2:$E$1413,[1]HistoriaOrdenCW24031155!$C$2:$C$1413,A351,[1]HistoriaOrdenCW24031155!$Z$2:$Z$1413,"&gt; 0")</f>
        <v>282030182</v>
      </c>
      <c r="E351" s="4" t="str">
        <f>IFERROR(IF(VLOOKUP(A351,[1]HistoriaOrdenCW24031155!$C$2:$Z$1413,24,FALSE)=0,"",VLOOKUP(A351,[1]HistoriaOrdenCW24031155!$C$2:$Z$1413,24,FALSE)),"")</f>
        <v/>
      </c>
      <c r="F351" s="2" t="str">
        <f>MID(IF(VLOOKUP("SurOccidente",[1]HistoriaOrdenCW24031155!$B351:$D$1413,2,FALSE)="NA","",(VLOOKUP("SurOccidente",[1]HistoriaOrdenCW24031155!$B351:$D$1413,3,FALSE))),1,90)</f>
        <v>Localidades 700 - Obra Civil 100%</v>
      </c>
      <c r="G351" s="4">
        <f>VLOOKUP(A351,[1]HistoriaOrdenCW24031155!$C$2:$O$1413,13,FALSE)</f>
        <v>44475</v>
      </c>
      <c r="H351" t="str">
        <f t="shared" si="6"/>
        <v>Año 2</v>
      </c>
      <c r="I351" s="2" t="str">
        <f>VLOOKUP(LEFT(A351,3),TablasAnexas!$A$22:$B$41,2,FALSE)</f>
        <v>Cauca</v>
      </c>
      <c r="L351" t="str">
        <f>VLOOKUP(A351,[1]HistoriaOrdenCW24031155!$C$2:$F$1413,4,FALSE)</f>
        <v>German David Diez</v>
      </c>
    </row>
    <row r="352" spans="1:12" x14ac:dyDescent="0.25">
      <c r="A352" t="str">
        <f>VLOOKUP("SurOccidente",[1]HistoriaOrdenCW24031155!$B352:$C$1413,2,FALSE)</f>
        <v>CAL.Jockey Club</v>
      </c>
      <c r="B352" s="3">
        <f ca="1">SUMIF([1]HistoriaOrdenCW24031155!$C$1:$E$1413,A352,[1]HistoriaOrdenCW24031155!$E:$E)</f>
        <v>219800790</v>
      </c>
      <c r="C352" s="1">
        <f>SUMIFS([1]HistoriaOrdenCW24031155!$E$2:$E$1413,[1]HistoriaOrdenCW24031155!$C$2:$C$1413,A352,[1]HistoriaOrdenCW24031155!$Z$2:$Z$1413,"")</f>
        <v>65000000</v>
      </c>
      <c r="D352" s="1">
        <f>SUMIFS([1]HistoriaOrdenCW24031155!$E$2:$E$1413,[1]HistoriaOrdenCW24031155!$C$2:$C$1413,A352,[1]HistoriaOrdenCW24031155!$Z$2:$Z$1413,"&gt; 0")</f>
        <v>154800790</v>
      </c>
      <c r="E352" s="4" t="str">
        <f>IFERROR(IF(VLOOKUP(A352,[1]HistoriaOrdenCW24031155!$C$2:$Z$1413,24,FALSE)=0,"",VLOOKUP(A352,[1]HistoriaOrdenCW24031155!$C$2:$Z$1413,24,FALSE)),"")</f>
        <v/>
      </c>
      <c r="F352" s="2" t="str">
        <f>MID(IF(VLOOKUP("SurOccidente",[1]HistoriaOrdenCW24031155!$B352:$D$1413,2,FALSE)="NA","",(VLOOKUP("SurOccidente",[1]HistoriaOrdenCW24031155!$B352:$D$1413,3,FALSE))),1,90)</f>
        <v>Plan de Expansión - Obra Civil 100%</v>
      </c>
      <c r="G352" s="4">
        <f>VLOOKUP(A352,[1]HistoriaOrdenCW24031155!$C$2:$O$1413,13,FALSE)</f>
        <v>44475</v>
      </c>
      <c r="H352" t="str">
        <f t="shared" si="6"/>
        <v>Año 2</v>
      </c>
      <c r="I352" s="2" t="str">
        <f>VLOOKUP(LEFT(A352,3),TablasAnexas!$A$22:$B$41,2,FALSE)</f>
        <v>Cali</v>
      </c>
      <c r="L352" t="str">
        <f>VLOOKUP(A352,[1]HistoriaOrdenCW24031155!$C$2:$F$1413,4,FALSE)</f>
        <v>German David Diez</v>
      </c>
    </row>
    <row r="353" spans="1:12" x14ac:dyDescent="0.25">
      <c r="A353" t="str">
        <f>VLOOKUP("SurOccidente",[1]HistoriaOrdenCW24031155!$B353:$C$1413,2,FALSE)</f>
        <v>VAL.Bolivar</v>
      </c>
      <c r="B353" s="3">
        <f ca="1">SUMIF([1]HistoriaOrdenCW24031155!$C$1:$E$1413,A353,[1]HistoriaOrdenCW24031155!$E:$E)</f>
        <v>2393985</v>
      </c>
      <c r="C353" s="1">
        <f>SUMIFS([1]HistoriaOrdenCW24031155!$E$2:$E$1413,[1]HistoriaOrdenCW24031155!$C$2:$C$1413,A353,[1]HistoriaOrdenCW24031155!$Z$2:$Z$1413,"")</f>
        <v>0</v>
      </c>
      <c r="D353" s="1">
        <f>SUMIFS([1]HistoriaOrdenCW24031155!$E$2:$E$1413,[1]HistoriaOrdenCW24031155!$C$2:$C$1413,A353,[1]HistoriaOrdenCW24031155!$Z$2:$Z$1413,"&gt; 0")</f>
        <v>2393985</v>
      </c>
      <c r="E353" s="4">
        <f>IFERROR(IF(VLOOKUP(A353,[1]HistoriaOrdenCW24031155!$C$2:$Z$1413,24,FALSE)=0,"",VLOOKUP(A353,[1]HistoriaOrdenCW24031155!$C$2:$Z$1413,24,FALSE)),"")</f>
        <v>44624</v>
      </c>
      <c r="F353" s="2" t="str">
        <f>MID(IF(VLOOKUP("SurOccidente",[1]HistoriaOrdenCW24031155!$B353:$D$1413,2,FALSE)="NA","",(VLOOKUP("SurOccidente",[1]HistoriaOrdenCW24031155!$B353:$D$1413,3,FALSE))),1,90)</f>
        <v>Ampliación Localidades 700 - Ampliación Obras Civiles</v>
      </c>
      <c r="G353" s="4">
        <f>VLOOKUP(A353,[1]HistoriaOrdenCW24031155!$C$2:$O$1413,13,FALSE)</f>
        <v>44471</v>
      </c>
      <c r="H353" t="str">
        <f t="shared" si="6"/>
        <v>Año 2</v>
      </c>
      <c r="I353" s="2" t="str">
        <f>VLOOKUP(LEFT(A353,3),TablasAnexas!$A$22:$B$41,2,FALSE)</f>
        <v>Valle del Cauca</v>
      </c>
      <c r="L353" t="str">
        <f>VLOOKUP(A353,[1]HistoriaOrdenCW24031155!$C$2:$F$1413,4,FALSE)</f>
        <v>German Dario Mancipe</v>
      </c>
    </row>
    <row r="354" spans="1:12" x14ac:dyDescent="0.25">
      <c r="A354" t="str">
        <f>VLOOKUP("SurOccidente",[1]HistoriaOrdenCW24031155!$B354:$C$1413,2,FALSE)</f>
        <v>TOL.Santiago</v>
      </c>
      <c r="B354" s="3">
        <f ca="1">SUMIF([1]HistoriaOrdenCW24031155!$C$1:$E$1413,A354,[1]HistoriaOrdenCW24031155!$E:$E)</f>
        <v>10000000</v>
      </c>
      <c r="C354" s="1">
        <f>SUMIFS([1]HistoriaOrdenCW24031155!$E$2:$E$1413,[1]HistoriaOrdenCW24031155!$C$2:$C$1413,A354,[1]HistoriaOrdenCW24031155!$Z$2:$Z$1413,"")</f>
        <v>10000000</v>
      </c>
      <c r="D354" s="1">
        <f>SUMIFS([1]HistoriaOrdenCW24031155!$E$2:$E$1413,[1]HistoriaOrdenCW24031155!$C$2:$C$1413,A354,[1]HistoriaOrdenCW24031155!$Z$2:$Z$1413,"&gt; 0")</f>
        <v>0</v>
      </c>
      <c r="E354" s="4" t="str">
        <f>IFERROR(IF(VLOOKUP(A354,[1]HistoriaOrdenCW24031155!$C$2:$Z$1413,24,FALSE)=0,"",VLOOKUP(A354,[1]HistoriaOrdenCW24031155!$C$2:$Z$1413,24,FALSE)),"")</f>
        <v/>
      </c>
      <c r="F354" s="2" t="str">
        <f>MID(IF(VLOOKUP("SurOccidente",[1]HistoriaOrdenCW24031155!$B354:$D$1413,2,FALSE)="NA","",(VLOOKUP("SurOccidente",[1]HistoriaOrdenCW24031155!$B354:$D$1413,3,FALSE))),1,90)</f>
        <v>Ampliación Localidades 700 - Ampliación Obras Civiles</v>
      </c>
      <c r="G354" s="4">
        <f>VLOOKUP(A354,[1]HistoriaOrdenCW24031155!$C$2:$O$1413,13,FALSE)</f>
        <v>44471</v>
      </c>
      <c r="H354" t="str">
        <f t="shared" si="6"/>
        <v>Año 2</v>
      </c>
      <c r="I354" s="2" t="str">
        <f>VLOOKUP(LEFT(A354,3),TablasAnexas!$A$22:$B$41,2,FALSE)</f>
        <v>Tolima</v>
      </c>
      <c r="L354" t="str">
        <f>VLOOKUP(A354,[1]HistoriaOrdenCW24031155!$C$2:$F$1413,4,FALSE)</f>
        <v>German Dario Mancipe</v>
      </c>
    </row>
    <row r="355" spans="1:12" x14ac:dyDescent="0.25">
      <c r="A355" t="str">
        <f>VLOOKUP("SurOccidente",[1]HistoriaOrdenCW24031155!$B355:$C$1413,2,FALSE)</f>
        <v>TOL.Palocabildo</v>
      </c>
      <c r="B355" s="3">
        <f ca="1">SUMIF([1]HistoriaOrdenCW24031155!$C$1:$E$1413,A355,[1]HistoriaOrdenCW24031155!$E:$E)</f>
        <v>9311079</v>
      </c>
      <c r="C355" s="1">
        <f>SUMIFS([1]HistoriaOrdenCW24031155!$E$2:$E$1413,[1]HistoriaOrdenCW24031155!$C$2:$C$1413,A355,[1]HistoriaOrdenCW24031155!$Z$2:$Z$1413,"")</f>
        <v>0</v>
      </c>
      <c r="D355" s="1">
        <f>SUMIFS([1]HistoriaOrdenCW24031155!$E$2:$E$1413,[1]HistoriaOrdenCW24031155!$C$2:$C$1413,A355,[1]HistoriaOrdenCW24031155!$Z$2:$Z$1413,"&gt; 0")</f>
        <v>9311079</v>
      </c>
      <c r="E355" s="4">
        <f>IFERROR(IF(VLOOKUP(A355,[1]HistoriaOrdenCW24031155!$C$2:$Z$1413,24,FALSE)=0,"",VLOOKUP(A355,[1]HistoriaOrdenCW24031155!$C$2:$Z$1413,24,FALSE)),"")</f>
        <v>44533</v>
      </c>
      <c r="F355" s="2" t="str">
        <f>MID(IF(VLOOKUP("SurOccidente",[1]HistoriaOrdenCW24031155!$B355:$D$1413,2,FALSE)="NA","",(VLOOKUP("SurOccidente",[1]HistoriaOrdenCW24031155!$B355:$D$1413,3,FALSE))),1,90)</f>
        <v>Ampliación Localidades 700 - Ampliación Obras Civiles</v>
      </c>
      <c r="G355" s="4">
        <f>VLOOKUP(A355,[1]HistoriaOrdenCW24031155!$C$2:$O$1413,13,FALSE)</f>
        <v>44471</v>
      </c>
      <c r="H355" t="str">
        <f t="shared" si="6"/>
        <v>Año 2</v>
      </c>
      <c r="I355" s="2" t="str">
        <f>VLOOKUP(LEFT(A355,3),TablasAnexas!$A$22:$B$41,2,FALSE)</f>
        <v>Tolima</v>
      </c>
      <c r="L355" t="str">
        <f>VLOOKUP(A355,[1]HistoriaOrdenCW24031155!$C$2:$F$1413,4,FALSE)</f>
        <v>German Dario Mancipe</v>
      </c>
    </row>
    <row r="356" spans="1:12" x14ac:dyDescent="0.25">
      <c r="A356" t="str">
        <f>VLOOKUP("SurOccidente",[1]HistoriaOrdenCW24031155!$B356:$C$1413,2,FALSE)</f>
        <v>TOL.Espinal-3</v>
      </c>
      <c r="B356" s="3">
        <f ca="1">SUMIF([1]HistoriaOrdenCW24031155!$C$1:$E$1413,A356,[1]HistoriaOrdenCW24031155!$E:$E)</f>
        <v>4805280</v>
      </c>
      <c r="C356" s="1">
        <f>SUMIFS([1]HistoriaOrdenCW24031155!$E$2:$E$1413,[1]HistoriaOrdenCW24031155!$C$2:$C$1413,A356,[1]HistoriaOrdenCW24031155!$Z$2:$Z$1413,"")</f>
        <v>0</v>
      </c>
      <c r="D356" s="1">
        <f>SUMIFS([1]HistoriaOrdenCW24031155!$E$2:$E$1413,[1]HistoriaOrdenCW24031155!$C$2:$C$1413,A356,[1]HistoriaOrdenCW24031155!$Z$2:$Z$1413,"&gt; 0")</f>
        <v>4805280</v>
      </c>
      <c r="E356" s="4">
        <f>IFERROR(IF(VLOOKUP(A356,[1]HistoriaOrdenCW24031155!$C$2:$Z$1413,24,FALSE)=0,"",VLOOKUP(A356,[1]HistoriaOrdenCW24031155!$C$2:$Z$1413,24,FALSE)),"")</f>
        <v>44504</v>
      </c>
      <c r="F356" s="2" t="str">
        <f>MID(IF(VLOOKUP("SurOccidente",[1]HistoriaOrdenCW24031155!$B356:$D$1413,2,FALSE)="NA","",(VLOOKUP("SurOccidente",[1]HistoriaOrdenCW24031155!$B356:$D$1413,3,FALSE))),1,90)</f>
        <v>Ampliación Localidades 700 - Ampliación Obras Civiles</v>
      </c>
      <c r="G356" s="4">
        <f>VLOOKUP(A356,[1]HistoriaOrdenCW24031155!$C$2:$O$1413,13,FALSE)</f>
        <v>44471</v>
      </c>
      <c r="H356" t="str">
        <f t="shared" si="6"/>
        <v>Año 2</v>
      </c>
      <c r="I356" s="2" t="str">
        <f>VLOOKUP(LEFT(A356,3),TablasAnexas!$A$22:$B$41,2,FALSE)</f>
        <v>Tolima</v>
      </c>
      <c r="L356" t="str">
        <f>VLOOKUP(A356,[1]HistoriaOrdenCW24031155!$C$2:$F$1413,4,FALSE)</f>
        <v>German Dario Mancipe</v>
      </c>
    </row>
    <row r="357" spans="1:12" x14ac:dyDescent="0.25">
      <c r="A357" t="str">
        <f>VLOOKUP("SurOccidente",[1]HistoriaOrdenCW24031155!$B357:$C$1413,2,FALSE)</f>
        <v>TOL.Casabianca</v>
      </c>
      <c r="B357" s="3">
        <f ca="1">SUMIF([1]HistoriaOrdenCW24031155!$C$1:$E$1413,A357,[1]HistoriaOrdenCW24031155!$E:$E)</f>
        <v>7068591</v>
      </c>
      <c r="C357" s="1">
        <f>SUMIFS([1]HistoriaOrdenCW24031155!$E$2:$E$1413,[1]HistoriaOrdenCW24031155!$C$2:$C$1413,A357,[1]HistoriaOrdenCW24031155!$Z$2:$Z$1413,"")</f>
        <v>0</v>
      </c>
      <c r="D357" s="1">
        <f>SUMIFS([1]HistoriaOrdenCW24031155!$E$2:$E$1413,[1]HistoriaOrdenCW24031155!$C$2:$C$1413,A357,[1]HistoriaOrdenCW24031155!$Z$2:$Z$1413,"&gt; 0")</f>
        <v>7068591</v>
      </c>
      <c r="E357" s="4">
        <f>IFERROR(IF(VLOOKUP(A357,[1]HistoriaOrdenCW24031155!$C$2:$Z$1413,24,FALSE)=0,"",VLOOKUP(A357,[1]HistoriaOrdenCW24031155!$C$2:$Z$1413,24,FALSE)),"")</f>
        <v>44624</v>
      </c>
      <c r="F357" s="2" t="str">
        <f>MID(IF(VLOOKUP("SurOccidente",[1]HistoriaOrdenCW24031155!$B357:$D$1413,2,FALSE)="NA","",(VLOOKUP("SurOccidente",[1]HistoriaOrdenCW24031155!$B357:$D$1413,3,FALSE))),1,90)</f>
        <v>Ampliación Localidades 700 - Ampliación Obras Civiles</v>
      </c>
      <c r="G357" s="4">
        <f>VLOOKUP(A357,[1]HistoriaOrdenCW24031155!$C$2:$O$1413,13,FALSE)</f>
        <v>44471</v>
      </c>
      <c r="H357" t="str">
        <f t="shared" si="6"/>
        <v>Año 2</v>
      </c>
      <c r="I357" s="2" t="str">
        <f>VLOOKUP(LEFT(A357,3),TablasAnexas!$A$22:$B$41,2,FALSE)</f>
        <v>Tolima</v>
      </c>
      <c r="L357" t="str">
        <f>VLOOKUP(A357,[1]HistoriaOrdenCW24031155!$C$2:$F$1413,4,FALSE)</f>
        <v>German Dario Mancipe</v>
      </c>
    </row>
    <row r="358" spans="1:12" x14ac:dyDescent="0.25">
      <c r="A358" t="str">
        <f>VLOOKUP("SurOccidente",[1]HistoriaOrdenCW24031155!$B358:$C$1413,2,FALSE)</f>
        <v>POP.Catay</v>
      </c>
      <c r="B358" s="3">
        <f ca="1">SUMIF([1]HistoriaOrdenCW24031155!$C$1:$E$1413,A358,[1]HistoriaOrdenCW24031155!$E:$E)</f>
        <v>1846807</v>
      </c>
      <c r="C358" s="1">
        <f>SUMIFS([1]HistoriaOrdenCW24031155!$E$2:$E$1413,[1]HistoriaOrdenCW24031155!$C$2:$C$1413,A358,[1]HistoriaOrdenCW24031155!$Z$2:$Z$1413,"")</f>
        <v>0</v>
      </c>
      <c r="D358" s="1">
        <f>SUMIFS([1]HistoriaOrdenCW24031155!$E$2:$E$1413,[1]HistoriaOrdenCW24031155!$C$2:$C$1413,A358,[1]HistoriaOrdenCW24031155!$Z$2:$Z$1413,"&gt; 0")</f>
        <v>1846807</v>
      </c>
      <c r="E358" s="4">
        <f>IFERROR(IF(VLOOKUP(A358,[1]HistoriaOrdenCW24031155!$C$2:$Z$1413,24,FALSE)=0,"",VLOOKUP(A358,[1]HistoriaOrdenCW24031155!$C$2:$Z$1413,24,FALSE)),"")</f>
        <v>44504</v>
      </c>
      <c r="F358" s="2" t="str">
        <f>MID(IF(VLOOKUP("SurOccidente",[1]HistoriaOrdenCW24031155!$B358:$D$1413,2,FALSE)="NA","",(VLOOKUP("SurOccidente",[1]HistoriaOrdenCW24031155!$B358:$D$1413,3,FALSE))),1,90)</f>
        <v>Ampliación Localidades 700 - Ampliación Obras Civiles</v>
      </c>
      <c r="G358" s="4">
        <f>VLOOKUP(A358,[1]HistoriaOrdenCW24031155!$C$2:$O$1413,13,FALSE)</f>
        <v>44471</v>
      </c>
      <c r="H358" t="str">
        <f t="shared" si="6"/>
        <v>Año 2</v>
      </c>
      <c r="I358" s="2" t="str">
        <f>VLOOKUP(LEFT(A358,3),TablasAnexas!$A$22:$B$41,2,FALSE)</f>
        <v>Popayan</v>
      </c>
      <c r="L358" t="str">
        <f>VLOOKUP(A358,[1]HistoriaOrdenCW24031155!$C$2:$F$1413,4,FALSE)</f>
        <v>German Dario Mancipe</v>
      </c>
    </row>
    <row r="359" spans="1:12" x14ac:dyDescent="0.25">
      <c r="A359" t="str">
        <f>VLOOKUP("SurOccidente",[1]HistoriaOrdenCW24031155!$B359:$C$1413,2,FALSE)</f>
        <v>PAS.Santa Barbara</v>
      </c>
      <c r="B359" s="3">
        <f ca="1">SUMIF([1]HistoriaOrdenCW24031155!$C$1:$E$1413,A359,[1]HistoriaOrdenCW24031155!$E:$E)</f>
        <v>1563234</v>
      </c>
      <c r="C359" s="1">
        <f>SUMIFS([1]HistoriaOrdenCW24031155!$E$2:$E$1413,[1]HistoriaOrdenCW24031155!$C$2:$C$1413,A359,[1]HistoriaOrdenCW24031155!$Z$2:$Z$1413,"")</f>
        <v>0</v>
      </c>
      <c r="D359" s="1">
        <f>SUMIFS([1]HistoriaOrdenCW24031155!$E$2:$E$1413,[1]HistoriaOrdenCW24031155!$C$2:$C$1413,A359,[1]HistoriaOrdenCW24031155!$Z$2:$Z$1413,"&gt; 0")</f>
        <v>1563234</v>
      </c>
      <c r="E359" s="4">
        <f>IFERROR(IF(VLOOKUP(A359,[1]HistoriaOrdenCW24031155!$C$2:$Z$1413,24,FALSE)=0,"",VLOOKUP(A359,[1]HistoriaOrdenCW24031155!$C$2:$Z$1413,24,FALSE)),"")</f>
        <v>44504</v>
      </c>
      <c r="F359" s="2" t="str">
        <f>MID(IF(VLOOKUP("SurOccidente",[1]HistoriaOrdenCW24031155!$B359:$D$1413,2,FALSE)="NA","",(VLOOKUP("SurOccidente",[1]HistoriaOrdenCW24031155!$B359:$D$1413,3,FALSE))),1,90)</f>
        <v>Ampliación Localidades 700 - Ampliación Obras Civiles</v>
      </c>
      <c r="G359" s="4">
        <f>VLOOKUP(A359,[1]HistoriaOrdenCW24031155!$C$2:$O$1413,13,FALSE)</f>
        <v>44471</v>
      </c>
      <c r="H359" t="str">
        <f t="shared" si="6"/>
        <v>Año 2</v>
      </c>
      <c r="I359" s="2" t="str">
        <f>VLOOKUP(LEFT(A359,3),TablasAnexas!$A$22:$B$41,2,FALSE)</f>
        <v>Pasto</v>
      </c>
      <c r="L359" t="str">
        <f>VLOOKUP(A359,[1]HistoriaOrdenCW24031155!$C$2:$F$1413,4,FALSE)</f>
        <v>German Dario Mancipe</v>
      </c>
    </row>
    <row r="360" spans="1:12" x14ac:dyDescent="0.25">
      <c r="A360" t="str">
        <f>VLOOKUP("SurOccidente",[1]HistoriaOrdenCW24031155!$B360:$C$1413,2,FALSE)</f>
        <v>NEI.La Libertad</v>
      </c>
      <c r="B360" s="3">
        <f ca="1">SUMIF([1]HistoriaOrdenCW24031155!$C$1:$E$1413,A360,[1]HistoriaOrdenCW24031155!$E:$E)</f>
        <v>4468906</v>
      </c>
      <c r="C360" s="1">
        <f>SUMIFS([1]HistoriaOrdenCW24031155!$E$2:$E$1413,[1]HistoriaOrdenCW24031155!$C$2:$C$1413,A360,[1]HistoriaOrdenCW24031155!$Z$2:$Z$1413,"")</f>
        <v>0</v>
      </c>
      <c r="D360" s="1">
        <f>SUMIFS([1]HistoriaOrdenCW24031155!$E$2:$E$1413,[1]HistoriaOrdenCW24031155!$C$2:$C$1413,A360,[1]HistoriaOrdenCW24031155!$Z$2:$Z$1413,"&gt; 0")</f>
        <v>4468906</v>
      </c>
      <c r="E360" s="4">
        <f>IFERROR(IF(VLOOKUP(A360,[1]HistoriaOrdenCW24031155!$C$2:$Z$1413,24,FALSE)=0,"",VLOOKUP(A360,[1]HistoriaOrdenCW24031155!$C$2:$Z$1413,24,FALSE)),"")</f>
        <v>44504</v>
      </c>
      <c r="F360" s="2" t="str">
        <f>MID(IF(VLOOKUP("SurOccidente",[1]HistoriaOrdenCW24031155!$B360:$D$1413,2,FALSE)="NA","",(VLOOKUP("SurOccidente",[1]HistoriaOrdenCW24031155!$B360:$D$1413,3,FALSE))),1,90)</f>
        <v>Ampliación Localidades 700 - Ampliación Obras Civiles</v>
      </c>
      <c r="G360" s="4">
        <f>VLOOKUP(A360,[1]HistoriaOrdenCW24031155!$C$2:$O$1413,13,FALSE)</f>
        <v>44471</v>
      </c>
      <c r="H360" t="str">
        <f t="shared" si="6"/>
        <v>Año 2</v>
      </c>
      <c r="I360" s="2" t="str">
        <f>VLOOKUP(LEFT(A360,3),TablasAnexas!$A$22:$B$41,2,FALSE)</f>
        <v>Neiva</v>
      </c>
      <c r="L360" t="str">
        <f>VLOOKUP(A360,[1]HistoriaOrdenCW24031155!$C$2:$F$1413,4,FALSE)</f>
        <v>German Dario Mancipe</v>
      </c>
    </row>
    <row r="361" spans="1:12" x14ac:dyDescent="0.25">
      <c r="A361" t="str">
        <f>VLOOKUP("SurOccidente",[1]HistoriaOrdenCW24031155!$B361:$C$1413,2,FALSE)</f>
        <v>NEI.Hospital:P1</v>
      </c>
      <c r="B361" s="3">
        <f ca="1">SUMIF([1]HistoriaOrdenCW24031155!$C$1:$E$1413,A361,[1]HistoriaOrdenCW24031155!$E:$E)</f>
        <v>5247752</v>
      </c>
      <c r="C361" s="1">
        <f>SUMIFS([1]HistoriaOrdenCW24031155!$E$2:$E$1413,[1]HistoriaOrdenCW24031155!$C$2:$C$1413,A361,[1]HistoriaOrdenCW24031155!$Z$2:$Z$1413,"")</f>
        <v>0</v>
      </c>
      <c r="D361" s="1">
        <f>SUMIFS([1]HistoriaOrdenCW24031155!$E$2:$E$1413,[1]HistoriaOrdenCW24031155!$C$2:$C$1413,A361,[1]HistoriaOrdenCW24031155!$Z$2:$Z$1413,"&gt; 0")</f>
        <v>5247752</v>
      </c>
      <c r="E361" s="4">
        <f>IFERROR(IF(VLOOKUP(A361,[1]HistoriaOrdenCW24031155!$C$2:$Z$1413,24,FALSE)=0,"",VLOOKUP(A361,[1]HistoriaOrdenCW24031155!$C$2:$Z$1413,24,FALSE)),"")</f>
        <v>44533</v>
      </c>
      <c r="F361" s="2" t="str">
        <f>MID(IF(VLOOKUP("SurOccidente",[1]HistoriaOrdenCW24031155!$B361:$D$1413,2,FALSE)="NA","",(VLOOKUP("SurOccidente",[1]HistoriaOrdenCW24031155!$B361:$D$1413,3,FALSE))),1,90)</f>
        <v>Ampliación Localidades 700 - Ampliación Obras Civiles</v>
      </c>
      <c r="G361" s="4">
        <f>VLOOKUP(A361,[1]HistoriaOrdenCW24031155!$C$2:$O$1413,13,FALSE)</f>
        <v>44471</v>
      </c>
      <c r="H361" t="str">
        <f t="shared" si="6"/>
        <v>Año 2</v>
      </c>
      <c r="I361" s="2" t="str">
        <f>VLOOKUP(LEFT(A361,3),TablasAnexas!$A$22:$B$41,2,FALSE)</f>
        <v>Neiva</v>
      </c>
      <c r="L361" t="str">
        <f>VLOOKUP(A361,[1]HistoriaOrdenCW24031155!$C$2:$F$1413,4,FALSE)</f>
        <v>German Dario Mancipe</v>
      </c>
    </row>
    <row r="362" spans="1:12" x14ac:dyDescent="0.25">
      <c r="A362" t="str">
        <f>VLOOKUP("SurOccidente",[1]HistoriaOrdenCW24031155!$B362:$C$1413,2,FALSE)</f>
        <v>NAR.Tangua</v>
      </c>
      <c r="B362" s="3">
        <f ca="1">SUMIF([1]HistoriaOrdenCW24031155!$C$1:$E$1413,A362,[1]HistoriaOrdenCW24031155!$E:$E)</f>
        <v>9758790</v>
      </c>
      <c r="C362" s="1">
        <f>SUMIFS([1]HistoriaOrdenCW24031155!$E$2:$E$1413,[1]HistoriaOrdenCW24031155!$C$2:$C$1413,A362,[1]HistoriaOrdenCW24031155!$Z$2:$Z$1413,"")</f>
        <v>0</v>
      </c>
      <c r="D362" s="1">
        <f>SUMIFS([1]HistoriaOrdenCW24031155!$E$2:$E$1413,[1]HistoriaOrdenCW24031155!$C$2:$C$1413,A362,[1]HistoriaOrdenCW24031155!$Z$2:$Z$1413,"&gt; 0")</f>
        <v>9758790</v>
      </c>
      <c r="E362" s="4">
        <f>IFERROR(IF(VLOOKUP(A362,[1]HistoriaOrdenCW24031155!$C$2:$Z$1413,24,FALSE)=0,"",VLOOKUP(A362,[1]HistoriaOrdenCW24031155!$C$2:$Z$1413,24,FALSE)),"")</f>
        <v>44504</v>
      </c>
      <c r="F362" s="2" t="str">
        <f>MID(IF(VLOOKUP("SurOccidente",[1]HistoriaOrdenCW24031155!$B362:$D$1413,2,FALSE)="NA","",(VLOOKUP("SurOccidente",[1]HistoriaOrdenCW24031155!$B362:$D$1413,3,FALSE))),1,90)</f>
        <v>Ampliación Localidades 700 - Ampliación Obras Civiles</v>
      </c>
      <c r="G362" s="4">
        <f>VLOOKUP(A362,[1]HistoriaOrdenCW24031155!$C$2:$O$1413,13,FALSE)</f>
        <v>44471</v>
      </c>
      <c r="H362" t="str">
        <f t="shared" si="6"/>
        <v>Año 2</v>
      </c>
      <c r="I362" s="2" t="str">
        <f>VLOOKUP(LEFT(A362,3),TablasAnexas!$A$22:$B$41,2,FALSE)</f>
        <v>Nariño</v>
      </c>
      <c r="L362" t="str">
        <f>VLOOKUP(A362,[1]HistoriaOrdenCW24031155!$C$2:$F$1413,4,FALSE)</f>
        <v>German Dario Mancipe</v>
      </c>
    </row>
    <row r="363" spans="1:12" x14ac:dyDescent="0.25">
      <c r="A363" t="str">
        <f>VLOOKUP("SurOccidente",[1]HistoriaOrdenCW24031155!$B363:$C$1413,2,FALSE)</f>
        <v>HUI.Patia</v>
      </c>
      <c r="B363" s="3">
        <f ca="1">SUMIF([1]HistoriaOrdenCW24031155!$C$1:$E$1413,A363,[1]HistoriaOrdenCW24031155!$E:$E)</f>
        <v>294439396</v>
      </c>
      <c r="C363" s="1">
        <f>SUMIFS([1]HistoriaOrdenCW24031155!$E$2:$E$1413,[1]HistoriaOrdenCW24031155!$C$2:$C$1413,A363,[1]HistoriaOrdenCW24031155!$Z$2:$Z$1413,"")</f>
        <v>70000000</v>
      </c>
      <c r="D363" s="1">
        <f>SUMIFS([1]HistoriaOrdenCW24031155!$E$2:$E$1413,[1]HistoriaOrdenCW24031155!$C$2:$C$1413,A363,[1]HistoriaOrdenCW24031155!$Z$2:$Z$1413,"&gt; 0")</f>
        <v>224439396</v>
      </c>
      <c r="E363" s="4">
        <f>IFERROR(IF(VLOOKUP(A363,[1]HistoriaOrdenCW24031155!$C$2:$Z$1413,24,FALSE)=0,"",VLOOKUP(A363,[1]HistoriaOrdenCW24031155!$C$2:$Z$1413,24,FALSE)),"")</f>
        <v>44533</v>
      </c>
      <c r="F363" s="2" t="str">
        <f>MID(IF(VLOOKUP("SurOccidente",[1]HistoriaOrdenCW24031155!$B363:$D$1413,2,FALSE)="NA","",(VLOOKUP("SurOccidente",[1]HistoriaOrdenCW24031155!$B363:$D$1413,3,FALSE))),1,90)</f>
        <v>Ampliación Localidades 700 - Ampliación Obras Civiles</v>
      </c>
      <c r="G363" s="4">
        <f>VLOOKUP(A363,[1]HistoriaOrdenCW24031155!$C$2:$O$1413,13,FALSE)</f>
        <v>44471</v>
      </c>
      <c r="H363" t="str">
        <f t="shared" si="6"/>
        <v>Año 2</v>
      </c>
      <c r="I363" s="2" t="str">
        <f>VLOOKUP(LEFT(A363,3),TablasAnexas!$A$22:$B$41,2,FALSE)</f>
        <v>Huila</v>
      </c>
      <c r="L363" t="str">
        <f>VLOOKUP(A363,[1]HistoriaOrdenCW24031155!$C$2:$F$1413,4,FALSE)</f>
        <v>German Dario Mancipe</v>
      </c>
    </row>
    <row r="364" spans="1:12" x14ac:dyDescent="0.25">
      <c r="A364" t="str">
        <f>VLOOKUP("SurOccidente",[1]HistoriaOrdenCW24031155!$B364:$C$1413,2,FALSE)</f>
        <v>CAL.Santa Monica Norte</v>
      </c>
      <c r="B364" s="3">
        <f ca="1">SUMIF([1]HistoriaOrdenCW24031155!$C$1:$E$1413,A364,[1]HistoriaOrdenCW24031155!$E:$E)</f>
        <v>25000000</v>
      </c>
      <c r="C364" s="1">
        <f>SUMIFS([1]HistoriaOrdenCW24031155!$E$2:$E$1413,[1]HistoriaOrdenCW24031155!$C$2:$C$1413,A364,[1]HistoriaOrdenCW24031155!$Z$2:$Z$1413,"")</f>
        <v>25000000</v>
      </c>
      <c r="D364" s="1">
        <f>SUMIFS([1]HistoriaOrdenCW24031155!$E$2:$E$1413,[1]HistoriaOrdenCW24031155!$C$2:$C$1413,A364,[1]HistoriaOrdenCW24031155!$Z$2:$Z$1413,"&gt; 0")</f>
        <v>0</v>
      </c>
      <c r="E364" s="4" t="str">
        <f>IFERROR(IF(VLOOKUP(A364,[1]HistoriaOrdenCW24031155!$C$2:$Z$1413,24,FALSE)=0,"",VLOOKUP(A364,[1]HistoriaOrdenCW24031155!$C$2:$Z$1413,24,FALSE)),"")</f>
        <v/>
      </c>
      <c r="F364" s="2" t="str">
        <f>MID(IF(VLOOKUP("SurOccidente",[1]HistoriaOrdenCW24031155!$B364:$D$1413,2,FALSE)="NA","",(VLOOKUP("SurOccidente",[1]HistoriaOrdenCW24031155!$B364:$D$1413,3,FALSE))),1,90)</f>
        <v>Adecuaciones - Obras Eléctricas Menores</v>
      </c>
      <c r="G364" s="4">
        <f>VLOOKUP(A364,[1]HistoriaOrdenCW24031155!$C$2:$O$1413,13,FALSE)</f>
        <v>44474</v>
      </c>
      <c r="H364" t="str">
        <f t="shared" si="6"/>
        <v>Año 2</v>
      </c>
      <c r="I364" s="2" t="str">
        <f>VLOOKUP(LEFT(A364,3),TablasAnexas!$A$22:$B$41,2,FALSE)</f>
        <v>Cali</v>
      </c>
      <c r="L364" t="str">
        <f>VLOOKUP(A364,[1]HistoriaOrdenCW24031155!$C$2:$F$1413,4,FALSE)</f>
        <v>Rafael Angel Garcia</v>
      </c>
    </row>
    <row r="365" spans="1:12" x14ac:dyDescent="0.25">
      <c r="A365" t="str">
        <f>VLOOKUP("SurOccidente",[1]HistoriaOrdenCW24031155!$B365:$C$1413,2,FALSE)</f>
        <v>PUT.Gallinazo</v>
      </c>
      <c r="B365" s="3">
        <f ca="1">SUMIF([1]HistoriaOrdenCW24031155!$C$1:$E$1413,A365,[1]HistoriaOrdenCW24031155!$E:$E)</f>
        <v>1062299000</v>
      </c>
      <c r="C365" s="1">
        <f>SUMIFS([1]HistoriaOrdenCW24031155!$E$2:$E$1413,[1]HistoriaOrdenCW24031155!$C$2:$C$1413,A365,[1]HistoriaOrdenCW24031155!$Z$2:$Z$1413,"")</f>
        <v>1062299000</v>
      </c>
      <c r="D365" s="1">
        <f>SUMIFS([1]HistoriaOrdenCW24031155!$E$2:$E$1413,[1]HistoriaOrdenCW24031155!$C$2:$C$1413,A365,[1]HistoriaOrdenCW24031155!$Z$2:$Z$1413,"&gt; 0")</f>
        <v>0</v>
      </c>
      <c r="E365" s="4" t="str">
        <f>IFERROR(IF(VLOOKUP(A365,[1]HistoriaOrdenCW24031155!$C$2:$Z$1413,24,FALSE)=0,"",VLOOKUP(A365,[1]HistoriaOrdenCW24031155!$C$2:$Z$1413,24,FALSE)),"")</f>
        <v/>
      </c>
      <c r="F365" s="2" t="str">
        <f>MID(IF(VLOOKUP("SurOccidente",[1]HistoriaOrdenCW24031155!$B365:$D$1413,2,FALSE)="NA","",(VLOOKUP("SurOccidente",[1]HistoriaOrdenCW24031155!$B365:$D$1413,3,FALSE))),1,90)</f>
        <v>Localidades 700 - Suministro e Instalación Torre</v>
      </c>
      <c r="G365" s="4">
        <f>VLOOKUP(A365,[1]HistoriaOrdenCW24031155!$C$2:$O$1413,13,FALSE)</f>
        <v>44480</v>
      </c>
      <c r="H365" t="str">
        <f t="shared" si="6"/>
        <v>Año 2</v>
      </c>
      <c r="I365" s="2" t="str">
        <f>VLOOKUP(LEFT(A365,3),TablasAnexas!$A$22:$B$41,2,FALSE)</f>
        <v>Putumayo</v>
      </c>
      <c r="L365" t="str">
        <f>VLOOKUP(A365,[1]HistoriaOrdenCW24031155!$C$2:$F$1413,4,FALSE)</f>
        <v>Juan Carlos Gonzalez</v>
      </c>
    </row>
    <row r="366" spans="1:12" x14ac:dyDescent="0.25">
      <c r="A366" t="str">
        <f>VLOOKUP("SurOccidente",[1]HistoriaOrdenCW24031155!$B366:$C$1413,2,FALSE)</f>
        <v>CAQ.Pto Napoles</v>
      </c>
      <c r="B366" s="3">
        <f ca="1">SUMIF([1]HistoriaOrdenCW24031155!$C$1:$E$1413,A366,[1]HistoriaOrdenCW24031155!$E:$E)</f>
        <v>337193840</v>
      </c>
      <c r="C366" s="1">
        <f>SUMIFS([1]HistoriaOrdenCW24031155!$E$2:$E$1413,[1]HistoriaOrdenCW24031155!$C$2:$C$1413,A366,[1]HistoriaOrdenCW24031155!$Z$2:$Z$1413,"")</f>
        <v>140000000</v>
      </c>
      <c r="D366" s="1">
        <f>SUMIFS([1]HistoriaOrdenCW24031155!$E$2:$E$1413,[1]HistoriaOrdenCW24031155!$C$2:$C$1413,A366,[1]HistoriaOrdenCW24031155!$Z$2:$Z$1413,"&gt; 0")</f>
        <v>197193840</v>
      </c>
      <c r="E366" s="4">
        <f>IFERROR(IF(VLOOKUP(A366,[1]HistoriaOrdenCW24031155!$C$2:$Z$1413,24,FALSE)=0,"",VLOOKUP(A366,[1]HistoriaOrdenCW24031155!$C$2:$Z$1413,24,FALSE)),"")</f>
        <v>44504</v>
      </c>
      <c r="F366" s="2" t="str">
        <f>MID(IF(VLOOKUP("SurOccidente",[1]HistoriaOrdenCW24031155!$B366:$D$1413,2,FALSE)="NA","",(VLOOKUP("SurOccidente",[1]HistoriaOrdenCW24031155!$B366:$D$1413,3,FALSE))),1,90)</f>
        <v>Adecuaciones - Obras Civiles Menores</v>
      </c>
      <c r="G366" s="4">
        <f>VLOOKUP(A366,[1]HistoriaOrdenCW24031155!$C$2:$O$1413,13,FALSE)</f>
        <v>44196</v>
      </c>
      <c r="H366" t="str">
        <f t="shared" si="6"/>
        <v>Año 1</v>
      </c>
      <c r="I366" s="2" t="str">
        <f>VLOOKUP(LEFT(A366,3),TablasAnexas!$A$22:$B$41,2,FALSE)</f>
        <v>Caqueta</v>
      </c>
      <c r="L366" t="str">
        <f>VLOOKUP(A366,[1]HistoriaOrdenCW24031155!$C$2:$F$1413,4,FALSE)</f>
        <v>Luis Ediel Torres</v>
      </c>
    </row>
    <row r="367" spans="1:12" x14ac:dyDescent="0.25">
      <c r="A367" t="str">
        <f>VLOOKUP("SurOccidente",[1]HistoriaOrdenCW24031155!$B367:$C$1413,2,FALSE)</f>
        <v>VAL.Cascarillal</v>
      </c>
      <c r="B367" s="3">
        <f ca="1">SUMIF([1]HistoriaOrdenCW24031155!$C$1:$E$1413,A367,[1]HistoriaOrdenCW24031155!$E:$E)</f>
        <v>414785542</v>
      </c>
      <c r="C367" s="1">
        <f>SUMIFS([1]HistoriaOrdenCW24031155!$E$2:$E$1413,[1]HistoriaOrdenCW24031155!$C$2:$C$1413,A367,[1]HistoriaOrdenCW24031155!$Z$2:$Z$1413,"")</f>
        <v>170000000</v>
      </c>
      <c r="D367" s="1">
        <f>SUMIFS([1]HistoriaOrdenCW24031155!$E$2:$E$1413,[1]HistoriaOrdenCW24031155!$C$2:$C$1413,A367,[1]HistoriaOrdenCW24031155!$Z$2:$Z$1413,"&gt; 0")</f>
        <v>244785542</v>
      </c>
      <c r="E367" s="4" t="str">
        <f>IFERROR(IF(VLOOKUP(A367,[1]HistoriaOrdenCW24031155!$C$2:$Z$1413,24,FALSE)=0,"",VLOOKUP(A367,[1]HistoriaOrdenCW24031155!$C$2:$Z$1413,24,FALSE)),"")</f>
        <v/>
      </c>
      <c r="F367" s="2" t="str">
        <f>MID(IF(VLOOKUP("SurOccidente",[1]HistoriaOrdenCW24031155!$B367:$D$1413,2,FALSE)="NA","",(VLOOKUP("SurOccidente",[1]HistoriaOrdenCW24031155!$B367:$D$1413,3,FALSE))),1,90)</f>
        <v>Plan Espectro - Obra Eléctrica 100%</v>
      </c>
      <c r="G367" s="4">
        <f>VLOOKUP(A367,[1]HistoriaOrdenCW24031155!$C$2:$O$1413,13,FALSE)</f>
        <v>44480</v>
      </c>
      <c r="H367" t="str">
        <f t="shared" si="6"/>
        <v>Año 2</v>
      </c>
      <c r="I367" s="2" t="str">
        <f>VLOOKUP(LEFT(A367,3),TablasAnexas!$A$22:$B$41,2,FALSE)</f>
        <v>Valle del Cauca</v>
      </c>
      <c r="L367" t="str">
        <f>VLOOKUP(A367,[1]HistoriaOrdenCW24031155!$C$2:$F$1413,4,FALSE)</f>
        <v>Juan Carlos Gonzalez</v>
      </c>
    </row>
    <row r="368" spans="1:12" x14ac:dyDescent="0.25">
      <c r="A368" t="str">
        <f>VLOOKUP("SurOccidente",[1]HistoriaOrdenCW24031155!$B368:$C$1413,2,FALSE)</f>
        <v>VAL.Cascarillal</v>
      </c>
      <c r="B368" s="3">
        <f ca="1">SUMIF([1]HistoriaOrdenCW24031155!$C$1:$E$1413,A368,[1]HistoriaOrdenCW24031155!$E:$E)</f>
        <v>414785542</v>
      </c>
      <c r="C368" s="1">
        <f>SUMIFS([1]HistoriaOrdenCW24031155!$E$2:$E$1413,[1]HistoriaOrdenCW24031155!$C$2:$C$1413,A368,[1]HistoriaOrdenCW24031155!$Z$2:$Z$1413,"")</f>
        <v>170000000</v>
      </c>
      <c r="D368" s="1">
        <f>SUMIFS([1]HistoriaOrdenCW24031155!$E$2:$E$1413,[1]HistoriaOrdenCW24031155!$C$2:$C$1413,A368,[1]HistoriaOrdenCW24031155!$Z$2:$Z$1413,"&gt; 0")</f>
        <v>244785542</v>
      </c>
      <c r="E368" s="4" t="str">
        <f>IFERROR(IF(VLOOKUP(A368,[1]HistoriaOrdenCW24031155!$C$2:$Z$1413,24,FALSE)=0,"",VLOOKUP(A368,[1]HistoriaOrdenCW24031155!$C$2:$Z$1413,24,FALSE)),"")</f>
        <v/>
      </c>
      <c r="F368" s="2" t="str">
        <f>MID(IF(VLOOKUP("SurOccidente",[1]HistoriaOrdenCW24031155!$B368:$D$1413,2,FALSE)="NA","",(VLOOKUP("SurOccidente",[1]HistoriaOrdenCW24031155!$B368:$D$1413,3,FALSE))),1,90)</f>
        <v>Plan Espectro - Obra Civil 100%</v>
      </c>
      <c r="G368" s="4">
        <f>VLOOKUP(A368,[1]HistoriaOrdenCW24031155!$C$2:$O$1413,13,FALSE)</f>
        <v>44480</v>
      </c>
      <c r="H368" t="str">
        <f t="shared" si="6"/>
        <v>Año 2</v>
      </c>
      <c r="I368" s="2" t="str">
        <f>VLOOKUP(LEFT(A368,3),TablasAnexas!$A$22:$B$41,2,FALSE)</f>
        <v>Valle del Cauca</v>
      </c>
      <c r="L368" t="str">
        <f>VLOOKUP(A368,[1]HistoriaOrdenCW24031155!$C$2:$F$1413,4,FALSE)</f>
        <v>Juan Carlos Gonzalez</v>
      </c>
    </row>
    <row r="369" spans="1:12" x14ac:dyDescent="0.25">
      <c r="A369" t="str">
        <f>VLOOKUP("SurOccidente",[1]HistoriaOrdenCW24031155!$B369:$C$1413,2,FALSE)</f>
        <v>CAU.IND Bucanero Taminango</v>
      </c>
      <c r="B369" s="3">
        <f ca="1">SUMIF([1]HistoriaOrdenCW24031155!$C$1:$E$1413,A369,[1]HistoriaOrdenCW24031155!$E:$E)</f>
        <v>5215709</v>
      </c>
      <c r="C369" s="1">
        <f>SUMIFS([1]HistoriaOrdenCW24031155!$E$2:$E$1413,[1]HistoriaOrdenCW24031155!$C$2:$C$1413,A369,[1]HistoriaOrdenCW24031155!$Z$2:$Z$1413,"")</f>
        <v>0</v>
      </c>
      <c r="D369" s="1">
        <f>SUMIFS([1]HistoriaOrdenCW24031155!$E$2:$E$1413,[1]HistoriaOrdenCW24031155!$C$2:$C$1413,A369,[1]HistoriaOrdenCW24031155!$Z$2:$Z$1413,"&gt; 0")</f>
        <v>5215709</v>
      </c>
      <c r="E369" s="4">
        <f>IFERROR(IF(VLOOKUP(A369,[1]HistoriaOrdenCW24031155!$C$2:$Z$1413,24,FALSE)=0,"",VLOOKUP(A369,[1]HistoriaOrdenCW24031155!$C$2:$Z$1413,24,FALSE)),"")</f>
        <v>44473</v>
      </c>
      <c r="F369" s="2" t="str">
        <f>MID(IF(VLOOKUP("SurOccidente",[1]HistoriaOrdenCW24031155!$B369:$D$1413,2,FALSE)="NA","",(VLOOKUP("SurOccidente",[1]HistoriaOrdenCW24031155!$B369:$D$1413,3,FALSE))),1,90)</f>
        <v>Desmontes - Estructuras Metalmecanicas</v>
      </c>
      <c r="G369" s="4">
        <f>VLOOKUP(A369,[1]HistoriaOrdenCW24031155!$C$2:$O$1413,13,FALSE)</f>
        <v>44341</v>
      </c>
      <c r="H369" t="str">
        <f t="shared" si="6"/>
        <v>Año 2</v>
      </c>
      <c r="I369" s="2" t="str">
        <f>VLOOKUP(LEFT(A369,3),TablasAnexas!$A$22:$B$41,2,FALSE)</f>
        <v>Cauca</v>
      </c>
      <c r="L369" t="str">
        <f>VLOOKUP(A369,[1]HistoriaOrdenCW24031155!$C$2:$F$1413,4,FALSE)</f>
        <v>German Dario Mancipe</v>
      </c>
    </row>
    <row r="370" spans="1:12" x14ac:dyDescent="0.25">
      <c r="A370" t="str">
        <f>VLOOKUP("SurOccidente",[1]HistoriaOrdenCW24031155!$B370:$C$1413,2,FALSE)</f>
        <v>VAL.Cascarillal</v>
      </c>
      <c r="B370" s="3">
        <f ca="1">SUMIF([1]HistoriaOrdenCW24031155!$C$1:$E$1413,A370,[1]HistoriaOrdenCW24031155!$E:$E)</f>
        <v>414785542</v>
      </c>
      <c r="C370" s="1">
        <f>SUMIFS([1]HistoriaOrdenCW24031155!$E$2:$E$1413,[1]HistoriaOrdenCW24031155!$C$2:$C$1413,A370,[1]HistoriaOrdenCW24031155!$Z$2:$Z$1413,"")</f>
        <v>170000000</v>
      </c>
      <c r="D370" s="1">
        <f>SUMIFS([1]HistoriaOrdenCW24031155!$E$2:$E$1413,[1]HistoriaOrdenCW24031155!$C$2:$C$1413,A370,[1]HistoriaOrdenCW24031155!$Z$2:$Z$1413,"&gt; 0")</f>
        <v>244785542</v>
      </c>
      <c r="E370" s="4" t="str">
        <f>IFERROR(IF(VLOOKUP(A370,[1]HistoriaOrdenCW24031155!$C$2:$Z$1413,24,FALSE)=0,"",VLOOKUP(A370,[1]HistoriaOrdenCW24031155!$C$2:$Z$1413,24,FALSE)),"")</f>
        <v/>
      </c>
      <c r="F370" s="2" t="str">
        <f>MID(IF(VLOOKUP("SurOccidente",[1]HistoriaOrdenCW24031155!$B370:$D$1413,2,FALSE)="NA","",(VLOOKUP("SurOccidente",[1]HistoriaOrdenCW24031155!$B370:$D$1413,3,FALSE))),1,90)</f>
        <v>Plan Espectro - Suministro de Torre</v>
      </c>
      <c r="G370" s="4">
        <f>VLOOKUP(A370,[1]HistoriaOrdenCW24031155!$C$2:$O$1413,13,FALSE)</f>
        <v>44480</v>
      </c>
      <c r="H370" t="str">
        <f t="shared" si="6"/>
        <v>Año 2</v>
      </c>
      <c r="I370" s="2" t="str">
        <f>VLOOKUP(LEFT(A370,3),TablasAnexas!$A$22:$B$41,2,FALSE)</f>
        <v>Valle del Cauca</v>
      </c>
      <c r="L370" t="str">
        <f>VLOOKUP(A370,[1]HistoriaOrdenCW24031155!$C$2:$F$1413,4,FALSE)</f>
        <v>Juan Carlos Gonzalez</v>
      </c>
    </row>
    <row r="371" spans="1:12" x14ac:dyDescent="0.25">
      <c r="A371" t="str">
        <f>VLOOKUP("SurOccidente",[1]HistoriaOrdenCW24031155!$B371:$C$1413,2,FALSE)</f>
        <v>VAL.Via Potrerito</v>
      </c>
      <c r="B371" s="3">
        <f ca="1">SUMIF([1]HistoriaOrdenCW24031155!$C$1:$E$1413,A371,[1]HistoriaOrdenCW24031155!$E:$E)</f>
        <v>237710450</v>
      </c>
      <c r="C371" s="1">
        <f>SUMIFS([1]HistoriaOrdenCW24031155!$E$2:$E$1413,[1]HistoriaOrdenCW24031155!$C$2:$C$1413,A371,[1]HistoriaOrdenCW24031155!$Z$2:$Z$1413,"")</f>
        <v>80000000</v>
      </c>
      <c r="D371" s="1">
        <f>SUMIFS([1]HistoriaOrdenCW24031155!$E$2:$E$1413,[1]HistoriaOrdenCW24031155!$C$2:$C$1413,A371,[1]HistoriaOrdenCW24031155!$Z$2:$Z$1413,"&gt; 0")</f>
        <v>157710450</v>
      </c>
      <c r="E371" s="4">
        <f>IFERROR(IF(VLOOKUP(A371,[1]HistoriaOrdenCW24031155!$C$2:$Z$1413,24,FALSE)=0,"",VLOOKUP(A371,[1]HistoriaOrdenCW24031155!$C$2:$Z$1413,24,FALSE)),"")</f>
        <v>44596</v>
      </c>
      <c r="F371" s="2" t="str">
        <f>MID(IF(VLOOKUP("SurOccidente",[1]HistoriaOrdenCW24031155!$B371:$D$1413,2,FALSE)="NA","",(VLOOKUP("SurOccidente",[1]HistoriaOrdenCW24031155!$B371:$D$1413,3,FALSE))),1,90)</f>
        <v>Plan de Expansión - Cimentación Torre</v>
      </c>
      <c r="G371" s="4">
        <f>VLOOKUP(A371,[1]HistoriaOrdenCW24031155!$C$2:$O$1413,13,FALSE)</f>
        <v>44473</v>
      </c>
      <c r="H371" t="str">
        <f t="shared" si="6"/>
        <v>Año 2</v>
      </c>
      <c r="I371" s="2" t="str">
        <f>VLOOKUP(LEFT(A371,3),TablasAnexas!$A$22:$B$41,2,FALSE)</f>
        <v>Valle del Cauca</v>
      </c>
      <c r="L371" t="str">
        <f>VLOOKUP(A371,[1]HistoriaOrdenCW24031155!$C$2:$F$1413,4,FALSE)</f>
        <v>Luis Ediel Torres</v>
      </c>
    </row>
    <row r="372" spans="1:12" x14ac:dyDescent="0.25">
      <c r="A372" t="str">
        <f>VLOOKUP("SurOccidente",[1]HistoriaOrdenCW24031155!$B372:$C$1413,2,FALSE)</f>
        <v>VAL.Via Potrerito</v>
      </c>
      <c r="B372" s="3">
        <f ca="1">SUMIF([1]HistoriaOrdenCW24031155!$C$1:$E$1413,A372,[1]HistoriaOrdenCW24031155!$E:$E)</f>
        <v>237710450</v>
      </c>
      <c r="C372" s="1">
        <f>SUMIFS([1]HistoriaOrdenCW24031155!$E$2:$E$1413,[1]HistoriaOrdenCW24031155!$C$2:$C$1413,A372,[1]HistoriaOrdenCW24031155!$Z$2:$Z$1413,"")</f>
        <v>80000000</v>
      </c>
      <c r="D372" s="1">
        <f>SUMIFS([1]HistoriaOrdenCW24031155!$E$2:$E$1413,[1]HistoriaOrdenCW24031155!$C$2:$C$1413,A372,[1]HistoriaOrdenCW24031155!$Z$2:$Z$1413,"&gt; 0")</f>
        <v>157710450</v>
      </c>
      <c r="E372" s="4">
        <f>IFERROR(IF(VLOOKUP(A372,[1]HistoriaOrdenCW24031155!$C$2:$Z$1413,24,FALSE)=0,"",VLOOKUP(A372,[1]HistoriaOrdenCW24031155!$C$2:$Z$1413,24,FALSE)),"")</f>
        <v>44596</v>
      </c>
      <c r="F372" s="2" t="str">
        <f>MID(IF(VLOOKUP("SurOccidente",[1]HistoriaOrdenCW24031155!$B372:$D$1413,2,FALSE)="NA","",(VLOOKUP("SurOccidente",[1]HistoriaOrdenCW24031155!$B372:$D$1413,3,FALSE))),1,90)</f>
        <v>Plan de Expansión - Suministro e Instalación de Torre</v>
      </c>
      <c r="G372" s="4">
        <f>VLOOKUP(A372,[1]HistoriaOrdenCW24031155!$C$2:$O$1413,13,FALSE)</f>
        <v>44473</v>
      </c>
      <c r="H372" t="str">
        <f t="shared" si="6"/>
        <v>Año 2</v>
      </c>
      <c r="I372" s="2" t="str">
        <f>VLOOKUP(LEFT(A372,3),TablasAnexas!$A$22:$B$41,2,FALSE)</f>
        <v>Valle del Cauca</v>
      </c>
      <c r="L372" t="str">
        <f>VLOOKUP(A372,[1]HistoriaOrdenCW24031155!$C$2:$F$1413,4,FALSE)</f>
        <v>Luis Ediel Torres</v>
      </c>
    </row>
    <row r="373" spans="1:12" x14ac:dyDescent="0.25">
      <c r="A373" t="str">
        <f>VLOOKUP("SurOccidente",[1]HistoriaOrdenCW24031155!$B373:$C$1413,2,FALSE)</f>
        <v>VAL.Via Potrerito</v>
      </c>
      <c r="B373" s="3">
        <f ca="1">SUMIF([1]HistoriaOrdenCW24031155!$C$1:$E$1413,A373,[1]HistoriaOrdenCW24031155!$E:$E)</f>
        <v>237710450</v>
      </c>
      <c r="C373" s="1">
        <f>SUMIFS([1]HistoriaOrdenCW24031155!$E$2:$E$1413,[1]HistoriaOrdenCW24031155!$C$2:$C$1413,A373,[1]HistoriaOrdenCW24031155!$Z$2:$Z$1413,"")</f>
        <v>80000000</v>
      </c>
      <c r="D373" s="1">
        <f>SUMIFS([1]HistoriaOrdenCW24031155!$E$2:$E$1413,[1]HistoriaOrdenCW24031155!$C$2:$C$1413,A373,[1]HistoriaOrdenCW24031155!$Z$2:$Z$1413,"&gt; 0")</f>
        <v>157710450</v>
      </c>
      <c r="E373" s="4">
        <f>IFERROR(IF(VLOOKUP(A373,[1]HistoriaOrdenCW24031155!$C$2:$Z$1413,24,FALSE)=0,"",VLOOKUP(A373,[1]HistoriaOrdenCW24031155!$C$2:$Z$1413,24,FALSE)),"")</f>
        <v>44596</v>
      </c>
      <c r="F373" s="2" t="str">
        <f>MID(IF(VLOOKUP("SurOccidente",[1]HistoriaOrdenCW24031155!$B373:$D$1413,2,FALSE)="NA","",(VLOOKUP("SurOccidente",[1]HistoriaOrdenCW24031155!$B373:$D$1413,3,FALSE))),1,90)</f>
        <v>Plan de Expansión - Obra Civil 100%</v>
      </c>
      <c r="G373" s="4">
        <f>VLOOKUP(A373,[1]HistoriaOrdenCW24031155!$C$2:$O$1413,13,FALSE)</f>
        <v>44473</v>
      </c>
      <c r="H373" t="str">
        <f t="shared" si="6"/>
        <v>Año 2</v>
      </c>
      <c r="I373" s="2" t="str">
        <f>VLOOKUP(LEFT(A373,3),TablasAnexas!$A$22:$B$41,2,FALSE)</f>
        <v>Valle del Cauca</v>
      </c>
      <c r="L373" t="str">
        <f>VLOOKUP(A373,[1]HistoriaOrdenCW24031155!$C$2:$F$1413,4,FALSE)</f>
        <v>Luis Ediel Torres</v>
      </c>
    </row>
    <row r="374" spans="1:12" x14ac:dyDescent="0.25">
      <c r="A374" t="str">
        <f>VLOOKUP("SurOccidente",[1]HistoriaOrdenCW24031155!$B374:$C$1413,2,FALSE)</f>
        <v>JAM.Las Mercedes-2</v>
      </c>
      <c r="B374" s="3">
        <f ca="1">SUMIF([1]HistoriaOrdenCW24031155!$C$1:$E$1413,A374,[1]HistoriaOrdenCW24031155!$E:$E)</f>
        <v>310598322</v>
      </c>
      <c r="C374" s="1">
        <f>SUMIFS([1]HistoriaOrdenCW24031155!$E$2:$E$1413,[1]HistoriaOrdenCW24031155!$C$2:$C$1413,A374,[1]HistoriaOrdenCW24031155!$Z$2:$Z$1413,"")</f>
        <v>0</v>
      </c>
      <c r="D374" s="1">
        <f>SUMIFS([1]HistoriaOrdenCW24031155!$E$2:$E$1413,[1]HistoriaOrdenCW24031155!$C$2:$C$1413,A374,[1]HistoriaOrdenCW24031155!$Z$2:$Z$1413,"&gt; 0")</f>
        <v>310598322</v>
      </c>
      <c r="E374" s="4">
        <f>IFERROR(IF(VLOOKUP(A374,[1]HistoriaOrdenCW24031155!$C$2:$Z$1413,24,FALSE)=0,"",VLOOKUP(A374,[1]HistoriaOrdenCW24031155!$C$2:$Z$1413,24,FALSE)),"")</f>
        <v>44567</v>
      </c>
      <c r="F374" s="2" t="str">
        <f>MID(IF(VLOOKUP("SurOccidente",[1]HistoriaOrdenCW24031155!$B374:$D$1413,2,FALSE)="NA","",(VLOOKUP("SurOccidente",[1]HistoriaOrdenCW24031155!$B374:$D$1413,3,FALSE))),1,90)</f>
        <v>Plan de Expansión - Cimentación Torre</v>
      </c>
      <c r="G374" s="4">
        <f>VLOOKUP(A374,[1]HistoriaOrdenCW24031155!$C$2:$O$1413,13,FALSE)</f>
        <v>44480</v>
      </c>
      <c r="H374" t="str">
        <f t="shared" si="6"/>
        <v>Año 2</v>
      </c>
      <c r="I374" s="2" t="str">
        <f>VLOOKUP(LEFT(A374,3),TablasAnexas!$A$22:$B$41,2,FALSE)</f>
        <v>Jamundi</v>
      </c>
      <c r="L374" t="str">
        <f>VLOOKUP(A374,[1]HistoriaOrdenCW24031155!$C$2:$F$1413,4,FALSE)</f>
        <v>Luis Ediel Torres</v>
      </c>
    </row>
    <row r="375" spans="1:12" x14ac:dyDescent="0.25">
      <c r="A375" t="str">
        <f>VLOOKUP("SurOccidente",[1]HistoriaOrdenCW24031155!$B375:$C$1413,2,FALSE)</f>
        <v>JAM.Las Mercedes-2</v>
      </c>
      <c r="B375" s="3">
        <f ca="1">SUMIF([1]HistoriaOrdenCW24031155!$C$1:$E$1413,A375,[1]HistoriaOrdenCW24031155!$E:$E)</f>
        <v>310598322</v>
      </c>
      <c r="C375" s="1">
        <f>SUMIFS([1]HistoriaOrdenCW24031155!$E$2:$E$1413,[1]HistoriaOrdenCW24031155!$C$2:$C$1413,A375,[1]HistoriaOrdenCW24031155!$Z$2:$Z$1413,"")</f>
        <v>0</v>
      </c>
      <c r="D375" s="1">
        <f>SUMIFS([1]HistoriaOrdenCW24031155!$E$2:$E$1413,[1]HistoriaOrdenCW24031155!$C$2:$C$1413,A375,[1]HistoriaOrdenCW24031155!$Z$2:$Z$1413,"&gt; 0")</f>
        <v>310598322</v>
      </c>
      <c r="E375" s="4">
        <f>IFERROR(IF(VLOOKUP(A375,[1]HistoriaOrdenCW24031155!$C$2:$Z$1413,24,FALSE)=0,"",VLOOKUP(A375,[1]HistoriaOrdenCW24031155!$C$2:$Z$1413,24,FALSE)),"")</f>
        <v>44567</v>
      </c>
      <c r="F375" s="2" t="str">
        <f>MID(IF(VLOOKUP("SurOccidente",[1]HistoriaOrdenCW24031155!$B375:$D$1413,2,FALSE)="NA","",(VLOOKUP("SurOccidente",[1]HistoriaOrdenCW24031155!$B375:$D$1413,3,FALSE))),1,90)</f>
        <v>Plan de Expansión - Suministro e Instalación de Torre</v>
      </c>
      <c r="G375" s="4">
        <f>VLOOKUP(A375,[1]HistoriaOrdenCW24031155!$C$2:$O$1413,13,FALSE)</f>
        <v>44480</v>
      </c>
      <c r="H375" t="str">
        <f t="shared" si="6"/>
        <v>Año 2</v>
      </c>
      <c r="I375" s="2" t="str">
        <f>VLOOKUP(LEFT(A375,3),TablasAnexas!$A$22:$B$41,2,FALSE)</f>
        <v>Jamundi</v>
      </c>
      <c r="L375" t="str">
        <f>VLOOKUP(A375,[1]HistoriaOrdenCW24031155!$C$2:$F$1413,4,FALSE)</f>
        <v>Luis Ediel Torres</v>
      </c>
    </row>
    <row r="376" spans="1:12" x14ac:dyDescent="0.25">
      <c r="A376" t="str">
        <f>VLOOKUP("SurOccidente",[1]HistoriaOrdenCW24031155!$B376:$C$1413,2,FALSE)</f>
        <v>JAM.Las Mercedes-2</v>
      </c>
      <c r="B376" s="3">
        <f ca="1">SUMIF([1]HistoriaOrdenCW24031155!$C$1:$E$1413,A376,[1]HistoriaOrdenCW24031155!$E:$E)</f>
        <v>310598322</v>
      </c>
      <c r="C376" s="1">
        <f>SUMIFS([1]HistoriaOrdenCW24031155!$E$2:$E$1413,[1]HistoriaOrdenCW24031155!$C$2:$C$1413,A376,[1]HistoriaOrdenCW24031155!$Z$2:$Z$1413,"")</f>
        <v>0</v>
      </c>
      <c r="D376" s="1">
        <f>SUMIFS([1]HistoriaOrdenCW24031155!$E$2:$E$1413,[1]HistoriaOrdenCW24031155!$C$2:$C$1413,A376,[1]HistoriaOrdenCW24031155!$Z$2:$Z$1413,"&gt; 0")</f>
        <v>310598322</v>
      </c>
      <c r="E376" s="4">
        <f>IFERROR(IF(VLOOKUP(A376,[1]HistoriaOrdenCW24031155!$C$2:$Z$1413,24,FALSE)=0,"",VLOOKUP(A376,[1]HistoriaOrdenCW24031155!$C$2:$Z$1413,24,FALSE)),"")</f>
        <v>44567</v>
      </c>
      <c r="F376" s="2" t="str">
        <f>MID(IF(VLOOKUP("SurOccidente",[1]HistoriaOrdenCW24031155!$B376:$D$1413,2,FALSE)="NA","",(VLOOKUP("SurOccidente",[1]HistoriaOrdenCW24031155!$B376:$D$1413,3,FALSE))),1,90)</f>
        <v>Plan de Expansión - Obra Civil 100%</v>
      </c>
      <c r="G376" s="4">
        <f>VLOOKUP(A376,[1]HistoriaOrdenCW24031155!$C$2:$O$1413,13,FALSE)</f>
        <v>44480</v>
      </c>
      <c r="H376" t="str">
        <f t="shared" si="6"/>
        <v>Año 2</v>
      </c>
      <c r="I376" s="2" t="str">
        <f>VLOOKUP(LEFT(A376,3),TablasAnexas!$A$22:$B$41,2,FALSE)</f>
        <v>Jamundi</v>
      </c>
      <c r="L376" t="str">
        <f>VLOOKUP(A376,[1]HistoriaOrdenCW24031155!$C$2:$F$1413,4,FALSE)</f>
        <v>Luis Ediel Torres</v>
      </c>
    </row>
    <row r="377" spans="1:12" x14ac:dyDescent="0.25">
      <c r="A377" t="str">
        <f>VLOOKUP("SurOccidente",[1]HistoriaOrdenCW24031155!$B377:$C$1413,2,FALSE)</f>
        <v>CAU.La Chicuena</v>
      </c>
      <c r="B377" s="3">
        <f ca="1">SUMIF([1]HistoriaOrdenCW24031155!$C$1:$E$1413,A377,[1]HistoriaOrdenCW24031155!$E:$E)</f>
        <v>328541576</v>
      </c>
      <c r="C377" s="1">
        <f>SUMIFS([1]HistoriaOrdenCW24031155!$E$2:$E$1413,[1]HistoriaOrdenCW24031155!$C$2:$C$1413,A377,[1]HistoriaOrdenCW24031155!$Z$2:$Z$1413,"")</f>
        <v>0</v>
      </c>
      <c r="D377" s="1">
        <f>SUMIFS([1]HistoriaOrdenCW24031155!$E$2:$E$1413,[1]HistoriaOrdenCW24031155!$C$2:$C$1413,A377,[1]HistoriaOrdenCW24031155!$Z$2:$Z$1413,"&gt; 0")</f>
        <v>328541576</v>
      </c>
      <c r="E377" s="4">
        <f>IFERROR(IF(VLOOKUP(A377,[1]HistoriaOrdenCW24031155!$C$2:$Z$1413,24,FALSE)=0,"",VLOOKUP(A377,[1]HistoriaOrdenCW24031155!$C$2:$Z$1413,24,FALSE)),"")</f>
        <v>44596</v>
      </c>
      <c r="F377" s="2" t="str">
        <f>MID(IF(VLOOKUP("SurOccidente",[1]HistoriaOrdenCW24031155!$B377:$D$1413,2,FALSE)="NA","",(VLOOKUP("SurOccidente",[1]HistoriaOrdenCW24031155!$B377:$D$1413,3,FALSE))),1,90)</f>
        <v>Localidades 700 - Obra Civil 100%</v>
      </c>
      <c r="G377" s="4">
        <f>VLOOKUP(A377,[1]HistoriaOrdenCW24031155!$C$2:$O$1413,13,FALSE)</f>
        <v>44470</v>
      </c>
      <c r="H377" t="str">
        <f t="shared" si="6"/>
        <v>Año 2</v>
      </c>
      <c r="I377" s="2" t="str">
        <f>VLOOKUP(LEFT(A377,3),TablasAnexas!$A$22:$B$41,2,FALSE)</f>
        <v>Cauca</v>
      </c>
      <c r="L377" t="str">
        <f>VLOOKUP(A377,[1]HistoriaOrdenCW24031155!$C$2:$F$1413,4,FALSE)</f>
        <v>German David Diez</v>
      </c>
    </row>
    <row r="378" spans="1:12" x14ac:dyDescent="0.25">
      <c r="A378" t="str">
        <f>VLOOKUP("SurOccidente",[1]HistoriaOrdenCW24031155!$B378:$C$1413,2,FALSE)</f>
        <v>CAQ.Mono Alta</v>
      </c>
      <c r="B378" s="3">
        <f ca="1">SUMIF([1]HistoriaOrdenCW24031155!$C$1:$E$1413,A378,[1]HistoriaOrdenCW24031155!$E:$E)</f>
        <v>260839884</v>
      </c>
      <c r="C378" s="1">
        <f>SUMIFS([1]HistoriaOrdenCW24031155!$E$2:$E$1413,[1]HistoriaOrdenCW24031155!$C$2:$C$1413,A378,[1]HistoriaOrdenCW24031155!$Z$2:$Z$1413,"")</f>
        <v>0</v>
      </c>
      <c r="D378" s="1">
        <f>SUMIFS([1]HistoriaOrdenCW24031155!$E$2:$E$1413,[1]HistoriaOrdenCW24031155!$C$2:$C$1413,A378,[1]HistoriaOrdenCW24031155!$Z$2:$Z$1413,"&gt; 0")</f>
        <v>260839884</v>
      </c>
      <c r="E378" s="4">
        <f>IFERROR(IF(VLOOKUP(A378,[1]HistoriaOrdenCW24031155!$C$2:$Z$1413,24,FALSE)=0,"",VLOOKUP(A378,[1]HistoriaOrdenCW24031155!$C$2:$Z$1413,24,FALSE)),"")</f>
        <v>44624</v>
      </c>
      <c r="F378" s="2" t="str">
        <f>MID(IF(VLOOKUP("SurOccidente",[1]HistoriaOrdenCW24031155!$B378:$D$1413,2,FALSE)="NA","",(VLOOKUP("SurOccidente",[1]HistoriaOrdenCW24031155!$B378:$D$1413,3,FALSE))),1,90)</f>
        <v>Localidades 700 - Suministro e Instalación Torre</v>
      </c>
      <c r="G378" s="4">
        <f>VLOOKUP(A378,[1]HistoriaOrdenCW24031155!$C$2:$O$1413,13,FALSE)</f>
        <v>44588</v>
      </c>
      <c r="H378" t="str">
        <f t="shared" si="6"/>
        <v>Año 3</v>
      </c>
      <c r="I378" s="2" t="str">
        <f>VLOOKUP(LEFT(A378,3),TablasAnexas!$A$22:$B$41,2,FALSE)</f>
        <v>Caqueta</v>
      </c>
      <c r="L378" t="str">
        <f>VLOOKUP(A378,[1]HistoriaOrdenCW24031155!$C$2:$F$1413,4,FALSE)</f>
        <v>German David Diez</v>
      </c>
    </row>
    <row r="379" spans="1:12" x14ac:dyDescent="0.25">
      <c r="A379" t="str">
        <f>VLOOKUP("SurOccidente",[1]HistoriaOrdenCW24031155!$B379:$C$1413,2,FALSE)</f>
        <v>CAQ.Mono Alta</v>
      </c>
      <c r="B379" s="3">
        <f ca="1">SUMIF([1]HistoriaOrdenCW24031155!$C$1:$E$1413,A379,[1]HistoriaOrdenCW24031155!$E:$E)</f>
        <v>260839884</v>
      </c>
      <c r="C379" s="1">
        <f>SUMIFS([1]HistoriaOrdenCW24031155!$E$2:$E$1413,[1]HistoriaOrdenCW24031155!$C$2:$C$1413,A379,[1]HistoriaOrdenCW24031155!$Z$2:$Z$1413,"")</f>
        <v>0</v>
      </c>
      <c r="D379" s="1">
        <f>SUMIFS([1]HistoriaOrdenCW24031155!$E$2:$E$1413,[1]HistoriaOrdenCW24031155!$C$2:$C$1413,A379,[1]HistoriaOrdenCW24031155!$Z$2:$Z$1413,"&gt; 0")</f>
        <v>260839884</v>
      </c>
      <c r="E379" s="4">
        <f>IFERROR(IF(VLOOKUP(A379,[1]HistoriaOrdenCW24031155!$C$2:$Z$1413,24,FALSE)=0,"",VLOOKUP(A379,[1]HistoriaOrdenCW24031155!$C$2:$Z$1413,24,FALSE)),"")</f>
        <v>44624</v>
      </c>
      <c r="F379" s="2" t="str">
        <f>MID(IF(VLOOKUP("SurOccidente",[1]HistoriaOrdenCW24031155!$B379:$D$1413,2,FALSE)="NA","",(VLOOKUP("SurOccidente",[1]HistoriaOrdenCW24031155!$B379:$D$1413,3,FALSE))),1,90)</f>
        <v>Localidades 700 - Obra Civil 100%</v>
      </c>
      <c r="G379" s="4">
        <f>VLOOKUP(A379,[1]HistoriaOrdenCW24031155!$C$2:$O$1413,13,FALSE)</f>
        <v>44588</v>
      </c>
      <c r="H379" t="str">
        <f t="shared" si="6"/>
        <v>Año 3</v>
      </c>
      <c r="I379" s="2" t="str">
        <f>VLOOKUP(LEFT(A379,3),TablasAnexas!$A$22:$B$41,2,FALSE)</f>
        <v>Caqueta</v>
      </c>
      <c r="L379" t="str">
        <f>VLOOKUP(A379,[1]HistoriaOrdenCW24031155!$C$2:$F$1413,4,FALSE)</f>
        <v>German David Diez</v>
      </c>
    </row>
    <row r="380" spans="1:12" x14ac:dyDescent="0.25">
      <c r="A380" t="str">
        <f>VLOOKUP("SurOccidente",[1]HistoriaOrdenCW24031155!$B380:$C$1413,2,FALSE)</f>
        <v>CAQ.La Paz 1</v>
      </c>
      <c r="B380" s="3">
        <f ca="1">SUMIF([1]HistoriaOrdenCW24031155!$C$1:$E$1413,A380,[1]HistoriaOrdenCW24031155!$E:$E)</f>
        <v>1183028617</v>
      </c>
      <c r="C380" s="1">
        <f>SUMIFS([1]HistoriaOrdenCW24031155!$E$2:$E$1413,[1]HistoriaOrdenCW24031155!$C$2:$C$1413,A380,[1]HistoriaOrdenCW24031155!$Z$2:$Z$1413,"")</f>
        <v>935012683</v>
      </c>
      <c r="D380" s="1">
        <f>SUMIFS([1]HistoriaOrdenCW24031155!$E$2:$E$1413,[1]HistoriaOrdenCW24031155!$C$2:$C$1413,A380,[1]HistoriaOrdenCW24031155!$Z$2:$Z$1413,"&gt; 0")</f>
        <v>248015934</v>
      </c>
      <c r="E380" s="4">
        <f>IFERROR(IF(VLOOKUP(A380,[1]HistoriaOrdenCW24031155!$C$2:$Z$1413,24,FALSE)=0,"",VLOOKUP(A380,[1]HistoriaOrdenCW24031155!$C$2:$Z$1413,24,FALSE)),"")</f>
        <v>44624</v>
      </c>
      <c r="F380" s="2" t="str">
        <f>MID(IF(VLOOKUP("SurOccidente",[1]HistoriaOrdenCW24031155!$B380:$D$1413,2,FALSE)="NA","",(VLOOKUP("SurOccidente",[1]HistoriaOrdenCW24031155!$B380:$D$1413,3,FALSE))),1,90)</f>
        <v>Localidades 700 - Suministro e Instalación Torre</v>
      </c>
      <c r="G380" s="4">
        <f>VLOOKUP(A380,[1]HistoriaOrdenCW24031155!$C$2:$O$1413,13,FALSE)</f>
        <v>44473</v>
      </c>
      <c r="H380" t="str">
        <f t="shared" si="6"/>
        <v>Año 2</v>
      </c>
      <c r="I380" s="2" t="str">
        <f>VLOOKUP(LEFT(A380,3),TablasAnexas!$A$22:$B$41,2,FALSE)</f>
        <v>Caqueta</v>
      </c>
      <c r="L380" t="str">
        <f>VLOOKUP(A380,[1]HistoriaOrdenCW24031155!$C$2:$F$1413,4,FALSE)</f>
        <v>Luis Ediel Torres</v>
      </c>
    </row>
    <row r="381" spans="1:12" x14ac:dyDescent="0.25">
      <c r="A381" t="str">
        <f>VLOOKUP("SurOccidente",[1]HistoriaOrdenCW24031155!$B381:$C$1413,2,FALSE)</f>
        <v>CAQ.La Paz 1</v>
      </c>
      <c r="B381" s="3">
        <f ca="1">SUMIF([1]HistoriaOrdenCW24031155!$C$1:$E$1413,A381,[1]HistoriaOrdenCW24031155!$E:$E)</f>
        <v>1183028617</v>
      </c>
      <c r="C381" s="1">
        <f>SUMIFS([1]HistoriaOrdenCW24031155!$E$2:$E$1413,[1]HistoriaOrdenCW24031155!$C$2:$C$1413,A381,[1]HistoriaOrdenCW24031155!$Z$2:$Z$1413,"")</f>
        <v>935012683</v>
      </c>
      <c r="D381" s="1">
        <f>SUMIFS([1]HistoriaOrdenCW24031155!$E$2:$E$1413,[1]HistoriaOrdenCW24031155!$C$2:$C$1413,A381,[1]HistoriaOrdenCW24031155!$Z$2:$Z$1413,"&gt; 0")</f>
        <v>248015934</v>
      </c>
      <c r="E381" s="4">
        <f>IFERROR(IF(VLOOKUP(A381,[1]HistoriaOrdenCW24031155!$C$2:$Z$1413,24,FALSE)=0,"",VLOOKUP(A381,[1]HistoriaOrdenCW24031155!$C$2:$Z$1413,24,FALSE)),"")</f>
        <v>44624</v>
      </c>
      <c r="F381" s="2" t="str">
        <f>MID(IF(VLOOKUP("SurOccidente",[1]HistoriaOrdenCW24031155!$B381:$D$1413,2,FALSE)="NA","",(VLOOKUP("SurOccidente",[1]HistoriaOrdenCW24031155!$B381:$D$1413,3,FALSE))),1,90)</f>
        <v>Localidades 700 - Cimentación Torre</v>
      </c>
      <c r="G381" s="4">
        <f>VLOOKUP(A381,[1]HistoriaOrdenCW24031155!$C$2:$O$1413,13,FALSE)</f>
        <v>44473</v>
      </c>
      <c r="H381" t="str">
        <f t="shared" si="6"/>
        <v>Año 2</v>
      </c>
      <c r="I381" s="2" t="str">
        <f>VLOOKUP(LEFT(A381,3),TablasAnexas!$A$22:$B$41,2,FALSE)</f>
        <v>Caqueta</v>
      </c>
      <c r="L381" t="str">
        <f>VLOOKUP(A381,[1]HistoriaOrdenCW24031155!$C$2:$F$1413,4,FALSE)</f>
        <v>Luis Ediel Torres</v>
      </c>
    </row>
    <row r="382" spans="1:12" x14ac:dyDescent="0.25">
      <c r="A382" t="str">
        <f>VLOOKUP("SurOccidente",[1]HistoriaOrdenCW24031155!$B382:$C$1413,2,FALSE)</f>
        <v>CAQ.La Paz 1</v>
      </c>
      <c r="B382" s="3">
        <f ca="1">SUMIF([1]HistoriaOrdenCW24031155!$C$1:$E$1413,A382,[1]HistoriaOrdenCW24031155!$E:$E)</f>
        <v>1183028617</v>
      </c>
      <c r="C382" s="1">
        <f>SUMIFS([1]HistoriaOrdenCW24031155!$E$2:$E$1413,[1]HistoriaOrdenCW24031155!$C$2:$C$1413,A382,[1]HistoriaOrdenCW24031155!$Z$2:$Z$1413,"")</f>
        <v>935012683</v>
      </c>
      <c r="D382" s="1">
        <f>SUMIFS([1]HistoriaOrdenCW24031155!$E$2:$E$1413,[1]HistoriaOrdenCW24031155!$C$2:$C$1413,A382,[1]HistoriaOrdenCW24031155!$Z$2:$Z$1413,"&gt; 0")</f>
        <v>248015934</v>
      </c>
      <c r="E382" s="4">
        <f>IFERROR(IF(VLOOKUP(A382,[1]HistoriaOrdenCW24031155!$C$2:$Z$1413,24,FALSE)=0,"",VLOOKUP(A382,[1]HistoriaOrdenCW24031155!$C$2:$Z$1413,24,FALSE)),"")</f>
        <v>44624</v>
      </c>
      <c r="F382" s="2" t="str">
        <f>MID(IF(VLOOKUP("SurOccidente",[1]HistoriaOrdenCW24031155!$B382:$D$1413,2,FALSE)="NA","",(VLOOKUP("SurOccidente",[1]HistoriaOrdenCW24031155!$B382:$D$1413,3,FALSE))),1,90)</f>
        <v>Localidades 700 - Obra Civil 100%</v>
      </c>
      <c r="G382" s="4">
        <f>VLOOKUP(A382,[1]HistoriaOrdenCW24031155!$C$2:$O$1413,13,FALSE)</f>
        <v>44473</v>
      </c>
      <c r="H382" t="str">
        <f t="shared" si="6"/>
        <v>Año 2</v>
      </c>
      <c r="I382" s="2" t="str">
        <f>VLOOKUP(LEFT(A382,3),TablasAnexas!$A$22:$B$41,2,FALSE)</f>
        <v>Caqueta</v>
      </c>
      <c r="L382" t="str">
        <f>VLOOKUP(A382,[1]HistoriaOrdenCW24031155!$C$2:$F$1413,4,FALSE)</f>
        <v>Luis Ediel Torres</v>
      </c>
    </row>
    <row r="383" spans="1:12" x14ac:dyDescent="0.25">
      <c r="A383" t="str">
        <f>VLOOKUP("SurOccidente",[1]HistoriaOrdenCW24031155!$B383:$C$1413,2,FALSE)</f>
        <v>HUI.Riverita</v>
      </c>
      <c r="B383" s="3">
        <f ca="1">SUMIF([1]HistoriaOrdenCW24031155!$C$1:$E$1413,A383,[1]HistoriaOrdenCW24031155!$E:$E)</f>
        <v>11957039</v>
      </c>
      <c r="C383" s="1">
        <f>SUMIFS([1]HistoriaOrdenCW24031155!$E$2:$E$1413,[1]HistoriaOrdenCW24031155!$C$2:$C$1413,A383,[1]HistoriaOrdenCW24031155!$Z$2:$Z$1413,"")</f>
        <v>0</v>
      </c>
      <c r="D383" s="1">
        <f>SUMIFS([1]HistoriaOrdenCW24031155!$E$2:$E$1413,[1]HistoriaOrdenCW24031155!$C$2:$C$1413,A383,[1]HistoriaOrdenCW24031155!$Z$2:$Z$1413,"&gt; 0")</f>
        <v>11957039</v>
      </c>
      <c r="E383" s="4">
        <f>IFERROR(IF(VLOOKUP(A383,[1]HistoriaOrdenCW24031155!$C$2:$Z$1413,24,FALSE)=0,"",VLOOKUP(A383,[1]HistoriaOrdenCW24031155!$C$2:$Z$1413,24,FALSE)),"")</f>
        <v>44504</v>
      </c>
      <c r="F383" s="2" t="str">
        <f>MID(IF(VLOOKUP("SurOccidente",[1]HistoriaOrdenCW24031155!$B383:$D$1413,2,FALSE)="NA","",(VLOOKUP("SurOccidente",[1]HistoriaOrdenCW24031155!$B383:$D$1413,3,FALSE))),1,90)</f>
        <v>Ampliación Localidades 700 - Ampliación Obras Civiles</v>
      </c>
      <c r="G383" s="4">
        <f>VLOOKUP(A383,[1]HistoriaOrdenCW24031155!$C$2:$O$1413,13,FALSE)</f>
        <v>44467</v>
      </c>
      <c r="H383" t="str">
        <f t="shared" si="6"/>
        <v>Año 2</v>
      </c>
      <c r="I383" s="2" t="str">
        <f>VLOOKUP(LEFT(A383,3),TablasAnexas!$A$22:$B$41,2,FALSE)</f>
        <v>Huila</v>
      </c>
      <c r="L383" t="str">
        <f>VLOOKUP(A383,[1]HistoriaOrdenCW24031155!$C$2:$F$1413,4,FALSE)</f>
        <v>German Dario Mancipe</v>
      </c>
    </row>
    <row r="384" spans="1:12" x14ac:dyDescent="0.25">
      <c r="A384" t="str">
        <f>VLOOKUP("SurOccidente",[1]HistoriaOrdenCW24031155!$B384:$C$1413,2,FALSE)</f>
        <v>TOL.Saldana-2</v>
      </c>
      <c r="B384" s="3">
        <f ca="1">SUMIF([1]HistoriaOrdenCW24031155!$C$1:$E$1413,A384,[1]HistoriaOrdenCW24031155!$E:$E)</f>
        <v>10324322</v>
      </c>
      <c r="C384" s="1">
        <f>SUMIFS([1]HistoriaOrdenCW24031155!$E$2:$E$1413,[1]HistoriaOrdenCW24031155!$C$2:$C$1413,A384,[1]HistoriaOrdenCW24031155!$Z$2:$Z$1413,"")</f>
        <v>0</v>
      </c>
      <c r="D384" s="1">
        <f>SUMIFS([1]HistoriaOrdenCW24031155!$E$2:$E$1413,[1]HistoriaOrdenCW24031155!$C$2:$C$1413,A384,[1]HistoriaOrdenCW24031155!$Z$2:$Z$1413,"&gt; 0")</f>
        <v>10324322</v>
      </c>
      <c r="E384" s="4">
        <f>IFERROR(IF(VLOOKUP(A384,[1]HistoriaOrdenCW24031155!$C$2:$Z$1413,24,FALSE)=0,"",VLOOKUP(A384,[1]HistoriaOrdenCW24031155!$C$2:$Z$1413,24,FALSE)),"")</f>
        <v>44504</v>
      </c>
      <c r="F384" s="2" t="str">
        <f>MID(IF(VLOOKUP("SurOccidente",[1]HistoriaOrdenCW24031155!$B384:$D$1413,2,FALSE)="NA","",(VLOOKUP("SurOccidente",[1]HistoriaOrdenCW24031155!$B384:$D$1413,3,FALSE))),1,90)</f>
        <v>Ampliación Localidades 700 - Ampliación Obras Civiles</v>
      </c>
      <c r="G384" s="4">
        <f>VLOOKUP(A384,[1]HistoriaOrdenCW24031155!$C$2:$O$1413,13,FALSE)</f>
        <v>44464</v>
      </c>
      <c r="H384" t="str">
        <f t="shared" si="6"/>
        <v>Año 2</v>
      </c>
      <c r="I384" s="2" t="str">
        <f>VLOOKUP(LEFT(A384,3),TablasAnexas!$A$22:$B$41,2,FALSE)</f>
        <v>Tolima</v>
      </c>
      <c r="L384" t="str">
        <f>VLOOKUP(A384,[1]HistoriaOrdenCW24031155!$C$2:$F$1413,4,FALSE)</f>
        <v>German Dario Mancipe</v>
      </c>
    </row>
    <row r="385" spans="1:12" x14ac:dyDescent="0.25">
      <c r="A385" t="str">
        <f>VLOOKUP("SurOccidente",[1]HistoriaOrdenCW24031155!$B385:$C$1413,2,FALSE)</f>
        <v>TOL.Flandes</v>
      </c>
      <c r="B385" s="3">
        <f ca="1">SUMIF([1]HistoriaOrdenCW24031155!$C$1:$E$1413,A385,[1]HistoriaOrdenCW24031155!$E:$E)</f>
        <v>13709081</v>
      </c>
      <c r="C385" s="1">
        <f>SUMIFS([1]HistoriaOrdenCW24031155!$E$2:$E$1413,[1]HistoriaOrdenCW24031155!$C$2:$C$1413,A385,[1]HistoriaOrdenCW24031155!$Z$2:$Z$1413,"")</f>
        <v>0</v>
      </c>
      <c r="D385" s="1">
        <f>SUMIFS([1]HistoriaOrdenCW24031155!$E$2:$E$1413,[1]HistoriaOrdenCW24031155!$C$2:$C$1413,A385,[1]HistoriaOrdenCW24031155!$Z$2:$Z$1413,"&gt; 0")</f>
        <v>13709081</v>
      </c>
      <c r="E385" s="4">
        <f>IFERROR(IF(VLOOKUP(A385,[1]HistoriaOrdenCW24031155!$C$2:$Z$1413,24,FALSE)=0,"",VLOOKUP(A385,[1]HistoriaOrdenCW24031155!$C$2:$Z$1413,24,FALSE)),"")</f>
        <v>44533</v>
      </c>
      <c r="F385" s="2" t="str">
        <f>MID(IF(VLOOKUP("SurOccidente",[1]HistoriaOrdenCW24031155!$B385:$D$1413,2,FALSE)="NA","",(VLOOKUP("SurOccidente",[1]HistoriaOrdenCW24031155!$B385:$D$1413,3,FALSE))),1,90)</f>
        <v>Ampliación Localidades 700 - Ampliación Obras Civiles</v>
      </c>
      <c r="G385" s="4">
        <f>VLOOKUP(A385,[1]HistoriaOrdenCW24031155!$C$2:$O$1413,13,FALSE)</f>
        <v>44464</v>
      </c>
      <c r="H385" t="str">
        <f t="shared" si="6"/>
        <v>Año 2</v>
      </c>
      <c r="I385" s="2" t="str">
        <f>VLOOKUP(LEFT(A385,3),TablasAnexas!$A$22:$B$41,2,FALSE)</f>
        <v>Tolima</v>
      </c>
      <c r="L385" t="str">
        <f>VLOOKUP(A385,[1]HistoriaOrdenCW24031155!$C$2:$F$1413,4,FALSE)</f>
        <v>German Dario Mancipe</v>
      </c>
    </row>
    <row r="386" spans="1:12" x14ac:dyDescent="0.25">
      <c r="A386" t="str">
        <f>VLOOKUP("SurOccidente",[1]HistoriaOrdenCW24031155!$B386:$C$1413,2,FALSE)</f>
        <v>POP.Torres</v>
      </c>
      <c r="B386" s="3">
        <f ca="1">SUMIF([1]HistoriaOrdenCW24031155!$C$1:$E$1413,A386,[1]HistoriaOrdenCW24031155!$E:$E)</f>
        <v>7221778</v>
      </c>
      <c r="C386" s="1">
        <f>SUMIFS([1]HistoriaOrdenCW24031155!$E$2:$E$1413,[1]HistoriaOrdenCW24031155!$C$2:$C$1413,A386,[1]HistoriaOrdenCW24031155!$Z$2:$Z$1413,"")</f>
        <v>0</v>
      </c>
      <c r="D386" s="1">
        <f>SUMIFS([1]HistoriaOrdenCW24031155!$E$2:$E$1413,[1]HistoriaOrdenCW24031155!$C$2:$C$1413,A386,[1]HistoriaOrdenCW24031155!$Z$2:$Z$1413,"&gt; 0")</f>
        <v>7221778</v>
      </c>
      <c r="E386" s="4">
        <f>IFERROR(IF(VLOOKUP(A386,[1]HistoriaOrdenCW24031155!$C$2:$Z$1413,24,FALSE)=0,"",VLOOKUP(A386,[1]HistoriaOrdenCW24031155!$C$2:$Z$1413,24,FALSE)),"")</f>
        <v>44504</v>
      </c>
      <c r="F386" s="2" t="str">
        <f>MID(IF(VLOOKUP("SurOccidente",[1]HistoriaOrdenCW24031155!$B386:$D$1413,2,FALSE)="NA","",(VLOOKUP("SurOccidente",[1]HistoriaOrdenCW24031155!$B386:$D$1413,3,FALSE))),1,90)</f>
        <v>Ampliación Localidades 700 - Ampliación Obras Civiles</v>
      </c>
      <c r="G386" s="4">
        <f>VLOOKUP(A386,[1]HistoriaOrdenCW24031155!$C$2:$O$1413,13,FALSE)</f>
        <v>44464</v>
      </c>
      <c r="H386" t="str">
        <f t="shared" si="6"/>
        <v>Año 2</v>
      </c>
      <c r="I386" s="2" t="str">
        <f>VLOOKUP(LEFT(A386,3),TablasAnexas!$A$22:$B$41,2,FALSE)</f>
        <v>Popayan</v>
      </c>
      <c r="L386" t="str">
        <f>VLOOKUP(A386,[1]HistoriaOrdenCW24031155!$C$2:$F$1413,4,FALSE)</f>
        <v>German Dario Mancipe</v>
      </c>
    </row>
    <row r="387" spans="1:12" x14ac:dyDescent="0.25">
      <c r="A387" t="str">
        <f>VLOOKUP("SurOccidente",[1]HistoriaOrdenCW24031155!$B387:$C$1413,2,FALSE)</f>
        <v>NEI.Centro</v>
      </c>
      <c r="B387" s="3">
        <f ca="1">SUMIF([1]HistoriaOrdenCW24031155!$C$1:$E$1413,A387,[1]HistoriaOrdenCW24031155!$E:$E)</f>
        <v>13983865</v>
      </c>
      <c r="C387" s="1">
        <f>SUMIFS([1]HistoriaOrdenCW24031155!$E$2:$E$1413,[1]HistoriaOrdenCW24031155!$C$2:$C$1413,A387,[1]HistoriaOrdenCW24031155!$Z$2:$Z$1413,"")</f>
        <v>0</v>
      </c>
      <c r="D387" s="1">
        <f>SUMIFS([1]HistoriaOrdenCW24031155!$E$2:$E$1413,[1]HistoriaOrdenCW24031155!$C$2:$C$1413,A387,[1]HistoriaOrdenCW24031155!$Z$2:$Z$1413,"&gt; 0")</f>
        <v>13983865</v>
      </c>
      <c r="E387" s="4">
        <f>IFERROR(IF(VLOOKUP(A387,[1]HistoriaOrdenCW24031155!$C$2:$Z$1413,24,FALSE)=0,"",VLOOKUP(A387,[1]HistoriaOrdenCW24031155!$C$2:$Z$1413,24,FALSE)),"")</f>
        <v>44533</v>
      </c>
      <c r="F387" s="2" t="str">
        <f>MID(IF(VLOOKUP("SurOccidente",[1]HistoriaOrdenCW24031155!$B387:$D$1413,2,FALSE)="NA","",(VLOOKUP("SurOccidente",[1]HistoriaOrdenCW24031155!$B387:$D$1413,3,FALSE))),1,90)</f>
        <v>Ampliación Localidades 700 - Ampliación Obras Civiles</v>
      </c>
      <c r="G387" s="4">
        <f>VLOOKUP(A387,[1]HistoriaOrdenCW24031155!$C$2:$O$1413,13,FALSE)</f>
        <v>44464</v>
      </c>
      <c r="H387" t="str">
        <f t="shared" ref="H387:H450" si="7">IF(YEAR(G387)=2022,"Año 3",IF(YEAR(G387)=2021,"Año 2","Año 1"))</f>
        <v>Año 2</v>
      </c>
      <c r="I387" s="2" t="str">
        <f>VLOOKUP(LEFT(A387,3),TablasAnexas!$A$22:$B$41,2,FALSE)</f>
        <v>Neiva</v>
      </c>
      <c r="L387" t="str">
        <f>VLOOKUP(A387,[1]HistoriaOrdenCW24031155!$C$2:$F$1413,4,FALSE)</f>
        <v>German Dario Mancipe</v>
      </c>
    </row>
    <row r="388" spans="1:12" x14ac:dyDescent="0.25">
      <c r="A388" t="str">
        <f>VLOOKUP("SurOccidente",[1]HistoriaOrdenCW24031155!$B388:$C$1413,2,FALSE)</f>
        <v>NEI.Altico</v>
      </c>
      <c r="B388" s="3">
        <f ca="1">SUMIF([1]HistoriaOrdenCW24031155!$C$1:$E$1413,A388,[1]HistoriaOrdenCW24031155!$E:$E)</f>
        <v>49464519</v>
      </c>
      <c r="C388" s="1">
        <f>SUMIFS([1]HistoriaOrdenCW24031155!$E$2:$E$1413,[1]HistoriaOrdenCW24031155!$C$2:$C$1413,A388,[1]HistoriaOrdenCW24031155!$Z$2:$Z$1413,"")</f>
        <v>25475218</v>
      </c>
      <c r="D388" s="1">
        <f>SUMIFS([1]HistoriaOrdenCW24031155!$E$2:$E$1413,[1]HistoriaOrdenCW24031155!$C$2:$C$1413,A388,[1]HistoriaOrdenCW24031155!$Z$2:$Z$1413,"&gt; 0")</f>
        <v>23989301</v>
      </c>
      <c r="E388" s="4" t="str">
        <f>IFERROR(IF(VLOOKUP(A388,[1]HistoriaOrdenCW24031155!$C$2:$Z$1413,24,FALSE)=0,"",VLOOKUP(A388,[1]HistoriaOrdenCW24031155!$C$2:$Z$1413,24,FALSE)),"")</f>
        <v/>
      </c>
      <c r="F388" s="2" t="str">
        <f>MID(IF(VLOOKUP("SurOccidente",[1]HistoriaOrdenCW24031155!$B388:$D$1413,2,FALSE)="NA","",(VLOOKUP("SurOccidente",[1]HistoriaOrdenCW24031155!$B388:$D$1413,3,FALSE))),1,90)</f>
        <v>Ampliación Localidades 700 - Ampliación Obras Civiles</v>
      </c>
      <c r="G388" s="4">
        <f>VLOOKUP(A388,[1]HistoriaOrdenCW24031155!$C$2:$O$1413,13,FALSE)</f>
        <v>44464</v>
      </c>
      <c r="H388" t="str">
        <f t="shared" si="7"/>
        <v>Año 2</v>
      </c>
      <c r="I388" s="2" t="str">
        <f>VLOOKUP(LEFT(A388,3),TablasAnexas!$A$22:$B$41,2,FALSE)</f>
        <v>Neiva</v>
      </c>
      <c r="L388" t="str">
        <f>VLOOKUP(A388,[1]HistoriaOrdenCW24031155!$C$2:$F$1413,4,FALSE)</f>
        <v>German Dario Mancipe</v>
      </c>
    </row>
    <row r="389" spans="1:12" x14ac:dyDescent="0.25">
      <c r="A389" t="str">
        <f>VLOOKUP("SurOccidente",[1]HistoriaOrdenCW24031155!$B389:$C$1413,2,FALSE)</f>
        <v>NAR.Samaniego-2</v>
      </c>
      <c r="B389" s="3">
        <f ca="1">SUMIF([1]HistoriaOrdenCW24031155!$C$1:$E$1413,A389,[1]HistoriaOrdenCW24031155!$E:$E)</f>
        <v>6420825</v>
      </c>
      <c r="C389" s="1">
        <f>SUMIFS([1]HistoriaOrdenCW24031155!$E$2:$E$1413,[1]HistoriaOrdenCW24031155!$C$2:$C$1413,A389,[1]HistoriaOrdenCW24031155!$Z$2:$Z$1413,"")</f>
        <v>0</v>
      </c>
      <c r="D389" s="1">
        <f>SUMIFS([1]HistoriaOrdenCW24031155!$E$2:$E$1413,[1]HistoriaOrdenCW24031155!$C$2:$C$1413,A389,[1]HistoriaOrdenCW24031155!$Z$2:$Z$1413,"&gt; 0")</f>
        <v>6420825</v>
      </c>
      <c r="E389" s="4">
        <f>IFERROR(IF(VLOOKUP(A389,[1]HistoriaOrdenCW24031155!$C$2:$Z$1413,24,FALSE)=0,"",VLOOKUP(A389,[1]HistoriaOrdenCW24031155!$C$2:$Z$1413,24,FALSE)),"")</f>
        <v>44596</v>
      </c>
      <c r="F389" s="2" t="str">
        <f>MID(IF(VLOOKUP("SurOccidente",[1]HistoriaOrdenCW24031155!$B389:$D$1413,2,FALSE)="NA","",(VLOOKUP("SurOccidente",[1]HistoriaOrdenCW24031155!$B389:$D$1413,3,FALSE))),1,90)</f>
        <v>Ampliación Localidades 700 - Ampliación Obras Civiles</v>
      </c>
      <c r="G389" s="4">
        <f>VLOOKUP(A389,[1]HistoriaOrdenCW24031155!$C$2:$O$1413,13,FALSE)</f>
        <v>44464</v>
      </c>
      <c r="H389" t="str">
        <f t="shared" si="7"/>
        <v>Año 2</v>
      </c>
      <c r="I389" s="2" t="str">
        <f>VLOOKUP(LEFT(A389,3),TablasAnexas!$A$22:$B$41,2,FALSE)</f>
        <v>Nariño</v>
      </c>
      <c r="L389" t="str">
        <f>VLOOKUP(A389,[1]HistoriaOrdenCW24031155!$C$2:$F$1413,4,FALSE)</f>
        <v>German Dario Mancipe</v>
      </c>
    </row>
    <row r="390" spans="1:12" x14ac:dyDescent="0.25">
      <c r="A390" t="str">
        <f>VLOOKUP("SurOccidente",[1]HistoriaOrdenCW24031155!$B390:$C$1413,2,FALSE)</f>
        <v>HUI.La Plata</v>
      </c>
      <c r="B390" s="3">
        <f ca="1">SUMIF([1]HistoriaOrdenCW24031155!$C$1:$E$1413,A390,[1]HistoriaOrdenCW24031155!$E:$E)</f>
        <v>10658645</v>
      </c>
      <c r="C390" s="1">
        <f>SUMIFS([1]HistoriaOrdenCW24031155!$E$2:$E$1413,[1]HistoriaOrdenCW24031155!$C$2:$C$1413,A390,[1]HistoriaOrdenCW24031155!$Z$2:$Z$1413,"")</f>
        <v>0</v>
      </c>
      <c r="D390" s="1">
        <f>SUMIFS([1]HistoriaOrdenCW24031155!$E$2:$E$1413,[1]HistoriaOrdenCW24031155!$C$2:$C$1413,A390,[1]HistoriaOrdenCW24031155!$Z$2:$Z$1413,"&gt; 0")</f>
        <v>10658645</v>
      </c>
      <c r="E390" s="4">
        <f>IFERROR(IF(VLOOKUP(A390,[1]HistoriaOrdenCW24031155!$C$2:$Z$1413,24,FALSE)=0,"",VLOOKUP(A390,[1]HistoriaOrdenCW24031155!$C$2:$Z$1413,24,FALSE)),"")</f>
        <v>44624</v>
      </c>
      <c r="F390" s="2" t="str">
        <f>MID(IF(VLOOKUP("SurOccidente",[1]HistoriaOrdenCW24031155!$B390:$D$1413,2,FALSE)="NA","",(VLOOKUP("SurOccidente",[1]HistoriaOrdenCW24031155!$B390:$D$1413,3,FALSE))),1,90)</f>
        <v>Ampliación Localidades 700 - Ampliación Obras Civiles</v>
      </c>
      <c r="G390" s="4">
        <f>VLOOKUP(A390,[1]HistoriaOrdenCW24031155!$C$2:$O$1413,13,FALSE)</f>
        <v>44464</v>
      </c>
      <c r="H390" t="str">
        <f t="shared" si="7"/>
        <v>Año 2</v>
      </c>
      <c r="I390" s="2" t="str">
        <f>VLOOKUP(LEFT(A390,3),TablasAnexas!$A$22:$B$41,2,FALSE)</f>
        <v>Huila</v>
      </c>
      <c r="L390" t="str">
        <f>VLOOKUP(A390,[1]HistoriaOrdenCW24031155!$C$2:$F$1413,4,FALSE)</f>
        <v>German Dario Mancipe</v>
      </c>
    </row>
    <row r="391" spans="1:12" x14ac:dyDescent="0.25">
      <c r="A391" t="str">
        <f>VLOOKUP("SurOccidente",[1]HistoriaOrdenCW24031155!$B391:$C$1413,2,FALSE)</f>
        <v>CAL.Alamos</v>
      </c>
      <c r="B391" s="3">
        <f ca="1">SUMIF([1]HistoriaOrdenCW24031155!$C$1:$E$1413,A391,[1]HistoriaOrdenCW24031155!$E:$E)</f>
        <v>25989978</v>
      </c>
      <c r="C391" s="1">
        <f>SUMIFS([1]HistoriaOrdenCW24031155!$E$2:$E$1413,[1]HistoriaOrdenCW24031155!$C$2:$C$1413,A391,[1]HistoriaOrdenCW24031155!$Z$2:$Z$1413,"")</f>
        <v>0</v>
      </c>
      <c r="D391" s="1">
        <f>SUMIFS([1]HistoriaOrdenCW24031155!$E$2:$E$1413,[1]HistoriaOrdenCW24031155!$C$2:$C$1413,A391,[1]HistoriaOrdenCW24031155!$Z$2:$Z$1413,"&gt; 0")</f>
        <v>25989978</v>
      </c>
      <c r="E391" s="4">
        <f>IFERROR(IF(VLOOKUP(A391,[1]HistoriaOrdenCW24031155!$C$2:$Z$1413,24,FALSE)=0,"",VLOOKUP(A391,[1]HistoriaOrdenCW24031155!$C$2:$Z$1413,24,FALSE)),"")</f>
        <v>44504</v>
      </c>
      <c r="F391" s="2" t="str">
        <f>MID(IF(VLOOKUP("SurOccidente",[1]HistoriaOrdenCW24031155!$B391:$D$1413,2,FALSE)="NA","",(VLOOKUP("SurOccidente",[1]HistoriaOrdenCW24031155!$B391:$D$1413,3,FALSE))),1,90)</f>
        <v>Ampliación Localidades 700 - Ampliación Obras Civiles</v>
      </c>
      <c r="G391" s="4">
        <f>VLOOKUP(A391,[1]HistoriaOrdenCW24031155!$C$2:$O$1413,13,FALSE)</f>
        <v>44464</v>
      </c>
      <c r="H391" t="str">
        <f t="shared" si="7"/>
        <v>Año 2</v>
      </c>
      <c r="I391" s="2" t="str">
        <f>VLOOKUP(LEFT(A391,3),TablasAnexas!$A$22:$B$41,2,FALSE)</f>
        <v>Cali</v>
      </c>
      <c r="L391" t="str">
        <f>VLOOKUP(A391,[1]HistoriaOrdenCW24031155!$C$2:$F$1413,4,FALSE)</f>
        <v>German Dario Mancipe</v>
      </c>
    </row>
    <row r="392" spans="1:12" x14ac:dyDescent="0.25">
      <c r="A392" t="str">
        <f>VLOOKUP("SurOccidente",[1]HistoriaOrdenCW24031155!$B392:$C$1413,2,FALSE)</f>
        <v>BNV.Inmaculada</v>
      </c>
      <c r="B392" s="3">
        <f ca="1">SUMIF([1]HistoriaOrdenCW24031155!$C$1:$E$1413,A392,[1]HistoriaOrdenCW24031155!$E:$E)</f>
        <v>11802915</v>
      </c>
      <c r="C392" s="1">
        <f>SUMIFS([1]HistoriaOrdenCW24031155!$E$2:$E$1413,[1]HistoriaOrdenCW24031155!$C$2:$C$1413,A392,[1]HistoriaOrdenCW24031155!$Z$2:$Z$1413,"")</f>
        <v>0</v>
      </c>
      <c r="D392" s="1">
        <f>SUMIFS([1]HistoriaOrdenCW24031155!$E$2:$E$1413,[1]HistoriaOrdenCW24031155!$C$2:$C$1413,A392,[1]HistoriaOrdenCW24031155!$Z$2:$Z$1413,"&gt; 0")</f>
        <v>11802915</v>
      </c>
      <c r="E392" s="4">
        <f>IFERROR(IF(VLOOKUP(A392,[1]HistoriaOrdenCW24031155!$C$2:$Z$1413,24,FALSE)=0,"",VLOOKUP(A392,[1]HistoriaOrdenCW24031155!$C$2:$Z$1413,24,FALSE)),"")</f>
        <v>44504</v>
      </c>
      <c r="F392" s="2" t="str">
        <f>MID(IF(VLOOKUP("SurOccidente",[1]HistoriaOrdenCW24031155!$B392:$D$1413,2,FALSE)="NA","",(VLOOKUP("SurOccidente",[1]HistoriaOrdenCW24031155!$B392:$D$1413,3,FALSE))),1,90)</f>
        <v>Ampliación Localidades 700 - Ampliación Obras Civiles</v>
      </c>
      <c r="G392" s="4">
        <f>VLOOKUP(A392,[1]HistoriaOrdenCW24031155!$C$2:$O$1413,13,FALSE)</f>
        <v>44464</v>
      </c>
      <c r="H392" t="str">
        <f t="shared" si="7"/>
        <v>Año 2</v>
      </c>
      <c r="I392" s="2" t="str">
        <f>VLOOKUP(LEFT(A392,3),TablasAnexas!$A$22:$B$41,2,FALSE)</f>
        <v>Buenaventura</v>
      </c>
      <c r="L392" t="str">
        <f>VLOOKUP(A392,[1]HistoriaOrdenCW24031155!$C$2:$F$1413,4,FALSE)</f>
        <v>German Dario Mancipe</v>
      </c>
    </row>
    <row r="393" spans="1:12" x14ac:dyDescent="0.25">
      <c r="A393" t="str">
        <f>VLOOKUP("SurOccidente",[1]HistoriaOrdenCW24031155!$B393:$C$1413,2,FALSE)</f>
        <v>VAL.Zarzal-2</v>
      </c>
      <c r="B393" s="3">
        <f ca="1">SUMIF([1]HistoriaOrdenCW24031155!$C$1:$E$1413,A393,[1]HistoriaOrdenCW24031155!$E:$E)</f>
        <v>6828351</v>
      </c>
      <c r="C393" s="1">
        <f>SUMIFS([1]HistoriaOrdenCW24031155!$E$2:$E$1413,[1]HistoriaOrdenCW24031155!$C$2:$C$1413,A393,[1]HistoriaOrdenCW24031155!$Z$2:$Z$1413,"")</f>
        <v>0</v>
      </c>
      <c r="D393" s="1">
        <f>SUMIFS([1]HistoriaOrdenCW24031155!$E$2:$E$1413,[1]HistoriaOrdenCW24031155!$C$2:$C$1413,A393,[1]HistoriaOrdenCW24031155!$Z$2:$Z$1413,"&gt; 0")</f>
        <v>6828351</v>
      </c>
      <c r="E393" s="4">
        <f>IFERROR(IF(VLOOKUP(A393,[1]HistoriaOrdenCW24031155!$C$2:$Z$1413,24,FALSE)=0,"",VLOOKUP(A393,[1]HistoriaOrdenCW24031155!$C$2:$Z$1413,24,FALSE)),"")</f>
        <v>44533</v>
      </c>
      <c r="F393" s="2" t="str">
        <f>MID(IF(VLOOKUP("SurOccidente",[1]HistoriaOrdenCW24031155!$B393:$D$1413,2,FALSE)="NA","",(VLOOKUP("SurOccidente",[1]HistoriaOrdenCW24031155!$B393:$D$1413,3,FALSE))),1,90)</f>
        <v>Ampliación Localidades 700 - Ampliación Obras Civiles</v>
      </c>
      <c r="G393" s="4">
        <f>VLOOKUP(A393,[1]HistoriaOrdenCW24031155!$C$2:$O$1413,13,FALSE)</f>
        <v>44463</v>
      </c>
      <c r="H393" t="str">
        <f t="shared" si="7"/>
        <v>Año 2</v>
      </c>
      <c r="I393" s="2" t="str">
        <f>VLOOKUP(LEFT(A393,3),TablasAnexas!$A$22:$B$41,2,FALSE)</f>
        <v>Valle del Cauca</v>
      </c>
      <c r="L393" t="str">
        <f>VLOOKUP(A393,[1]HistoriaOrdenCW24031155!$C$2:$F$1413,4,FALSE)</f>
        <v>German Dario Mancipe</v>
      </c>
    </row>
    <row r="394" spans="1:12" x14ac:dyDescent="0.25">
      <c r="A394" t="str">
        <f>VLOOKUP("SurOccidente",[1]HistoriaOrdenCW24031155!$B394:$C$1413,2,FALSE)</f>
        <v>VAL.Versalles</v>
      </c>
      <c r="B394" s="3">
        <f ca="1">SUMIF([1]HistoriaOrdenCW24031155!$C$1:$E$1413,A394,[1]HistoriaOrdenCW24031155!$E:$E)</f>
        <v>10883004</v>
      </c>
      <c r="C394" s="1">
        <f>SUMIFS([1]HistoriaOrdenCW24031155!$E$2:$E$1413,[1]HistoriaOrdenCW24031155!$C$2:$C$1413,A394,[1]HistoriaOrdenCW24031155!$Z$2:$Z$1413,"")</f>
        <v>8000000</v>
      </c>
      <c r="D394" s="1">
        <f>SUMIFS([1]HistoriaOrdenCW24031155!$E$2:$E$1413,[1]HistoriaOrdenCW24031155!$C$2:$C$1413,A394,[1]HistoriaOrdenCW24031155!$Z$2:$Z$1413,"&gt; 0")</f>
        <v>2883004</v>
      </c>
      <c r="E394" s="4" t="str">
        <f>IFERROR(IF(VLOOKUP(A394,[1]HistoriaOrdenCW24031155!$C$2:$Z$1413,24,FALSE)=0,"",VLOOKUP(A394,[1]HistoriaOrdenCW24031155!$C$2:$Z$1413,24,FALSE)),"")</f>
        <v/>
      </c>
      <c r="F394" s="2" t="str">
        <f>MID(IF(VLOOKUP("SurOccidente",[1]HistoriaOrdenCW24031155!$B394:$D$1413,2,FALSE)="NA","",(VLOOKUP("SurOccidente",[1]HistoriaOrdenCW24031155!$B394:$D$1413,3,FALSE))),1,90)</f>
        <v>Ampliación Localidades 700 - Ampliación Obras Civiles</v>
      </c>
      <c r="G394" s="4">
        <f>VLOOKUP(A394,[1]HistoriaOrdenCW24031155!$C$2:$O$1413,13,FALSE)</f>
        <v>44533</v>
      </c>
      <c r="H394" t="str">
        <f t="shared" si="7"/>
        <v>Año 2</v>
      </c>
      <c r="I394" s="2" t="str">
        <f>VLOOKUP(LEFT(A394,3),TablasAnexas!$A$22:$B$41,2,FALSE)</f>
        <v>Valle del Cauca</v>
      </c>
      <c r="L394" t="str">
        <f>VLOOKUP(A394,[1]HistoriaOrdenCW24031155!$C$2:$F$1413,4,FALSE)</f>
        <v>German Dario Mancipe</v>
      </c>
    </row>
    <row r="395" spans="1:12" x14ac:dyDescent="0.25">
      <c r="A395" t="str">
        <f>VLOOKUP("SurOccidente",[1]HistoriaOrdenCW24031155!$B395:$C$1413,2,FALSE)</f>
        <v>VAL.La Cumbre</v>
      </c>
      <c r="B395" s="3">
        <f ca="1">SUMIF([1]HistoriaOrdenCW24031155!$C$1:$E$1413,A395,[1]HistoriaOrdenCW24031155!$E:$E)</f>
        <v>6320292</v>
      </c>
      <c r="C395" s="1">
        <f>SUMIFS([1]HistoriaOrdenCW24031155!$E$2:$E$1413,[1]HistoriaOrdenCW24031155!$C$2:$C$1413,A395,[1]HistoriaOrdenCW24031155!$Z$2:$Z$1413,"")</f>
        <v>0</v>
      </c>
      <c r="D395" s="1">
        <f>SUMIFS([1]HistoriaOrdenCW24031155!$E$2:$E$1413,[1]HistoriaOrdenCW24031155!$C$2:$C$1413,A395,[1]HistoriaOrdenCW24031155!$Z$2:$Z$1413,"&gt; 0")</f>
        <v>6320292</v>
      </c>
      <c r="E395" s="4">
        <f>IFERROR(IF(VLOOKUP(A395,[1]HistoriaOrdenCW24031155!$C$2:$Z$1413,24,FALSE)=0,"",VLOOKUP(A395,[1]HistoriaOrdenCW24031155!$C$2:$Z$1413,24,FALSE)),"")</f>
        <v>44533</v>
      </c>
      <c r="F395" s="2" t="str">
        <f>MID(IF(VLOOKUP("SurOccidente",[1]HistoriaOrdenCW24031155!$B395:$D$1413,2,FALSE)="NA","",(VLOOKUP("SurOccidente",[1]HistoriaOrdenCW24031155!$B395:$D$1413,3,FALSE))),1,90)</f>
        <v>Ampliación Localidades 700 - Ampliación Obras Civiles</v>
      </c>
      <c r="G395" s="4">
        <f>VLOOKUP(A395,[1]HistoriaOrdenCW24031155!$C$2:$O$1413,13,FALSE)</f>
        <v>44463</v>
      </c>
      <c r="H395" t="str">
        <f t="shared" si="7"/>
        <v>Año 2</v>
      </c>
      <c r="I395" s="2" t="str">
        <f>VLOOKUP(LEFT(A395,3),TablasAnexas!$A$22:$B$41,2,FALSE)</f>
        <v>Valle del Cauca</v>
      </c>
      <c r="L395" t="str">
        <f>VLOOKUP(A395,[1]HistoriaOrdenCW24031155!$C$2:$F$1413,4,FALSE)</f>
        <v>German Dario Mancipe</v>
      </c>
    </row>
    <row r="396" spans="1:12" x14ac:dyDescent="0.25">
      <c r="A396" t="str">
        <f>VLOOKUP("SurOccidente",[1]HistoriaOrdenCW24031155!$B396:$C$1413,2,FALSE)</f>
        <v>NAR.Taminango-2</v>
      </c>
      <c r="B396" s="3">
        <f ca="1">SUMIF([1]HistoriaOrdenCW24031155!$C$1:$E$1413,A396,[1]HistoriaOrdenCW24031155!$E:$E)</f>
        <v>5331975</v>
      </c>
      <c r="C396" s="1">
        <f>SUMIFS([1]HistoriaOrdenCW24031155!$E$2:$E$1413,[1]HistoriaOrdenCW24031155!$C$2:$C$1413,A396,[1]HistoriaOrdenCW24031155!$Z$2:$Z$1413,"")</f>
        <v>5331975</v>
      </c>
      <c r="D396" s="1">
        <f>SUMIFS([1]HistoriaOrdenCW24031155!$E$2:$E$1413,[1]HistoriaOrdenCW24031155!$C$2:$C$1413,A396,[1]HistoriaOrdenCW24031155!$Z$2:$Z$1413,"&gt; 0")</f>
        <v>0</v>
      </c>
      <c r="E396" s="4" t="str">
        <f>IFERROR(IF(VLOOKUP(A396,[1]HistoriaOrdenCW24031155!$C$2:$Z$1413,24,FALSE)=0,"",VLOOKUP(A396,[1]HistoriaOrdenCW24031155!$C$2:$Z$1413,24,FALSE)),"")</f>
        <v/>
      </c>
      <c r="F396" s="2" t="str">
        <f>MID(IF(VLOOKUP("SurOccidente",[1]HistoriaOrdenCW24031155!$B396:$D$1413,2,FALSE)="NA","",(VLOOKUP("SurOccidente",[1]HistoriaOrdenCW24031155!$B396:$D$1413,3,FALSE))),1,90)</f>
        <v>Ampliación 3G/LTE - Ampliación Obras Civiles</v>
      </c>
      <c r="G396" s="4">
        <f>VLOOKUP(A396,[1]HistoriaOrdenCW24031155!$C$2:$O$1413,13,FALSE)</f>
        <v>44463</v>
      </c>
      <c r="H396" t="str">
        <f t="shared" si="7"/>
        <v>Año 2</v>
      </c>
      <c r="I396" s="2" t="str">
        <f>VLOOKUP(LEFT(A396,3),TablasAnexas!$A$22:$B$41,2,FALSE)</f>
        <v>Nariño</v>
      </c>
      <c r="L396" t="str">
        <f>VLOOKUP(A396,[1]HistoriaOrdenCW24031155!$C$2:$F$1413,4,FALSE)</f>
        <v>German Dario Mancipe</v>
      </c>
    </row>
    <row r="397" spans="1:12" x14ac:dyDescent="0.25">
      <c r="A397" t="str">
        <f>VLOOKUP("SurOccidente",[1]HistoriaOrdenCW24031155!$B397:$C$1413,2,FALSE)</f>
        <v>NAR.Olaya Herrera</v>
      </c>
      <c r="B397" s="3">
        <f ca="1">SUMIF([1]HistoriaOrdenCW24031155!$C$1:$E$1413,A397,[1]HistoriaOrdenCW24031155!$E:$E)</f>
        <v>23620134</v>
      </c>
      <c r="C397" s="1">
        <f>SUMIFS([1]HistoriaOrdenCW24031155!$E$2:$E$1413,[1]HistoriaOrdenCW24031155!$C$2:$C$1413,A397,[1]HistoriaOrdenCW24031155!$Z$2:$Z$1413,"")</f>
        <v>0</v>
      </c>
      <c r="D397" s="1">
        <f>SUMIFS([1]HistoriaOrdenCW24031155!$E$2:$E$1413,[1]HistoriaOrdenCW24031155!$C$2:$C$1413,A397,[1]HistoriaOrdenCW24031155!$Z$2:$Z$1413,"&gt; 0")</f>
        <v>23620134</v>
      </c>
      <c r="E397" s="4">
        <f>IFERROR(IF(VLOOKUP(A397,[1]HistoriaOrdenCW24031155!$C$2:$Z$1413,24,FALSE)=0,"",VLOOKUP(A397,[1]HistoriaOrdenCW24031155!$C$2:$Z$1413,24,FALSE)),"")</f>
        <v>44567</v>
      </c>
      <c r="F397" s="2" t="str">
        <f>MID(IF(VLOOKUP("SurOccidente",[1]HistoriaOrdenCW24031155!$B397:$D$1413,2,FALSE)="NA","",(VLOOKUP("SurOccidente",[1]HistoriaOrdenCW24031155!$B397:$D$1413,3,FALSE))),1,90)</f>
        <v>Ampliación Localidades 700 - Ampliación Obras Civiles</v>
      </c>
      <c r="G397" s="4">
        <f>VLOOKUP(A397,[1]HistoriaOrdenCW24031155!$C$2:$O$1413,13,FALSE)</f>
        <v>44463</v>
      </c>
      <c r="H397" t="str">
        <f t="shared" si="7"/>
        <v>Año 2</v>
      </c>
      <c r="I397" s="2" t="str">
        <f>VLOOKUP(LEFT(A397,3),TablasAnexas!$A$22:$B$41,2,FALSE)</f>
        <v>Nariño</v>
      </c>
      <c r="L397" t="str">
        <f>VLOOKUP(A397,[1]HistoriaOrdenCW24031155!$C$2:$F$1413,4,FALSE)</f>
        <v>German Dario Mancipe</v>
      </c>
    </row>
    <row r="398" spans="1:12" x14ac:dyDescent="0.25">
      <c r="A398" t="str">
        <f>VLOOKUP("SurOccidente",[1]HistoriaOrdenCW24031155!$B398:$C$1413,2,FALSE)</f>
        <v>HUI.La Arcadia</v>
      </c>
      <c r="B398" s="3">
        <f ca="1">SUMIF([1]HistoriaOrdenCW24031155!$C$1:$E$1413,A398,[1]HistoriaOrdenCW24031155!$E:$E)</f>
        <v>6741522</v>
      </c>
      <c r="C398" s="1">
        <f>SUMIFS([1]HistoriaOrdenCW24031155!$E$2:$E$1413,[1]HistoriaOrdenCW24031155!$C$2:$C$1413,A398,[1]HistoriaOrdenCW24031155!$Z$2:$Z$1413,"")</f>
        <v>0</v>
      </c>
      <c r="D398" s="1">
        <f>SUMIFS([1]HistoriaOrdenCW24031155!$E$2:$E$1413,[1]HistoriaOrdenCW24031155!$C$2:$C$1413,A398,[1]HistoriaOrdenCW24031155!$Z$2:$Z$1413,"&gt; 0")</f>
        <v>6741522</v>
      </c>
      <c r="E398" s="4">
        <f>IFERROR(IF(VLOOKUP(A398,[1]HistoriaOrdenCW24031155!$C$2:$Z$1413,24,FALSE)=0,"",VLOOKUP(A398,[1]HistoriaOrdenCW24031155!$C$2:$Z$1413,24,FALSE)),"")</f>
        <v>44504</v>
      </c>
      <c r="F398" s="2" t="str">
        <f>MID(IF(VLOOKUP("SurOccidente",[1]HistoriaOrdenCW24031155!$B398:$D$1413,2,FALSE)="NA","",(VLOOKUP("SurOccidente",[1]HistoriaOrdenCW24031155!$B398:$D$1413,3,FALSE))),1,90)</f>
        <v>Ampliación Localidades 700 - Ampliación Obras Civiles</v>
      </c>
      <c r="G398" s="4">
        <f>VLOOKUP(A398,[1]HistoriaOrdenCW24031155!$C$2:$O$1413,13,FALSE)</f>
        <v>44463</v>
      </c>
      <c r="H398" t="str">
        <f t="shared" si="7"/>
        <v>Año 2</v>
      </c>
      <c r="I398" s="2" t="str">
        <f>VLOOKUP(LEFT(A398,3),TablasAnexas!$A$22:$B$41,2,FALSE)</f>
        <v>Huila</v>
      </c>
      <c r="L398" t="str">
        <f>VLOOKUP(A398,[1]HistoriaOrdenCW24031155!$C$2:$F$1413,4,FALSE)</f>
        <v>German Dario Mancipe</v>
      </c>
    </row>
    <row r="399" spans="1:12" x14ac:dyDescent="0.25">
      <c r="A399" t="str">
        <f>VLOOKUP("SurOccidente",[1]HistoriaOrdenCW24031155!$B399:$C$1413,2,FALSE)</f>
        <v>CAU.Toribio</v>
      </c>
      <c r="B399" s="3">
        <f ca="1">SUMIF([1]HistoriaOrdenCW24031155!$C$1:$E$1413,A399,[1]HistoriaOrdenCW24031155!$E:$E)</f>
        <v>9000000</v>
      </c>
      <c r="C399" s="1">
        <f>SUMIFS([1]HistoriaOrdenCW24031155!$E$2:$E$1413,[1]HistoriaOrdenCW24031155!$C$2:$C$1413,A399,[1]HistoriaOrdenCW24031155!$Z$2:$Z$1413,"")</f>
        <v>9000000</v>
      </c>
      <c r="D399" s="1">
        <f>SUMIFS([1]HistoriaOrdenCW24031155!$E$2:$E$1413,[1]HistoriaOrdenCW24031155!$C$2:$C$1413,A399,[1]HistoriaOrdenCW24031155!$Z$2:$Z$1413,"&gt; 0")</f>
        <v>0</v>
      </c>
      <c r="E399" s="4" t="str">
        <f>IFERROR(IF(VLOOKUP(A399,[1]HistoriaOrdenCW24031155!$C$2:$Z$1413,24,FALSE)=0,"",VLOOKUP(A399,[1]HistoriaOrdenCW24031155!$C$2:$Z$1413,24,FALSE)),"")</f>
        <v/>
      </c>
      <c r="F399" s="2" t="str">
        <f>MID(IF(VLOOKUP("SurOccidente",[1]HistoriaOrdenCW24031155!$B399:$D$1413,2,FALSE)="NA","",(VLOOKUP("SurOccidente",[1]HistoriaOrdenCW24031155!$B399:$D$1413,3,FALSE))),1,90)</f>
        <v>Ampliación 3G/LTE - Ampliación Obras Civiles</v>
      </c>
      <c r="G399" s="4">
        <f>VLOOKUP(A399,[1]HistoriaOrdenCW24031155!$C$2:$O$1413,13,FALSE)</f>
        <v>44604</v>
      </c>
      <c r="H399" t="str">
        <f t="shared" si="7"/>
        <v>Año 3</v>
      </c>
      <c r="I399" s="2" t="str">
        <f>VLOOKUP(LEFT(A399,3),TablasAnexas!$A$22:$B$41,2,FALSE)</f>
        <v>Cauca</v>
      </c>
      <c r="L399" t="str">
        <f>VLOOKUP(A399,[1]HistoriaOrdenCW24031155!$C$2:$F$1413,4,FALSE)</f>
        <v>German David Diez</v>
      </c>
    </row>
    <row r="400" spans="1:12" x14ac:dyDescent="0.25">
      <c r="A400" t="str">
        <f>VLOOKUP("SurOccidente",[1]HistoriaOrdenCW24031155!$B400:$C$1413,2,FALSE)</f>
        <v>CAL.Caney</v>
      </c>
      <c r="B400" s="3">
        <f ca="1">SUMIF([1]HistoriaOrdenCW24031155!$C$1:$E$1413,A400,[1]HistoriaOrdenCW24031155!$E:$E)</f>
        <v>11618584</v>
      </c>
      <c r="C400" s="1">
        <f>SUMIFS([1]HistoriaOrdenCW24031155!$E$2:$E$1413,[1]HistoriaOrdenCW24031155!$C$2:$C$1413,A400,[1]HistoriaOrdenCW24031155!$Z$2:$Z$1413,"")</f>
        <v>0</v>
      </c>
      <c r="D400" s="1">
        <f>SUMIFS([1]HistoriaOrdenCW24031155!$E$2:$E$1413,[1]HistoriaOrdenCW24031155!$C$2:$C$1413,A400,[1]HistoriaOrdenCW24031155!$Z$2:$Z$1413,"&gt; 0")</f>
        <v>11618584</v>
      </c>
      <c r="E400" s="4">
        <f>IFERROR(IF(VLOOKUP(A400,[1]HistoriaOrdenCW24031155!$C$2:$Z$1413,24,FALSE)=0,"",VLOOKUP(A400,[1]HistoriaOrdenCW24031155!$C$2:$Z$1413,24,FALSE)),"")</f>
        <v>44624</v>
      </c>
      <c r="F400" s="2" t="str">
        <f>MID(IF(VLOOKUP("SurOccidente",[1]HistoriaOrdenCW24031155!$B400:$D$1413,2,FALSE)="NA","",(VLOOKUP("SurOccidente",[1]HistoriaOrdenCW24031155!$B400:$D$1413,3,FALSE))),1,90)</f>
        <v>Adecuaciones - Obras Civiles Menores</v>
      </c>
      <c r="G400" s="4">
        <f>VLOOKUP(A400,[1]HistoriaOrdenCW24031155!$C$2:$O$1413,13,FALSE)</f>
        <v>44461</v>
      </c>
      <c r="H400" t="str">
        <f t="shared" si="7"/>
        <v>Año 2</v>
      </c>
      <c r="I400" s="2" t="str">
        <f>VLOOKUP(LEFT(A400,3),TablasAnexas!$A$22:$B$41,2,FALSE)</f>
        <v>Cali</v>
      </c>
      <c r="L400" t="str">
        <f>VLOOKUP(A400,[1]HistoriaOrdenCW24031155!$C$2:$F$1413,4,FALSE)</f>
        <v>German Dario Mancipe</v>
      </c>
    </row>
    <row r="401" spans="1:12" x14ac:dyDescent="0.25">
      <c r="A401" t="str">
        <f>VLOOKUP("SurOccidente",[1]HistoriaOrdenCW24031155!$B401:$C$1413,2,FALSE)</f>
        <v>CAQ.Larandia</v>
      </c>
      <c r="B401" s="3">
        <f ca="1">SUMIF([1]HistoriaOrdenCW24031155!$C$1:$E$1413,A401,[1]HistoriaOrdenCW24031155!$E:$E)</f>
        <v>24698203</v>
      </c>
      <c r="C401" s="1">
        <f>SUMIFS([1]HistoriaOrdenCW24031155!$E$2:$E$1413,[1]HistoriaOrdenCW24031155!$C$2:$C$1413,A401,[1]HistoriaOrdenCW24031155!$Z$2:$Z$1413,"")</f>
        <v>12000000</v>
      </c>
      <c r="D401" s="1">
        <f>SUMIFS([1]HistoriaOrdenCW24031155!$E$2:$E$1413,[1]HistoriaOrdenCW24031155!$C$2:$C$1413,A401,[1]HistoriaOrdenCW24031155!$Z$2:$Z$1413,"&gt; 0")</f>
        <v>12698203</v>
      </c>
      <c r="E401" s="4" t="str">
        <f>IFERROR(IF(VLOOKUP(A401,[1]HistoriaOrdenCW24031155!$C$2:$Z$1413,24,FALSE)=0,"",VLOOKUP(A401,[1]HistoriaOrdenCW24031155!$C$2:$Z$1413,24,FALSE)),"")</f>
        <v/>
      </c>
      <c r="F401" s="2" t="str">
        <f>MID(IF(VLOOKUP("SurOccidente",[1]HistoriaOrdenCW24031155!$B401:$D$1413,2,FALSE)="NA","",(VLOOKUP("SurOccidente",[1]HistoriaOrdenCW24031155!$B401:$D$1413,3,FALSE))),1,90)</f>
        <v>Adecuaciones - Obras Civiles Menores</v>
      </c>
      <c r="G401" s="4">
        <f>VLOOKUP(A401,[1]HistoriaOrdenCW24031155!$C$2:$O$1413,13,FALSE)</f>
        <v>44461</v>
      </c>
      <c r="H401" t="str">
        <f t="shared" si="7"/>
        <v>Año 2</v>
      </c>
      <c r="I401" s="2" t="str">
        <f>VLOOKUP(LEFT(A401,3),TablasAnexas!$A$22:$B$41,2,FALSE)</f>
        <v>Caqueta</v>
      </c>
      <c r="L401" t="str">
        <f>VLOOKUP(A401,[1]HistoriaOrdenCW24031155!$C$2:$F$1413,4,FALSE)</f>
        <v>German Dario Mancipe</v>
      </c>
    </row>
    <row r="402" spans="1:12" x14ac:dyDescent="0.25">
      <c r="A402" t="str">
        <f>VLOOKUP("SurOccidente",[1]HistoriaOrdenCW24031155!$B402:$C$1413,2,FALSE)</f>
        <v>CAQ.La Fraguita</v>
      </c>
      <c r="B402" s="3">
        <f ca="1">SUMIF([1]HistoriaOrdenCW24031155!$C$1:$E$1413,A402,[1]HistoriaOrdenCW24031155!$E:$E)</f>
        <v>7397661</v>
      </c>
      <c r="C402" s="1">
        <f>SUMIFS([1]HistoriaOrdenCW24031155!$E$2:$E$1413,[1]HistoriaOrdenCW24031155!$C$2:$C$1413,A402,[1]HistoriaOrdenCW24031155!$Z$2:$Z$1413,"")</f>
        <v>0</v>
      </c>
      <c r="D402" s="1">
        <f>SUMIFS([1]HistoriaOrdenCW24031155!$E$2:$E$1413,[1]HistoriaOrdenCW24031155!$C$2:$C$1413,A402,[1]HistoriaOrdenCW24031155!$Z$2:$Z$1413,"&gt; 0")</f>
        <v>7397661</v>
      </c>
      <c r="E402" s="4">
        <f>IFERROR(IF(VLOOKUP(A402,[1]HistoriaOrdenCW24031155!$C$2:$Z$1413,24,FALSE)=0,"",VLOOKUP(A402,[1]HistoriaOrdenCW24031155!$C$2:$Z$1413,24,FALSE)),"")</f>
        <v>44624</v>
      </c>
      <c r="F402" s="2" t="str">
        <f>MID(IF(VLOOKUP("SurOccidente",[1]HistoriaOrdenCW24031155!$B402:$D$1413,2,FALSE)="NA","",(VLOOKUP("SurOccidente",[1]HistoriaOrdenCW24031155!$B402:$D$1413,3,FALSE))),1,90)</f>
        <v>Adecuaciones - Obras Civiles Menores</v>
      </c>
      <c r="G402" s="4">
        <f>VLOOKUP(A402,[1]HistoriaOrdenCW24031155!$C$2:$O$1413,13,FALSE)</f>
        <v>44461</v>
      </c>
      <c r="H402" t="str">
        <f t="shared" si="7"/>
        <v>Año 2</v>
      </c>
      <c r="I402" s="2" t="str">
        <f>VLOOKUP(LEFT(A402,3),TablasAnexas!$A$22:$B$41,2,FALSE)</f>
        <v>Caqueta</v>
      </c>
      <c r="L402" t="str">
        <f>VLOOKUP(A402,[1]HistoriaOrdenCW24031155!$C$2:$F$1413,4,FALSE)</f>
        <v>German Dario Mancipe</v>
      </c>
    </row>
    <row r="403" spans="1:12" x14ac:dyDescent="0.25">
      <c r="A403" t="str">
        <f>VLOOKUP("SurOccidente",[1]HistoriaOrdenCW24031155!$B403:$C$1413,2,FALSE)</f>
        <v>CAQ.La Aguililla</v>
      </c>
      <c r="B403" s="3">
        <f ca="1">SUMIF([1]HistoriaOrdenCW24031155!$C$1:$E$1413,A403,[1]HistoriaOrdenCW24031155!$E:$E)</f>
        <v>17318261</v>
      </c>
      <c r="C403" s="1">
        <f>SUMIFS([1]HistoriaOrdenCW24031155!$E$2:$E$1413,[1]HistoriaOrdenCW24031155!$C$2:$C$1413,A403,[1]HistoriaOrdenCW24031155!$Z$2:$Z$1413,"")</f>
        <v>17318261</v>
      </c>
      <c r="D403" s="1">
        <f>SUMIFS([1]HistoriaOrdenCW24031155!$E$2:$E$1413,[1]HistoriaOrdenCW24031155!$C$2:$C$1413,A403,[1]HistoriaOrdenCW24031155!$Z$2:$Z$1413,"&gt; 0")</f>
        <v>0</v>
      </c>
      <c r="E403" s="4" t="str">
        <f>IFERROR(IF(VLOOKUP(A403,[1]HistoriaOrdenCW24031155!$C$2:$Z$1413,24,FALSE)=0,"",VLOOKUP(A403,[1]HistoriaOrdenCW24031155!$C$2:$Z$1413,24,FALSE)),"")</f>
        <v/>
      </c>
      <c r="F403" s="2" t="str">
        <f>MID(IF(VLOOKUP("SurOccidente",[1]HistoriaOrdenCW24031155!$B403:$D$1413,2,FALSE)="NA","",(VLOOKUP("SurOccidente",[1]HistoriaOrdenCW24031155!$B403:$D$1413,3,FALSE))),1,90)</f>
        <v>Adecuaciones - Obras Civiles Menores</v>
      </c>
      <c r="G403" s="4">
        <f>VLOOKUP(A403,[1]HistoriaOrdenCW24031155!$C$2:$O$1413,13,FALSE)</f>
        <v>44461</v>
      </c>
      <c r="H403" t="str">
        <f t="shared" si="7"/>
        <v>Año 2</v>
      </c>
      <c r="I403" s="2" t="str">
        <f>VLOOKUP(LEFT(A403,3),TablasAnexas!$A$22:$B$41,2,FALSE)</f>
        <v>Caqueta</v>
      </c>
      <c r="L403" t="str">
        <f>VLOOKUP(A403,[1]HistoriaOrdenCW24031155!$C$2:$F$1413,4,FALSE)</f>
        <v>German Dario Mancipe</v>
      </c>
    </row>
    <row r="404" spans="1:12" x14ac:dyDescent="0.25">
      <c r="A404" t="str">
        <f>VLOOKUP("SurOccidente",[1]HistoriaOrdenCW24031155!$B404:$C$1413,2,FALSE)</f>
        <v>CAQ.Cartagena-3</v>
      </c>
      <c r="B404" s="3">
        <f ca="1">SUMIF([1]HistoriaOrdenCW24031155!$C$1:$E$1413,A404,[1]HistoriaOrdenCW24031155!$E:$E)</f>
        <v>12000000</v>
      </c>
      <c r="C404" s="1">
        <f>SUMIFS([1]HistoriaOrdenCW24031155!$E$2:$E$1413,[1]HistoriaOrdenCW24031155!$C$2:$C$1413,A404,[1]HistoriaOrdenCW24031155!$Z$2:$Z$1413,"")</f>
        <v>12000000</v>
      </c>
      <c r="D404" s="1">
        <f>SUMIFS([1]HistoriaOrdenCW24031155!$E$2:$E$1413,[1]HistoriaOrdenCW24031155!$C$2:$C$1413,A404,[1]HistoriaOrdenCW24031155!$Z$2:$Z$1413,"&gt; 0")</f>
        <v>0</v>
      </c>
      <c r="E404" s="4" t="str">
        <f>IFERROR(IF(VLOOKUP(A404,[1]HistoriaOrdenCW24031155!$C$2:$Z$1413,24,FALSE)=0,"",VLOOKUP(A404,[1]HistoriaOrdenCW24031155!$C$2:$Z$1413,24,FALSE)),"")</f>
        <v/>
      </c>
      <c r="F404" s="2" t="str">
        <f>MID(IF(VLOOKUP("SurOccidente",[1]HistoriaOrdenCW24031155!$B404:$D$1413,2,FALSE)="NA","",(VLOOKUP("SurOccidente",[1]HistoriaOrdenCW24031155!$B404:$D$1413,3,FALSE))),1,90)</f>
        <v>Adecuaciones - Obras Civiles Menores</v>
      </c>
      <c r="G404" s="4">
        <f>VLOOKUP(A404,[1]HistoriaOrdenCW24031155!$C$2:$O$1413,13,FALSE)</f>
        <v>44461</v>
      </c>
      <c r="H404" t="str">
        <f t="shared" si="7"/>
        <v>Año 2</v>
      </c>
      <c r="I404" s="2" t="str">
        <f>VLOOKUP(LEFT(A404,3),TablasAnexas!$A$22:$B$41,2,FALSE)</f>
        <v>Caqueta</v>
      </c>
      <c r="L404" t="str">
        <f>VLOOKUP(A404,[1]HistoriaOrdenCW24031155!$C$2:$F$1413,4,FALSE)</f>
        <v>German Dario Mancipe</v>
      </c>
    </row>
    <row r="405" spans="1:12" x14ac:dyDescent="0.25">
      <c r="A405" t="str">
        <f>VLOOKUP("SurOccidente",[1]HistoriaOrdenCW24031155!$B405:$C$1413,2,FALSE)</f>
        <v>CAL.Comuneros</v>
      </c>
      <c r="B405" s="3">
        <f ca="1">SUMIF([1]HistoriaOrdenCW24031155!$C$1:$E$1413,A405,[1]HistoriaOrdenCW24031155!$E:$E)</f>
        <v>8258666</v>
      </c>
      <c r="C405" s="1">
        <f>SUMIFS([1]HistoriaOrdenCW24031155!$E$2:$E$1413,[1]HistoriaOrdenCW24031155!$C$2:$C$1413,A405,[1]HistoriaOrdenCW24031155!$Z$2:$Z$1413,"")</f>
        <v>0</v>
      </c>
      <c r="D405" s="1">
        <f>SUMIFS([1]HistoriaOrdenCW24031155!$E$2:$E$1413,[1]HistoriaOrdenCW24031155!$C$2:$C$1413,A405,[1]HistoriaOrdenCW24031155!$Z$2:$Z$1413,"&gt; 0")</f>
        <v>8258666</v>
      </c>
      <c r="E405" s="4">
        <f>IFERROR(IF(VLOOKUP(A405,[1]HistoriaOrdenCW24031155!$C$2:$Z$1413,24,FALSE)=0,"",VLOOKUP(A405,[1]HistoriaOrdenCW24031155!$C$2:$Z$1413,24,FALSE)),"")</f>
        <v>44567</v>
      </c>
      <c r="F405" s="2" t="str">
        <f>MID(IF(VLOOKUP("SurOccidente",[1]HistoriaOrdenCW24031155!$B405:$D$1413,2,FALSE)="NA","",(VLOOKUP("SurOccidente",[1]HistoriaOrdenCW24031155!$B405:$D$1413,3,FALSE))),1,90)</f>
        <v>Adecuaciones - Obras Civiles Menores</v>
      </c>
      <c r="G405" s="4">
        <f>VLOOKUP(A405,[1]HistoriaOrdenCW24031155!$C$2:$O$1413,13,FALSE)</f>
        <v>44461</v>
      </c>
      <c r="H405" t="str">
        <f t="shared" si="7"/>
        <v>Año 2</v>
      </c>
      <c r="I405" s="2" t="str">
        <f>VLOOKUP(LEFT(A405,3),TablasAnexas!$A$22:$B$41,2,FALSE)</f>
        <v>Cali</v>
      </c>
      <c r="L405" t="str">
        <f>VLOOKUP(A405,[1]HistoriaOrdenCW24031155!$C$2:$F$1413,4,FALSE)</f>
        <v>German Dario Mancipe</v>
      </c>
    </row>
    <row r="406" spans="1:12" x14ac:dyDescent="0.25">
      <c r="A406" t="str">
        <f>VLOOKUP("SurOccidente",[1]HistoriaOrdenCW24031155!$B406:$C$1413,2,FALSE)</f>
        <v>VAL.Yumbo-3</v>
      </c>
      <c r="B406" s="3">
        <f ca="1">SUMIF([1]HistoriaOrdenCW24031155!$C$1:$E$1413,A406,[1]HistoriaOrdenCW24031155!$E:$E)</f>
        <v>19132448</v>
      </c>
      <c r="C406" s="1">
        <f>SUMIFS([1]HistoriaOrdenCW24031155!$E$2:$E$1413,[1]HistoriaOrdenCW24031155!$C$2:$C$1413,A406,[1]HistoriaOrdenCW24031155!$Z$2:$Z$1413,"")</f>
        <v>0</v>
      </c>
      <c r="D406" s="1">
        <f>SUMIFS([1]HistoriaOrdenCW24031155!$E$2:$E$1413,[1]HistoriaOrdenCW24031155!$C$2:$C$1413,A406,[1]HistoriaOrdenCW24031155!$Z$2:$Z$1413,"&gt; 0")</f>
        <v>19132448</v>
      </c>
      <c r="E406" s="4">
        <f>IFERROR(IF(VLOOKUP(A406,[1]HistoriaOrdenCW24031155!$C$2:$Z$1413,24,FALSE)=0,"",VLOOKUP(A406,[1]HistoriaOrdenCW24031155!$C$2:$Z$1413,24,FALSE)),"")</f>
        <v>44567</v>
      </c>
      <c r="F406" s="2" t="str">
        <f>MID(IF(VLOOKUP("SurOccidente",[1]HistoriaOrdenCW24031155!$B406:$D$1413,2,FALSE)="NA","",(VLOOKUP("SurOccidente",[1]HistoriaOrdenCW24031155!$B406:$D$1413,3,FALSE))),1,90)</f>
        <v>Adecuaciones - Obras Civiles Menores</v>
      </c>
      <c r="G406" s="4">
        <f>VLOOKUP(A406,[1]HistoriaOrdenCW24031155!$C$2:$O$1413,13,FALSE)</f>
        <v>44461</v>
      </c>
      <c r="H406" t="str">
        <f t="shared" si="7"/>
        <v>Año 2</v>
      </c>
      <c r="I406" s="2" t="str">
        <f>VLOOKUP(LEFT(A406,3),TablasAnexas!$A$22:$B$41,2,FALSE)</f>
        <v>Valle del Cauca</v>
      </c>
      <c r="L406" t="str">
        <f>VLOOKUP(A406,[1]HistoriaOrdenCW24031155!$C$2:$F$1413,4,FALSE)</f>
        <v>German Dario Mancipe</v>
      </c>
    </row>
    <row r="407" spans="1:12" x14ac:dyDescent="0.25">
      <c r="A407" t="str">
        <f>VLOOKUP("SurOccidente",[1]HistoriaOrdenCW24031155!$B407:$C$1413,2,FALSE)</f>
        <v>FLO.Malvinas</v>
      </c>
      <c r="B407" s="3">
        <f ca="1">SUMIF([1]HistoriaOrdenCW24031155!$C$1:$E$1413,A407,[1]HistoriaOrdenCW24031155!$E:$E)</f>
        <v>6644704</v>
      </c>
      <c r="C407" s="1">
        <f>SUMIFS([1]HistoriaOrdenCW24031155!$E$2:$E$1413,[1]HistoriaOrdenCW24031155!$C$2:$C$1413,A407,[1]HistoriaOrdenCW24031155!$Z$2:$Z$1413,"")</f>
        <v>0</v>
      </c>
      <c r="D407" s="1">
        <f>SUMIFS([1]HistoriaOrdenCW24031155!$E$2:$E$1413,[1]HistoriaOrdenCW24031155!$C$2:$C$1413,A407,[1]HistoriaOrdenCW24031155!$Z$2:$Z$1413,"&gt; 0")</f>
        <v>6644704</v>
      </c>
      <c r="E407" s="4">
        <f>IFERROR(IF(VLOOKUP(A407,[1]HistoriaOrdenCW24031155!$C$2:$Z$1413,24,FALSE)=0,"",VLOOKUP(A407,[1]HistoriaOrdenCW24031155!$C$2:$Z$1413,24,FALSE)),"")</f>
        <v>44533</v>
      </c>
      <c r="F407" s="2" t="str">
        <f>MID(IF(VLOOKUP("SurOccidente",[1]HistoriaOrdenCW24031155!$B407:$D$1413,2,FALSE)="NA","",(VLOOKUP("SurOccidente",[1]HistoriaOrdenCW24031155!$B407:$D$1413,3,FALSE))),1,90)</f>
        <v>Adecuaciones - SDS BCC y CCM</v>
      </c>
      <c r="G407" s="4">
        <f>VLOOKUP(A407,[1]HistoriaOrdenCW24031155!$C$2:$O$1413,13,FALSE)</f>
        <v>44466</v>
      </c>
      <c r="H407" t="str">
        <f t="shared" si="7"/>
        <v>Año 2</v>
      </c>
      <c r="I407" s="2" t="str">
        <f>VLOOKUP(LEFT(A407,3),TablasAnexas!$A$22:$B$41,2,FALSE)</f>
        <v>Florencia</v>
      </c>
      <c r="L407" t="str">
        <f>VLOOKUP(A407,[1]HistoriaOrdenCW24031155!$C$2:$F$1413,4,FALSE)</f>
        <v>Juan Carlos Gonzalez</v>
      </c>
    </row>
    <row r="408" spans="1:12" x14ac:dyDescent="0.25">
      <c r="A408" t="str">
        <f>VLOOKUP("SurOccidente",[1]HistoriaOrdenCW24031155!$B408:$C$1413,2,FALSE)</f>
        <v>VAL.San Pedro</v>
      </c>
      <c r="B408" s="3">
        <f ca="1">SUMIF([1]HistoriaOrdenCW24031155!$C$1:$E$1413,A408,[1]HistoriaOrdenCW24031155!$E:$E)</f>
        <v>3923709</v>
      </c>
      <c r="C408" s="1">
        <f>SUMIFS([1]HistoriaOrdenCW24031155!$E$2:$E$1413,[1]HistoriaOrdenCW24031155!$C$2:$C$1413,A408,[1]HistoriaOrdenCW24031155!$Z$2:$Z$1413,"")</f>
        <v>0</v>
      </c>
      <c r="D408" s="1">
        <f>SUMIFS([1]HistoriaOrdenCW24031155!$E$2:$E$1413,[1]HistoriaOrdenCW24031155!$C$2:$C$1413,A408,[1]HistoriaOrdenCW24031155!$Z$2:$Z$1413,"&gt; 0")</f>
        <v>3923709</v>
      </c>
      <c r="E408" s="4">
        <f>IFERROR(IF(VLOOKUP(A408,[1]HistoriaOrdenCW24031155!$C$2:$Z$1413,24,FALSE)=0,"",VLOOKUP(A408,[1]HistoriaOrdenCW24031155!$C$2:$Z$1413,24,FALSE)),"")</f>
        <v>44504</v>
      </c>
      <c r="F408" s="2" t="str">
        <f>MID(IF(VLOOKUP("SurOccidente",[1]HistoriaOrdenCW24031155!$B408:$D$1413,2,FALSE)="NA","",(VLOOKUP("SurOccidente",[1]HistoriaOrdenCW24031155!$B408:$D$1413,3,FALSE))),1,90)</f>
        <v>Ampliación Localidades 700 - Ampliación Obras Civiles</v>
      </c>
      <c r="G408" s="4">
        <f>VLOOKUP(A408,[1]HistoriaOrdenCW24031155!$C$2:$O$1413,13,FALSE)</f>
        <v>44462</v>
      </c>
      <c r="H408" t="str">
        <f t="shared" si="7"/>
        <v>Año 2</v>
      </c>
      <c r="I408" s="2" t="str">
        <f>VLOOKUP(LEFT(A408,3),TablasAnexas!$A$22:$B$41,2,FALSE)</f>
        <v>Valle del Cauca</v>
      </c>
      <c r="L408" t="str">
        <f>VLOOKUP(A408,[1]HistoriaOrdenCW24031155!$C$2:$F$1413,4,FALSE)</f>
        <v>German Dario Mancipe</v>
      </c>
    </row>
    <row r="409" spans="1:12" x14ac:dyDescent="0.25">
      <c r="A409" t="str">
        <f>VLOOKUP("SurOccidente",[1]HistoriaOrdenCW24031155!$B409:$C$1413,2,FALSE)</f>
        <v>TOL.Saldana</v>
      </c>
      <c r="B409" s="3">
        <f ca="1">SUMIF([1]HistoriaOrdenCW24031155!$C$1:$E$1413,A409,[1]HistoriaOrdenCW24031155!$E:$E)</f>
        <v>10959218</v>
      </c>
      <c r="C409" s="1">
        <f>SUMIFS([1]HistoriaOrdenCW24031155!$E$2:$E$1413,[1]HistoriaOrdenCW24031155!$C$2:$C$1413,A409,[1]HistoriaOrdenCW24031155!$Z$2:$Z$1413,"")</f>
        <v>0</v>
      </c>
      <c r="D409" s="1">
        <f>SUMIFS([1]HistoriaOrdenCW24031155!$E$2:$E$1413,[1]HistoriaOrdenCW24031155!$C$2:$C$1413,A409,[1]HistoriaOrdenCW24031155!$Z$2:$Z$1413,"&gt; 0")</f>
        <v>10959218</v>
      </c>
      <c r="E409" s="4">
        <f>IFERROR(IF(VLOOKUP(A409,[1]HistoriaOrdenCW24031155!$C$2:$Z$1413,24,FALSE)=0,"",VLOOKUP(A409,[1]HistoriaOrdenCW24031155!$C$2:$Z$1413,24,FALSE)),"")</f>
        <v>44504</v>
      </c>
      <c r="F409" s="2" t="str">
        <f>MID(IF(VLOOKUP("SurOccidente",[1]HistoriaOrdenCW24031155!$B409:$D$1413,2,FALSE)="NA","",(VLOOKUP("SurOccidente",[1]HistoriaOrdenCW24031155!$B409:$D$1413,3,FALSE))),1,90)</f>
        <v>Ampliación Localidades 700 - Ampliación Obras Civiles</v>
      </c>
      <c r="G409" s="4">
        <f>VLOOKUP(A409,[1]HistoriaOrdenCW24031155!$C$2:$O$1413,13,FALSE)</f>
        <v>44462</v>
      </c>
      <c r="H409" t="str">
        <f t="shared" si="7"/>
        <v>Año 2</v>
      </c>
      <c r="I409" s="2" t="str">
        <f>VLOOKUP(LEFT(A409,3),TablasAnexas!$A$22:$B$41,2,FALSE)</f>
        <v>Tolima</v>
      </c>
      <c r="L409" t="str">
        <f>VLOOKUP(A409,[1]HistoriaOrdenCW24031155!$C$2:$F$1413,4,FALSE)</f>
        <v>German Dario Mancipe</v>
      </c>
    </row>
    <row r="410" spans="1:12" x14ac:dyDescent="0.25">
      <c r="A410" t="str">
        <f>VLOOKUP("SurOccidente",[1]HistoriaOrdenCW24031155!$B410:$C$1413,2,FALSE)</f>
        <v>TOL.Guayabal-2</v>
      </c>
      <c r="B410" s="3">
        <f ca="1">SUMIF([1]HistoriaOrdenCW24031155!$C$1:$E$1413,A410,[1]HistoriaOrdenCW24031155!$E:$E)</f>
        <v>8000000</v>
      </c>
      <c r="C410" s="1">
        <f>SUMIFS([1]HistoriaOrdenCW24031155!$E$2:$E$1413,[1]HistoriaOrdenCW24031155!$C$2:$C$1413,A410,[1]HistoriaOrdenCW24031155!$Z$2:$Z$1413,"")</f>
        <v>8000000</v>
      </c>
      <c r="D410" s="1">
        <f>SUMIFS([1]HistoriaOrdenCW24031155!$E$2:$E$1413,[1]HistoriaOrdenCW24031155!$C$2:$C$1413,A410,[1]HistoriaOrdenCW24031155!$Z$2:$Z$1413,"&gt; 0")</f>
        <v>0</v>
      </c>
      <c r="E410" s="4" t="str">
        <f>IFERROR(IF(VLOOKUP(A410,[1]HistoriaOrdenCW24031155!$C$2:$Z$1413,24,FALSE)=0,"",VLOOKUP(A410,[1]HistoriaOrdenCW24031155!$C$2:$Z$1413,24,FALSE)),"")</f>
        <v/>
      </c>
      <c r="F410" s="2" t="str">
        <f>MID(IF(VLOOKUP("SurOccidente",[1]HistoriaOrdenCW24031155!$B410:$D$1413,2,FALSE)="NA","",(VLOOKUP("SurOccidente",[1]HistoriaOrdenCW24031155!$B410:$D$1413,3,FALSE))),1,90)</f>
        <v>Ampliación Localidades 700 - Ampliación Obras Civiles</v>
      </c>
      <c r="G410" s="4">
        <f>VLOOKUP(A410,[1]HistoriaOrdenCW24031155!$C$2:$O$1413,13,FALSE)</f>
        <v>44462</v>
      </c>
      <c r="H410" t="str">
        <f t="shared" si="7"/>
        <v>Año 2</v>
      </c>
      <c r="I410" s="2" t="str">
        <f>VLOOKUP(LEFT(A410,3),TablasAnexas!$A$22:$B$41,2,FALSE)</f>
        <v>Tolima</v>
      </c>
      <c r="L410" t="str">
        <f>VLOOKUP(A410,[1]HistoriaOrdenCW24031155!$C$2:$F$1413,4,FALSE)</f>
        <v>German Dario Mancipe</v>
      </c>
    </row>
    <row r="411" spans="1:12" x14ac:dyDescent="0.25">
      <c r="A411" t="str">
        <f>VLOOKUP("SurOccidente",[1]HistoriaOrdenCW24031155!$B411:$C$1413,2,FALSE)</f>
        <v>POP.Ladera</v>
      </c>
      <c r="B411" s="3">
        <f ca="1">SUMIF([1]HistoriaOrdenCW24031155!$C$1:$E$1413,A411,[1]HistoriaOrdenCW24031155!$E:$E)</f>
        <v>2718454</v>
      </c>
      <c r="C411" s="1">
        <f>SUMIFS([1]HistoriaOrdenCW24031155!$E$2:$E$1413,[1]HistoriaOrdenCW24031155!$C$2:$C$1413,A411,[1]HistoriaOrdenCW24031155!$Z$2:$Z$1413,"")</f>
        <v>0</v>
      </c>
      <c r="D411" s="1">
        <f>SUMIFS([1]HistoriaOrdenCW24031155!$E$2:$E$1413,[1]HistoriaOrdenCW24031155!$C$2:$C$1413,A411,[1]HistoriaOrdenCW24031155!$Z$2:$Z$1413,"&gt; 0")</f>
        <v>2718454</v>
      </c>
      <c r="E411" s="4">
        <f>IFERROR(IF(VLOOKUP(A411,[1]HistoriaOrdenCW24031155!$C$2:$Z$1413,24,FALSE)=0,"",VLOOKUP(A411,[1]HistoriaOrdenCW24031155!$C$2:$Z$1413,24,FALSE)),"")</f>
        <v>44504</v>
      </c>
      <c r="F411" s="2" t="str">
        <f>MID(IF(VLOOKUP("SurOccidente",[1]HistoriaOrdenCW24031155!$B411:$D$1413,2,FALSE)="NA","",(VLOOKUP("SurOccidente",[1]HistoriaOrdenCW24031155!$B411:$D$1413,3,FALSE))),1,90)</f>
        <v>Ampliación Localidades 700 - Ampliación Obras Civiles</v>
      </c>
      <c r="G411" s="4">
        <f>VLOOKUP(A411,[1]HistoriaOrdenCW24031155!$C$2:$O$1413,13,FALSE)</f>
        <v>44462</v>
      </c>
      <c r="H411" t="str">
        <f t="shared" si="7"/>
        <v>Año 2</v>
      </c>
      <c r="I411" s="2" t="str">
        <f>VLOOKUP(LEFT(A411,3),TablasAnexas!$A$22:$B$41,2,FALSE)</f>
        <v>Popayan</v>
      </c>
      <c r="L411" t="str">
        <f>VLOOKUP(A411,[1]HistoriaOrdenCW24031155!$C$2:$F$1413,4,FALSE)</f>
        <v>German Dario Mancipe</v>
      </c>
    </row>
    <row r="412" spans="1:12" x14ac:dyDescent="0.25">
      <c r="A412" t="str">
        <f>VLOOKUP("SurOccidente",[1]HistoriaOrdenCW24031155!$B412:$C$1413,2,FALSE)</f>
        <v>NEI.Antonio Narino</v>
      </c>
      <c r="B412" s="3">
        <f ca="1">SUMIF([1]HistoriaOrdenCW24031155!$C$1:$E$1413,A412,[1]HistoriaOrdenCW24031155!$E:$E)</f>
        <v>2957576</v>
      </c>
      <c r="C412" s="1">
        <f>SUMIFS([1]HistoriaOrdenCW24031155!$E$2:$E$1413,[1]HistoriaOrdenCW24031155!$C$2:$C$1413,A412,[1]HistoriaOrdenCW24031155!$Z$2:$Z$1413,"")</f>
        <v>0</v>
      </c>
      <c r="D412" s="1">
        <f>SUMIFS([1]HistoriaOrdenCW24031155!$E$2:$E$1413,[1]HistoriaOrdenCW24031155!$C$2:$C$1413,A412,[1]HistoriaOrdenCW24031155!$Z$2:$Z$1413,"&gt; 0")</f>
        <v>2957576</v>
      </c>
      <c r="E412" s="4">
        <f>IFERROR(IF(VLOOKUP(A412,[1]HistoriaOrdenCW24031155!$C$2:$Z$1413,24,FALSE)=0,"",VLOOKUP(A412,[1]HistoriaOrdenCW24031155!$C$2:$Z$1413,24,FALSE)),"")</f>
        <v>44504</v>
      </c>
      <c r="F412" s="2" t="str">
        <f>MID(IF(VLOOKUP("SurOccidente",[1]HistoriaOrdenCW24031155!$B412:$D$1413,2,FALSE)="NA","",(VLOOKUP("SurOccidente",[1]HistoriaOrdenCW24031155!$B412:$D$1413,3,FALSE))),1,90)</f>
        <v>Ampliación Localidades 700 - Ampliación Obras Civiles</v>
      </c>
      <c r="G412" s="4">
        <f>VLOOKUP(A412,[1]HistoriaOrdenCW24031155!$C$2:$O$1413,13,FALSE)</f>
        <v>44462</v>
      </c>
      <c r="H412" t="str">
        <f t="shared" si="7"/>
        <v>Año 2</v>
      </c>
      <c r="I412" s="2" t="str">
        <f>VLOOKUP(LEFT(A412,3),TablasAnexas!$A$22:$B$41,2,FALSE)</f>
        <v>Neiva</v>
      </c>
      <c r="L412" t="str">
        <f>VLOOKUP(A412,[1]HistoriaOrdenCW24031155!$C$2:$F$1413,4,FALSE)</f>
        <v>German Dario Mancipe</v>
      </c>
    </row>
    <row r="413" spans="1:12" x14ac:dyDescent="0.25">
      <c r="A413" t="str">
        <f>VLOOKUP("SurOccidente",[1]HistoriaOrdenCW24031155!$B413:$C$1413,2,FALSE)</f>
        <v>HUI.Garzon-2</v>
      </c>
      <c r="B413" s="3">
        <f ca="1">SUMIF([1]HistoriaOrdenCW24031155!$C$1:$E$1413,A413,[1]HistoriaOrdenCW24031155!$E:$E)</f>
        <v>20481150</v>
      </c>
      <c r="C413" s="1">
        <f>SUMIFS([1]HistoriaOrdenCW24031155!$E$2:$E$1413,[1]HistoriaOrdenCW24031155!$C$2:$C$1413,A413,[1]HistoriaOrdenCW24031155!$Z$2:$Z$1413,"")</f>
        <v>11000000</v>
      </c>
      <c r="D413" s="1">
        <f>SUMIFS([1]HistoriaOrdenCW24031155!$E$2:$E$1413,[1]HistoriaOrdenCW24031155!$C$2:$C$1413,A413,[1]HistoriaOrdenCW24031155!$Z$2:$Z$1413,"&gt; 0")</f>
        <v>9481150</v>
      </c>
      <c r="E413" s="4">
        <f>IFERROR(IF(VLOOKUP(A413,[1]HistoriaOrdenCW24031155!$C$2:$Z$1413,24,FALSE)=0,"",VLOOKUP(A413,[1]HistoriaOrdenCW24031155!$C$2:$Z$1413,24,FALSE)),"")</f>
        <v>44504</v>
      </c>
      <c r="F413" s="2" t="str">
        <f>MID(IF(VLOOKUP("SurOccidente",[1]HistoriaOrdenCW24031155!$B413:$D$1413,2,FALSE)="NA","",(VLOOKUP("SurOccidente",[1]HistoriaOrdenCW24031155!$B413:$D$1413,3,FALSE))),1,90)</f>
        <v>Ampliación Localidades 700 - Ampliación Obras Civiles</v>
      </c>
      <c r="G413" s="4">
        <f>VLOOKUP(A413,[1]HistoriaOrdenCW24031155!$C$2:$O$1413,13,FALSE)</f>
        <v>44462</v>
      </c>
      <c r="H413" t="str">
        <f t="shared" si="7"/>
        <v>Año 2</v>
      </c>
      <c r="I413" s="2" t="str">
        <f>VLOOKUP(LEFT(A413,3),TablasAnexas!$A$22:$B$41,2,FALSE)</f>
        <v>Huila</v>
      </c>
      <c r="L413" t="str">
        <f>VLOOKUP(A413,[1]HistoriaOrdenCW24031155!$C$2:$F$1413,4,FALSE)</f>
        <v>German Dario Mancipe</v>
      </c>
    </row>
    <row r="414" spans="1:12" x14ac:dyDescent="0.25">
      <c r="A414" t="str">
        <f>VLOOKUP("SurOccidente",[1]HistoriaOrdenCW24031155!$B414:$C$1413,2,FALSE)</f>
        <v>CAU.Inza-2</v>
      </c>
      <c r="B414" s="3">
        <f ca="1">SUMIF([1]HistoriaOrdenCW24031155!$C$1:$E$1413,A414,[1]HistoriaOrdenCW24031155!$E:$E)</f>
        <v>10000000</v>
      </c>
      <c r="C414" s="1">
        <f>SUMIFS([1]HistoriaOrdenCW24031155!$E$2:$E$1413,[1]HistoriaOrdenCW24031155!$C$2:$C$1413,A414,[1]HistoriaOrdenCW24031155!$Z$2:$Z$1413,"")</f>
        <v>10000000</v>
      </c>
      <c r="D414" s="1">
        <f>SUMIFS([1]HistoriaOrdenCW24031155!$E$2:$E$1413,[1]HistoriaOrdenCW24031155!$C$2:$C$1413,A414,[1]HistoriaOrdenCW24031155!$Z$2:$Z$1413,"&gt; 0")</f>
        <v>0</v>
      </c>
      <c r="E414" s="4" t="str">
        <f>IFERROR(IF(VLOOKUP(A414,[1]HistoriaOrdenCW24031155!$C$2:$Z$1413,24,FALSE)=0,"",VLOOKUP(A414,[1]HistoriaOrdenCW24031155!$C$2:$Z$1413,24,FALSE)),"")</f>
        <v/>
      </c>
      <c r="F414" s="2" t="str">
        <f>MID(IF(VLOOKUP("SurOccidente",[1]HistoriaOrdenCW24031155!$B414:$D$1413,2,FALSE)="NA","",(VLOOKUP("SurOccidente",[1]HistoriaOrdenCW24031155!$B414:$D$1413,3,FALSE))),1,90)</f>
        <v>Ampliación 3G/LTE - Ampliación Obras Civiles</v>
      </c>
      <c r="G414" s="4">
        <f>VLOOKUP(A414,[1]HistoriaOrdenCW24031155!$C$2:$O$1413,13,FALSE)</f>
        <v>44462</v>
      </c>
      <c r="H414" t="str">
        <f t="shared" si="7"/>
        <v>Año 2</v>
      </c>
      <c r="I414" s="2" t="str">
        <f>VLOOKUP(LEFT(A414,3),TablasAnexas!$A$22:$B$41,2,FALSE)</f>
        <v>Cauca</v>
      </c>
      <c r="L414" t="str">
        <f>VLOOKUP(A414,[1]HistoriaOrdenCW24031155!$C$2:$F$1413,4,FALSE)</f>
        <v>German Dario Mancipe</v>
      </c>
    </row>
    <row r="415" spans="1:12" x14ac:dyDescent="0.25">
      <c r="A415" t="str">
        <f>VLOOKUP("SurOccidente",[1]HistoriaOrdenCW24031155!$B415:$C$1413,2,FALSE)</f>
        <v>BNV.Eucaristico</v>
      </c>
      <c r="B415" s="3">
        <f ca="1">SUMIF([1]HistoriaOrdenCW24031155!$C$1:$E$1413,A415,[1]HistoriaOrdenCW24031155!$E:$E)</f>
        <v>10189712</v>
      </c>
      <c r="C415" s="1">
        <f>SUMIFS([1]HistoriaOrdenCW24031155!$E$2:$E$1413,[1]HistoriaOrdenCW24031155!$C$2:$C$1413,A415,[1]HistoriaOrdenCW24031155!$Z$2:$Z$1413,"")</f>
        <v>0</v>
      </c>
      <c r="D415" s="1">
        <f>SUMIFS([1]HistoriaOrdenCW24031155!$E$2:$E$1413,[1]HistoriaOrdenCW24031155!$C$2:$C$1413,A415,[1]HistoriaOrdenCW24031155!$Z$2:$Z$1413,"&gt; 0")</f>
        <v>10189712</v>
      </c>
      <c r="E415" s="4">
        <f>IFERROR(IF(VLOOKUP(A415,[1]HistoriaOrdenCW24031155!$C$2:$Z$1413,24,FALSE)=0,"",VLOOKUP(A415,[1]HistoriaOrdenCW24031155!$C$2:$Z$1413,24,FALSE)),"")</f>
        <v>44533</v>
      </c>
      <c r="F415" s="2" t="str">
        <f>MID(IF(VLOOKUP("SurOccidente",[1]HistoriaOrdenCW24031155!$B415:$D$1413,2,FALSE)="NA","",(VLOOKUP("SurOccidente",[1]HistoriaOrdenCW24031155!$B415:$D$1413,3,FALSE))),1,90)</f>
        <v>Ampliación Localidades 700 - Ampliación Obras Civiles</v>
      </c>
      <c r="G415" s="4">
        <f>VLOOKUP(A415,[1]HistoriaOrdenCW24031155!$C$2:$O$1413,13,FALSE)</f>
        <v>44462</v>
      </c>
      <c r="H415" t="str">
        <f t="shared" si="7"/>
        <v>Año 2</v>
      </c>
      <c r="I415" s="2" t="str">
        <f>VLOOKUP(LEFT(A415,3),TablasAnexas!$A$22:$B$41,2,FALSE)</f>
        <v>Buenaventura</v>
      </c>
      <c r="L415" t="str">
        <f>VLOOKUP(A415,[1]HistoriaOrdenCW24031155!$C$2:$F$1413,4,FALSE)</f>
        <v>German Dario Mancipe</v>
      </c>
    </row>
    <row r="416" spans="1:12" x14ac:dyDescent="0.25">
      <c r="A416" t="str">
        <f>VLOOKUP("SurOccidente",[1]HistoriaOrdenCW24031155!$B416:$C$1413,2,FALSE)</f>
        <v>PUT.Jose Maria</v>
      </c>
      <c r="B416" s="3">
        <f ca="1">SUMIF([1]HistoriaOrdenCW24031155!$C$1:$E$1413,A416,[1]HistoriaOrdenCW24031155!$E:$E)</f>
        <v>762403534</v>
      </c>
      <c r="C416" s="1">
        <f>SUMIFS([1]HistoriaOrdenCW24031155!$E$2:$E$1413,[1]HistoriaOrdenCW24031155!$C$2:$C$1413,A416,[1]HistoriaOrdenCW24031155!$Z$2:$Z$1413,"")</f>
        <v>762403534</v>
      </c>
      <c r="D416" s="1">
        <f>SUMIFS([1]HistoriaOrdenCW24031155!$E$2:$E$1413,[1]HistoriaOrdenCW24031155!$C$2:$C$1413,A416,[1]HistoriaOrdenCW24031155!$Z$2:$Z$1413,"&gt; 0")</f>
        <v>0</v>
      </c>
      <c r="E416" s="4" t="str">
        <f>IFERROR(IF(VLOOKUP(A416,[1]HistoriaOrdenCW24031155!$C$2:$Z$1413,24,FALSE)=0,"",VLOOKUP(A416,[1]HistoriaOrdenCW24031155!$C$2:$Z$1413,24,FALSE)),"")</f>
        <v/>
      </c>
      <c r="F416" s="2" t="str">
        <f>MID(IF(VLOOKUP("SurOccidente",[1]HistoriaOrdenCW24031155!$B416:$D$1413,2,FALSE)="NA","",(VLOOKUP("SurOccidente",[1]HistoriaOrdenCW24031155!$B416:$D$1413,3,FALSE))),1,90)</f>
        <v>Localidades 700 - Suministro e Instalación Torre</v>
      </c>
      <c r="G416" s="4">
        <f>VLOOKUP(A416,[1]HistoriaOrdenCW24031155!$C$2:$O$1413,13,FALSE)</f>
        <v>44480</v>
      </c>
      <c r="H416" t="str">
        <f t="shared" si="7"/>
        <v>Año 2</v>
      </c>
      <c r="I416" s="2" t="str">
        <f>VLOOKUP(LEFT(A416,3),TablasAnexas!$A$22:$B$41,2,FALSE)</f>
        <v>Putumayo</v>
      </c>
      <c r="L416" t="str">
        <f>VLOOKUP(A416,[1]HistoriaOrdenCW24031155!$C$2:$F$1413,4,FALSE)</f>
        <v>Juan Carlos Gonzalez</v>
      </c>
    </row>
    <row r="417" spans="1:12" x14ac:dyDescent="0.25">
      <c r="A417" t="str">
        <f>VLOOKUP("SurOccidente",[1]HistoriaOrdenCW24031155!$B417:$C$1413,2,FALSE)</f>
        <v>PUT.Damasco Caicedo</v>
      </c>
      <c r="B417" s="3">
        <f ca="1">SUMIF([1]HistoriaOrdenCW24031155!$C$1:$E$1413,A417,[1]HistoriaOrdenCW24031155!$E:$E)</f>
        <v>467338431</v>
      </c>
      <c r="C417" s="1">
        <f>SUMIFS([1]HistoriaOrdenCW24031155!$E$2:$E$1413,[1]HistoriaOrdenCW24031155!$C$2:$C$1413,A417,[1]HistoriaOrdenCW24031155!$Z$2:$Z$1413,"")</f>
        <v>356832831</v>
      </c>
      <c r="D417" s="1">
        <f>SUMIFS([1]HistoriaOrdenCW24031155!$E$2:$E$1413,[1]HistoriaOrdenCW24031155!$C$2:$C$1413,A417,[1]HistoriaOrdenCW24031155!$Z$2:$Z$1413,"&gt; 0")</f>
        <v>110505600</v>
      </c>
      <c r="E417" s="4" t="str">
        <f>IFERROR(IF(VLOOKUP(A417,[1]HistoriaOrdenCW24031155!$C$2:$Z$1413,24,FALSE)=0,"",VLOOKUP(A417,[1]HistoriaOrdenCW24031155!$C$2:$Z$1413,24,FALSE)),"")</f>
        <v/>
      </c>
      <c r="F417" s="2" t="str">
        <f>MID(IF(VLOOKUP("SurOccidente",[1]HistoriaOrdenCW24031155!$B417:$D$1413,2,FALSE)="NA","",(VLOOKUP("SurOccidente",[1]HistoriaOrdenCW24031155!$B417:$D$1413,3,FALSE))),1,90)</f>
        <v>Localidades 700 - Suministro e Instalación Torre</v>
      </c>
      <c r="G417" s="4">
        <f>VLOOKUP(A417,[1]HistoriaOrdenCW24031155!$C$2:$O$1413,13,FALSE)</f>
        <v>44480</v>
      </c>
      <c r="H417" t="str">
        <f t="shared" si="7"/>
        <v>Año 2</v>
      </c>
      <c r="I417" s="2" t="str">
        <f>VLOOKUP(LEFT(A417,3),TablasAnexas!$A$22:$B$41,2,FALSE)</f>
        <v>Putumayo</v>
      </c>
      <c r="L417" t="str">
        <f>VLOOKUP(A417,[1]HistoriaOrdenCW24031155!$C$2:$F$1413,4,FALSE)</f>
        <v>Juan Carlos Gonzalez</v>
      </c>
    </row>
    <row r="418" spans="1:12" x14ac:dyDescent="0.25">
      <c r="A418" t="str">
        <f>VLOOKUP("SurOccidente",[1]HistoriaOrdenCW24031155!$B418:$C$1413,2,FALSE)</f>
        <v>PUT.Montebello</v>
      </c>
      <c r="B418" s="3">
        <f ca="1">SUMIF([1]HistoriaOrdenCW24031155!$C$1:$E$1413,A418,[1]HistoriaOrdenCW24031155!$E:$E)</f>
        <v>833951000</v>
      </c>
      <c r="C418" s="1">
        <f>SUMIFS([1]HistoriaOrdenCW24031155!$E$2:$E$1413,[1]HistoriaOrdenCW24031155!$C$2:$C$1413,A418,[1]HistoriaOrdenCW24031155!$Z$2:$Z$1413,"")</f>
        <v>833951000</v>
      </c>
      <c r="D418" s="1">
        <f>SUMIFS([1]HistoriaOrdenCW24031155!$E$2:$E$1413,[1]HistoriaOrdenCW24031155!$C$2:$C$1413,A418,[1]HistoriaOrdenCW24031155!$Z$2:$Z$1413,"&gt; 0")</f>
        <v>0</v>
      </c>
      <c r="E418" s="4" t="str">
        <f>IFERROR(IF(VLOOKUP(A418,[1]HistoriaOrdenCW24031155!$C$2:$Z$1413,24,FALSE)=0,"",VLOOKUP(A418,[1]HistoriaOrdenCW24031155!$C$2:$Z$1413,24,FALSE)),"")</f>
        <v/>
      </c>
      <c r="F418" s="2" t="str">
        <f>MID(IF(VLOOKUP("SurOccidente",[1]HistoriaOrdenCW24031155!$B418:$D$1413,2,FALSE)="NA","",(VLOOKUP("SurOccidente",[1]HistoriaOrdenCW24031155!$B418:$D$1413,3,FALSE))),1,90)</f>
        <v>Localidades 700 - Suministro e Instalación Torre</v>
      </c>
      <c r="G418" s="4">
        <f>VLOOKUP(A418,[1]HistoriaOrdenCW24031155!$C$2:$O$1413,13,FALSE)</f>
        <v>44473</v>
      </c>
      <c r="H418" t="str">
        <f t="shared" si="7"/>
        <v>Año 2</v>
      </c>
      <c r="I418" s="2" t="str">
        <f>VLOOKUP(LEFT(A418,3),TablasAnexas!$A$22:$B$41,2,FALSE)</f>
        <v>Putumayo</v>
      </c>
      <c r="L418" t="str">
        <f>VLOOKUP(A418,[1]HistoriaOrdenCW24031155!$C$2:$F$1413,4,FALSE)</f>
        <v>Juan Carlos Gonzalez</v>
      </c>
    </row>
    <row r="419" spans="1:12" x14ac:dyDescent="0.25">
      <c r="A419" t="str">
        <f>VLOOKUP("SurOccidente",[1]HistoriaOrdenCW24031155!$B419:$C$1413,2,FALSE)</f>
        <v>PUT.El Bombon</v>
      </c>
      <c r="B419" s="3">
        <f ca="1">SUMIF([1]HistoriaOrdenCW24031155!$C$1:$E$1413,A419,[1]HistoriaOrdenCW24031155!$E:$E)</f>
        <v>420505600</v>
      </c>
      <c r="C419" s="1">
        <f>SUMIFS([1]HistoriaOrdenCW24031155!$E$2:$E$1413,[1]HistoriaOrdenCW24031155!$C$2:$C$1413,A419,[1]HistoriaOrdenCW24031155!$Z$2:$Z$1413,"")</f>
        <v>310000000</v>
      </c>
      <c r="D419" s="1">
        <f>SUMIFS([1]HistoriaOrdenCW24031155!$E$2:$E$1413,[1]HistoriaOrdenCW24031155!$C$2:$C$1413,A419,[1]HistoriaOrdenCW24031155!$Z$2:$Z$1413,"&gt; 0")</f>
        <v>110505600</v>
      </c>
      <c r="E419" s="4" t="str">
        <f>IFERROR(IF(VLOOKUP(A419,[1]HistoriaOrdenCW24031155!$C$2:$Z$1413,24,FALSE)=0,"",VLOOKUP(A419,[1]HistoriaOrdenCW24031155!$C$2:$Z$1413,24,FALSE)),"")</f>
        <v/>
      </c>
      <c r="F419" s="2" t="str">
        <f>MID(IF(VLOOKUP("SurOccidente",[1]HistoriaOrdenCW24031155!$B419:$D$1413,2,FALSE)="NA","",(VLOOKUP("SurOccidente",[1]HistoriaOrdenCW24031155!$B419:$D$1413,3,FALSE))),1,90)</f>
        <v>Localidades 700 - Suministro e Instalación Torre</v>
      </c>
      <c r="G419" s="4">
        <f>VLOOKUP(A419,[1]HistoriaOrdenCW24031155!$C$2:$O$1413,13,FALSE)</f>
        <v>44473</v>
      </c>
      <c r="H419" t="str">
        <f t="shared" si="7"/>
        <v>Año 2</v>
      </c>
      <c r="I419" s="2" t="str">
        <f>VLOOKUP(LEFT(A419,3),TablasAnexas!$A$22:$B$41,2,FALSE)</f>
        <v>Putumayo</v>
      </c>
      <c r="L419" t="str">
        <f>VLOOKUP(A419,[1]HistoriaOrdenCW24031155!$C$2:$F$1413,4,FALSE)</f>
        <v>Juan Carlos Gonzalez</v>
      </c>
    </row>
    <row r="420" spans="1:12" x14ac:dyDescent="0.25">
      <c r="A420" t="str">
        <f>VLOOKUP("SurOccidente",[1]HistoriaOrdenCW24031155!$B420:$C$1413,2,FALSE)</f>
        <v>PUT.La Chipa</v>
      </c>
      <c r="B420" s="3">
        <f ca="1">SUMIF([1]HistoriaOrdenCW24031155!$C$1:$E$1413,A420,[1]HistoriaOrdenCW24031155!$E:$E)</f>
        <v>704055237</v>
      </c>
      <c r="C420" s="1">
        <f>SUMIFS([1]HistoriaOrdenCW24031155!$E$2:$E$1413,[1]HistoriaOrdenCW24031155!$C$2:$C$1413,A420,[1]HistoriaOrdenCW24031155!$Z$2:$Z$1413,"")</f>
        <v>704055237</v>
      </c>
      <c r="D420" s="1">
        <f>SUMIFS([1]HistoriaOrdenCW24031155!$E$2:$E$1413,[1]HistoriaOrdenCW24031155!$C$2:$C$1413,A420,[1]HistoriaOrdenCW24031155!$Z$2:$Z$1413,"&gt; 0")</f>
        <v>0</v>
      </c>
      <c r="E420" s="4" t="str">
        <f>IFERROR(IF(VLOOKUP(A420,[1]HistoriaOrdenCW24031155!$C$2:$Z$1413,24,FALSE)=0,"",VLOOKUP(A420,[1]HistoriaOrdenCW24031155!$C$2:$Z$1413,24,FALSE)),"")</f>
        <v/>
      </c>
      <c r="F420" s="2" t="str">
        <f>MID(IF(VLOOKUP("SurOccidente",[1]HistoriaOrdenCW24031155!$B420:$D$1413,2,FALSE)="NA","",(VLOOKUP("SurOccidente",[1]HistoriaOrdenCW24031155!$B420:$D$1413,3,FALSE))),1,90)</f>
        <v>Localidades 700 - Suministro e Instalación Torre</v>
      </c>
      <c r="G420" s="4">
        <f>VLOOKUP(A420,[1]HistoriaOrdenCW24031155!$C$2:$O$1413,13,FALSE)</f>
        <v>44473</v>
      </c>
      <c r="H420" t="str">
        <f t="shared" si="7"/>
        <v>Año 2</v>
      </c>
      <c r="I420" s="2" t="str">
        <f>VLOOKUP(LEFT(A420,3),TablasAnexas!$A$22:$B$41,2,FALSE)</f>
        <v>Putumayo</v>
      </c>
      <c r="L420" t="str">
        <f>VLOOKUP(A420,[1]HistoriaOrdenCW24031155!$C$2:$F$1413,4,FALSE)</f>
        <v>Juan Carlos Gonzalez</v>
      </c>
    </row>
    <row r="421" spans="1:12" x14ac:dyDescent="0.25">
      <c r="A421" t="str">
        <f>VLOOKUP("SurOccidente",[1]HistoriaOrdenCW24031155!$B421:$C$1413,2,FALSE)</f>
        <v>CAQ.La Argentina</v>
      </c>
      <c r="B421" s="3">
        <f ca="1">SUMIF([1]HistoriaOrdenCW24031155!$C$1:$E$1413,A421,[1]HistoriaOrdenCW24031155!$E:$E)</f>
        <v>941390019</v>
      </c>
      <c r="C421" s="1">
        <f>SUMIFS([1]HistoriaOrdenCW24031155!$E$2:$E$1413,[1]HistoriaOrdenCW24031155!$C$2:$C$1413,A421,[1]HistoriaOrdenCW24031155!$Z$2:$Z$1413,"")</f>
        <v>771104250</v>
      </c>
      <c r="D421" s="1">
        <f>SUMIFS([1]HistoriaOrdenCW24031155!$E$2:$E$1413,[1]HistoriaOrdenCW24031155!$C$2:$C$1413,A421,[1]HistoriaOrdenCW24031155!$Z$2:$Z$1413,"&gt; 0")</f>
        <v>170285769</v>
      </c>
      <c r="E421" s="4" t="str">
        <f>IFERROR(IF(VLOOKUP(A421,[1]HistoriaOrdenCW24031155!$C$2:$Z$1413,24,FALSE)=0,"",VLOOKUP(A421,[1]HistoriaOrdenCW24031155!$C$2:$Z$1413,24,FALSE)),"")</f>
        <v/>
      </c>
      <c r="F421" s="2" t="str">
        <f>MID(IF(VLOOKUP("SurOccidente",[1]HistoriaOrdenCW24031155!$B421:$D$1413,2,FALSE)="NA","",(VLOOKUP("SurOccidente",[1]HistoriaOrdenCW24031155!$B421:$D$1413,3,FALSE))),1,90)</f>
        <v>Localidades 700 - Obra Eléctrica 100%</v>
      </c>
      <c r="G421" s="4">
        <f>VLOOKUP(A421,[1]HistoriaOrdenCW24031155!$C$2:$O$1413,13,FALSE)</f>
        <v>44473</v>
      </c>
      <c r="H421" t="str">
        <f t="shared" si="7"/>
        <v>Año 2</v>
      </c>
      <c r="I421" s="2" t="str">
        <f>VLOOKUP(LEFT(A421,3),TablasAnexas!$A$22:$B$41,2,FALSE)</f>
        <v>Caqueta</v>
      </c>
      <c r="L421" t="str">
        <f>VLOOKUP(A421,[1]HistoriaOrdenCW24031155!$C$2:$F$1413,4,FALSE)</f>
        <v>Luis Ediel Torres</v>
      </c>
    </row>
    <row r="422" spans="1:12" x14ac:dyDescent="0.25">
      <c r="A422" t="str">
        <f>VLOOKUP("SurOccidente",[1]HistoriaOrdenCW24031155!$B422:$C$1413,2,FALSE)</f>
        <v>CAQ.La Argentina</v>
      </c>
      <c r="B422" s="3">
        <f ca="1">SUMIF([1]HistoriaOrdenCW24031155!$C$1:$E$1413,A422,[1]HistoriaOrdenCW24031155!$E:$E)</f>
        <v>941390019</v>
      </c>
      <c r="C422" s="1">
        <f>SUMIFS([1]HistoriaOrdenCW24031155!$E$2:$E$1413,[1]HistoriaOrdenCW24031155!$C$2:$C$1413,A422,[1]HistoriaOrdenCW24031155!$Z$2:$Z$1413,"")</f>
        <v>771104250</v>
      </c>
      <c r="D422" s="1">
        <f>SUMIFS([1]HistoriaOrdenCW24031155!$E$2:$E$1413,[1]HistoriaOrdenCW24031155!$C$2:$C$1413,A422,[1]HistoriaOrdenCW24031155!$Z$2:$Z$1413,"&gt; 0")</f>
        <v>170285769</v>
      </c>
      <c r="E422" s="4" t="str">
        <f>IFERROR(IF(VLOOKUP(A422,[1]HistoriaOrdenCW24031155!$C$2:$Z$1413,24,FALSE)=0,"",VLOOKUP(A422,[1]HistoriaOrdenCW24031155!$C$2:$Z$1413,24,FALSE)),"")</f>
        <v/>
      </c>
      <c r="F422" s="2" t="str">
        <f>MID(IF(VLOOKUP("SurOccidente",[1]HistoriaOrdenCW24031155!$B422:$D$1413,2,FALSE)="NA","",(VLOOKUP("SurOccidente",[1]HistoriaOrdenCW24031155!$B422:$D$1413,3,FALSE))),1,90)</f>
        <v>Localidades 700 - Cimentación Torre</v>
      </c>
      <c r="G422" s="4">
        <f>VLOOKUP(A422,[1]HistoriaOrdenCW24031155!$C$2:$O$1413,13,FALSE)</f>
        <v>44473</v>
      </c>
      <c r="H422" t="str">
        <f t="shared" si="7"/>
        <v>Año 2</v>
      </c>
      <c r="I422" s="2" t="str">
        <f>VLOOKUP(LEFT(A422,3),TablasAnexas!$A$22:$B$41,2,FALSE)</f>
        <v>Caqueta</v>
      </c>
      <c r="L422" t="str">
        <f>VLOOKUP(A422,[1]HistoriaOrdenCW24031155!$C$2:$F$1413,4,FALSE)</f>
        <v>Luis Ediel Torres</v>
      </c>
    </row>
    <row r="423" spans="1:12" x14ac:dyDescent="0.25">
      <c r="A423" t="str">
        <f>VLOOKUP("SurOccidente",[1]HistoriaOrdenCW24031155!$B423:$C$1413,2,FALSE)</f>
        <v>CAQ.La Argentina</v>
      </c>
      <c r="B423" s="3">
        <f ca="1">SUMIF([1]HistoriaOrdenCW24031155!$C$1:$E$1413,A423,[1]HistoriaOrdenCW24031155!$E:$E)</f>
        <v>941390019</v>
      </c>
      <c r="C423" s="1">
        <f>SUMIFS([1]HistoriaOrdenCW24031155!$E$2:$E$1413,[1]HistoriaOrdenCW24031155!$C$2:$C$1413,A423,[1]HistoriaOrdenCW24031155!$Z$2:$Z$1413,"")</f>
        <v>771104250</v>
      </c>
      <c r="D423" s="1">
        <f>SUMIFS([1]HistoriaOrdenCW24031155!$E$2:$E$1413,[1]HistoriaOrdenCW24031155!$C$2:$C$1413,A423,[1]HistoriaOrdenCW24031155!$Z$2:$Z$1413,"&gt; 0")</f>
        <v>170285769</v>
      </c>
      <c r="E423" s="4" t="str">
        <f>IFERROR(IF(VLOOKUP(A423,[1]HistoriaOrdenCW24031155!$C$2:$Z$1413,24,FALSE)=0,"",VLOOKUP(A423,[1]HistoriaOrdenCW24031155!$C$2:$Z$1413,24,FALSE)),"")</f>
        <v/>
      </c>
      <c r="F423" s="2" t="str">
        <f>MID(IF(VLOOKUP("SurOccidente",[1]HistoriaOrdenCW24031155!$B423:$D$1413,2,FALSE)="NA","",(VLOOKUP("SurOccidente",[1]HistoriaOrdenCW24031155!$B423:$D$1413,3,FALSE))),1,90)</f>
        <v>Localidades 700 - Suministro e Instalación Torre</v>
      </c>
      <c r="G423" s="4">
        <f>VLOOKUP(A423,[1]HistoriaOrdenCW24031155!$C$2:$O$1413,13,FALSE)</f>
        <v>44473</v>
      </c>
      <c r="H423" t="str">
        <f t="shared" si="7"/>
        <v>Año 2</v>
      </c>
      <c r="I423" s="2" t="str">
        <f>VLOOKUP(LEFT(A423,3),TablasAnexas!$A$22:$B$41,2,FALSE)</f>
        <v>Caqueta</v>
      </c>
      <c r="L423" t="str">
        <f>VLOOKUP(A423,[1]HistoriaOrdenCW24031155!$C$2:$F$1413,4,FALSE)</f>
        <v>Luis Ediel Torres</v>
      </c>
    </row>
    <row r="424" spans="1:12" x14ac:dyDescent="0.25">
      <c r="A424" t="str">
        <f>VLOOKUP("SurOccidente",[1]HistoriaOrdenCW24031155!$B424:$C$1413,2,FALSE)</f>
        <v>CAQ.La Argentina</v>
      </c>
      <c r="B424" s="3">
        <f ca="1">SUMIF([1]HistoriaOrdenCW24031155!$C$1:$E$1413,A424,[1]HistoriaOrdenCW24031155!$E:$E)</f>
        <v>941390019</v>
      </c>
      <c r="C424" s="1">
        <f>SUMIFS([1]HistoriaOrdenCW24031155!$E$2:$E$1413,[1]HistoriaOrdenCW24031155!$C$2:$C$1413,A424,[1]HistoriaOrdenCW24031155!$Z$2:$Z$1413,"")</f>
        <v>771104250</v>
      </c>
      <c r="D424" s="1">
        <f>SUMIFS([1]HistoriaOrdenCW24031155!$E$2:$E$1413,[1]HistoriaOrdenCW24031155!$C$2:$C$1413,A424,[1]HistoriaOrdenCW24031155!$Z$2:$Z$1413,"&gt; 0")</f>
        <v>170285769</v>
      </c>
      <c r="E424" s="4" t="str">
        <f>IFERROR(IF(VLOOKUP(A424,[1]HistoriaOrdenCW24031155!$C$2:$Z$1413,24,FALSE)=0,"",VLOOKUP(A424,[1]HistoriaOrdenCW24031155!$C$2:$Z$1413,24,FALSE)),"")</f>
        <v/>
      </c>
      <c r="F424" s="2" t="str">
        <f>MID(IF(VLOOKUP("SurOccidente",[1]HistoriaOrdenCW24031155!$B424:$D$1413,2,FALSE)="NA","",(VLOOKUP("SurOccidente",[1]HistoriaOrdenCW24031155!$B424:$D$1413,3,FALSE))),1,90)</f>
        <v>Localidades 700 - Obra Civil 100%</v>
      </c>
      <c r="G424" s="4">
        <f>VLOOKUP(A424,[1]HistoriaOrdenCW24031155!$C$2:$O$1413,13,FALSE)</f>
        <v>44473</v>
      </c>
      <c r="H424" t="str">
        <f t="shared" si="7"/>
        <v>Año 2</v>
      </c>
      <c r="I424" s="2" t="str">
        <f>VLOOKUP(LEFT(A424,3),TablasAnexas!$A$22:$B$41,2,FALSE)</f>
        <v>Caqueta</v>
      </c>
      <c r="L424" t="str">
        <f>VLOOKUP(A424,[1]HistoriaOrdenCW24031155!$C$2:$F$1413,4,FALSE)</f>
        <v>Luis Ediel Torres</v>
      </c>
    </row>
    <row r="425" spans="1:12" x14ac:dyDescent="0.25">
      <c r="A425" t="str">
        <f>VLOOKUP("SurOccidente",[1]HistoriaOrdenCW24031155!$B425:$C$1413,2,FALSE)</f>
        <v>NAR.Llorente-3</v>
      </c>
      <c r="B425" s="3">
        <f ca="1">SUMIF([1]HistoriaOrdenCW24031155!$C$1:$E$1413,A425,[1]HistoriaOrdenCW24031155!$E:$E)</f>
        <v>312811902</v>
      </c>
      <c r="C425" s="1">
        <f>SUMIFS([1]HistoriaOrdenCW24031155!$E$2:$E$1413,[1]HistoriaOrdenCW24031155!$C$2:$C$1413,A425,[1]HistoriaOrdenCW24031155!$Z$2:$Z$1413,"")</f>
        <v>312811902</v>
      </c>
      <c r="D425" s="1">
        <f>SUMIFS([1]HistoriaOrdenCW24031155!$E$2:$E$1413,[1]HistoriaOrdenCW24031155!$C$2:$C$1413,A425,[1]HistoriaOrdenCW24031155!$Z$2:$Z$1413,"&gt; 0")</f>
        <v>0</v>
      </c>
      <c r="E425" s="4" t="str">
        <f>IFERROR(IF(VLOOKUP(A425,[1]HistoriaOrdenCW24031155!$C$2:$Z$1413,24,FALSE)=0,"",VLOOKUP(A425,[1]HistoriaOrdenCW24031155!$C$2:$Z$1413,24,FALSE)),"")</f>
        <v/>
      </c>
      <c r="F425" s="2" t="str">
        <f>MID(IF(VLOOKUP("SurOccidente",[1]HistoriaOrdenCW24031155!$B425:$D$1413,2,FALSE)="NA","",(VLOOKUP("SurOccidente",[1]HistoriaOrdenCW24031155!$B425:$D$1413,3,FALSE))),1,90)</f>
        <v>Adecuaciones - Obras Eléctricas Menores</v>
      </c>
      <c r="G425" s="4">
        <f>VLOOKUP(A425,[1]HistoriaOrdenCW24031155!$C$2:$O$1413,13,FALSE)</f>
        <v>44459</v>
      </c>
      <c r="H425" t="str">
        <f t="shared" si="7"/>
        <v>Año 2</v>
      </c>
      <c r="I425" s="2" t="str">
        <f>VLOOKUP(LEFT(A425,3),TablasAnexas!$A$22:$B$41,2,FALSE)</f>
        <v>Nariño</v>
      </c>
      <c r="L425" t="str">
        <f>VLOOKUP(A425,[1]HistoriaOrdenCW24031155!$C$2:$F$1413,4,FALSE)</f>
        <v>Rafael Angel Garcia</v>
      </c>
    </row>
    <row r="426" spans="1:12" x14ac:dyDescent="0.25">
      <c r="A426" t="str">
        <f>VLOOKUP("SurOccidente",[1]HistoriaOrdenCW24031155!$B426:$C$1413,2,FALSE)</f>
        <v>NEI.ST CENTRO</v>
      </c>
      <c r="B426" s="3">
        <f ca="1">SUMIF([1]HistoriaOrdenCW24031155!$C$1:$E$1413,A426,[1]HistoriaOrdenCW24031155!$E:$E)</f>
        <v>113000000</v>
      </c>
      <c r="C426" s="1">
        <f>SUMIFS([1]HistoriaOrdenCW24031155!$E$2:$E$1413,[1]HistoriaOrdenCW24031155!$C$2:$C$1413,A426,[1]HistoriaOrdenCW24031155!$Z$2:$Z$1413,"")</f>
        <v>113000000</v>
      </c>
      <c r="D426" s="1">
        <f>SUMIFS([1]HistoriaOrdenCW24031155!$E$2:$E$1413,[1]HistoriaOrdenCW24031155!$C$2:$C$1413,A426,[1]HistoriaOrdenCW24031155!$Z$2:$Z$1413,"&gt; 0")</f>
        <v>0</v>
      </c>
      <c r="E426" s="4" t="str">
        <f>IFERROR(IF(VLOOKUP(A426,[1]HistoriaOrdenCW24031155!$C$2:$Z$1413,24,FALSE)=0,"",VLOOKUP(A426,[1]HistoriaOrdenCW24031155!$C$2:$Z$1413,24,FALSE)),"")</f>
        <v/>
      </c>
      <c r="F426" s="2" t="str">
        <f>MID(IF(VLOOKUP("SurOccidente",[1]HistoriaOrdenCW24031155!$B426:$D$1413,2,FALSE)="NA","",(VLOOKUP("SurOccidente",[1]HistoriaOrdenCW24031155!$B426:$D$1413,3,FALSE))),1,90)</f>
        <v>Adecuaciones - SDS BCC y CCM</v>
      </c>
      <c r="G426" s="4">
        <f>VLOOKUP(A426,[1]HistoriaOrdenCW24031155!$C$2:$O$1413,13,FALSE)</f>
        <v>44459</v>
      </c>
      <c r="H426" t="str">
        <f t="shared" si="7"/>
        <v>Año 2</v>
      </c>
      <c r="I426" s="2" t="str">
        <f>VLOOKUP(LEFT(A426,3),TablasAnexas!$A$22:$B$41,2,FALSE)</f>
        <v>Neiva</v>
      </c>
      <c r="L426" t="str">
        <f>VLOOKUP(A426,[1]HistoriaOrdenCW24031155!$C$2:$F$1413,4,FALSE)</f>
        <v>Juan Carlos Gonzalez</v>
      </c>
    </row>
    <row r="427" spans="1:12" x14ac:dyDescent="0.25">
      <c r="A427" t="str">
        <f>VLOOKUP("SurOccidente",[1]HistoriaOrdenCW24031155!$B427:$C$1413,2,FALSE)</f>
        <v>CAQ.Macarena</v>
      </c>
      <c r="B427" s="3">
        <f ca="1">SUMIF([1]HistoriaOrdenCW24031155!$C$1:$E$1413,A427,[1]HistoriaOrdenCW24031155!$E:$E)</f>
        <v>1148402268</v>
      </c>
      <c r="C427" s="1">
        <f>SUMIFS([1]HistoriaOrdenCW24031155!$E$2:$E$1413,[1]HistoriaOrdenCW24031155!$C$2:$C$1413,A427,[1]HistoriaOrdenCW24031155!$Z$2:$Z$1413,"")</f>
        <v>1037896668</v>
      </c>
      <c r="D427" s="1">
        <f>SUMIFS([1]HistoriaOrdenCW24031155!$E$2:$E$1413,[1]HistoriaOrdenCW24031155!$C$2:$C$1413,A427,[1]HistoriaOrdenCW24031155!$Z$2:$Z$1413,"&gt; 0")</f>
        <v>110505600</v>
      </c>
      <c r="E427" s="4" t="str">
        <f>IFERROR(IF(VLOOKUP(A427,[1]HistoriaOrdenCW24031155!$C$2:$Z$1413,24,FALSE)=0,"",VLOOKUP(A427,[1]HistoriaOrdenCW24031155!$C$2:$Z$1413,24,FALSE)),"")</f>
        <v/>
      </c>
      <c r="F427" s="2" t="str">
        <f>MID(IF(VLOOKUP("SurOccidente",[1]HistoriaOrdenCW24031155!$B427:$D$1413,2,FALSE)="NA","",(VLOOKUP("SurOccidente",[1]HistoriaOrdenCW24031155!$B427:$D$1413,3,FALSE))),1,90)</f>
        <v>Localidades 700 - Suministro e Instalación Torre</v>
      </c>
      <c r="G427" s="4">
        <f>VLOOKUP(A427,[1]HistoriaOrdenCW24031155!$C$2:$O$1413,13,FALSE)</f>
        <v>44466</v>
      </c>
      <c r="H427" t="str">
        <f t="shared" si="7"/>
        <v>Año 2</v>
      </c>
      <c r="I427" s="2" t="str">
        <f>VLOOKUP(LEFT(A427,3),TablasAnexas!$A$22:$B$41,2,FALSE)</f>
        <v>Caqueta</v>
      </c>
      <c r="L427" t="str">
        <f>VLOOKUP(A427,[1]HistoriaOrdenCW24031155!$C$2:$F$1413,4,FALSE)</f>
        <v>Luis Ediel Torres</v>
      </c>
    </row>
    <row r="428" spans="1:12" x14ac:dyDescent="0.25">
      <c r="A428" t="str">
        <f>VLOOKUP("SurOccidente",[1]HistoriaOrdenCW24031155!$B428:$C$1413,2,FALSE)</f>
        <v>TOL.Riomanso</v>
      </c>
      <c r="B428" s="3">
        <f ca="1">SUMIF([1]HistoriaOrdenCW24031155!$C$1:$E$1413,A428,[1]HistoriaOrdenCW24031155!$E:$E)</f>
        <v>7402169</v>
      </c>
      <c r="C428" s="1">
        <f>SUMIFS([1]HistoriaOrdenCW24031155!$E$2:$E$1413,[1]HistoriaOrdenCW24031155!$C$2:$C$1413,A428,[1]HistoriaOrdenCW24031155!$Z$2:$Z$1413,"")</f>
        <v>0</v>
      </c>
      <c r="D428" s="1">
        <f>SUMIFS([1]HistoriaOrdenCW24031155!$E$2:$E$1413,[1]HistoriaOrdenCW24031155!$C$2:$C$1413,A428,[1]HistoriaOrdenCW24031155!$Z$2:$Z$1413,"&gt; 0")</f>
        <v>7402169</v>
      </c>
      <c r="E428" s="4">
        <f>IFERROR(IF(VLOOKUP(A428,[1]HistoriaOrdenCW24031155!$C$2:$Z$1413,24,FALSE)=0,"",VLOOKUP(A428,[1]HistoriaOrdenCW24031155!$C$2:$Z$1413,24,FALSE)),"")</f>
        <v>44504</v>
      </c>
      <c r="F428" s="2" t="str">
        <f>MID(IF(VLOOKUP("SurOccidente",[1]HistoriaOrdenCW24031155!$B428:$D$1413,2,FALSE)="NA","",(VLOOKUP("SurOccidente",[1]HistoriaOrdenCW24031155!$B428:$D$1413,3,FALSE))),1,90)</f>
        <v>Ampliación Localidades 700 - Ampliación Obras Civiles</v>
      </c>
      <c r="G428" s="4">
        <f>VLOOKUP(A428,[1]HistoriaOrdenCW24031155!$C$2:$O$1413,13,FALSE)</f>
        <v>44456</v>
      </c>
      <c r="H428" t="str">
        <f t="shared" si="7"/>
        <v>Año 2</v>
      </c>
      <c r="I428" s="2" t="str">
        <f>VLOOKUP(LEFT(A428,3),TablasAnexas!$A$22:$B$41,2,FALSE)</f>
        <v>Tolima</v>
      </c>
      <c r="L428" t="str">
        <f>VLOOKUP(A428,[1]HistoriaOrdenCW24031155!$C$2:$F$1413,4,FALSE)</f>
        <v>German Dario Mancipe</v>
      </c>
    </row>
    <row r="429" spans="1:12" x14ac:dyDescent="0.25">
      <c r="A429" t="str">
        <f>VLOOKUP("SurOccidente",[1]HistoriaOrdenCW24031155!$B429:$C$1413,2,FALSE)</f>
        <v>CAU.Caldono</v>
      </c>
      <c r="B429" s="3">
        <f ca="1">SUMIF([1]HistoriaOrdenCW24031155!$C$1:$E$1413,A429,[1]HistoriaOrdenCW24031155!$E:$E)</f>
        <v>9809279</v>
      </c>
      <c r="C429" s="1">
        <f>SUMIFS([1]HistoriaOrdenCW24031155!$E$2:$E$1413,[1]HistoriaOrdenCW24031155!$C$2:$C$1413,A429,[1]HistoriaOrdenCW24031155!$Z$2:$Z$1413,"")</f>
        <v>0</v>
      </c>
      <c r="D429" s="1">
        <f>SUMIFS([1]HistoriaOrdenCW24031155!$E$2:$E$1413,[1]HistoriaOrdenCW24031155!$C$2:$C$1413,A429,[1]HistoriaOrdenCW24031155!$Z$2:$Z$1413,"&gt; 0")</f>
        <v>9809279</v>
      </c>
      <c r="E429" s="4">
        <f>IFERROR(IF(VLOOKUP(A429,[1]HistoriaOrdenCW24031155!$C$2:$Z$1413,24,FALSE)=0,"",VLOOKUP(A429,[1]HistoriaOrdenCW24031155!$C$2:$Z$1413,24,FALSE)),"")</f>
        <v>44533</v>
      </c>
      <c r="F429" s="2" t="str">
        <f>MID(IF(VLOOKUP("SurOccidente",[1]HistoriaOrdenCW24031155!$B429:$D$1413,2,FALSE)="NA","",(VLOOKUP("SurOccidente",[1]HistoriaOrdenCW24031155!$B429:$D$1413,3,FALSE))),1,90)</f>
        <v>Ampliación 3G/LTE - Ampliación Obras Civiles</v>
      </c>
      <c r="G429" s="4">
        <f>VLOOKUP(A429,[1]HistoriaOrdenCW24031155!$C$2:$O$1413,13,FALSE)</f>
        <v>44456</v>
      </c>
      <c r="H429" t="str">
        <f t="shared" si="7"/>
        <v>Año 2</v>
      </c>
      <c r="I429" s="2" t="str">
        <f>VLOOKUP(LEFT(A429,3),TablasAnexas!$A$22:$B$41,2,FALSE)</f>
        <v>Cauca</v>
      </c>
      <c r="L429" t="str">
        <f>VLOOKUP(A429,[1]HistoriaOrdenCW24031155!$C$2:$F$1413,4,FALSE)</f>
        <v>German Dario Mancipe</v>
      </c>
    </row>
    <row r="430" spans="1:12" x14ac:dyDescent="0.25">
      <c r="A430" t="str">
        <f>VLOOKUP("SurOccidente",[1]HistoriaOrdenCW24031155!$B430:$C$1413,2,FALSE)</f>
        <v>CAU.Villa Maria</v>
      </c>
      <c r="B430" s="3">
        <f ca="1">SUMIF([1]HistoriaOrdenCW24031155!$C$1:$E$1413,A430,[1]HistoriaOrdenCW24031155!$E:$E)</f>
        <v>411632795</v>
      </c>
      <c r="C430" s="1">
        <f>SUMIFS([1]HistoriaOrdenCW24031155!$E$2:$E$1413,[1]HistoriaOrdenCW24031155!$C$2:$C$1413,A430,[1]HistoriaOrdenCW24031155!$Z$2:$Z$1413,"")</f>
        <v>394085338</v>
      </c>
      <c r="D430" s="1">
        <f>SUMIFS([1]HistoriaOrdenCW24031155!$E$2:$E$1413,[1]HistoriaOrdenCW24031155!$C$2:$C$1413,A430,[1]HistoriaOrdenCW24031155!$Z$2:$Z$1413,"&gt; 0")</f>
        <v>17547457</v>
      </c>
      <c r="E430" s="4" t="str">
        <f>IFERROR(IF(VLOOKUP(A430,[1]HistoriaOrdenCW24031155!$C$2:$Z$1413,24,FALSE)=0,"",VLOOKUP(A430,[1]HistoriaOrdenCW24031155!$C$2:$Z$1413,24,FALSE)),"")</f>
        <v/>
      </c>
      <c r="F430" s="2" t="str">
        <f>MID(IF(VLOOKUP("SurOccidente",[1]HistoriaOrdenCW24031155!$B430:$D$1413,2,FALSE)="NA","",(VLOOKUP("SurOccidente",[1]HistoriaOrdenCW24031155!$B430:$D$1413,3,FALSE))),1,90)</f>
        <v>Localidades 700 - Obra Eléctrica 100%</v>
      </c>
      <c r="G430" s="4">
        <f>VLOOKUP(A430,[1]HistoriaOrdenCW24031155!$C$2:$O$1413,13,FALSE)</f>
        <v>44466</v>
      </c>
      <c r="H430" t="str">
        <f t="shared" si="7"/>
        <v>Año 2</v>
      </c>
      <c r="I430" s="2" t="str">
        <f>VLOOKUP(LEFT(A430,3),TablasAnexas!$A$22:$B$41,2,FALSE)</f>
        <v>Cauca</v>
      </c>
      <c r="L430" t="str">
        <f>VLOOKUP(A430,[1]HistoriaOrdenCW24031155!$C$2:$F$1413,4,FALSE)</f>
        <v>Luis Ediel Torres</v>
      </c>
    </row>
    <row r="431" spans="1:12" x14ac:dyDescent="0.25">
      <c r="A431" t="str">
        <f>VLOOKUP("SurOccidente",[1]HistoriaOrdenCW24031155!$B431:$C$1413,2,FALSE)</f>
        <v>CAU.Villa Maria</v>
      </c>
      <c r="B431" s="3">
        <f ca="1">SUMIF([1]HistoriaOrdenCW24031155!$C$1:$E$1413,A431,[1]HistoriaOrdenCW24031155!$E:$E)</f>
        <v>411632795</v>
      </c>
      <c r="C431" s="1">
        <f>SUMIFS([1]HistoriaOrdenCW24031155!$E$2:$E$1413,[1]HistoriaOrdenCW24031155!$C$2:$C$1413,A431,[1]HistoriaOrdenCW24031155!$Z$2:$Z$1413,"")</f>
        <v>394085338</v>
      </c>
      <c r="D431" s="1">
        <f>SUMIFS([1]HistoriaOrdenCW24031155!$E$2:$E$1413,[1]HistoriaOrdenCW24031155!$C$2:$C$1413,A431,[1]HistoriaOrdenCW24031155!$Z$2:$Z$1413,"&gt; 0")</f>
        <v>17547457</v>
      </c>
      <c r="E431" s="4" t="str">
        <f>IFERROR(IF(VLOOKUP(A431,[1]HistoriaOrdenCW24031155!$C$2:$Z$1413,24,FALSE)=0,"",VLOOKUP(A431,[1]HistoriaOrdenCW24031155!$C$2:$Z$1413,24,FALSE)),"")</f>
        <v/>
      </c>
      <c r="F431" s="2" t="str">
        <f>MID(IF(VLOOKUP("SurOccidente",[1]HistoriaOrdenCW24031155!$B431:$D$1413,2,FALSE)="NA","",(VLOOKUP("SurOccidente",[1]HistoriaOrdenCW24031155!$B431:$D$1413,3,FALSE))),1,90)</f>
        <v>Localidades 700 - Suministro e Instalación Torre</v>
      </c>
      <c r="G431" s="4">
        <f>VLOOKUP(A431,[1]HistoriaOrdenCW24031155!$C$2:$O$1413,13,FALSE)</f>
        <v>44466</v>
      </c>
      <c r="H431" t="str">
        <f t="shared" si="7"/>
        <v>Año 2</v>
      </c>
      <c r="I431" s="2" t="str">
        <f>VLOOKUP(LEFT(A431,3),TablasAnexas!$A$22:$B$41,2,FALSE)</f>
        <v>Cauca</v>
      </c>
      <c r="L431" t="str">
        <f>VLOOKUP(A431,[1]HistoriaOrdenCW24031155!$C$2:$F$1413,4,FALSE)</f>
        <v>Luis Ediel Torres</v>
      </c>
    </row>
    <row r="432" spans="1:12" x14ac:dyDescent="0.25">
      <c r="A432" t="str">
        <f>VLOOKUP("SurOccidente",[1]HistoriaOrdenCW24031155!$B432:$C$1413,2,FALSE)</f>
        <v>CAU.La Pedregosa</v>
      </c>
      <c r="B432" s="3">
        <f ca="1">SUMIF([1]HistoriaOrdenCW24031155!$C$1:$E$1413,A432,[1]HistoriaOrdenCW24031155!$E:$E)</f>
        <v>371237776</v>
      </c>
      <c r="C432" s="1">
        <f>SUMIFS([1]HistoriaOrdenCW24031155!$E$2:$E$1413,[1]HistoriaOrdenCW24031155!$C$2:$C$1413,A432,[1]HistoriaOrdenCW24031155!$Z$2:$Z$1413,"")</f>
        <v>0</v>
      </c>
      <c r="D432" s="1">
        <f>SUMIFS([1]HistoriaOrdenCW24031155!$E$2:$E$1413,[1]HistoriaOrdenCW24031155!$C$2:$C$1413,A432,[1]HistoriaOrdenCW24031155!$Z$2:$Z$1413,"&gt; 0")</f>
        <v>371237776</v>
      </c>
      <c r="E432" s="4">
        <f>IFERROR(IF(VLOOKUP(A432,[1]HistoriaOrdenCW24031155!$C$2:$Z$1413,24,FALSE)=0,"",VLOOKUP(A432,[1]HistoriaOrdenCW24031155!$C$2:$Z$1413,24,FALSE)),"")</f>
        <v>44567</v>
      </c>
      <c r="F432" s="2" t="str">
        <f>MID(IF(VLOOKUP("SurOccidente",[1]HistoriaOrdenCW24031155!$B432:$D$1413,2,FALSE)="NA","",(VLOOKUP("SurOccidente",[1]HistoriaOrdenCW24031155!$B432:$D$1413,3,FALSE))),1,90)</f>
        <v>Localidades 700 - Obra Civil 100%</v>
      </c>
      <c r="G432" s="4">
        <f>VLOOKUP(A432,[1]HistoriaOrdenCW24031155!$C$2:$O$1413,13,FALSE)</f>
        <v>44466</v>
      </c>
      <c r="H432" t="str">
        <f t="shared" si="7"/>
        <v>Año 2</v>
      </c>
      <c r="I432" s="2" t="str">
        <f>VLOOKUP(LEFT(A432,3),TablasAnexas!$A$22:$B$41,2,FALSE)</f>
        <v>Cauca</v>
      </c>
      <c r="L432" t="str">
        <f>VLOOKUP(A432,[1]HistoriaOrdenCW24031155!$C$2:$F$1413,4,FALSE)</f>
        <v>Luis Ediel Torres</v>
      </c>
    </row>
    <row r="433" spans="1:12" x14ac:dyDescent="0.25">
      <c r="A433" t="str">
        <f>VLOOKUP("SurOccidente",[1]HistoriaOrdenCW24031155!$B433:$C$1413,2,FALSE)</f>
        <v>CAU.La Pedregosa</v>
      </c>
      <c r="B433" s="3">
        <f ca="1">SUMIF([1]HistoriaOrdenCW24031155!$C$1:$E$1413,A433,[1]HistoriaOrdenCW24031155!$E:$E)</f>
        <v>371237776</v>
      </c>
      <c r="C433" s="1">
        <f>SUMIFS([1]HistoriaOrdenCW24031155!$E$2:$E$1413,[1]HistoriaOrdenCW24031155!$C$2:$C$1413,A433,[1]HistoriaOrdenCW24031155!$Z$2:$Z$1413,"")</f>
        <v>0</v>
      </c>
      <c r="D433" s="1">
        <f>SUMIFS([1]HistoriaOrdenCW24031155!$E$2:$E$1413,[1]HistoriaOrdenCW24031155!$C$2:$C$1413,A433,[1]HistoriaOrdenCW24031155!$Z$2:$Z$1413,"&gt; 0")</f>
        <v>371237776</v>
      </c>
      <c r="E433" s="4">
        <f>IFERROR(IF(VLOOKUP(A433,[1]HistoriaOrdenCW24031155!$C$2:$Z$1413,24,FALSE)=0,"",VLOOKUP(A433,[1]HistoriaOrdenCW24031155!$C$2:$Z$1413,24,FALSE)),"")</f>
        <v>44567</v>
      </c>
      <c r="F433" s="2" t="str">
        <f>MID(IF(VLOOKUP("SurOccidente",[1]HistoriaOrdenCW24031155!$B433:$D$1413,2,FALSE)="NA","",(VLOOKUP("SurOccidente",[1]HistoriaOrdenCW24031155!$B433:$D$1413,3,FALSE))),1,90)</f>
        <v>Localidades 700 - Suministro e Instalación Torre</v>
      </c>
      <c r="G433" s="4">
        <f>VLOOKUP(A433,[1]HistoriaOrdenCW24031155!$C$2:$O$1413,13,FALSE)</f>
        <v>44466</v>
      </c>
      <c r="H433" t="str">
        <f t="shared" si="7"/>
        <v>Año 2</v>
      </c>
      <c r="I433" s="2" t="str">
        <f>VLOOKUP(LEFT(A433,3),TablasAnexas!$A$22:$B$41,2,FALSE)</f>
        <v>Cauca</v>
      </c>
      <c r="L433" t="str">
        <f>VLOOKUP(A433,[1]HistoriaOrdenCW24031155!$C$2:$F$1413,4,FALSE)</f>
        <v>Luis Ediel Torres</v>
      </c>
    </row>
    <row r="434" spans="1:12" x14ac:dyDescent="0.25">
      <c r="A434" t="str">
        <f>VLOOKUP("SurOccidente",[1]HistoriaOrdenCW24031155!$B434:$C$1413,2,FALSE)</f>
        <v>CAU.Piendamo</v>
      </c>
      <c r="B434" s="3">
        <f ca="1">SUMIF([1]HistoriaOrdenCW24031155!$C$1:$E$1413,A434,[1]HistoriaOrdenCW24031155!$E:$E)</f>
        <v>6145134</v>
      </c>
      <c r="C434" s="1">
        <f>SUMIFS([1]HistoriaOrdenCW24031155!$E$2:$E$1413,[1]HistoriaOrdenCW24031155!$C$2:$C$1413,A434,[1]HistoriaOrdenCW24031155!$Z$2:$Z$1413,"")</f>
        <v>0</v>
      </c>
      <c r="D434" s="1">
        <f>SUMIFS([1]HistoriaOrdenCW24031155!$E$2:$E$1413,[1]HistoriaOrdenCW24031155!$C$2:$C$1413,A434,[1]HistoriaOrdenCW24031155!$Z$2:$Z$1413,"&gt; 0")</f>
        <v>6145134</v>
      </c>
      <c r="E434" s="4">
        <f>IFERROR(IF(VLOOKUP(A434,[1]HistoriaOrdenCW24031155!$C$2:$Z$1413,24,FALSE)=0,"",VLOOKUP(A434,[1]HistoriaOrdenCW24031155!$C$2:$Z$1413,24,FALSE)),"")</f>
        <v>44504</v>
      </c>
      <c r="F434" s="2" t="str">
        <f>MID(IF(VLOOKUP("SurOccidente",[1]HistoriaOrdenCW24031155!$B434:$D$1413,2,FALSE)="NA","",(VLOOKUP("SurOccidente",[1]HistoriaOrdenCW24031155!$B434:$D$1413,3,FALSE))),1,90)</f>
        <v>Ampliación 3G/LTE - Ampliación Obras Civiles</v>
      </c>
      <c r="G434" s="4">
        <f>VLOOKUP(A434,[1]HistoriaOrdenCW24031155!$C$2:$O$1413,13,FALSE)</f>
        <v>44455</v>
      </c>
      <c r="H434" t="str">
        <f t="shared" si="7"/>
        <v>Año 2</v>
      </c>
      <c r="I434" s="2" t="str">
        <f>VLOOKUP(LEFT(A434,3),TablasAnexas!$A$22:$B$41,2,FALSE)</f>
        <v>Cauca</v>
      </c>
      <c r="L434" t="str">
        <f>VLOOKUP(A434,[1]HistoriaOrdenCW24031155!$C$2:$F$1413,4,FALSE)</f>
        <v>German Dario Mancipe</v>
      </c>
    </row>
    <row r="435" spans="1:12" x14ac:dyDescent="0.25">
      <c r="A435" t="str">
        <f>VLOOKUP("SurOccidente",[1]HistoriaOrdenCW24031155!$B435:$C$1413,2,FALSE)</f>
        <v>TOL.Icononzo</v>
      </c>
      <c r="B435" s="3">
        <f ca="1">SUMIF([1]HistoriaOrdenCW24031155!$C$1:$E$1413,A435,[1]HistoriaOrdenCW24031155!$E:$E)</f>
        <v>2389729</v>
      </c>
      <c r="C435" s="1">
        <f>SUMIFS([1]HistoriaOrdenCW24031155!$E$2:$E$1413,[1]HistoriaOrdenCW24031155!$C$2:$C$1413,A435,[1]HistoriaOrdenCW24031155!$Z$2:$Z$1413,"")</f>
        <v>0</v>
      </c>
      <c r="D435" s="1">
        <f>SUMIFS([1]HistoriaOrdenCW24031155!$E$2:$E$1413,[1]HistoriaOrdenCW24031155!$C$2:$C$1413,A435,[1]HistoriaOrdenCW24031155!$Z$2:$Z$1413,"&gt; 0")</f>
        <v>2389729</v>
      </c>
      <c r="E435" s="4">
        <f>IFERROR(IF(VLOOKUP(A435,[1]HistoriaOrdenCW24031155!$C$2:$Z$1413,24,FALSE)=0,"",VLOOKUP(A435,[1]HistoriaOrdenCW24031155!$C$2:$Z$1413,24,FALSE)),"")</f>
        <v>44504</v>
      </c>
      <c r="F435" s="2" t="str">
        <f>MID(IF(VLOOKUP("SurOccidente",[1]HistoriaOrdenCW24031155!$B435:$D$1413,2,FALSE)="NA","",(VLOOKUP("SurOccidente",[1]HistoriaOrdenCW24031155!$B435:$D$1413,3,FALSE))),1,90)</f>
        <v>Ampliación 3G/LTE - Ampliación Obras Civiles</v>
      </c>
      <c r="G435" s="4">
        <f>VLOOKUP(A435,[1]HistoriaOrdenCW24031155!$C$2:$O$1413,13,FALSE)</f>
        <v>44455</v>
      </c>
      <c r="H435" t="str">
        <f t="shared" si="7"/>
        <v>Año 2</v>
      </c>
      <c r="I435" s="2" t="str">
        <f>VLOOKUP(LEFT(A435,3),TablasAnexas!$A$22:$B$41,2,FALSE)</f>
        <v>Tolima</v>
      </c>
      <c r="L435" t="str">
        <f>VLOOKUP(A435,[1]HistoriaOrdenCW24031155!$C$2:$F$1413,4,FALSE)</f>
        <v>German Dario Mancipe</v>
      </c>
    </row>
    <row r="436" spans="1:12" x14ac:dyDescent="0.25">
      <c r="A436" t="str">
        <f>VLOOKUP("SurOccidente",[1]HistoriaOrdenCW24031155!$B436:$C$1413,2,FALSE)</f>
        <v>TOL.Guamo</v>
      </c>
      <c r="B436" s="3">
        <f ca="1">SUMIF([1]HistoriaOrdenCW24031155!$C$1:$E$1413,A436,[1]HistoriaOrdenCW24031155!$E:$E)</f>
        <v>4699187</v>
      </c>
      <c r="C436" s="1">
        <f>SUMIFS([1]HistoriaOrdenCW24031155!$E$2:$E$1413,[1]HistoriaOrdenCW24031155!$C$2:$C$1413,A436,[1]HistoriaOrdenCW24031155!$Z$2:$Z$1413,"")</f>
        <v>0</v>
      </c>
      <c r="D436" s="1">
        <f>SUMIFS([1]HistoriaOrdenCW24031155!$E$2:$E$1413,[1]HistoriaOrdenCW24031155!$C$2:$C$1413,A436,[1]HistoriaOrdenCW24031155!$Z$2:$Z$1413,"&gt; 0")</f>
        <v>4699187</v>
      </c>
      <c r="E436" s="4">
        <f>IFERROR(IF(VLOOKUP(A436,[1]HistoriaOrdenCW24031155!$C$2:$Z$1413,24,FALSE)=0,"",VLOOKUP(A436,[1]HistoriaOrdenCW24031155!$C$2:$Z$1413,24,FALSE)),"")</f>
        <v>44533</v>
      </c>
      <c r="F436" s="2" t="str">
        <f>MID(IF(VLOOKUP("SurOccidente",[1]HistoriaOrdenCW24031155!$B436:$D$1413,2,FALSE)="NA","",(VLOOKUP("SurOccidente",[1]HistoriaOrdenCW24031155!$B436:$D$1413,3,FALSE))),1,90)</f>
        <v>Ampliación 3G/LTE - Ampliación Obras Civiles</v>
      </c>
      <c r="G436" s="4">
        <f>VLOOKUP(A436,[1]HistoriaOrdenCW24031155!$C$2:$O$1413,13,FALSE)</f>
        <v>44455</v>
      </c>
      <c r="H436" t="str">
        <f t="shared" si="7"/>
        <v>Año 2</v>
      </c>
      <c r="I436" s="2" t="str">
        <f>VLOOKUP(LEFT(A436,3),TablasAnexas!$A$22:$B$41,2,FALSE)</f>
        <v>Tolima</v>
      </c>
      <c r="L436" t="str">
        <f>VLOOKUP(A436,[1]HistoriaOrdenCW24031155!$C$2:$F$1413,4,FALSE)</f>
        <v>German Dario Mancipe</v>
      </c>
    </row>
    <row r="437" spans="1:12" x14ac:dyDescent="0.25">
      <c r="A437" t="str">
        <f>VLOOKUP("SurOccidente",[1]HistoriaOrdenCW24031155!$B437:$C$1413,2,FALSE)</f>
        <v>PAS.Lunas</v>
      </c>
      <c r="B437" s="3">
        <f ca="1">SUMIF([1]HistoriaOrdenCW24031155!$C$1:$E$1413,A437,[1]HistoriaOrdenCW24031155!$E:$E)</f>
        <v>10436860</v>
      </c>
      <c r="C437" s="1">
        <f>SUMIFS([1]HistoriaOrdenCW24031155!$E$2:$E$1413,[1]HistoriaOrdenCW24031155!$C$2:$C$1413,A437,[1]HistoriaOrdenCW24031155!$Z$2:$Z$1413,"")</f>
        <v>0</v>
      </c>
      <c r="D437" s="1">
        <f>SUMIFS([1]HistoriaOrdenCW24031155!$E$2:$E$1413,[1]HistoriaOrdenCW24031155!$C$2:$C$1413,A437,[1]HistoriaOrdenCW24031155!$Z$2:$Z$1413,"&gt; 0")</f>
        <v>10436860</v>
      </c>
      <c r="E437" s="4">
        <f>IFERROR(IF(VLOOKUP(A437,[1]HistoriaOrdenCW24031155!$C$2:$Z$1413,24,FALSE)=0,"",VLOOKUP(A437,[1]HistoriaOrdenCW24031155!$C$2:$Z$1413,24,FALSE)),"")</f>
        <v>44504</v>
      </c>
      <c r="F437" s="2" t="str">
        <f>MID(IF(VLOOKUP("SurOccidente",[1]HistoriaOrdenCW24031155!$B437:$D$1413,2,FALSE)="NA","",(VLOOKUP("SurOccidente",[1]HistoriaOrdenCW24031155!$B437:$D$1413,3,FALSE))),1,90)</f>
        <v>Ampliación 3G/LTE - Ampliación Obras Civiles</v>
      </c>
      <c r="G437" s="4">
        <f>VLOOKUP(A437,[1]HistoriaOrdenCW24031155!$C$2:$O$1413,13,FALSE)</f>
        <v>44455</v>
      </c>
      <c r="H437" t="str">
        <f t="shared" si="7"/>
        <v>Año 2</v>
      </c>
      <c r="I437" s="2" t="str">
        <f>VLOOKUP(LEFT(A437,3),TablasAnexas!$A$22:$B$41,2,FALSE)</f>
        <v>Pasto</v>
      </c>
      <c r="L437" t="str">
        <f>VLOOKUP(A437,[1]HistoriaOrdenCW24031155!$C$2:$F$1413,4,FALSE)</f>
        <v>German Dario Mancipe</v>
      </c>
    </row>
    <row r="438" spans="1:12" x14ac:dyDescent="0.25">
      <c r="A438" t="str">
        <f>VLOOKUP("SurOccidente",[1]HistoriaOrdenCW24031155!$B438:$C$1413,2,FALSE)</f>
        <v>CAU.Miranda</v>
      </c>
      <c r="B438" s="3">
        <f ca="1">SUMIF([1]HistoriaOrdenCW24031155!$C$1:$E$1413,A438,[1]HistoriaOrdenCW24031155!$E:$E)</f>
        <v>6701259</v>
      </c>
      <c r="C438" s="1">
        <f>SUMIFS([1]HistoriaOrdenCW24031155!$E$2:$E$1413,[1]HistoriaOrdenCW24031155!$C$2:$C$1413,A438,[1]HistoriaOrdenCW24031155!$Z$2:$Z$1413,"")</f>
        <v>0</v>
      </c>
      <c r="D438" s="1">
        <f>SUMIFS([1]HistoriaOrdenCW24031155!$E$2:$E$1413,[1]HistoriaOrdenCW24031155!$C$2:$C$1413,A438,[1]HistoriaOrdenCW24031155!$Z$2:$Z$1413,"&gt; 0")</f>
        <v>6701259</v>
      </c>
      <c r="E438" s="4">
        <f>IFERROR(IF(VLOOKUP(A438,[1]HistoriaOrdenCW24031155!$C$2:$Z$1413,24,FALSE)=0,"",VLOOKUP(A438,[1]HistoriaOrdenCW24031155!$C$2:$Z$1413,24,FALSE)),"")</f>
        <v>44504</v>
      </c>
      <c r="F438" s="2" t="str">
        <f>MID(IF(VLOOKUP("SurOccidente",[1]HistoriaOrdenCW24031155!$B438:$D$1413,2,FALSE)="NA","",(VLOOKUP("SurOccidente",[1]HistoriaOrdenCW24031155!$B438:$D$1413,3,FALSE))),1,90)</f>
        <v>Ampliación 3G/LTE - Ampliación Obras Civiles</v>
      </c>
      <c r="G438" s="4">
        <f>VLOOKUP(A438,[1]HistoriaOrdenCW24031155!$C$2:$O$1413,13,FALSE)</f>
        <v>44455</v>
      </c>
      <c r="H438" t="str">
        <f t="shared" si="7"/>
        <v>Año 2</v>
      </c>
      <c r="I438" s="2" t="str">
        <f>VLOOKUP(LEFT(A438,3),TablasAnexas!$A$22:$B$41,2,FALSE)</f>
        <v>Cauca</v>
      </c>
      <c r="L438" t="str">
        <f>VLOOKUP(A438,[1]HistoriaOrdenCW24031155!$C$2:$F$1413,4,FALSE)</f>
        <v>German Dario Mancipe</v>
      </c>
    </row>
    <row r="439" spans="1:12" x14ac:dyDescent="0.25">
      <c r="A439" t="str">
        <f>VLOOKUP("SurOccidente",[1]HistoriaOrdenCW24031155!$B439:$C$1413,2,FALSE)</f>
        <v>CAL.Prado Norte</v>
      </c>
      <c r="B439" s="3">
        <f ca="1">SUMIF([1]HistoriaOrdenCW24031155!$C$1:$E$1413,A439,[1]HistoriaOrdenCW24031155!$E:$E)</f>
        <v>7022660</v>
      </c>
      <c r="C439" s="1">
        <f>SUMIFS([1]HistoriaOrdenCW24031155!$E$2:$E$1413,[1]HistoriaOrdenCW24031155!$C$2:$C$1413,A439,[1]HistoriaOrdenCW24031155!$Z$2:$Z$1413,"")</f>
        <v>0</v>
      </c>
      <c r="D439" s="1">
        <f>SUMIFS([1]HistoriaOrdenCW24031155!$E$2:$E$1413,[1]HistoriaOrdenCW24031155!$C$2:$C$1413,A439,[1]HistoriaOrdenCW24031155!$Z$2:$Z$1413,"&gt; 0")</f>
        <v>7022660</v>
      </c>
      <c r="E439" s="4">
        <f>IFERROR(IF(VLOOKUP(A439,[1]HistoriaOrdenCW24031155!$C$2:$Z$1413,24,FALSE)=0,"",VLOOKUP(A439,[1]HistoriaOrdenCW24031155!$C$2:$Z$1413,24,FALSE)),"")</f>
        <v>44533</v>
      </c>
      <c r="F439" s="2" t="str">
        <f>MID(IF(VLOOKUP("SurOccidente",[1]HistoriaOrdenCW24031155!$B439:$D$1413,2,FALSE)="NA","",(VLOOKUP("SurOccidente",[1]HistoriaOrdenCW24031155!$B439:$D$1413,3,FALSE))),1,90)</f>
        <v>Ampliación 3G/LTE - Ampliación Obras Civiles</v>
      </c>
      <c r="G439" s="4">
        <f>VLOOKUP(A439,[1]HistoriaOrdenCW24031155!$C$2:$O$1413,13,FALSE)</f>
        <v>44455</v>
      </c>
      <c r="H439" t="str">
        <f t="shared" si="7"/>
        <v>Año 2</v>
      </c>
      <c r="I439" s="2" t="str">
        <f>VLOOKUP(LEFT(A439,3),TablasAnexas!$A$22:$B$41,2,FALSE)</f>
        <v>Cali</v>
      </c>
      <c r="L439" t="str">
        <f>VLOOKUP(A439,[1]HistoriaOrdenCW24031155!$C$2:$F$1413,4,FALSE)</f>
        <v>German Dario Mancipe</v>
      </c>
    </row>
    <row r="440" spans="1:12" x14ac:dyDescent="0.25">
      <c r="A440" t="str">
        <f>VLOOKUP("SurOccidente",[1]HistoriaOrdenCW24031155!$B440:$C$1413,2,FALSE)</f>
        <v>CAL.Sucre</v>
      </c>
      <c r="B440" s="3">
        <f ca="1">SUMIF([1]HistoriaOrdenCW24031155!$C$1:$E$1413,A440,[1]HistoriaOrdenCW24031155!$E:$E)</f>
        <v>12000000</v>
      </c>
      <c r="C440" s="1">
        <f>SUMIFS([1]HistoriaOrdenCW24031155!$E$2:$E$1413,[1]HistoriaOrdenCW24031155!$C$2:$C$1413,A440,[1]HistoriaOrdenCW24031155!$Z$2:$Z$1413,"")</f>
        <v>12000000</v>
      </c>
      <c r="D440" s="1">
        <f>SUMIFS([1]HistoriaOrdenCW24031155!$E$2:$E$1413,[1]HistoriaOrdenCW24031155!$C$2:$C$1413,A440,[1]HistoriaOrdenCW24031155!$Z$2:$Z$1413,"&gt; 0")</f>
        <v>0</v>
      </c>
      <c r="E440" s="4" t="str">
        <f>IFERROR(IF(VLOOKUP(A440,[1]HistoriaOrdenCW24031155!$C$2:$Z$1413,24,FALSE)=0,"",VLOOKUP(A440,[1]HistoriaOrdenCW24031155!$C$2:$Z$1413,24,FALSE)),"")</f>
        <v/>
      </c>
      <c r="F440" s="2" t="str">
        <f>MID(IF(VLOOKUP("SurOccidente",[1]HistoriaOrdenCW24031155!$B440:$D$1413,2,FALSE)="NA","",(VLOOKUP("SurOccidente",[1]HistoriaOrdenCW24031155!$B440:$D$1413,3,FALSE))),1,90)</f>
        <v>Ampliación Localidades 700 - Ampliación Obras Civiles</v>
      </c>
      <c r="G440" s="4">
        <f>VLOOKUP(A440,[1]HistoriaOrdenCW24031155!$C$2:$O$1413,13,FALSE)</f>
        <v>44455</v>
      </c>
      <c r="H440" t="str">
        <f t="shared" si="7"/>
        <v>Año 2</v>
      </c>
      <c r="I440" s="2" t="str">
        <f>VLOOKUP(LEFT(A440,3),TablasAnexas!$A$22:$B$41,2,FALSE)</f>
        <v>Cali</v>
      </c>
      <c r="L440" t="str">
        <f>VLOOKUP(A440,[1]HistoriaOrdenCW24031155!$C$2:$F$1413,4,FALSE)</f>
        <v>German Dario Mancipe</v>
      </c>
    </row>
    <row r="441" spans="1:12" x14ac:dyDescent="0.25">
      <c r="A441" t="str">
        <f>VLOOKUP("SurOccidente",[1]HistoriaOrdenCW24031155!$B441:$C$1413,2,FALSE)</f>
        <v>PUT.Albania</v>
      </c>
      <c r="B441" s="3">
        <f ca="1">SUMIF([1]HistoriaOrdenCW24031155!$C$1:$E$1413,A441,[1]HistoriaOrdenCW24031155!$E:$E)</f>
        <v>291472366</v>
      </c>
      <c r="C441" s="1">
        <f>SUMIFS([1]HistoriaOrdenCW24031155!$E$2:$E$1413,[1]HistoriaOrdenCW24031155!$C$2:$C$1413,A441,[1]HistoriaOrdenCW24031155!$Z$2:$Z$1413,"")</f>
        <v>257634629</v>
      </c>
      <c r="D441" s="1">
        <f>SUMIFS([1]HistoriaOrdenCW24031155!$E$2:$E$1413,[1]HistoriaOrdenCW24031155!$C$2:$C$1413,A441,[1]HistoriaOrdenCW24031155!$Z$2:$Z$1413,"&gt; 0")</f>
        <v>33837737</v>
      </c>
      <c r="E441" s="4">
        <f>IFERROR(IF(VLOOKUP(A441,[1]HistoriaOrdenCW24031155!$C$2:$Z$1413,24,FALSE)=0,"",VLOOKUP(A441,[1]HistoriaOrdenCW24031155!$C$2:$Z$1413,24,FALSE)),"")</f>
        <v>44504</v>
      </c>
      <c r="F441" s="2" t="str">
        <f>MID(IF(VLOOKUP("SurOccidente",[1]HistoriaOrdenCW24031155!$B441:$D$1413,2,FALSE)="NA","",(VLOOKUP("SurOccidente",[1]HistoriaOrdenCW24031155!$B441:$D$1413,3,FALSE))),1,90)</f>
        <v>Ampliación 3G/LTE - Ampliación Obras Civiles</v>
      </c>
      <c r="G441" s="4">
        <f>VLOOKUP(A441,[1]HistoriaOrdenCW24031155!$C$2:$O$1413,13,FALSE)</f>
        <v>44455</v>
      </c>
      <c r="H441" t="str">
        <f t="shared" si="7"/>
        <v>Año 2</v>
      </c>
      <c r="I441" s="2" t="str">
        <f>VLOOKUP(LEFT(A441,3),TablasAnexas!$A$22:$B$41,2,FALSE)</f>
        <v>Putumayo</v>
      </c>
      <c r="L441" t="str">
        <f>VLOOKUP(A441,[1]HistoriaOrdenCW24031155!$C$2:$F$1413,4,FALSE)</f>
        <v>German Dario Mancipe</v>
      </c>
    </row>
    <row r="442" spans="1:12" x14ac:dyDescent="0.25">
      <c r="A442" t="str">
        <f>VLOOKUP("SurOccidente",[1]HistoriaOrdenCW24031155!$B442:$C$1413,2,FALSE)</f>
        <v>VAL.Salonica</v>
      </c>
      <c r="B442" s="3">
        <f ca="1">SUMIF([1]HistoriaOrdenCW24031155!$C$1:$E$1413,A442,[1]HistoriaOrdenCW24031155!$E:$E)</f>
        <v>2444043</v>
      </c>
      <c r="C442" s="1">
        <f>SUMIFS([1]HistoriaOrdenCW24031155!$E$2:$E$1413,[1]HistoriaOrdenCW24031155!$C$2:$C$1413,A442,[1]HistoriaOrdenCW24031155!$Z$2:$Z$1413,"")</f>
        <v>0</v>
      </c>
      <c r="D442" s="1">
        <f>SUMIFS([1]HistoriaOrdenCW24031155!$E$2:$E$1413,[1]HistoriaOrdenCW24031155!$C$2:$C$1413,A442,[1]HistoriaOrdenCW24031155!$Z$2:$Z$1413,"&gt; 0")</f>
        <v>2444043</v>
      </c>
      <c r="E442" s="4">
        <f>IFERROR(IF(VLOOKUP(A442,[1]HistoriaOrdenCW24031155!$C$2:$Z$1413,24,FALSE)=0,"",VLOOKUP(A442,[1]HistoriaOrdenCW24031155!$C$2:$Z$1413,24,FALSE)),"")</f>
        <v>44504</v>
      </c>
      <c r="F442" s="2" t="str">
        <f>MID(IF(VLOOKUP("SurOccidente",[1]HistoriaOrdenCW24031155!$B442:$D$1413,2,FALSE)="NA","",(VLOOKUP("SurOccidente",[1]HistoriaOrdenCW24031155!$B442:$D$1413,3,FALSE))),1,90)</f>
        <v>Ampliación Localidades 700 - Ampliación Obras Civiles</v>
      </c>
      <c r="G442" s="4">
        <f>VLOOKUP(A442,[1]HistoriaOrdenCW24031155!$C$2:$O$1413,13,FALSE)</f>
        <v>44455</v>
      </c>
      <c r="H442" t="str">
        <f t="shared" si="7"/>
        <v>Año 2</v>
      </c>
      <c r="I442" s="2" t="str">
        <f>VLOOKUP(LEFT(A442,3),TablasAnexas!$A$22:$B$41,2,FALSE)</f>
        <v>Valle del Cauca</v>
      </c>
      <c r="L442" t="str">
        <f>VLOOKUP(A442,[1]HistoriaOrdenCW24031155!$C$2:$F$1413,4,FALSE)</f>
        <v>German Dario Mancipe</v>
      </c>
    </row>
    <row r="443" spans="1:12" x14ac:dyDescent="0.25">
      <c r="A443" t="str">
        <f>VLOOKUP("SurOccidente",[1]HistoriaOrdenCW24031155!$B443:$C$1413,2,FALSE)</f>
        <v>TOL.Melgar-2</v>
      </c>
      <c r="B443" s="3">
        <f ca="1">SUMIF([1]HistoriaOrdenCW24031155!$C$1:$E$1413,A443,[1]HistoriaOrdenCW24031155!$E:$E)</f>
        <v>6442945</v>
      </c>
      <c r="C443" s="1">
        <f>SUMIFS([1]HistoriaOrdenCW24031155!$E$2:$E$1413,[1]HistoriaOrdenCW24031155!$C$2:$C$1413,A443,[1]HistoriaOrdenCW24031155!$Z$2:$Z$1413,"")</f>
        <v>0</v>
      </c>
      <c r="D443" s="1">
        <f>SUMIFS([1]HistoriaOrdenCW24031155!$E$2:$E$1413,[1]HistoriaOrdenCW24031155!$C$2:$C$1413,A443,[1]HistoriaOrdenCW24031155!$Z$2:$Z$1413,"&gt; 0")</f>
        <v>6442945</v>
      </c>
      <c r="E443" s="4">
        <f>IFERROR(IF(VLOOKUP(A443,[1]HistoriaOrdenCW24031155!$C$2:$Z$1413,24,FALSE)=0,"",VLOOKUP(A443,[1]HistoriaOrdenCW24031155!$C$2:$Z$1413,24,FALSE)),"")</f>
        <v>44504</v>
      </c>
      <c r="F443" s="2" t="str">
        <f>MID(IF(VLOOKUP("SurOccidente",[1]HistoriaOrdenCW24031155!$B443:$D$1413,2,FALSE)="NA","",(VLOOKUP("SurOccidente",[1]HistoriaOrdenCW24031155!$B443:$D$1413,3,FALSE))),1,90)</f>
        <v>Ampliación Localidades 700 - Ampliación Obras Civiles</v>
      </c>
      <c r="G443" s="4">
        <f>VLOOKUP(A443,[1]HistoriaOrdenCW24031155!$C$2:$O$1413,13,FALSE)</f>
        <v>44455</v>
      </c>
      <c r="H443" t="str">
        <f t="shared" si="7"/>
        <v>Año 2</v>
      </c>
      <c r="I443" s="2" t="str">
        <f>VLOOKUP(LEFT(A443,3),TablasAnexas!$A$22:$B$41,2,FALSE)</f>
        <v>Tolima</v>
      </c>
      <c r="L443" t="str">
        <f>VLOOKUP(A443,[1]HistoriaOrdenCW24031155!$C$2:$F$1413,4,FALSE)</f>
        <v>German Dario Mancipe</v>
      </c>
    </row>
    <row r="444" spans="1:12" x14ac:dyDescent="0.25">
      <c r="A444" t="str">
        <f>VLOOKUP("SurOccidente",[1]HistoriaOrdenCW24031155!$B444:$C$1413,2,FALSE)</f>
        <v>TOL.Mariquita</v>
      </c>
      <c r="B444" s="3">
        <f ca="1">SUMIF([1]HistoriaOrdenCW24031155!$C$1:$E$1413,A444,[1]HistoriaOrdenCW24031155!$E:$E)</f>
        <v>7898578</v>
      </c>
      <c r="C444" s="1">
        <f>SUMIFS([1]HistoriaOrdenCW24031155!$E$2:$E$1413,[1]HistoriaOrdenCW24031155!$C$2:$C$1413,A444,[1]HistoriaOrdenCW24031155!$Z$2:$Z$1413,"")</f>
        <v>0</v>
      </c>
      <c r="D444" s="1">
        <f>SUMIFS([1]HistoriaOrdenCW24031155!$E$2:$E$1413,[1]HistoriaOrdenCW24031155!$C$2:$C$1413,A444,[1]HistoriaOrdenCW24031155!$Z$2:$Z$1413,"&gt; 0")</f>
        <v>7898578</v>
      </c>
      <c r="E444" s="4">
        <f>IFERROR(IF(VLOOKUP(A444,[1]HistoriaOrdenCW24031155!$C$2:$Z$1413,24,FALSE)=0,"",VLOOKUP(A444,[1]HistoriaOrdenCW24031155!$C$2:$Z$1413,24,FALSE)),"")</f>
        <v>44504</v>
      </c>
      <c r="F444" s="2" t="str">
        <f>MID(IF(VLOOKUP("SurOccidente",[1]HistoriaOrdenCW24031155!$B444:$D$1413,2,FALSE)="NA","",(VLOOKUP("SurOccidente",[1]HistoriaOrdenCW24031155!$B444:$D$1413,3,FALSE))),1,90)</f>
        <v>Ampliación Localidades 700 - Ampliación Obras Civiles</v>
      </c>
      <c r="G444" s="4">
        <f>VLOOKUP(A444,[1]HistoriaOrdenCW24031155!$C$2:$O$1413,13,FALSE)</f>
        <v>44455</v>
      </c>
      <c r="H444" t="str">
        <f t="shared" si="7"/>
        <v>Año 2</v>
      </c>
      <c r="I444" s="2" t="str">
        <f>VLOOKUP(LEFT(A444,3),TablasAnexas!$A$22:$B$41,2,FALSE)</f>
        <v>Tolima</v>
      </c>
      <c r="L444" t="str">
        <f>VLOOKUP(A444,[1]HistoriaOrdenCW24031155!$C$2:$F$1413,4,FALSE)</f>
        <v>German Dario Mancipe</v>
      </c>
    </row>
    <row r="445" spans="1:12" x14ac:dyDescent="0.25">
      <c r="A445" t="str">
        <f>VLOOKUP("SurOccidente",[1]HistoriaOrdenCW24031155!$B445:$C$1413,2,FALSE)</f>
        <v>TOL.Espinal-4</v>
      </c>
      <c r="B445" s="3">
        <f ca="1">SUMIF([1]HistoriaOrdenCW24031155!$C$1:$E$1413,A445,[1]HistoriaOrdenCW24031155!$E:$E)</f>
        <v>14800399</v>
      </c>
      <c r="C445" s="1">
        <f>SUMIFS([1]HistoriaOrdenCW24031155!$E$2:$E$1413,[1]HistoriaOrdenCW24031155!$C$2:$C$1413,A445,[1]HistoriaOrdenCW24031155!$Z$2:$Z$1413,"")</f>
        <v>0</v>
      </c>
      <c r="D445" s="1">
        <f>SUMIFS([1]HistoriaOrdenCW24031155!$E$2:$E$1413,[1]HistoriaOrdenCW24031155!$C$2:$C$1413,A445,[1]HistoriaOrdenCW24031155!$Z$2:$Z$1413,"&gt; 0")</f>
        <v>14800399</v>
      </c>
      <c r="E445" s="4">
        <f>IFERROR(IF(VLOOKUP(A445,[1]HistoriaOrdenCW24031155!$C$2:$Z$1413,24,FALSE)=0,"",VLOOKUP(A445,[1]HistoriaOrdenCW24031155!$C$2:$Z$1413,24,FALSE)),"")</f>
        <v>44533</v>
      </c>
      <c r="F445" s="2" t="str">
        <f>MID(IF(VLOOKUP("SurOccidente",[1]HistoriaOrdenCW24031155!$B445:$D$1413,2,FALSE)="NA","",(VLOOKUP("SurOccidente",[1]HistoriaOrdenCW24031155!$B445:$D$1413,3,FALSE))),1,90)</f>
        <v>Ampliación Localidades 700 - Ampliación Obras Civiles</v>
      </c>
      <c r="G445" s="4">
        <f>VLOOKUP(A445,[1]HistoriaOrdenCW24031155!$C$2:$O$1413,13,FALSE)</f>
        <v>44455</v>
      </c>
      <c r="H445" t="str">
        <f t="shared" si="7"/>
        <v>Año 2</v>
      </c>
      <c r="I445" s="2" t="str">
        <f>VLOOKUP(LEFT(A445,3),TablasAnexas!$A$22:$B$41,2,FALSE)</f>
        <v>Tolima</v>
      </c>
      <c r="L445" t="str">
        <f>VLOOKUP(A445,[1]HistoriaOrdenCW24031155!$C$2:$F$1413,4,FALSE)</f>
        <v>German Dario Mancipe</v>
      </c>
    </row>
    <row r="446" spans="1:12" x14ac:dyDescent="0.25">
      <c r="A446" t="str">
        <f>VLOOKUP("SurOccidente",[1]HistoriaOrdenCW24031155!$B446:$C$1413,2,FALSE)</f>
        <v>TOL.Carmen de Apicala</v>
      </c>
      <c r="B446" s="3">
        <f ca="1">SUMIF([1]HistoriaOrdenCW24031155!$C$1:$E$1413,A446,[1]HistoriaOrdenCW24031155!$E:$E)</f>
        <v>11921629</v>
      </c>
      <c r="C446" s="1">
        <f>SUMIFS([1]HistoriaOrdenCW24031155!$E$2:$E$1413,[1]HistoriaOrdenCW24031155!$C$2:$C$1413,A446,[1]HistoriaOrdenCW24031155!$Z$2:$Z$1413,"")</f>
        <v>0</v>
      </c>
      <c r="D446" s="1">
        <f>SUMIFS([1]HistoriaOrdenCW24031155!$E$2:$E$1413,[1]HistoriaOrdenCW24031155!$C$2:$C$1413,A446,[1]HistoriaOrdenCW24031155!$Z$2:$Z$1413,"&gt; 0")</f>
        <v>11921629</v>
      </c>
      <c r="E446" s="4">
        <f>IFERROR(IF(VLOOKUP(A446,[1]HistoriaOrdenCW24031155!$C$2:$Z$1413,24,FALSE)=0,"",VLOOKUP(A446,[1]HistoriaOrdenCW24031155!$C$2:$Z$1413,24,FALSE)),"")</f>
        <v>44504</v>
      </c>
      <c r="F446" s="2" t="str">
        <f>MID(IF(VLOOKUP("SurOccidente",[1]HistoriaOrdenCW24031155!$B446:$D$1413,2,FALSE)="NA","",(VLOOKUP("SurOccidente",[1]HistoriaOrdenCW24031155!$B446:$D$1413,3,FALSE))),1,90)</f>
        <v>Ampliación Localidades 700 - Ampliación Obras Civiles</v>
      </c>
      <c r="G446" s="4">
        <f>VLOOKUP(A446,[1]HistoriaOrdenCW24031155!$C$2:$O$1413,13,FALSE)</f>
        <v>44455</v>
      </c>
      <c r="H446" t="str">
        <f t="shared" si="7"/>
        <v>Año 2</v>
      </c>
      <c r="I446" s="2" t="str">
        <f>VLOOKUP(LEFT(A446,3),TablasAnexas!$A$22:$B$41,2,FALSE)</f>
        <v>Tolima</v>
      </c>
      <c r="L446" t="str">
        <f>VLOOKUP(A446,[1]HistoriaOrdenCW24031155!$C$2:$F$1413,4,FALSE)</f>
        <v>German Dario Mancipe</v>
      </c>
    </row>
    <row r="447" spans="1:12" x14ac:dyDescent="0.25">
      <c r="A447" t="str">
        <f>VLOOKUP("SurOccidente",[1]HistoriaOrdenCW24031155!$B447:$C$1413,2,FALSE)</f>
        <v>PUT.El Recreo</v>
      </c>
      <c r="B447" s="3">
        <f ca="1">SUMIF([1]HistoriaOrdenCW24031155!$C$1:$E$1413,A447,[1]HistoriaOrdenCW24031155!$E:$E)</f>
        <v>700993494</v>
      </c>
      <c r="C447" s="1">
        <f>SUMIFS([1]HistoriaOrdenCW24031155!$E$2:$E$1413,[1]HistoriaOrdenCW24031155!$C$2:$C$1413,A447,[1]HistoriaOrdenCW24031155!$Z$2:$Z$1413,"")</f>
        <v>526696500</v>
      </c>
      <c r="D447" s="1">
        <f>SUMIFS([1]HistoriaOrdenCW24031155!$E$2:$E$1413,[1]HistoriaOrdenCW24031155!$C$2:$C$1413,A447,[1]HistoriaOrdenCW24031155!$Z$2:$Z$1413,"&gt; 0")</f>
        <v>174296994</v>
      </c>
      <c r="E447" s="4">
        <f>IFERROR(IF(VLOOKUP(A447,[1]HistoriaOrdenCW24031155!$C$2:$Z$1413,24,FALSE)=0,"",VLOOKUP(A447,[1]HistoriaOrdenCW24031155!$C$2:$Z$1413,24,FALSE)),"")</f>
        <v>44624</v>
      </c>
      <c r="F447" s="2" t="str">
        <f>MID(IF(VLOOKUP("SurOccidente",[1]HistoriaOrdenCW24031155!$B447:$D$1413,2,FALSE)="NA","",(VLOOKUP("SurOccidente",[1]HistoriaOrdenCW24031155!$B447:$D$1413,3,FALSE))),1,90)</f>
        <v>Localidades 700 - Suministro e Instalación Torre</v>
      </c>
      <c r="G447" s="4">
        <f>VLOOKUP(A447,[1]HistoriaOrdenCW24031155!$C$2:$O$1413,13,FALSE)</f>
        <v>44466</v>
      </c>
      <c r="H447" t="str">
        <f t="shared" si="7"/>
        <v>Año 2</v>
      </c>
      <c r="I447" s="2" t="str">
        <f>VLOOKUP(LEFT(A447,3),TablasAnexas!$A$22:$B$41,2,FALSE)</f>
        <v>Putumayo</v>
      </c>
      <c r="L447" t="str">
        <f>VLOOKUP(A447,[1]HistoriaOrdenCW24031155!$C$2:$F$1413,4,FALSE)</f>
        <v>Juan Carlos Gonzalez</v>
      </c>
    </row>
    <row r="448" spans="1:12" x14ac:dyDescent="0.25">
      <c r="A448" t="str">
        <f>VLOOKUP("SurOccidente",[1]HistoriaOrdenCW24031155!$B448:$C$1413,2,FALSE)</f>
        <v>PUT.Sibundoy-2</v>
      </c>
      <c r="B448" s="3">
        <f ca="1">SUMIF([1]HistoriaOrdenCW24031155!$C$1:$E$1413,A448,[1]HistoriaOrdenCW24031155!$E:$E)</f>
        <v>8132164</v>
      </c>
      <c r="C448" s="1">
        <f>SUMIFS([1]HistoriaOrdenCW24031155!$E$2:$E$1413,[1]HistoriaOrdenCW24031155!$C$2:$C$1413,A448,[1]HistoriaOrdenCW24031155!$Z$2:$Z$1413,"")</f>
        <v>0</v>
      </c>
      <c r="D448" s="1">
        <f>SUMIFS([1]HistoriaOrdenCW24031155!$E$2:$E$1413,[1]HistoriaOrdenCW24031155!$C$2:$C$1413,A448,[1]HistoriaOrdenCW24031155!$Z$2:$Z$1413,"&gt; 0")</f>
        <v>8132164</v>
      </c>
      <c r="E448" s="4">
        <f>IFERROR(IF(VLOOKUP(A448,[1]HistoriaOrdenCW24031155!$C$2:$Z$1413,24,FALSE)=0,"",VLOOKUP(A448,[1]HistoriaOrdenCW24031155!$C$2:$Z$1413,24,FALSE)),"")</f>
        <v>44624</v>
      </c>
      <c r="F448" s="2" t="str">
        <f>MID(IF(VLOOKUP("SurOccidente",[1]HistoriaOrdenCW24031155!$B448:$D$1413,2,FALSE)="NA","",(VLOOKUP("SurOccidente",[1]HistoriaOrdenCW24031155!$B448:$D$1413,3,FALSE))),1,90)</f>
        <v>Ampliación Localidades 700 - Ampliación Obras Civiles</v>
      </c>
      <c r="G448" s="4">
        <f>VLOOKUP(A448,[1]HistoriaOrdenCW24031155!$C$2:$O$1413,13,FALSE)</f>
        <v>44582</v>
      </c>
      <c r="H448" t="str">
        <f t="shared" si="7"/>
        <v>Año 3</v>
      </c>
      <c r="I448" s="2" t="str">
        <f>VLOOKUP(LEFT(A448,3),TablasAnexas!$A$22:$B$41,2,FALSE)</f>
        <v>Putumayo</v>
      </c>
      <c r="L448" t="str">
        <f>VLOOKUP(A448,[1]HistoriaOrdenCW24031155!$C$2:$F$1413,4,FALSE)</f>
        <v>German Dario Mancipe</v>
      </c>
    </row>
    <row r="449" spans="1:12" x14ac:dyDescent="0.25">
      <c r="A449" t="str">
        <f>VLOOKUP("SurOccidente",[1]HistoriaOrdenCW24031155!$B449:$C$1413,2,FALSE)</f>
        <v>JAM.Jamundi-3</v>
      </c>
      <c r="B449" s="3">
        <f ca="1">SUMIF([1]HistoriaOrdenCW24031155!$C$1:$E$1413,A449,[1]HistoriaOrdenCW24031155!$E:$E)</f>
        <v>6285205</v>
      </c>
      <c r="C449" s="1">
        <f>SUMIFS([1]HistoriaOrdenCW24031155!$E$2:$E$1413,[1]HistoriaOrdenCW24031155!$C$2:$C$1413,A449,[1]HistoriaOrdenCW24031155!$Z$2:$Z$1413,"")</f>
        <v>0</v>
      </c>
      <c r="D449" s="1">
        <f>SUMIFS([1]HistoriaOrdenCW24031155!$E$2:$E$1413,[1]HistoriaOrdenCW24031155!$C$2:$C$1413,A449,[1]HistoriaOrdenCW24031155!$Z$2:$Z$1413,"&gt; 0")</f>
        <v>6285205</v>
      </c>
      <c r="E449" s="4">
        <f>IFERROR(IF(VLOOKUP(A449,[1]HistoriaOrdenCW24031155!$C$2:$Z$1413,24,FALSE)=0,"",VLOOKUP(A449,[1]HistoriaOrdenCW24031155!$C$2:$Z$1413,24,FALSE)),"")</f>
        <v>44533</v>
      </c>
      <c r="F449" s="2" t="str">
        <f>MID(IF(VLOOKUP("SurOccidente",[1]HistoriaOrdenCW24031155!$B449:$D$1413,2,FALSE)="NA","",(VLOOKUP("SurOccidente",[1]HistoriaOrdenCW24031155!$B449:$D$1413,3,FALSE))),1,90)</f>
        <v>Ampliación Localidades 700 - Ampliación Obras Civiles</v>
      </c>
      <c r="G449" s="4">
        <f>VLOOKUP(A449,[1]HistoriaOrdenCW24031155!$C$2:$O$1413,13,FALSE)</f>
        <v>44455</v>
      </c>
      <c r="H449" t="str">
        <f t="shared" si="7"/>
        <v>Año 2</v>
      </c>
      <c r="I449" s="2" t="str">
        <f>VLOOKUP(LEFT(A449,3),TablasAnexas!$A$22:$B$41,2,FALSE)</f>
        <v>Jamundi</v>
      </c>
      <c r="L449" t="str">
        <f>VLOOKUP(A449,[1]HistoriaOrdenCW24031155!$C$2:$F$1413,4,FALSE)</f>
        <v>German Dario Mancipe</v>
      </c>
    </row>
    <row r="450" spans="1:12" x14ac:dyDescent="0.25">
      <c r="A450" t="str">
        <f>VLOOKUP("SurOccidente",[1]HistoriaOrdenCW24031155!$B450:$C$1413,2,FALSE)</f>
        <v>NAR.Buesaco</v>
      </c>
      <c r="B450" s="3">
        <f ca="1">SUMIF([1]HistoriaOrdenCW24031155!$C$1:$E$1413,A450,[1]HistoriaOrdenCW24031155!$E:$E)</f>
        <v>7580819</v>
      </c>
      <c r="C450" s="1">
        <f>SUMIFS([1]HistoriaOrdenCW24031155!$E$2:$E$1413,[1]HistoriaOrdenCW24031155!$C$2:$C$1413,A450,[1]HistoriaOrdenCW24031155!$Z$2:$Z$1413,"")</f>
        <v>0</v>
      </c>
      <c r="D450" s="1">
        <f>SUMIFS([1]HistoriaOrdenCW24031155!$E$2:$E$1413,[1]HistoriaOrdenCW24031155!$C$2:$C$1413,A450,[1]HistoriaOrdenCW24031155!$Z$2:$Z$1413,"&gt; 0")</f>
        <v>7580819</v>
      </c>
      <c r="E450" s="4">
        <f>IFERROR(IF(VLOOKUP(A450,[1]HistoriaOrdenCW24031155!$C$2:$Z$1413,24,FALSE)=0,"",VLOOKUP(A450,[1]HistoriaOrdenCW24031155!$C$2:$Z$1413,24,FALSE)),"")</f>
        <v>44473</v>
      </c>
      <c r="F450" s="2" t="str">
        <f>MID(IF(VLOOKUP("SurOccidente",[1]HistoriaOrdenCW24031155!$B450:$D$1413,2,FALSE)="NA","",(VLOOKUP("SurOccidente",[1]HistoriaOrdenCW24031155!$B450:$D$1413,3,FALSE))),1,90)</f>
        <v>Ampliación 3G/LTE - Ampliación Obras Civiles</v>
      </c>
      <c r="G450" s="4">
        <f>VLOOKUP(A450,[1]HistoriaOrdenCW24031155!$C$2:$O$1413,13,FALSE)</f>
        <v>44454</v>
      </c>
      <c r="H450" t="str">
        <f t="shared" si="7"/>
        <v>Año 2</v>
      </c>
      <c r="I450" s="2" t="str">
        <f>VLOOKUP(LEFT(A450,3),TablasAnexas!$A$22:$B$41,2,FALSE)</f>
        <v>Nariño</v>
      </c>
      <c r="L450" t="str">
        <f>VLOOKUP(A450,[1]HistoriaOrdenCW24031155!$C$2:$F$1413,4,FALSE)</f>
        <v>German Dario Mancipe</v>
      </c>
    </row>
    <row r="451" spans="1:12" x14ac:dyDescent="0.25">
      <c r="A451" t="str">
        <f>VLOOKUP("SurOccidente",[1]HistoriaOrdenCW24031155!$B451:$C$1413,2,FALSE)</f>
        <v>VAL.Barragan</v>
      </c>
      <c r="B451" s="3">
        <f ca="1">SUMIF([1]HistoriaOrdenCW24031155!$C$1:$E$1413,A451,[1]HistoriaOrdenCW24031155!$E:$E)</f>
        <v>12000000</v>
      </c>
      <c r="C451" s="1">
        <f>SUMIFS([1]HistoriaOrdenCW24031155!$E$2:$E$1413,[1]HistoriaOrdenCW24031155!$C$2:$C$1413,A451,[1]HistoriaOrdenCW24031155!$Z$2:$Z$1413,"")</f>
        <v>12000000</v>
      </c>
      <c r="D451" s="1">
        <f>SUMIFS([1]HistoriaOrdenCW24031155!$E$2:$E$1413,[1]HistoriaOrdenCW24031155!$C$2:$C$1413,A451,[1]HistoriaOrdenCW24031155!$Z$2:$Z$1413,"&gt; 0")</f>
        <v>0</v>
      </c>
      <c r="E451" s="4" t="str">
        <f>IFERROR(IF(VLOOKUP(A451,[1]HistoriaOrdenCW24031155!$C$2:$Z$1413,24,FALSE)=0,"",VLOOKUP(A451,[1]HistoriaOrdenCW24031155!$C$2:$Z$1413,24,FALSE)),"")</f>
        <v/>
      </c>
      <c r="F451" s="2" t="str">
        <f>MID(IF(VLOOKUP("SurOccidente",[1]HistoriaOrdenCW24031155!$B451:$D$1413,2,FALSE)="NA","",(VLOOKUP("SurOccidente",[1]HistoriaOrdenCW24031155!$B451:$D$1413,3,FALSE))),1,90)</f>
        <v>Ampliación Localidades 700 - Ampliación Obras Civiles</v>
      </c>
      <c r="G451" s="4">
        <f>VLOOKUP(A451,[1]HistoriaOrdenCW24031155!$C$2:$O$1413,13,FALSE)</f>
        <v>44453</v>
      </c>
      <c r="H451" t="str">
        <f t="shared" ref="H451:H514" si="8">IF(YEAR(G451)=2022,"Año 3",IF(YEAR(G451)=2021,"Año 2","Año 1"))</f>
        <v>Año 2</v>
      </c>
      <c r="I451" s="2" t="str">
        <f>VLOOKUP(LEFT(A451,3),TablasAnexas!$A$22:$B$41,2,FALSE)</f>
        <v>Valle del Cauca</v>
      </c>
      <c r="L451" t="str">
        <f>VLOOKUP(A451,[1]HistoriaOrdenCW24031155!$C$2:$F$1413,4,FALSE)</f>
        <v>German Dario Mancipe</v>
      </c>
    </row>
    <row r="452" spans="1:12" x14ac:dyDescent="0.25">
      <c r="A452" t="str">
        <f>VLOOKUP("SurOccidente",[1]HistoriaOrdenCW24031155!$B452:$C$1413,2,FALSE)</f>
        <v>TOL.Aurora</v>
      </c>
      <c r="B452" s="3">
        <f ca="1">SUMIF([1]HistoriaOrdenCW24031155!$C$1:$E$1413,A452,[1]HistoriaOrdenCW24031155!$E:$E)</f>
        <v>22000000</v>
      </c>
      <c r="C452" s="1">
        <f>SUMIFS([1]HistoriaOrdenCW24031155!$E$2:$E$1413,[1]HistoriaOrdenCW24031155!$C$2:$C$1413,A452,[1]HistoriaOrdenCW24031155!$Z$2:$Z$1413,"")</f>
        <v>22000000</v>
      </c>
      <c r="D452" s="1">
        <f>SUMIFS([1]HistoriaOrdenCW24031155!$E$2:$E$1413,[1]HistoriaOrdenCW24031155!$C$2:$C$1413,A452,[1]HistoriaOrdenCW24031155!$Z$2:$Z$1413,"&gt; 0")</f>
        <v>0</v>
      </c>
      <c r="E452" s="4" t="str">
        <f>IFERROR(IF(VLOOKUP(A452,[1]HistoriaOrdenCW24031155!$C$2:$Z$1413,24,FALSE)=0,"",VLOOKUP(A452,[1]HistoriaOrdenCW24031155!$C$2:$Z$1413,24,FALSE)),"")</f>
        <v/>
      </c>
      <c r="F452" s="2" t="str">
        <f>MID(IF(VLOOKUP("SurOccidente",[1]HistoriaOrdenCW24031155!$B452:$D$1413,2,FALSE)="NA","",(VLOOKUP("SurOccidente",[1]HistoriaOrdenCW24031155!$B452:$D$1413,3,FALSE))),1,90)</f>
        <v>Ampliación Localidades 700 - Ampliación Obras Civiles</v>
      </c>
      <c r="G452" s="4">
        <f>VLOOKUP(A452,[1]HistoriaOrdenCW24031155!$C$2:$O$1413,13,FALSE)</f>
        <v>44550</v>
      </c>
      <c r="H452" t="str">
        <f t="shared" si="8"/>
        <v>Año 2</v>
      </c>
      <c r="I452" s="2" t="str">
        <f>VLOOKUP(LEFT(A452,3),TablasAnexas!$A$22:$B$41,2,FALSE)</f>
        <v>Tolima</v>
      </c>
      <c r="L452" t="str">
        <f>VLOOKUP(A452,[1]HistoriaOrdenCW24031155!$C$2:$F$1413,4,FALSE)</f>
        <v>Luis Ediel Torres</v>
      </c>
    </row>
    <row r="453" spans="1:12" x14ac:dyDescent="0.25">
      <c r="A453" t="str">
        <f>VLOOKUP("SurOccidente",[1]HistoriaOrdenCW24031155!$B453:$C$1413,2,FALSE)</f>
        <v>POP.Empaques</v>
      </c>
      <c r="B453" s="3">
        <f ca="1">SUMIF([1]HistoriaOrdenCW24031155!$C$1:$E$1413,A453,[1]HistoriaOrdenCW24031155!$E:$E)</f>
        <v>11339074</v>
      </c>
      <c r="C453" s="1">
        <f>SUMIFS([1]HistoriaOrdenCW24031155!$E$2:$E$1413,[1]HistoriaOrdenCW24031155!$C$2:$C$1413,A453,[1]HistoriaOrdenCW24031155!$Z$2:$Z$1413,"")</f>
        <v>0</v>
      </c>
      <c r="D453" s="1">
        <f>SUMIFS([1]HistoriaOrdenCW24031155!$E$2:$E$1413,[1]HistoriaOrdenCW24031155!$C$2:$C$1413,A453,[1]HistoriaOrdenCW24031155!$Z$2:$Z$1413,"&gt; 0")</f>
        <v>11339074</v>
      </c>
      <c r="E453" s="4">
        <f>IFERROR(IF(VLOOKUP(A453,[1]HistoriaOrdenCW24031155!$C$2:$Z$1413,24,FALSE)=0,"",VLOOKUP(A453,[1]HistoriaOrdenCW24031155!$C$2:$Z$1413,24,FALSE)),"")</f>
        <v>44533</v>
      </c>
      <c r="F453" s="2" t="str">
        <f>MID(IF(VLOOKUP("SurOccidente",[1]HistoriaOrdenCW24031155!$B453:$D$1413,2,FALSE)="NA","",(VLOOKUP("SurOccidente",[1]HistoriaOrdenCW24031155!$B453:$D$1413,3,FALSE))),1,90)</f>
        <v>Ampliación 3G/LTE - Ampliación Obras Civiles</v>
      </c>
      <c r="G453" s="4">
        <f>VLOOKUP(A453,[1]HistoriaOrdenCW24031155!$C$2:$O$1413,13,FALSE)</f>
        <v>44453</v>
      </c>
      <c r="H453" t="str">
        <f t="shared" si="8"/>
        <v>Año 2</v>
      </c>
      <c r="I453" s="2" t="str">
        <f>VLOOKUP(LEFT(A453,3),TablasAnexas!$A$22:$B$41,2,FALSE)</f>
        <v>Popayan</v>
      </c>
      <c r="L453" t="str">
        <f>VLOOKUP(A453,[1]HistoriaOrdenCW24031155!$C$2:$F$1413,4,FALSE)</f>
        <v>German Dario Mancipe</v>
      </c>
    </row>
    <row r="454" spans="1:12" x14ac:dyDescent="0.25">
      <c r="A454" t="str">
        <f>VLOOKUP("SurOccidente",[1]HistoriaOrdenCW24031155!$B454:$C$1413,2,FALSE)</f>
        <v>NAR.Barbacoas</v>
      </c>
      <c r="B454" s="3">
        <f ca="1">SUMIF([1]HistoriaOrdenCW24031155!$C$1:$E$1413,A454,[1]HistoriaOrdenCW24031155!$E:$E)</f>
        <v>14774370</v>
      </c>
      <c r="C454" s="1">
        <f>SUMIFS([1]HistoriaOrdenCW24031155!$E$2:$E$1413,[1]HistoriaOrdenCW24031155!$C$2:$C$1413,A454,[1]HistoriaOrdenCW24031155!$Z$2:$Z$1413,"")</f>
        <v>0</v>
      </c>
      <c r="D454" s="1">
        <f>SUMIFS([1]HistoriaOrdenCW24031155!$E$2:$E$1413,[1]HistoriaOrdenCW24031155!$C$2:$C$1413,A454,[1]HistoriaOrdenCW24031155!$Z$2:$Z$1413,"&gt; 0")</f>
        <v>14774370</v>
      </c>
      <c r="E454" s="4">
        <f>IFERROR(IF(VLOOKUP(A454,[1]HistoriaOrdenCW24031155!$C$2:$Z$1413,24,FALSE)=0,"",VLOOKUP(A454,[1]HistoriaOrdenCW24031155!$C$2:$Z$1413,24,FALSE)),"")</f>
        <v>44624</v>
      </c>
      <c r="F454" s="2" t="str">
        <f>MID(IF(VLOOKUP("SurOccidente",[1]HistoriaOrdenCW24031155!$B454:$D$1413,2,FALSE)="NA","",(VLOOKUP("SurOccidente",[1]HistoriaOrdenCW24031155!$B454:$D$1413,3,FALSE))),1,90)</f>
        <v>Ampliación 3G/LTE - Ampliación Obras Civiles</v>
      </c>
      <c r="G454" s="4">
        <f>VLOOKUP(A454,[1]HistoriaOrdenCW24031155!$C$2:$O$1413,13,FALSE)</f>
        <v>44526</v>
      </c>
      <c r="H454" t="str">
        <f t="shared" si="8"/>
        <v>Año 2</v>
      </c>
      <c r="I454" s="2" t="str">
        <f>VLOOKUP(LEFT(A454,3),TablasAnexas!$A$22:$B$41,2,FALSE)</f>
        <v>Nariño</v>
      </c>
      <c r="L454" t="str">
        <f>VLOOKUP(A454,[1]HistoriaOrdenCW24031155!$C$2:$F$1413,4,FALSE)</f>
        <v>German Dario Mancipe</v>
      </c>
    </row>
    <row r="455" spans="1:12" x14ac:dyDescent="0.25">
      <c r="A455" t="str">
        <f>VLOOKUP("SurOccidente",[1]HistoriaOrdenCW24031155!$B455:$C$1413,2,FALSE)</f>
        <v>IBG.Santa Helena</v>
      </c>
      <c r="B455" s="3">
        <f ca="1">SUMIF([1]HistoriaOrdenCW24031155!$C$1:$E$1413,A455,[1]HistoriaOrdenCW24031155!$E:$E)</f>
        <v>5803256</v>
      </c>
      <c r="C455" s="1">
        <f>SUMIFS([1]HistoriaOrdenCW24031155!$E$2:$E$1413,[1]HistoriaOrdenCW24031155!$C$2:$C$1413,A455,[1]HistoriaOrdenCW24031155!$Z$2:$Z$1413,"")</f>
        <v>0</v>
      </c>
      <c r="D455" s="1">
        <f>SUMIFS([1]HistoriaOrdenCW24031155!$E$2:$E$1413,[1]HistoriaOrdenCW24031155!$C$2:$C$1413,A455,[1]HistoriaOrdenCW24031155!$Z$2:$Z$1413,"&gt; 0")</f>
        <v>5803256</v>
      </c>
      <c r="E455" s="4">
        <f>IFERROR(IF(VLOOKUP(A455,[1]HistoriaOrdenCW24031155!$C$2:$Z$1413,24,FALSE)=0,"",VLOOKUP(A455,[1]HistoriaOrdenCW24031155!$C$2:$Z$1413,24,FALSE)),"")</f>
        <v>44473</v>
      </c>
      <c r="F455" s="2" t="str">
        <f>MID(IF(VLOOKUP("SurOccidente",[1]HistoriaOrdenCW24031155!$B455:$D$1413,2,FALSE)="NA","",(VLOOKUP("SurOccidente",[1]HistoriaOrdenCW24031155!$B455:$D$1413,3,FALSE))),1,90)</f>
        <v>Ampliación Localidades 700 - Ampliación Obras Civiles</v>
      </c>
      <c r="G455" s="4">
        <f>VLOOKUP(A455,[1]HistoriaOrdenCW24031155!$C$2:$O$1413,13,FALSE)</f>
        <v>44453</v>
      </c>
      <c r="H455" t="str">
        <f t="shared" si="8"/>
        <v>Año 2</v>
      </c>
      <c r="I455" s="2" t="str">
        <f>VLOOKUP(LEFT(A455,3),TablasAnexas!$A$22:$B$41,2,FALSE)</f>
        <v>Ibague</v>
      </c>
      <c r="L455" t="str">
        <f>VLOOKUP(A455,[1]HistoriaOrdenCW24031155!$C$2:$F$1413,4,FALSE)</f>
        <v>German Dario Mancipe</v>
      </c>
    </row>
    <row r="456" spans="1:12" x14ac:dyDescent="0.25">
      <c r="A456" t="str">
        <f>VLOOKUP("SurOccidente",[1]HistoriaOrdenCW24031155!$B456:$C$1413,2,FALSE)</f>
        <v>IBG.IND Cordialsa</v>
      </c>
      <c r="B456" s="3">
        <f ca="1">SUMIF([1]HistoriaOrdenCW24031155!$C$1:$E$1413,A456,[1]HistoriaOrdenCW24031155!$E:$E)</f>
        <v>5116729</v>
      </c>
      <c r="C456" s="1">
        <f>SUMIFS([1]HistoriaOrdenCW24031155!$E$2:$E$1413,[1]HistoriaOrdenCW24031155!$C$2:$C$1413,A456,[1]HistoriaOrdenCW24031155!$Z$2:$Z$1413,"")</f>
        <v>0</v>
      </c>
      <c r="D456" s="1">
        <f>SUMIFS([1]HistoriaOrdenCW24031155!$E$2:$E$1413,[1]HistoriaOrdenCW24031155!$C$2:$C$1413,A456,[1]HistoriaOrdenCW24031155!$Z$2:$Z$1413,"&gt; 0")</f>
        <v>5116729</v>
      </c>
      <c r="E456" s="4">
        <f>IFERROR(IF(VLOOKUP(A456,[1]HistoriaOrdenCW24031155!$C$2:$Z$1413,24,FALSE)=0,"",VLOOKUP(A456,[1]HistoriaOrdenCW24031155!$C$2:$Z$1413,24,FALSE)),"")</f>
        <v>44504</v>
      </c>
      <c r="F456" s="2" t="str">
        <f>MID(IF(VLOOKUP("SurOccidente",[1]HistoriaOrdenCW24031155!$B456:$D$1413,2,FALSE)="NA","",(VLOOKUP("SurOccidente",[1]HistoriaOrdenCW24031155!$B456:$D$1413,3,FALSE))),1,90)</f>
        <v>Ampliación 3G/LTE - Ampliación Obras Civiles</v>
      </c>
      <c r="G456" s="4">
        <f>VLOOKUP(A456,[1]HistoriaOrdenCW24031155!$C$2:$O$1413,13,FALSE)</f>
        <v>44453</v>
      </c>
      <c r="H456" t="str">
        <f t="shared" si="8"/>
        <v>Año 2</v>
      </c>
      <c r="I456" s="2" t="str">
        <f>VLOOKUP(LEFT(A456,3),TablasAnexas!$A$22:$B$41,2,FALSE)</f>
        <v>Ibague</v>
      </c>
      <c r="L456" t="str">
        <f>VLOOKUP(A456,[1]HistoriaOrdenCW24031155!$C$2:$F$1413,4,FALSE)</f>
        <v>German Dario Mancipe</v>
      </c>
    </row>
    <row r="457" spans="1:12" x14ac:dyDescent="0.25">
      <c r="A457" t="str">
        <f>VLOOKUP("SurOccidente",[1]HistoriaOrdenCW24031155!$B457:$C$1413,2,FALSE)</f>
        <v>IBG.CC Estacion</v>
      </c>
      <c r="B457" s="3">
        <f ca="1">SUMIF([1]HistoriaOrdenCW24031155!$C$1:$E$1413,A457,[1]HistoriaOrdenCW24031155!$E:$E)</f>
        <v>12000000</v>
      </c>
      <c r="C457" s="1">
        <f>SUMIFS([1]HistoriaOrdenCW24031155!$E$2:$E$1413,[1]HistoriaOrdenCW24031155!$C$2:$C$1413,A457,[1]HistoriaOrdenCW24031155!$Z$2:$Z$1413,"")</f>
        <v>12000000</v>
      </c>
      <c r="D457" s="1">
        <f>SUMIFS([1]HistoriaOrdenCW24031155!$E$2:$E$1413,[1]HistoriaOrdenCW24031155!$C$2:$C$1413,A457,[1]HistoriaOrdenCW24031155!$Z$2:$Z$1413,"&gt; 0")</f>
        <v>0</v>
      </c>
      <c r="E457" s="4" t="str">
        <f>IFERROR(IF(VLOOKUP(A457,[1]HistoriaOrdenCW24031155!$C$2:$Z$1413,24,FALSE)=0,"",VLOOKUP(A457,[1]HistoriaOrdenCW24031155!$C$2:$Z$1413,24,FALSE)),"")</f>
        <v/>
      </c>
      <c r="F457" s="2" t="str">
        <f>MID(IF(VLOOKUP("SurOccidente",[1]HistoriaOrdenCW24031155!$B457:$D$1413,2,FALSE)="NA","",(VLOOKUP("SurOccidente",[1]HistoriaOrdenCW24031155!$B457:$D$1413,3,FALSE))),1,90)</f>
        <v>Ampliación Localidades 700 - Ampliación Obras Civiles</v>
      </c>
      <c r="G457" s="4">
        <f>VLOOKUP(A457,[1]HistoriaOrdenCW24031155!$C$2:$O$1413,13,FALSE)</f>
        <v>44453</v>
      </c>
      <c r="H457" t="str">
        <f t="shared" si="8"/>
        <v>Año 2</v>
      </c>
      <c r="I457" s="2" t="str">
        <f>VLOOKUP(LEFT(A457,3),TablasAnexas!$A$22:$B$41,2,FALSE)</f>
        <v>Ibague</v>
      </c>
      <c r="L457" t="str">
        <f>VLOOKUP(A457,[1]HistoriaOrdenCW24031155!$C$2:$F$1413,4,FALSE)</f>
        <v>German Dario Mancipe</v>
      </c>
    </row>
    <row r="458" spans="1:12" x14ac:dyDescent="0.25">
      <c r="A458" t="str">
        <f>VLOOKUP("SurOccidente",[1]HistoriaOrdenCW24031155!$B458:$C$1413,2,FALSE)</f>
        <v>HUI.Santa Maria</v>
      </c>
      <c r="B458" s="3">
        <f ca="1">SUMIF([1]HistoriaOrdenCW24031155!$C$1:$E$1413,A458,[1]HistoriaOrdenCW24031155!$E:$E)</f>
        <v>9912905</v>
      </c>
      <c r="C458" s="1">
        <f>SUMIFS([1]HistoriaOrdenCW24031155!$E$2:$E$1413,[1]HistoriaOrdenCW24031155!$C$2:$C$1413,A458,[1]HistoriaOrdenCW24031155!$Z$2:$Z$1413,"")</f>
        <v>0</v>
      </c>
      <c r="D458" s="1">
        <f>SUMIFS([1]HistoriaOrdenCW24031155!$E$2:$E$1413,[1]HistoriaOrdenCW24031155!$C$2:$C$1413,A458,[1]HistoriaOrdenCW24031155!$Z$2:$Z$1413,"&gt; 0")</f>
        <v>9912905</v>
      </c>
      <c r="E458" s="4">
        <f>IFERROR(IF(VLOOKUP(A458,[1]HistoriaOrdenCW24031155!$C$2:$Z$1413,24,FALSE)=0,"",VLOOKUP(A458,[1]HistoriaOrdenCW24031155!$C$2:$Z$1413,24,FALSE)),"")</f>
        <v>44504</v>
      </c>
      <c r="F458" s="2" t="str">
        <f>MID(IF(VLOOKUP("SurOccidente",[1]HistoriaOrdenCW24031155!$B458:$D$1413,2,FALSE)="NA","",(VLOOKUP("SurOccidente",[1]HistoriaOrdenCW24031155!$B458:$D$1413,3,FALSE))),1,90)</f>
        <v>Ampliación Localidades 700 - Ampliación Obras Civiles</v>
      </c>
      <c r="G458" s="4">
        <f>VLOOKUP(A458,[1]HistoriaOrdenCW24031155!$C$2:$O$1413,13,FALSE)</f>
        <v>44453</v>
      </c>
      <c r="H458" t="str">
        <f t="shared" si="8"/>
        <v>Año 2</v>
      </c>
      <c r="I458" s="2" t="str">
        <f>VLOOKUP(LEFT(A458,3),TablasAnexas!$A$22:$B$41,2,FALSE)</f>
        <v>Huila</v>
      </c>
      <c r="L458" t="str">
        <f>VLOOKUP(A458,[1]HistoriaOrdenCW24031155!$C$2:$F$1413,4,FALSE)</f>
        <v>German Dario Mancipe</v>
      </c>
    </row>
    <row r="459" spans="1:12" x14ac:dyDescent="0.25">
      <c r="A459" t="str">
        <f>VLOOKUP("SurOccidente",[1]HistoriaOrdenCW24031155!$B459:$C$1413,2,FALSE)</f>
        <v>HUI.San Antonio</v>
      </c>
      <c r="B459" s="3">
        <f ca="1">SUMIF([1]HistoriaOrdenCW24031155!$C$1:$E$1413,A459,[1]HistoriaOrdenCW24031155!$E:$E)</f>
        <v>12000000</v>
      </c>
      <c r="C459" s="1">
        <f>SUMIFS([1]HistoriaOrdenCW24031155!$E$2:$E$1413,[1]HistoriaOrdenCW24031155!$C$2:$C$1413,A459,[1]HistoriaOrdenCW24031155!$Z$2:$Z$1413,"")</f>
        <v>12000000</v>
      </c>
      <c r="D459" s="1">
        <f>SUMIFS([1]HistoriaOrdenCW24031155!$E$2:$E$1413,[1]HistoriaOrdenCW24031155!$C$2:$C$1413,A459,[1]HistoriaOrdenCW24031155!$Z$2:$Z$1413,"&gt; 0")</f>
        <v>0</v>
      </c>
      <c r="E459" s="4" t="str">
        <f>IFERROR(IF(VLOOKUP(A459,[1]HistoriaOrdenCW24031155!$C$2:$Z$1413,24,FALSE)=0,"",VLOOKUP(A459,[1]HistoriaOrdenCW24031155!$C$2:$Z$1413,24,FALSE)),"")</f>
        <v/>
      </c>
      <c r="F459" s="2" t="str">
        <f>MID(IF(VLOOKUP("SurOccidente",[1]HistoriaOrdenCW24031155!$B459:$D$1413,2,FALSE)="NA","",(VLOOKUP("SurOccidente",[1]HistoriaOrdenCW24031155!$B459:$D$1413,3,FALSE))),1,90)</f>
        <v>Ampliación Localidades 700 - Ampliación Obras Civiles</v>
      </c>
      <c r="G459" s="4">
        <f>VLOOKUP(A459,[1]HistoriaOrdenCW24031155!$C$2:$O$1413,13,FALSE)</f>
        <v>44453</v>
      </c>
      <c r="H459" t="str">
        <f t="shared" si="8"/>
        <v>Año 2</v>
      </c>
      <c r="I459" s="2" t="str">
        <f>VLOOKUP(LEFT(A459,3),TablasAnexas!$A$22:$B$41,2,FALSE)</f>
        <v>Huila</v>
      </c>
      <c r="L459" t="str">
        <f>VLOOKUP(A459,[1]HistoriaOrdenCW24031155!$C$2:$F$1413,4,FALSE)</f>
        <v>German Dario Mancipe</v>
      </c>
    </row>
    <row r="460" spans="1:12" x14ac:dyDescent="0.25">
      <c r="A460" t="str">
        <f>VLOOKUP("SurOccidente",[1]HistoriaOrdenCW24031155!$B460:$C$1413,2,FALSE)</f>
        <v>HUI.Rio Paez</v>
      </c>
      <c r="B460" s="3">
        <f ca="1">SUMIF([1]HistoriaOrdenCW24031155!$C$1:$E$1413,A460,[1]HistoriaOrdenCW24031155!$E:$E)</f>
        <v>12000000</v>
      </c>
      <c r="C460" s="1">
        <f>SUMIFS([1]HistoriaOrdenCW24031155!$E$2:$E$1413,[1]HistoriaOrdenCW24031155!$C$2:$C$1413,A460,[1]HistoriaOrdenCW24031155!$Z$2:$Z$1413,"")</f>
        <v>12000000</v>
      </c>
      <c r="D460" s="1">
        <f>SUMIFS([1]HistoriaOrdenCW24031155!$E$2:$E$1413,[1]HistoriaOrdenCW24031155!$C$2:$C$1413,A460,[1]HistoriaOrdenCW24031155!$Z$2:$Z$1413,"&gt; 0")</f>
        <v>0</v>
      </c>
      <c r="E460" s="4" t="str">
        <f>IFERROR(IF(VLOOKUP(A460,[1]HistoriaOrdenCW24031155!$C$2:$Z$1413,24,FALSE)=0,"",VLOOKUP(A460,[1]HistoriaOrdenCW24031155!$C$2:$Z$1413,24,FALSE)),"")</f>
        <v/>
      </c>
      <c r="F460" s="2" t="str">
        <f>MID(IF(VLOOKUP("SurOccidente",[1]HistoriaOrdenCW24031155!$B460:$D$1413,2,FALSE)="NA","",(VLOOKUP("SurOccidente",[1]HistoriaOrdenCW24031155!$B460:$D$1413,3,FALSE))),1,90)</f>
        <v>Ampliación Localidades 700 - Ampliación Obras Civiles</v>
      </c>
      <c r="G460" s="4">
        <f>VLOOKUP(A460,[1]HistoriaOrdenCW24031155!$C$2:$O$1413,13,FALSE)</f>
        <v>44453</v>
      </c>
      <c r="H460" t="str">
        <f t="shared" si="8"/>
        <v>Año 2</v>
      </c>
      <c r="I460" s="2" t="str">
        <f>VLOOKUP(LEFT(A460,3),TablasAnexas!$A$22:$B$41,2,FALSE)</f>
        <v>Huila</v>
      </c>
      <c r="L460" t="str">
        <f>VLOOKUP(A460,[1]HistoriaOrdenCW24031155!$C$2:$F$1413,4,FALSE)</f>
        <v>German Dario Mancipe</v>
      </c>
    </row>
    <row r="461" spans="1:12" x14ac:dyDescent="0.25">
      <c r="A461" t="str">
        <f>VLOOKUP("SurOccidente",[1]HistoriaOrdenCW24031155!$B461:$C$1413,2,FALSE)</f>
        <v>HUI.Las Nieves</v>
      </c>
      <c r="B461" s="3">
        <f ca="1">SUMIF([1]HistoriaOrdenCW24031155!$C$1:$E$1413,A461,[1]HistoriaOrdenCW24031155!$E:$E)</f>
        <v>12000000</v>
      </c>
      <c r="C461" s="1">
        <f>SUMIFS([1]HistoriaOrdenCW24031155!$E$2:$E$1413,[1]HistoriaOrdenCW24031155!$C$2:$C$1413,A461,[1]HistoriaOrdenCW24031155!$Z$2:$Z$1413,"")</f>
        <v>12000000</v>
      </c>
      <c r="D461" s="1">
        <f>SUMIFS([1]HistoriaOrdenCW24031155!$E$2:$E$1413,[1]HistoriaOrdenCW24031155!$C$2:$C$1413,A461,[1]HistoriaOrdenCW24031155!$Z$2:$Z$1413,"&gt; 0")</f>
        <v>0</v>
      </c>
      <c r="E461" s="4" t="str">
        <f>IFERROR(IF(VLOOKUP(A461,[1]HistoriaOrdenCW24031155!$C$2:$Z$1413,24,FALSE)=0,"",VLOOKUP(A461,[1]HistoriaOrdenCW24031155!$C$2:$Z$1413,24,FALSE)),"")</f>
        <v/>
      </c>
      <c r="F461" s="2" t="str">
        <f>MID(IF(VLOOKUP("SurOccidente",[1]HistoriaOrdenCW24031155!$B461:$D$1413,2,FALSE)="NA","",(VLOOKUP("SurOccidente",[1]HistoriaOrdenCW24031155!$B461:$D$1413,3,FALSE))),1,90)</f>
        <v>Ampliación Localidades 700 - Ampliación Obras Civiles</v>
      </c>
      <c r="G461" s="4">
        <f>VLOOKUP(A461,[1]HistoriaOrdenCW24031155!$C$2:$O$1413,13,FALSE)</f>
        <v>44453</v>
      </c>
      <c r="H461" t="str">
        <f t="shared" si="8"/>
        <v>Año 2</v>
      </c>
      <c r="I461" s="2" t="str">
        <f>VLOOKUP(LEFT(A461,3),TablasAnexas!$A$22:$B$41,2,FALSE)</f>
        <v>Huila</v>
      </c>
      <c r="L461" t="str">
        <f>VLOOKUP(A461,[1]HistoriaOrdenCW24031155!$C$2:$F$1413,4,FALSE)</f>
        <v>German Dario Mancipe</v>
      </c>
    </row>
    <row r="462" spans="1:12" x14ac:dyDescent="0.25">
      <c r="A462" t="str">
        <f>VLOOKUP("SurOccidente",[1]HistoriaOrdenCW24031155!$B462:$C$1413,2,FALSE)</f>
        <v>HUI.La Ulloa</v>
      </c>
      <c r="B462" s="3">
        <f ca="1">SUMIF([1]HistoriaOrdenCW24031155!$C$1:$E$1413,A462,[1]HistoriaOrdenCW24031155!$E:$E)</f>
        <v>11268174</v>
      </c>
      <c r="C462" s="1">
        <f>SUMIFS([1]HistoriaOrdenCW24031155!$E$2:$E$1413,[1]HistoriaOrdenCW24031155!$C$2:$C$1413,A462,[1]HistoriaOrdenCW24031155!$Z$2:$Z$1413,"")</f>
        <v>0</v>
      </c>
      <c r="D462" s="1">
        <f>SUMIFS([1]HistoriaOrdenCW24031155!$E$2:$E$1413,[1]HistoriaOrdenCW24031155!$C$2:$C$1413,A462,[1]HistoriaOrdenCW24031155!$Z$2:$Z$1413,"&gt; 0")</f>
        <v>11268174</v>
      </c>
      <c r="E462" s="4">
        <f>IFERROR(IF(VLOOKUP(A462,[1]HistoriaOrdenCW24031155!$C$2:$Z$1413,24,FALSE)=0,"",VLOOKUP(A462,[1]HistoriaOrdenCW24031155!$C$2:$Z$1413,24,FALSE)),"")</f>
        <v>44533</v>
      </c>
      <c r="F462" s="2" t="str">
        <f>MID(IF(VLOOKUP("SurOccidente",[1]HistoriaOrdenCW24031155!$B462:$D$1413,2,FALSE)="NA","",(VLOOKUP("SurOccidente",[1]HistoriaOrdenCW24031155!$B462:$D$1413,3,FALSE))),1,90)</f>
        <v>Ampliación 3G/LTE - Ampliación Obras Civiles</v>
      </c>
      <c r="G462" s="4">
        <f>VLOOKUP(A462,[1]HistoriaOrdenCW24031155!$C$2:$O$1413,13,FALSE)</f>
        <v>44453</v>
      </c>
      <c r="H462" t="str">
        <f t="shared" si="8"/>
        <v>Año 2</v>
      </c>
      <c r="I462" s="2" t="str">
        <f>VLOOKUP(LEFT(A462,3),TablasAnexas!$A$22:$B$41,2,FALSE)</f>
        <v>Huila</v>
      </c>
      <c r="L462" t="str">
        <f>VLOOKUP(A462,[1]HistoriaOrdenCW24031155!$C$2:$F$1413,4,FALSE)</f>
        <v>German Dario Mancipe</v>
      </c>
    </row>
    <row r="463" spans="1:12" x14ac:dyDescent="0.25">
      <c r="A463" t="str">
        <f>VLOOKUP("SurOccidente",[1]HistoriaOrdenCW24031155!$B463:$C$1413,2,FALSE)</f>
        <v>CAQ.Larandia</v>
      </c>
      <c r="B463" s="3">
        <f ca="1">SUMIF([1]HistoriaOrdenCW24031155!$C$1:$E$1413,A463,[1]HistoriaOrdenCW24031155!$E:$E)</f>
        <v>24698203</v>
      </c>
      <c r="C463" s="1">
        <f>SUMIFS([1]HistoriaOrdenCW24031155!$E$2:$E$1413,[1]HistoriaOrdenCW24031155!$C$2:$C$1413,A463,[1]HistoriaOrdenCW24031155!$Z$2:$Z$1413,"")</f>
        <v>12000000</v>
      </c>
      <c r="D463" s="1">
        <f>SUMIFS([1]HistoriaOrdenCW24031155!$E$2:$E$1413,[1]HistoriaOrdenCW24031155!$C$2:$C$1413,A463,[1]HistoriaOrdenCW24031155!$Z$2:$Z$1413,"&gt; 0")</f>
        <v>12698203</v>
      </c>
      <c r="E463" s="4" t="str">
        <f>IFERROR(IF(VLOOKUP(A463,[1]HistoriaOrdenCW24031155!$C$2:$Z$1413,24,FALSE)=0,"",VLOOKUP(A463,[1]HistoriaOrdenCW24031155!$C$2:$Z$1413,24,FALSE)),"")</f>
        <v/>
      </c>
      <c r="F463" s="2" t="str">
        <f>MID(IF(VLOOKUP("SurOccidente",[1]HistoriaOrdenCW24031155!$B463:$D$1413,2,FALSE)="NA","",(VLOOKUP("SurOccidente",[1]HistoriaOrdenCW24031155!$B463:$D$1413,3,FALSE))),1,90)</f>
        <v>Ampliación Localidades 700 - Ampliación Obras Civiles</v>
      </c>
      <c r="G463" s="4">
        <f>VLOOKUP(A463,[1]HistoriaOrdenCW24031155!$C$2:$O$1413,13,FALSE)</f>
        <v>44461</v>
      </c>
      <c r="H463" t="str">
        <f t="shared" si="8"/>
        <v>Año 2</v>
      </c>
      <c r="I463" s="2" t="str">
        <f>VLOOKUP(LEFT(A463,3),TablasAnexas!$A$22:$B$41,2,FALSE)</f>
        <v>Caqueta</v>
      </c>
      <c r="L463" t="str">
        <f>VLOOKUP(A463,[1]HistoriaOrdenCW24031155!$C$2:$F$1413,4,FALSE)</f>
        <v>German Dario Mancipe</v>
      </c>
    </row>
    <row r="464" spans="1:12" x14ac:dyDescent="0.25">
      <c r="A464" t="str">
        <f>VLOOKUP("SurOccidente",[1]HistoriaOrdenCW24031155!$B464:$C$1413,2,FALSE)</f>
        <v>CAL.El Cedro</v>
      </c>
      <c r="B464" s="3">
        <f ca="1">SUMIF([1]HistoriaOrdenCW24031155!$C$1:$E$1413,A464,[1]HistoriaOrdenCW24031155!$E:$E)</f>
        <v>5799585</v>
      </c>
      <c r="C464" s="1">
        <f>SUMIFS([1]HistoriaOrdenCW24031155!$E$2:$E$1413,[1]HistoriaOrdenCW24031155!$C$2:$C$1413,A464,[1]HistoriaOrdenCW24031155!$Z$2:$Z$1413,"")</f>
        <v>0</v>
      </c>
      <c r="D464" s="1">
        <f>SUMIFS([1]HistoriaOrdenCW24031155!$E$2:$E$1413,[1]HistoriaOrdenCW24031155!$C$2:$C$1413,A464,[1]HistoriaOrdenCW24031155!$Z$2:$Z$1413,"&gt; 0")</f>
        <v>5799585</v>
      </c>
      <c r="E464" s="4">
        <f>IFERROR(IF(VLOOKUP(A464,[1]HistoriaOrdenCW24031155!$C$2:$Z$1413,24,FALSE)=0,"",VLOOKUP(A464,[1]HistoriaOrdenCW24031155!$C$2:$Z$1413,24,FALSE)),"")</f>
        <v>44504</v>
      </c>
      <c r="F464" s="2" t="str">
        <f>MID(IF(VLOOKUP("SurOccidente",[1]HistoriaOrdenCW24031155!$B464:$D$1413,2,FALSE)="NA","",(VLOOKUP("SurOccidente",[1]HistoriaOrdenCW24031155!$B464:$D$1413,3,FALSE))),1,90)</f>
        <v>Ampliación 3G/LTE - Ampliación Obras Civiles</v>
      </c>
      <c r="G464" s="4">
        <f>VLOOKUP(A464,[1]HistoriaOrdenCW24031155!$C$2:$O$1413,13,FALSE)</f>
        <v>44453</v>
      </c>
      <c r="H464" t="str">
        <f t="shared" si="8"/>
        <v>Año 2</v>
      </c>
      <c r="I464" s="2" t="str">
        <f>VLOOKUP(LEFT(A464,3),TablasAnexas!$A$22:$B$41,2,FALSE)</f>
        <v>Cali</v>
      </c>
      <c r="L464" t="str">
        <f>VLOOKUP(A464,[1]HistoriaOrdenCW24031155!$C$2:$F$1413,4,FALSE)</f>
        <v>German Dario Mancipe</v>
      </c>
    </row>
    <row r="465" spans="1:12" x14ac:dyDescent="0.25">
      <c r="A465" t="str">
        <f>VLOOKUP("SurOccidente",[1]HistoriaOrdenCW24031155!$B465:$C$1413,2,FALSE)</f>
        <v>CAQ.Bocana Anaya</v>
      </c>
      <c r="B465" s="3">
        <f ca="1">SUMIF([1]HistoriaOrdenCW24031155!$C$1:$E$1413,A465,[1]HistoriaOrdenCW24031155!$E:$E)</f>
        <v>505580400</v>
      </c>
      <c r="C465" s="1">
        <f>SUMIFS([1]HistoriaOrdenCW24031155!$E$2:$E$1413,[1]HistoriaOrdenCW24031155!$C$2:$C$1413,A465,[1]HistoriaOrdenCW24031155!$Z$2:$Z$1413,"")</f>
        <v>348346000</v>
      </c>
      <c r="D465" s="1">
        <f>SUMIFS([1]HistoriaOrdenCW24031155!$E$2:$E$1413,[1]HistoriaOrdenCW24031155!$C$2:$C$1413,A465,[1]HistoriaOrdenCW24031155!$Z$2:$Z$1413,"&gt; 0")</f>
        <v>157234400</v>
      </c>
      <c r="E465" s="4">
        <f>IFERROR(IF(VLOOKUP(A465,[1]HistoriaOrdenCW24031155!$C$2:$Z$1413,24,FALSE)=0,"",VLOOKUP(A465,[1]HistoriaOrdenCW24031155!$C$2:$Z$1413,24,FALSE)),"")</f>
        <v>44567</v>
      </c>
      <c r="F465" s="2" t="str">
        <f>MID(IF(VLOOKUP("SurOccidente",[1]HistoriaOrdenCW24031155!$B465:$D$1413,2,FALSE)="NA","",(VLOOKUP("SurOccidente",[1]HistoriaOrdenCW24031155!$B465:$D$1413,3,FALSE))),1,90)</f>
        <v>Localidades 700 - Suministro e Instalación Torre</v>
      </c>
      <c r="G465" s="4">
        <f>VLOOKUP(A465,[1]HistoriaOrdenCW24031155!$C$2:$O$1413,13,FALSE)</f>
        <v>44466</v>
      </c>
      <c r="H465" t="str">
        <f t="shared" si="8"/>
        <v>Año 2</v>
      </c>
      <c r="I465" s="2" t="str">
        <f>VLOOKUP(LEFT(A465,3),TablasAnexas!$A$22:$B$41,2,FALSE)</f>
        <v>Caqueta</v>
      </c>
      <c r="L465" t="str">
        <f>VLOOKUP(A465,[1]HistoriaOrdenCW24031155!$C$2:$F$1413,4,FALSE)</f>
        <v>Juan Carlos Gonzalez</v>
      </c>
    </row>
    <row r="466" spans="1:12" x14ac:dyDescent="0.25">
      <c r="A466" t="str">
        <f>VLOOKUP("SurOccidente",[1]HistoriaOrdenCW24031155!$B466:$C$1413,2,FALSE)</f>
        <v>NAR.Sucumbios</v>
      </c>
      <c r="B466" s="3">
        <f ca="1">SUMIF([1]HistoriaOrdenCW24031155!$C$1:$E$1413,A466,[1]HistoriaOrdenCW24031155!$E:$E)</f>
        <v>9000819</v>
      </c>
      <c r="C466" s="1">
        <f>SUMIFS([1]HistoriaOrdenCW24031155!$E$2:$E$1413,[1]HistoriaOrdenCW24031155!$C$2:$C$1413,A466,[1]HistoriaOrdenCW24031155!$Z$2:$Z$1413,"")</f>
        <v>0</v>
      </c>
      <c r="D466" s="1">
        <f>SUMIFS([1]HistoriaOrdenCW24031155!$E$2:$E$1413,[1]HistoriaOrdenCW24031155!$C$2:$C$1413,A466,[1]HistoriaOrdenCW24031155!$Z$2:$Z$1413,"&gt; 0")</f>
        <v>9000819</v>
      </c>
      <c r="E466" s="4">
        <f>IFERROR(IF(VLOOKUP(A466,[1]HistoriaOrdenCW24031155!$C$2:$Z$1413,24,FALSE)=0,"",VLOOKUP(A466,[1]HistoriaOrdenCW24031155!$C$2:$Z$1413,24,FALSE)),"")</f>
        <v>44504</v>
      </c>
      <c r="F466" s="2" t="str">
        <f>MID(IF(VLOOKUP("SurOccidente",[1]HistoriaOrdenCW24031155!$B466:$D$1413,2,FALSE)="NA","",(VLOOKUP("SurOccidente",[1]HistoriaOrdenCW24031155!$B466:$D$1413,3,FALSE))),1,90)</f>
        <v>Ampliación Localidades 700 - Ampliación Obras Civiles</v>
      </c>
      <c r="G466" s="4">
        <f>VLOOKUP(A466,[1]HistoriaOrdenCW24031155!$C$2:$O$1413,13,FALSE)</f>
        <v>44453</v>
      </c>
      <c r="H466" t="str">
        <f t="shared" si="8"/>
        <v>Año 2</v>
      </c>
      <c r="I466" s="2" t="str">
        <f>VLOOKUP(LEFT(A466,3),TablasAnexas!$A$22:$B$41,2,FALSE)</f>
        <v>Nariño</v>
      </c>
      <c r="L466" t="str">
        <f>VLOOKUP(A466,[1]HistoriaOrdenCW24031155!$C$2:$F$1413,4,FALSE)</f>
        <v>German Dario Mancipe</v>
      </c>
    </row>
    <row r="467" spans="1:12" x14ac:dyDescent="0.25">
      <c r="A467" t="str">
        <f>VLOOKUP("SurOccidente",[1]HistoriaOrdenCW24031155!$B467:$C$1413,2,FALSE)</f>
        <v>PUT.IND GTE Villagarzon-Opción 2</v>
      </c>
      <c r="B467" s="3">
        <f ca="1">SUMIF([1]HistoriaOrdenCW24031155!$C$1:$E$1413,A467,[1]HistoriaOrdenCW24031155!$E:$E)</f>
        <v>25000000</v>
      </c>
      <c r="C467" s="1">
        <f>SUMIFS([1]HistoriaOrdenCW24031155!$E$2:$E$1413,[1]HistoriaOrdenCW24031155!$C$2:$C$1413,A467,[1]HistoriaOrdenCW24031155!$Z$2:$Z$1413,"")</f>
        <v>25000000</v>
      </c>
      <c r="D467" s="1">
        <f>SUMIFS([1]HistoriaOrdenCW24031155!$E$2:$E$1413,[1]HistoriaOrdenCW24031155!$C$2:$C$1413,A467,[1]HistoriaOrdenCW24031155!$Z$2:$Z$1413,"&gt; 0")</f>
        <v>0</v>
      </c>
      <c r="E467" s="4" t="str">
        <f>IFERROR(IF(VLOOKUP(A467,[1]HistoriaOrdenCW24031155!$C$2:$Z$1413,24,FALSE)=0,"",VLOOKUP(A467,[1]HistoriaOrdenCW24031155!$C$2:$Z$1413,24,FALSE)),"")</f>
        <v/>
      </c>
      <c r="F467" s="2" t="str">
        <f>MID(IF(VLOOKUP("SurOccidente",[1]HistoriaOrdenCW24031155!$B467:$D$1413,2,FALSE)="NA","",(VLOOKUP("SurOccidente",[1]HistoriaOrdenCW24031155!$B467:$D$1413,3,FALSE))),1,90)</f>
        <v>Soluciones Dedicadas Corporativas - Obra Civil 100%</v>
      </c>
      <c r="G467" s="4">
        <f>VLOOKUP(A467,[1]HistoriaOrdenCW24031155!$C$2:$O$1413,13,FALSE)</f>
        <v>44452</v>
      </c>
      <c r="H467" t="str">
        <f t="shared" si="8"/>
        <v>Año 2</v>
      </c>
      <c r="I467" s="2" t="str">
        <f>VLOOKUP(LEFT(A467,3),TablasAnexas!$A$22:$B$41,2,FALSE)</f>
        <v>Putumayo</v>
      </c>
      <c r="L467" t="str">
        <f>VLOOKUP(A467,[1]HistoriaOrdenCW24031155!$C$2:$F$1413,4,FALSE)</f>
        <v>German Dario Mancipe</v>
      </c>
    </row>
    <row r="468" spans="1:12" x14ac:dyDescent="0.25">
      <c r="A468" t="str">
        <f>VLOOKUP("SurOccidente",[1]HistoriaOrdenCW24031155!$B468:$C$1413,2,FALSE)</f>
        <v>TOL.Mariquita-2</v>
      </c>
      <c r="B468" s="3">
        <f ca="1">SUMIF([1]HistoriaOrdenCW24031155!$C$1:$E$1413,A468,[1]HistoriaOrdenCW24031155!$E:$E)</f>
        <v>7439561</v>
      </c>
      <c r="C468" s="1">
        <f>SUMIFS([1]HistoriaOrdenCW24031155!$E$2:$E$1413,[1]HistoriaOrdenCW24031155!$C$2:$C$1413,A468,[1]HistoriaOrdenCW24031155!$Z$2:$Z$1413,"")</f>
        <v>0</v>
      </c>
      <c r="D468" s="1">
        <f>SUMIFS([1]HistoriaOrdenCW24031155!$E$2:$E$1413,[1]HistoriaOrdenCW24031155!$C$2:$C$1413,A468,[1]HistoriaOrdenCW24031155!$Z$2:$Z$1413,"&gt; 0")</f>
        <v>7439561</v>
      </c>
      <c r="E468" s="4">
        <f>IFERROR(IF(VLOOKUP(A468,[1]HistoriaOrdenCW24031155!$C$2:$Z$1413,24,FALSE)=0,"",VLOOKUP(A468,[1]HistoriaOrdenCW24031155!$C$2:$Z$1413,24,FALSE)),"")</f>
        <v>44473</v>
      </c>
      <c r="F468" s="2" t="str">
        <f>MID(IF(VLOOKUP("SurOccidente",[1]HistoriaOrdenCW24031155!$B468:$D$1413,2,FALSE)="NA","",(VLOOKUP("SurOccidente",[1]HistoriaOrdenCW24031155!$B468:$D$1413,3,FALSE))),1,90)</f>
        <v>Ampliación Localidades 700 - Ampliación Obras Civiles</v>
      </c>
      <c r="G468" s="4">
        <f>VLOOKUP(A468,[1]HistoriaOrdenCW24031155!$C$2:$O$1413,13,FALSE)</f>
        <v>44450</v>
      </c>
      <c r="H468" t="str">
        <f t="shared" si="8"/>
        <v>Año 2</v>
      </c>
      <c r="I468" s="2" t="str">
        <f>VLOOKUP(LEFT(A468,3),TablasAnexas!$A$22:$B$41,2,FALSE)</f>
        <v>Tolima</v>
      </c>
      <c r="L468" t="str">
        <f>VLOOKUP(A468,[1]HistoriaOrdenCW24031155!$C$2:$F$1413,4,FALSE)</f>
        <v>German Dario Mancipe</v>
      </c>
    </row>
    <row r="469" spans="1:12" x14ac:dyDescent="0.25">
      <c r="A469" t="str">
        <f>VLOOKUP("SurOccidente",[1]HistoriaOrdenCW24031155!$B469:$C$1413,2,FALSE)</f>
        <v>CAL.Supercentro</v>
      </c>
      <c r="B469" s="3">
        <f ca="1">SUMIF([1]HistoriaOrdenCW24031155!$C$1:$E$1413,A469,[1]HistoriaOrdenCW24031155!$E:$E)</f>
        <v>8060382</v>
      </c>
      <c r="C469" s="1">
        <f>SUMIFS([1]HistoriaOrdenCW24031155!$E$2:$E$1413,[1]HistoriaOrdenCW24031155!$C$2:$C$1413,A469,[1]HistoriaOrdenCW24031155!$Z$2:$Z$1413,"")</f>
        <v>0</v>
      </c>
      <c r="D469" s="1">
        <f>SUMIFS([1]HistoriaOrdenCW24031155!$E$2:$E$1413,[1]HistoriaOrdenCW24031155!$C$2:$C$1413,A469,[1]HistoriaOrdenCW24031155!$Z$2:$Z$1413,"&gt; 0")</f>
        <v>8060382</v>
      </c>
      <c r="E469" s="4">
        <f>IFERROR(IF(VLOOKUP(A469,[1]HistoriaOrdenCW24031155!$C$2:$Z$1413,24,FALSE)=0,"",VLOOKUP(A469,[1]HistoriaOrdenCW24031155!$C$2:$Z$1413,24,FALSE)),"")</f>
        <v>44504</v>
      </c>
      <c r="F469" s="2" t="str">
        <f>MID(IF(VLOOKUP("SurOccidente",[1]HistoriaOrdenCW24031155!$B469:$D$1413,2,FALSE)="NA","",(VLOOKUP("SurOccidente",[1]HistoriaOrdenCW24031155!$B469:$D$1413,3,FALSE))),1,90)</f>
        <v>Ampliación Localidades 700 - Ampliación Obras Civiles</v>
      </c>
      <c r="G469" s="4">
        <f>VLOOKUP(A469,[1]HistoriaOrdenCW24031155!$C$2:$O$1413,13,FALSE)</f>
        <v>44451</v>
      </c>
      <c r="H469" t="str">
        <f t="shared" si="8"/>
        <v>Año 2</v>
      </c>
      <c r="I469" s="2" t="str">
        <f>VLOOKUP(LEFT(A469,3),TablasAnexas!$A$22:$B$41,2,FALSE)</f>
        <v>Cali</v>
      </c>
      <c r="L469" t="str">
        <f>VLOOKUP(A469,[1]HistoriaOrdenCW24031155!$C$2:$F$1413,4,FALSE)</f>
        <v>German Dario Mancipe</v>
      </c>
    </row>
    <row r="470" spans="1:12" x14ac:dyDescent="0.25">
      <c r="A470" t="str">
        <f>VLOOKUP("SurOccidente",[1]HistoriaOrdenCW24031155!$B470:$C$1413,2,FALSE)</f>
        <v>IBG.Mirolindo</v>
      </c>
      <c r="B470" s="3">
        <f ca="1">SUMIF([1]HistoriaOrdenCW24031155!$C$1:$E$1413,A470,[1]HistoriaOrdenCW24031155!$E:$E)</f>
        <v>5286248</v>
      </c>
      <c r="C470" s="1">
        <f>SUMIFS([1]HistoriaOrdenCW24031155!$E$2:$E$1413,[1]HistoriaOrdenCW24031155!$C$2:$C$1413,A470,[1]HistoriaOrdenCW24031155!$Z$2:$Z$1413,"")</f>
        <v>0</v>
      </c>
      <c r="D470" s="1">
        <f>SUMIFS([1]HistoriaOrdenCW24031155!$E$2:$E$1413,[1]HistoriaOrdenCW24031155!$C$2:$C$1413,A470,[1]HistoriaOrdenCW24031155!$Z$2:$Z$1413,"&gt; 0")</f>
        <v>5286248</v>
      </c>
      <c r="E470" s="4">
        <f>IFERROR(IF(VLOOKUP(A470,[1]HistoriaOrdenCW24031155!$C$2:$Z$1413,24,FALSE)=0,"",VLOOKUP(A470,[1]HistoriaOrdenCW24031155!$C$2:$Z$1413,24,FALSE)),"")</f>
        <v>44504</v>
      </c>
      <c r="F470" s="2" t="str">
        <f>MID(IF(VLOOKUP("SurOccidente",[1]HistoriaOrdenCW24031155!$B470:$D$1413,2,FALSE)="NA","",(VLOOKUP("SurOccidente",[1]HistoriaOrdenCW24031155!$B470:$D$1413,3,FALSE))),1,90)</f>
        <v>Ampliación Localidades 700 - Ampliación Obras Civiles</v>
      </c>
      <c r="G470" s="4">
        <f>VLOOKUP(A470,[1]HistoriaOrdenCW24031155!$C$2:$O$1413,13,FALSE)</f>
        <v>44450</v>
      </c>
      <c r="H470" t="str">
        <f t="shared" si="8"/>
        <v>Año 2</v>
      </c>
      <c r="I470" s="2" t="str">
        <f>VLOOKUP(LEFT(A470,3),TablasAnexas!$A$22:$B$41,2,FALSE)</f>
        <v>Ibague</v>
      </c>
      <c r="L470" t="str">
        <f>VLOOKUP(A470,[1]HistoriaOrdenCW24031155!$C$2:$F$1413,4,FALSE)</f>
        <v>German Dario Mancipe</v>
      </c>
    </row>
    <row r="471" spans="1:12" x14ac:dyDescent="0.25">
      <c r="A471" t="str">
        <f>VLOOKUP("SurOccidente",[1]HistoriaOrdenCW24031155!$B471:$C$1413,2,FALSE)</f>
        <v>HUI.La Plata-3</v>
      </c>
      <c r="B471" s="3">
        <f ca="1">SUMIF([1]HistoriaOrdenCW24031155!$C$1:$E$1413,A471,[1]HistoriaOrdenCW24031155!$E:$E)</f>
        <v>13468292</v>
      </c>
      <c r="C471" s="1">
        <f>SUMIFS([1]HistoriaOrdenCW24031155!$E$2:$E$1413,[1]HistoriaOrdenCW24031155!$C$2:$C$1413,A471,[1]HistoriaOrdenCW24031155!$Z$2:$Z$1413,"")</f>
        <v>0</v>
      </c>
      <c r="D471" s="1">
        <f>SUMIFS([1]HistoriaOrdenCW24031155!$E$2:$E$1413,[1]HistoriaOrdenCW24031155!$C$2:$C$1413,A471,[1]HistoriaOrdenCW24031155!$Z$2:$Z$1413,"&gt; 0")</f>
        <v>13468292</v>
      </c>
      <c r="E471" s="4">
        <f>IFERROR(IF(VLOOKUP(A471,[1]HistoriaOrdenCW24031155!$C$2:$Z$1413,24,FALSE)=0,"",VLOOKUP(A471,[1]HistoriaOrdenCW24031155!$C$2:$Z$1413,24,FALSE)),"")</f>
        <v>44504</v>
      </c>
      <c r="F471" s="2" t="str">
        <f>MID(IF(VLOOKUP("SurOccidente",[1]HistoriaOrdenCW24031155!$B471:$D$1413,2,FALSE)="NA","",(VLOOKUP("SurOccidente",[1]HistoriaOrdenCW24031155!$B471:$D$1413,3,FALSE))),1,90)</f>
        <v>Ampliación Localidades 700 - Ampliación Obras Civiles</v>
      </c>
      <c r="G471" s="4">
        <f>VLOOKUP(A471,[1]HistoriaOrdenCW24031155!$C$2:$O$1413,13,FALSE)</f>
        <v>44450</v>
      </c>
      <c r="H471" t="str">
        <f t="shared" si="8"/>
        <v>Año 2</v>
      </c>
      <c r="I471" s="2" t="str">
        <f>VLOOKUP(LEFT(A471,3),TablasAnexas!$A$22:$B$41,2,FALSE)</f>
        <v>Huila</v>
      </c>
      <c r="L471" t="str">
        <f>VLOOKUP(A471,[1]HistoriaOrdenCW24031155!$C$2:$F$1413,4,FALSE)</f>
        <v>German Dario Mancipe</v>
      </c>
    </row>
    <row r="472" spans="1:12" x14ac:dyDescent="0.25">
      <c r="A472" t="str">
        <f>VLOOKUP("SurOccidente",[1]HistoriaOrdenCW24031155!$B472:$C$1413,2,FALSE)</f>
        <v>HUI.Gallardo</v>
      </c>
      <c r="B472" s="3">
        <f ca="1">SUMIF([1]HistoriaOrdenCW24031155!$C$1:$E$1413,A472,[1]HistoriaOrdenCW24031155!$E:$E)</f>
        <v>9274695</v>
      </c>
      <c r="C472" s="1">
        <f>SUMIFS([1]HistoriaOrdenCW24031155!$E$2:$E$1413,[1]HistoriaOrdenCW24031155!$C$2:$C$1413,A472,[1]HistoriaOrdenCW24031155!$Z$2:$Z$1413,"")</f>
        <v>0</v>
      </c>
      <c r="D472" s="1">
        <f>SUMIFS([1]HistoriaOrdenCW24031155!$E$2:$E$1413,[1]HistoriaOrdenCW24031155!$C$2:$C$1413,A472,[1]HistoriaOrdenCW24031155!$Z$2:$Z$1413,"&gt; 0")</f>
        <v>9274695</v>
      </c>
      <c r="E472" s="4">
        <f>IFERROR(IF(VLOOKUP(A472,[1]HistoriaOrdenCW24031155!$C$2:$Z$1413,24,FALSE)=0,"",VLOOKUP(A472,[1]HistoriaOrdenCW24031155!$C$2:$Z$1413,24,FALSE)),"")</f>
        <v>44504</v>
      </c>
      <c r="F472" s="2" t="str">
        <f>MID(IF(VLOOKUP("SurOccidente",[1]HistoriaOrdenCW24031155!$B472:$D$1413,2,FALSE)="NA","",(VLOOKUP("SurOccidente",[1]HistoriaOrdenCW24031155!$B472:$D$1413,3,FALSE))),1,90)</f>
        <v>Ampliación 3G/LTE - Ampliación Obras Civiles</v>
      </c>
      <c r="G472" s="4">
        <f>VLOOKUP(A472,[1]HistoriaOrdenCW24031155!$C$2:$O$1413,13,FALSE)</f>
        <v>44450</v>
      </c>
      <c r="H472" t="str">
        <f t="shared" si="8"/>
        <v>Año 2</v>
      </c>
      <c r="I472" s="2" t="str">
        <f>VLOOKUP(LEFT(A472,3),TablasAnexas!$A$22:$B$41,2,FALSE)</f>
        <v>Huila</v>
      </c>
      <c r="L472" t="str">
        <f>VLOOKUP(A472,[1]HistoriaOrdenCW24031155!$C$2:$F$1413,4,FALSE)</f>
        <v>German Dario Mancipe</v>
      </c>
    </row>
    <row r="473" spans="1:12" x14ac:dyDescent="0.25">
      <c r="A473" t="str">
        <f>VLOOKUP("SurOccidente",[1]HistoriaOrdenCW24031155!$B473:$C$1413,2,FALSE)</f>
        <v>VAL.La Marina</v>
      </c>
      <c r="B473" s="3">
        <f ca="1">SUMIF([1]HistoriaOrdenCW24031155!$C$1:$E$1413,A473,[1]HistoriaOrdenCW24031155!$E:$E)</f>
        <v>7139616</v>
      </c>
      <c r="C473" s="1">
        <f>SUMIFS([1]HistoriaOrdenCW24031155!$E$2:$E$1413,[1]HistoriaOrdenCW24031155!$C$2:$C$1413,A473,[1]HistoriaOrdenCW24031155!$Z$2:$Z$1413,"")</f>
        <v>0</v>
      </c>
      <c r="D473" s="1">
        <f>SUMIFS([1]HistoriaOrdenCW24031155!$E$2:$E$1413,[1]HistoriaOrdenCW24031155!$C$2:$C$1413,A473,[1]HistoriaOrdenCW24031155!$Z$2:$Z$1413,"&gt; 0")</f>
        <v>7139616</v>
      </c>
      <c r="E473" s="4">
        <f>IFERROR(IF(VLOOKUP(A473,[1]HistoriaOrdenCW24031155!$C$2:$Z$1413,24,FALSE)=0,"",VLOOKUP(A473,[1]HistoriaOrdenCW24031155!$C$2:$Z$1413,24,FALSE)),"")</f>
        <v>44504</v>
      </c>
      <c r="F473" s="2" t="str">
        <f>MID(IF(VLOOKUP("SurOccidente",[1]HistoriaOrdenCW24031155!$B473:$D$1413,2,FALSE)="NA","",(VLOOKUP("SurOccidente",[1]HistoriaOrdenCW24031155!$B473:$D$1413,3,FALSE))),1,90)</f>
        <v>Ampliación 3G/LTE - Ampliación Obras Civiles</v>
      </c>
      <c r="G473" s="4">
        <f>VLOOKUP(A473,[1]HistoriaOrdenCW24031155!$C$2:$O$1413,13,FALSE)</f>
        <v>44450</v>
      </c>
      <c r="H473" t="str">
        <f t="shared" si="8"/>
        <v>Año 2</v>
      </c>
      <c r="I473" s="2" t="str">
        <f>VLOOKUP(LEFT(A473,3),TablasAnexas!$A$22:$B$41,2,FALSE)</f>
        <v>Valle del Cauca</v>
      </c>
      <c r="L473" t="str">
        <f>VLOOKUP(A473,[1]HistoriaOrdenCW24031155!$C$2:$F$1413,4,FALSE)</f>
        <v>German Dario Mancipe</v>
      </c>
    </row>
    <row r="474" spans="1:12" x14ac:dyDescent="0.25">
      <c r="A474" t="str">
        <f>VLOOKUP("SurOccidente",[1]HistoriaOrdenCW24031155!$B474:$C$1413,2,FALSE)</f>
        <v>VAL.Florida</v>
      </c>
      <c r="B474" s="3">
        <f ca="1">SUMIF([1]HistoriaOrdenCW24031155!$C$1:$E$1413,A474,[1]HistoriaOrdenCW24031155!$E:$E)</f>
        <v>7483659</v>
      </c>
      <c r="C474" s="1">
        <f>SUMIFS([1]HistoriaOrdenCW24031155!$E$2:$E$1413,[1]HistoriaOrdenCW24031155!$C$2:$C$1413,A474,[1]HistoriaOrdenCW24031155!$Z$2:$Z$1413,"")</f>
        <v>0</v>
      </c>
      <c r="D474" s="1">
        <f>SUMIFS([1]HistoriaOrdenCW24031155!$E$2:$E$1413,[1]HistoriaOrdenCW24031155!$C$2:$C$1413,A474,[1]HistoriaOrdenCW24031155!$Z$2:$Z$1413,"&gt; 0")</f>
        <v>7483659</v>
      </c>
      <c r="E474" s="4">
        <f>IFERROR(IF(VLOOKUP(A474,[1]HistoriaOrdenCW24031155!$C$2:$Z$1413,24,FALSE)=0,"",VLOOKUP(A474,[1]HistoriaOrdenCW24031155!$C$2:$Z$1413,24,FALSE)),"")</f>
        <v>44504</v>
      </c>
      <c r="F474" s="2" t="str">
        <f>MID(IF(VLOOKUP("SurOccidente",[1]HistoriaOrdenCW24031155!$B474:$D$1413,2,FALSE)="NA","",(VLOOKUP("SurOccidente",[1]HistoriaOrdenCW24031155!$B474:$D$1413,3,FALSE))),1,90)</f>
        <v>Ampliación 3G/LTE - Ampliación Obras Civiles</v>
      </c>
      <c r="G474" s="4">
        <f>VLOOKUP(A474,[1]HistoriaOrdenCW24031155!$C$2:$O$1413,13,FALSE)</f>
        <v>44450</v>
      </c>
      <c r="H474" t="str">
        <f t="shared" si="8"/>
        <v>Año 2</v>
      </c>
      <c r="I474" s="2" t="str">
        <f>VLOOKUP(LEFT(A474,3),TablasAnexas!$A$22:$B$41,2,FALSE)</f>
        <v>Valle del Cauca</v>
      </c>
      <c r="L474" t="str">
        <f>VLOOKUP(A474,[1]HistoriaOrdenCW24031155!$C$2:$F$1413,4,FALSE)</f>
        <v>German Dario Mancipe</v>
      </c>
    </row>
    <row r="475" spans="1:12" x14ac:dyDescent="0.25">
      <c r="A475" t="str">
        <f>VLOOKUP("SurOccidente",[1]HistoriaOrdenCW24031155!$B475:$C$1413,2,FALSE)</f>
        <v>TOL.Peaje Cajamarca</v>
      </c>
      <c r="B475" s="3">
        <f ca="1">SUMIF([1]HistoriaOrdenCW24031155!$C$1:$E$1413,A475,[1]HistoriaOrdenCW24031155!$E:$E)</f>
        <v>2017986</v>
      </c>
      <c r="C475" s="1">
        <f>SUMIFS([1]HistoriaOrdenCW24031155!$E$2:$E$1413,[1]HistoriaOrdenCW24031155!$C$2:$C$1413,A475,[1]HistoriaOrdenCW24031155!$Z$2:$Z$1413,"")</f>
        <v>0</v>
      </c>
      <c r="D475" s="1">
        <f>SUMIFS([1]HistoriaOrdenCW24031155!$E$2:$E$1413,[1]HistoriaOrdenCW24031155!$C$2:$C$1413,A475,[1]HistoriaOrdenCW24031155!$Z$2:$Z$1413,"&gt; 0")</f>
        <v>2017986</v>
      </c>
      <c r="E475" s="4">
        <f>IFERROR(IF(VLOOKUP(A475,[1]HistoriaOrdenCW24031155!$C$2:$Z$1413,24,FALSE)=0,"",VLOOKUP(A475,[1]HistoriaOrdenCW24031155!$C$2:$Z$1413,24,FALSE)),"")</f>
        <v>44473</v>
      </c>
      <c r="F475" s="2" t="str">
        <f>MID(IF(VLOOKUP("SurOccidente",[1]HistoriaOrdenCW24031155!$B475:$D$1413,2,FALSE)="NA","",(VLOOKUP("SurOccidente",[1]HistoriaOrdenCW24031155!$B475:$D$1413,3,FALSE))),1,90)</f>
        <v>Ampliación Localidades 700 - Ampliación Obras Civiles</v>
      </c>
      <c r="G475" s="4">
        <f>VLOOKUP(A475,[1]HistoriaOrdenCW24031155!$C$2:$O$1413,13,FALSE)</f>
        <v>44450</v>
      </c>
      <c r="H475" t="str">
        <f t="shared" si="8"/>
        <v>Año 2</v>
      </c>
      <c r="I475" s="2" t="str">
        <f>VLOOKUP(LEFT(A475,3),TablasAnexas!$A$22:$B$41,2,FALSE)</f>
        <v>Tolima</v>
      </c>
      <c r="L475" t="str">
        <f>VLOOKUP(A475,[1]HistoriaOrdenCW24031155!$C$2:$F$1413,4,FALSE)</f>
        <v>German Dario Mancipe</v>
      </c>
    </row>
    <row r="476" spans="1:12" x14ac:dyDescent="0.25">
      <c r="A476" t="str">
        <f>VLOOKUP("SurOccidente",[1]HistoriaOrdenCW24031155!$B476:$C$1413,2,FALSE)</f>
        <v>MOC.Mocoa-3</v>
      </c>
      <c r="B476" s="3">
        <f ca="1">SUMIF([1]HistoriaOrdenCW24031155!$C$1:$E$1413,A476,[1]HistoriaOrdenCW24031155!$E:$E)</f>
        <v>29176801</v>
      </c>
      <c r="C476" s="1">
        <f>SUMIFS([1]HistoriaOrdenCW24031155!$E$2:$E$1413,[1]HistoriaOrdenCW24031155!$C$2:$C$1413,A476,[1]HistoriaOrdenCW24031155!$Z$2:$Z$1413,"")</f>
        <v>7237815</v>
      </c>
      <c r="D476" s="1">
        <f>SUMIFS([1]HistoriaOrdenCW24031155!$E$2:$E$1413,[1]HistoriaOrdenCW24031155!$C$2:$C$1413,A476,[1]HistoriaOrdenCW24031155!$Z$2:$Z$1413,"&gt; 0")</f>
        <v>21938986</v>
      </c>
      <c r="E476" s="4">
        <f>IFERROR(IF(VLOOKUP(A476,[1]HistoriaOrdenCW24031155!$C$2:$Z$1413,24,FALSE)=0,"",VLOOKUP(A476,[1]HistoriaOrdenCW24031155!$C$2:$Z$1413,24,FALSE)),"")</f>
        <v>44596</v>
      </c>
      <c r="F476" s="2" t="str">
        <f>MID(IF(VLOOKUP("SurOccidente",[1]HistoriaOrdenCW24031155!$B476:$D$1413,2,FALSE)="NA","",(VLOOKUP("SurOccidente",[1]HistoriaOrdenCW24031155!$B476:$D$1413,3,FALSE))),1,90)</f>
        <v>Ampliación Localidades 700 - Ampliación Obras Civiles</v>
      </c>
      <c r="G476" s="4">
        <f>VLOOKUP(A476,[1]HistoriaOrdenCW24031155!$C$2:$O$1413,13,FALSE)</f>
        <v>44498</v>
      </c>
      <c r="H476" t="str">
        <f t="shared" si="8"/>
        <v>Año 2</v>
      </c>
      <c r="I476" s="2" t="str">
        <f>VLOOKUP(LEFT(A476,3),TablasAnexas!$A$22:$B$41,2,FALSE)</f>
        <v>Mocoa</v>
      </c>
      <c r="L476" t="str">
        <f>VLOOKUP(A476,[1]HistoriaOrdenCW24031155!$C$2:$F$1413,4,FALSE)</f>
        <v>German Dario Mancipe</v>
      </c>
    </row>
    <row r="477" spans="1:12" x14ac:dyDescent="0.25">
      <c r="A477" t="str">
        <f>VLOOKUP("SurOccidente",[1]HistoriaOrdenCW24031155!$B477:$C$1413,2,FALSE)</f>
        <v>HUI.Zuluaga</v>
      </c>
      <c r="B477" s="3">
        <f ca="1">SUMIF([1]HistoriaOrdenCW24031155!$C$1:$E$1413,A477,[1]HistoriaOrdenCW24031155!$E:$E)</f>
        <v>6931570</v>
      </c>
      <c r="C477" s="1">
        <f>SUMIFS([1]HistoriaOrdenCW24031155!$E$2:$E$1413,[1]HistoriaOrdenCW24031155!$C$2:$C$1413,A477,[1]HistoriaOrdenCW24031155!$Z$2:$Z$1413,"")</f>
        <v>0</v>
      </c>
      <c r="D477" s="1">
        <f>SUMIFS([1]HistoriaOrdenCW24031155!$E$2:$E$1413,[1]HistoriaOrdenCW24031155!$C$2:$C$1413,A477,[1]HistoriaOrdenCW24031155!$Z$2:$Z$1413,"&gt; 0")</f>
        <v>6931570</v>
      </c>
      <c r="E477" s="4">
        <f>IFERROR(IF(VLOOKUP(A477,[1]HistoriaOrdenCW24031155!$C$2:$Z$1413,24,FALSE)=0,"",VLOOKUP(A477,[1]HistoriaOrdenCW24031155!$C$2:$Z$1413,24,FALSE)),"")</f>
        <v>44473</v>
      </c>
      <c r="F477" s="2" t="str">
        <f>MID(IF(VLOOKUP("SurOccidente",[1]HistoriaOrdenCW24031155!$B477:$D$1413,2,FALSE)="NA","",(VLOOKUP("SurOccidente",[1]HistoriaOrdenCW24031155!$B477:$D$1413,3,FALSE))),1,90)</f>
        <v>Ampliación Localidades 700 - Ampliación Obras Civiles</v>
      </c>
      <c r="G477" s="4">
        <f>VLOOKUP(A477,[1]HistoriaOrdenCW24031155!$C$2:$O$1413,13,FALSE)</f>
        <v>44450</v>
      </c>
      <c r="H477" t="str">
        <f t="shared" si="8"/>
        <v>Año 2</v>
      </c>
      <c r="I477" s="2" t="str">
        <f>VLOOKUP(LEFT(A477,3),TablasAnexas!$A$22:$B$41,2,FALSE)</f>
        <v>Huila</v>
      </c>
      <c r="L477" t="str">
        <f>VLOOKUP(A477,[1]HistoriaOrdenCW24031155!$C$2:$F$1413,4,FALSE)</f>
        <v>German Dario Mancipe</v>
      </c>
    </row>
    <row r="478" spans="1:12" x14ac:dyDescent="0.25">
      <c r="A478" t="str">
        <f>VLOOKUP("SurOccidente",[1]HistoriaOrdenCW24031155!$B478:$C$1413,2,FALSE)</f>
        <v>FLO.Centro</v>
      </c>
      <c r="B478" s="3">
        <f ca="1">SUMIF([1]HistoriaOrdenCW24031155!$C$1:$E$1413,A478,[1]HistoriaOrdenCW24031155!$E:$E)</f>
        <v>1440812</v>
      </c>
      <c r="C478" s="1">
        <f>SUMIFS([1]HistoriaOrdenCW24031155!$E$2:$E$1413,[1]HistoriaOrdenCW24031155!$C$2:$C$1413,A478,[1]HistoriaOrdenCW24031155!$Z$2:$Z$1413,"")</f>
        <v>0</v>
      </c>
      <c r="D478" s="1">
        <f>SUMIFS([1]HistoriaOrdenCW24031155!$E$2:$E$1413,[1]HistoriaOrdenCW24031155!$C$2:$C$1413,A478,[1]HistoriaOrdenCW24031155!$Z$2:$Z$1413,"&gt; 0")</f>
        <v>1440812</v>
      </c>
      <c r="E478" s="4">
        <f>IFERROR(IF(VLOOKUP(A478,[1]HistoriaOrdenCW24031155!$C$2:$Z$1413,24,FALSE)=0,"",VLOOKUP(A478,[1]HistoriaOrdenCW24031155!$C$2:$Z$1413,24,FALSE)),"")</f>
        <v>44504</v>
      </c>
      <c r="F478" s="2" t="str">
        <f>MID(IF(VLOOKUP("SurOccidente",[1]HistoriaOrdenCW24031155!$B478:$D$1413,2,FALSE)="NA","",(VLOOKUP("SurOccidente",[1]HistoriaOrdenCW24031155!$B478:$D$1413,3,FALSE))),1,90)</f>
        <v>Ampliación Localidades 700 - Ampliación Obras Civiles</v>
      </c>
      <c r="G478" s="4">
        <f>VLOOKUP(A478,[1]HistoriaOrdenCW24031155!$C$2:$O$1413,13,FALSE)</f>
        <v>44450</v>
      </c>
      <c r="H478" t="str">
        <f t="shared" si="8"/>
        <v>Año 2</v>
      </c>
      <c r="I478" s="2" t="str">
        <f>VLOOKUP(LEFT(A478,3),TablasAnexas!$A$22:$B$41,2,FALSE)</f>
        <v>Florencia</v>
      </c>
      <c r="L478" t="str">
        <f>VLOOKUP(A478,[1]HistoriaOrdenCW24031155!$C$2:$F$1413,4,FALSE)</f>
        <v>German Dario Mancipe</v>
      </c>
    </row>
    <row r="479" spans="1:12" x14ac:dyDescent="0.25">
      <c r="A479" t="str">
        <f>VLOOKUP("SurOccidente",[1]HistoriaOrdenCW24031155!$B479:$C$1413,2,FALSE)</f>
        <v>CAL.Rumbodromo</v>
      </c>
      <c r="B479" s="3">
        <f ca="1">SUMIF([1]HistoriaOrdenCW24031155!$C$1:$E$1413,A479,[1]HistoriaOrdenCW24031155!$E:$E)</f>
        <v>1031682</v>
      </c>
      <c r="C479" s="1">
        <f>SUMIFS([1]HistoriaOrdenCW24031155!$E$2:$E$1413,[1]HistoriaOrdenCW24031155!$C$2:$C$1413,A479,[1]HistoriaOrdenCW24031155!$Z$2:$Z$1413,"")</f>
        <v>0</v>
      </c>
      <c r="D479" s="1">
        <f>SUMIFS([1]HistoriaOrdenCW24031155!$E$2:$E$1413,[1]HistoriaOrdenCW24031155!$C$2:$C$1413,A479,[1]HistoriaOrdenCW24031155!$Z$2:$Z$1413,"&gt; 0")</f>
        <v>1031682</v>
      </c>
      <c r="E479" s="4">
        <f>IFERROR(IF(VLOOKUP(A479,[1]HistoriaOrdenCW24031155!$C$2:$Z$1413,24,FALSE)=0,"",VLOOKUP(A479,[1]HistoriaOrdenCW24031155!$C$2:$Z$1413,24,FALSE)),"")</f>
        <v>44473</v>
      </c>
      <c r="F479" s="2" t="str">
        <f>MID(IF(VLOOKUP("SurOccidente",[1]HistoriaOrdenCW24031155!$B479:$D$1413,2,FALSE)="NA","",(VLOOKUP("SurOccidente",[1]HistoriaOrdenCW24031155!$B479:$D$1413,3,FALSE))),1,90)</f>
        <v>Ampliación 3G/LTE - Ampliación Obras Civiles</v>
      </c>
      <c r="G479" s="4">
        <f>VLOOKUP(A479,[1]HistoriaOrdenCW24031155!$C$2:$O$1413,13,FALSE)</f>
        <v>44450</v>
      </c>
      <c r="H479" t="str">
        <f t="shared" si="8"/>
        <v>Año 2</v>
      </c>
      <c r="I479" s="2" t="str">
        <f>VLOOKUP(LEFT(A479,3),TablasAnexas!$A$22:$B$41,2,FALSE)</f>
        <v>Cali</v>
      </c>
      <c r="L479" t="str">
        <f>VLOOKUP(A479,[1]HistoriaOrdenCW24031155!$C$2:$F$1413,4,FALSE)</f>
        <v>German Dario Mancipe</v>
      </c>
    </row>
    <row r="480" spans="1:12" x14ac:dyDescent="0.25">
      <c r="A480" t="str">
        <f>VLOOKUP("SurOccidente",[1]HistoriaOrdenCW24031155!$B480:$C$1413,2,FALSE)</f>
        <v>CAL.Berlin</v>
      </c>
      <c r="B480" s="3">
        <f ca="1">SUMIF([1]HistoriaOrdenCW24031155!$C$1:$E$1413,A480,[1]HistoriaOrdenCW24031155!$E:$E)</f>
        <v>3130596</v>
      </c>
      <c r="C480" s="1">
        <f>SUMIFS([1]HistoriaOrdenCW24031155!$E$2:$E$1413,[1]HistoriaOrdenCW24031155!$C$2:$C$1413,A480,[1]HistoriaOrdenCW24031155!$Z$2:$Z$1413,"")</f>
        <v>0</v>
      </c>
      <c r="D480" s="1">
        <f>SUMIFS([1]HistoriaOrdenCW24031155!$E$2:$E$1413,[1]HistoriaOrdenCW24031155!$C$2:$C$1413,A480,[1]HistoriaOrdenCW24031155!$Z$2:$Z$1413,"&gt; 0")</f>
        <v>3130596</v>
      </c>
      <c r="E480" s="4">
        <f>IFERROR(IF(VLOOKUP(A480,[1]HistoriaOrdenCW24031155!$C$2:$Z$1413,24,FALSE)=0,"",VLOOKUP(A480,[1]HistoriaOrdenCW24031155!$C$2:$Z$1413,24,FALSE)),"")</f>
        <v>44473</v>
      </c>
      <c r="F480" s="2" t="str">
        <f>MID(IF(VLOOKUP("SurOccidente",[1]HistoriaOrdenCW24031155!$B480:$D$1413,2,FALSE)="NA","",(VLOOKUP("SurOccidente",[1]HistoriaOrdenCW24031155!$B480:$D$1413,3,FALSE))),1,90)</f>
        <v>Ampliación 3G/LTE - Ampliación Obras Civiles</v>
      </c>
      <c r="G480" s="4">
        <f>VLOOKUP(A480,[1]HistoriaOrdenCW24031155!$C$2:$O$1413,13,FALSE)</f>
        <v>44450</v>
      </c>
      <c r="H480" t="str">
        <f t="shared" si="8"/>
        <v>Año 2</v>
      </c>
      <c r="I480" s="2" t="str">
        <f>VLOOKUP(LEFT(A480,3),TablasAnexas!$A$22:$B$41,2,FALSE)</f>
        <v>Cali</v>
      </c>
      <c r="L480" t="str">
        <f>VLOOKUP(A480,[1]HistoriaOrdenCW24031155!$C$2:$F$1413,4,FALSE)</f>
        <v>German Dario Mancipe</v>
      </c>
    </row>
    <row r="481" spans="1:12" x14ac:dyDescent="0.25">
      <c r="A481" t="str">
        <f>VLOOKUP("SurOccidente",[1]HistoriaOrdenCW24031155!$B481:$C$1413,2,FALSE)</f>
        <v>PUT.Colgas Cocaya</v>
      </c>
      <c r="B481" s="3">
        <f ca="1">SUMIF([1]HistoriaOrdenCW24031155!$C$1:$E$1413,A481,[1]HistoriaOrdenCW24031155!$E:$E)</f>
        <v>664957917</v>
      </c>
      <c r="C481" s="1">
        <f>SUMIFS([1]HistoriaOrdenCW24031155!$E$2:$E$1413,[1]HistoriaOrdenCW24031155!$C$2:$C$1413,A481,[1]HistoriaOrdenCW24031155!$Z$2:$Z$1413,"")</f>
        <v>50000000</v>
      </c>
      <c r="D481" s="1">
        <f>SUMIFS([1]HistoriaOrdenCW24031155!$E$2:$E$1413,[1]HistoriaOrdenCW24031155!$C$2:$C$1413,A481,[1]HistoriaOrdenCW24031155!$Z$2:$Z$1413,"&gt; 0")</f>
        <v>614957917</v>
      </c>
      <c r="E481" s="4" t="str">
        <f>IFERROR(IF(VLOOKUP(A481,[1]HistoriaOrdenCW24031155!$C$2:$Z$1413,24,FALSE)=0,"",VLOOKUP(A481,[1]HistoriaOrdenCW24031155!$C$2:$Z$1413,24,FALSE)),"")</f>
        <v/>
      </c>
      <c r="F481" s="2" t="str">
        <f>MID(IF(VLOOKUP("SurOccidente",[1]HistoriaOrdenCW24031155!$B481:$D$1413,2,FALSE)="NA","",(VLOOKUP("SurOccidente",[1]HistoriaOrdenCW24031155!$B481:$D$1413,3,FALSE))),1,90)</f>
        <v>Localidades 700 - Obra Eléctrica 100%</v>
      </c>
      <c r="G481" s="4">
        <f>VLOOKUP(A481,[1]HistoriaOrdenCW24031155!$C$2:$O$1413,13,FALSE)</f>
        <v>44445</v>
      </c>
      <c r="H481" t="str">
        <f t="shared" si="8"/>
        <v>Año 2</v>
      </c>
      <c r="I481" s="2" t="str">
        <f>VLOOKUP(LEFT(A481,3),TablasAnexas!$A$22:$B$41,2,FALSE)</f>
        <v>Putumayo</v>
      </c>
      <c r="L481" t="str">
        <f>VLOOKUP(A481,[1]HistoriaOrdenCW24031155!$C$2:$F$1413,4,FALSE)</f>
        <v>Juan Carlos Gonzalez</v>
      </c>
    </row>
    <row r="482" spans="1:12" x14ac:dyDescent="0.25">
      <c r="A482" t="str">
        <f>VLOOKUP("SurOccidente",[1]HistoriaOrdenCW24031155!$B482:$C$1413,2,FALSE)</f>
        <v>PUT.Colgas Cocaya</v>
      </c>
      <c r="B482" s="3">
        <f ca="1">SUMIF([1]HistoriaOrdenCW24031155!$C$1:$E$1413,A482,[1]HistoriaOrdenCW24031155!$E:$E)</f>
        <v>664957917</v>
      </c>
      <c r="C482" s="1">
        <f>SUMIFS([1]HistoriaOrdenCW24031155!$E$2:$E$1413,[1]HistoriaOrdenCW24031155!$C$2:$C$1413,A482,[1]HistoriaOrdenCW24031155!$Z$2:$Z$1413,"")</f>
        <v>50000000</v>
      </c>
      <c r="D482" s="1">
        <f>SUMIFS([1]HistoriaOrdenCW24031155!$E$2:$E$1413,[1]HistoriaOrdenCW24031155!$C$2:$C$1413,A482,[1]HistoriaOrdenCW24031155!$Z$2:$Z$1413,"&gt; 0")</f>
        <v>614957917</v>
      </c>
      <c r="E482" s="4" t="str">
        <f>IFERROR(IF(VLOOKUP(A482,[1]HistoriaOrdenCW24031155!$C$2:$Z$1413,24,FALSE)=0,"",VLOOKUP(A482,[1]HistoriaOrdenCW24031155!$C$2:$Z$1413,24,FALSE)),"")</f>
        <v/>
      </c>
      <c r="F482" s="2" t="str">
        <f>MID(IF(VLOOKUP("SurOccidente",[1]HistoriaOrdenCW24031155!$B482:$D$1413,2,FALSE)="NA","",(VLOOKUP("SurOccidente",[1]HistoriaOrdenCW24031155!$B482:$D$1413,3,FALSE))),1,90)</f>
        <v>Localidades 700 - Obra Civil 100%</v>
      </c>
      <c r="G482" s="4">
        <f>VLOOKUP(A482,[1]HistoriaOrdenCW24031155!$C$2:$O$1413,13,FALSE)</f>
        <v>44445</v>
      </c>
      <c r="H482" t="str">
        <f t="shared" si="8"/>
        <v>Año 2</v>
      </c>
      <c r="I482" s="2" t="str">
        <f>VLOOKUP(LEFT(A482,3),TablasAnexas!$A$22:$B$41,2,FALSE)</f>
        <v>Putumayo</v>
      </c>
      <c r="L482" t="str">
        <f>VLOOKUP(A482,[1]HistoriaOrdenCW24031155!$C$2:$F$1413,4,FALSE)</f>
        <v>Juan Carlos Gonzalez</v>
      </c>
    </row>
    <row r="483" spans="1:12" x14ac:dyDescent="0.25">
      <c r="A483" t="str">
        <f>VLOOKUP("SurOccidente",[1]HistoriaOrdenCW24031155!$B483:$C$1413,2,FALSE)</f>
        <v>PUT.Colgas Cocaya</v>
      </c>
      <c r="B483" s="3">
        <f ca="1">SUMIF([1]HistoriaOrdenCW24031155!$C$1:$E$1413,A483,[1]HistoriaOrdenCW24031155!$E:$E)</f>
        <v>664957917</v>
      </c>
      <c r="C483" s="1">
        <f>SUMIFS([1]HistoriaOrdenCW24031155!$E$2:$E$1413,[1]HistoriaOrdenCW24031155!$C$2:$C$1413,A483,[1]HistoriaOrdenCW24031155!$Z$2:$Z$1413,"")</f>
        <v>50000000</v>
      </c>
      <c r="D483" s="1">
        <f>SUMIFS([1]HistoriaOrdenCW24031155!$E$2:$E$1413,[1]HistoriaOrdenCW24031155!$C$2:$C$1413,A483,[1]HistoriaOrdenCW24031155!$Z$2:$Z$1413,"&gt; 0")</f>
        <v>614957917</v>
      </c>
      <c r="E483" s="4" t="str">
        <f>IFERROR(IF(VLOOKUP(A483,[1]HistoriaOrdenCW24031155!$C$2:$Z$1413,24,FALSE)=0,"",VLOOKUP(A483,[1]HistoriaOrdenCW24031155!$C$2:$Z$1413,24,FALSE)),"")</f>
        <v/>
      </c>
      <c r="F483" s="2" t="str">
        <f>MID(IF(VLOOKUP("SurOccidente",[1]HistoriaOrdenCW24031155!$B483:$D$1413,2,FALSE)="NA","",(VLOOKUP("SurOccidente",[1]HistoriaOrdenCW24031155!$B483:$D$1413,3,FALSE))),1,90)</f>
        <v>Localidades 700 - Cimentación Torre</v>
      </c>
      <c r="G483" s="4">
        <f>VLOOKUP(A483,[1]HistoriaOrdenCW24031155!$C$2:$O$1413,13,FALSE)</f>
        <v>44445</v>
      </c>
      <c r="H483" t="str">
        <f t="shared" si="8"/>
        <v>Año 2</v>
      </c>
      <c r="I483" s="2" t="str">
        <f>VLOOKUP(LEFT(A483,3),TablasAnexas!$A$22:$B$41,2,FALSE)</f>
        <v>Putumayo</v>
      </c>
      <c r="L483" t="str">
        <f>VLOOKUP(A483,[1]HistoriaOrdenCW24031155!$C$2:$F$1413,4,FALSE)</f>
        <v>Juan Carlos Gonzalez</v>
      </c>
    </row>
    <row r="484" spans="1:12" x14ac:dyDescent="0.25">
      <c r="A484" t="str">
        <f>VLOOKUP("SurOccidente",[1]HistoriaOrdenCW24031155!$B484:$C$1413,2,FALSE)</f>
        <v>PUT.Germania-2</v>
      </c>
      <c r="B484" s="3">
        <f ca="1">SUMIF([1]HistoriaOrdenCW24031155!$C$1:$E$1413,A484,[1]HistoriaOrdenCW24031155!$E:$E)</f>
        <v>715383743</v>
      </c>
      <c r="C484" s="1">
        <f>SUMIFS([1]HistoriaOrdenCW24031155!$E$2:$E$1413,[1]HistoriaOrdenCW24031155!$C$2:$C$1413,A484,[1]HistoriaOrdenCW24031155!$Z$2:$Z$1413,"")</f>
        <v>373550997</v>
      </c>
      <c r="D484" s="1">
        <f>SUMIFS([1]HistoriaOrdenCW24031155!$E$2:$E$1413,[1]HistoriaOrdenCW24031155!$C$2:$C$1413,A484,[1]HistoriaOrdenCW24031155!$Z$2:$Z$1413,"&gt; 0")</f>
        <v>341832746</v>
      </c>
      <c r="E484" s="4" t="str">
        <f>IFERROR(IF(VLOOKUP(A484,[1]HistoriaOrdenCW24031155!$C$2:$Z$1413,24,FALSE)=0,"",VLOOKUP(A484,[1]HistoriaOrdenCW24031155!$C$2:$Z$1413,24,FALSE)),"")</f>
        <v/>
      </c>
      <c r="F484" s="2" t="str">
        <f>MID(IF(VLOOKUP("SurOccidente",[1]HistoriaOrdenCW24031155!$B484:$D$1413,2,FALSE)="NA","",(VLOOKUP("SurOccidente",[1]HistoriaOrdenCW24031155!$B484:$D$1413,3,FALSE))),1,90)</f>
        <v>Localidades 700 - Obra Civil 100%</v>
      </c>
      <c r="G484" s="4">
        <f>VLOOKUP(A484,[1]HistoriaOrdenCW24031155!$C$2:$O$1413,13,FALSE)</f>
        <v>44452</v>
      </c>
      <c r="H484" t="str">
        <f t="shared" si="8"/>
        <v>Año 2</v>
      </c>
      <c r="I484" s="2" t="str">
        <f>VLOOKUP(LEFT(A484,3),TablasAnexas!$A$22:$B$41,2,FALSE)</f>
        <v>Putumayo</v>
      </c>
      <c r="L484" t="str">
        <f>VLOOKUP(A484,[1]HistoriaOrdenCW24031155!$C$2:$F$1413,4,FALSE)</f>
        <v>Juan Carlos Gonzalez</v>
      </c>
    </row>
    <row r="485" spans="1:12" x14ac:dyDescent="0.25">
      <c r="A485" t="str">
        <f>VLOOKUP("SurOccidente",[1]HistoriaOrdenCW24031155!$B485:$C$1413,2,FALSE)</f>
        <v>PUT.Germania-2</v>
      </c>
      <c r="B485" s="3">
        <f ca="1">SUMIF([1]HistoriaOrdenCW24031155!$C$1:$E$1413,A485,[1]HistoriaOrdenCW24031155!$E:$E)</f>
        <v>715383743</v>
      </c>
      <c r="C485" s="1">
        <f>SUMIFS([1]HistoriaOrdenCW24031155!$E$2:$E$1413,[1]HistoriaOrdenCW24031155!$C$2:$C$1413,A485,[1]HistoriaOrdenCW24031155!$Z$2:$Z$1413,"")</f>
        <v>373550997</v>
      </c>
      <c r="D485" s="1">
        <f>SUMIFS([1]HistoriaOrdenCW24031155!$E$2:$E$1413,[1]HistoriaOrdenCW24031155!$C$2:$C$1413,A485,[1]HistoriaOrdenCW24031155!$Z$2:$Z$1413,"&gt; 0")</f>
        <v>341832746</v>
      </c>
      <c r="E485" s="4" t="str">
        <f>IFERROR(IF(VLOOKUP(A485,[1]HistoriaOrdenCW24031155!$C$2:$Z$1413,24,FALSE)=0,"",VLOOKUP(A485,[1]HistoriaOrdenCW24031155!$C$2:$Z$1413,24,FALSE)),"")</f>
        <v/>
      </c>
      <c r="F485" s="2" t="str">
        <f>MID(IF(VLOOKUP("SurOccidente",[1]HistoriaOrdenCW24031155!$B485:$D$1413,2,FALSE)="NA","",(VLOOKUP("SurOccidente",[1]HistoriaOrdenCW24031155!$B485:$D$1413,3,FALSE))),1,90)</f>
        <v>Localidades 700 - Cimentación Torre</v>
      </c>
      <c r="G485" s="4">
        <f>VLOOKUP(A485,[1]HistoriaOrdenCW24031155!$C$2:$O$1413,13,FALSE)</f>
        <v>44452</v>
      </c>
      <c r="H485" t="str">
        <f t="shared" si="8"/>
        <v>Año 2</v>
      </c>
      <c r="I485" s="2" t="str">
        <f>VLOOKUP(LEFT(A485,3),TablasAnexas!$A$22:$B$41,2,FALSE)</f>
        <v>Putumayo</v>
      </c>
      <c r="L485" t="str">
        <f>VLOOKUP(A485,[1]HistoriaOrdenCW24031155!$C$2:$F$1413,4,FALSE)</f>
        <v>Juan Carlos Gonzalez</v>
      </c>
    </row>
    <row r="486" spans="1:12" x14ac:dyDescent="0.25">
      <c r="A486" t="str">
        <f>VLOOKUP("SurOccidente",[1]HistoriaOrdenCW24031155!$B486:$C$1413,2,FALSE)</f>
        <v>PUT.Sensella</v>
      </c>
      <c r="B486" s="3">
        <f ca="1">SUMIF([1]HistoriaOrdenCW24031155!$C$1:$E$1413,A486,[1]HistoriaOrdenCW24031155!$E:$E)</f>
        <v>906524692</v>
      </c>
      <c r="C486" s="1">
        <f>SUMIFS([1]HistoriaOrdenCW24031155!$E$2:$E$1413,[1]HistoriaOrdenCW24031155!$C$2:$C$1413,A486,[1]HistoriaOrdenCW24031155!$Z$2:$Z$1413,"")</f>
        <v>660938719</v>
      </c>
      <c r="D486" s="1">
        <f>SUMIFS([1]HistoriaOrdenCW24031155!$E$2:$E$1413,[1]HistoriaOrdenCW24031155!$C$2:$C$1413,A486,[1]HistoriaOrdenCW24031155!$Z$2:$Z$1413,"&gt; 0")</f>
        <v>245585973</v>
      </c>
      <c r="E486" s="4" t="str">
        <f>IFERROR(IF(VLOOKUP(A486,[1]HistoriaOrdenCW24031155!$C$2:$Z$1413,24,FALSE)=0,"",VLOOKUP(A486,[1]HistoriaOrdenCW24031155!$C$2:$Z$1413,24,FALSE)),"")</f>
        <v/>
      </c>
      <c r="F486" s="2" t="str">
        <f>MID(IF(VLOOKUP("SurOccidente",[1]HistoriaOrdenCW24031155!$B486:$D$1413,2,FALSE)="NA","",(VLOOKUP("SurOccidente",[1]HistoriaOrdenCW24031155!$B486:$D$1413,3,FALSE))),1,90)</f>
        <v>Localidades 700 - Obra Civil 100%</v>
      </c>
      <c r="G486" s="4">
        <f>VLOOKUP(A486,[1]HistoriaOrdenCW24031155!$C$2:$O$1413,13,FALSE)</f>
        <v>44452</v>
      </c>
      <c r="H486" t="str">
        <f t="shared" si="8"/>
        <v>Año 2</v>
      </c>
      <c r="I486" s="2" t="str">
        <f>VLOOKUP(LEFT(A486,3),TablasAnexas!$A$22:$B$41,2,FALSE)</f>
        <v>Putumayo</v>
      </c>
      <c r="L486" t="str">
        <f>VLOOKUP(A486,[1]HistoriaOrdenCW24031155!$C$2:$F$1413,4,FALSE)</f>
        <v>Juan Carlos Gonzalez</v>
      </c>
    </row>
    <row r="487" spans="1:12" x14ac:dyDescent="0.25">
      <c r="A487" t="str">
        <f>VLOOKUP("SurOccidente",[1]HistoriaOrdenCW24031155!$B487:$C$1413,2,FALSE)</f>
        <v>PUT.Sensella</v>
      </c>
      <c r="B487" s="3">
        <f ca="1">SUMIF([1]HistoriaOrdenCW24031155!$C$1:$E$1413,A487,[1]HistoriaOrdenCW24031155!$E:$E)</f>
        <v>906524692</v>
      </c>
      <c r="C487" s="1">
        <f>SUMIFS([1]HistoriaOrdenCW24031155!$E$2:$E$1413,[1]HistoriaOrdenCW24031155!$C$2:$C$1413,A487,[1]HistoriaOrdenCW24031155!$Z$2:$Z$1413,"")</f>
        <v>660938719</v>
      </c>
      <c r="D487" s="1">
        <f>SUMIFS([1]HistoriaOrdenCW24031155!$E$2:$E$1413,[1]HistoriaOrdenCW24031155!$C$2:$C$1413,A487,[1]HistoriaOrdenCW24031155!$Z$2:$Z$1413,"&gt; 0")</f>
        <v>245585973</v>
      </c>
      <c r="E487" s="4" t="str">
        <f>IFERROR(IF(VLOOKUP(A487,[1]HistoriaOrdenCW24031155!$C$2:$Z$1413,24,FALSE)=0,"",VLOOKUP(A487,[1]HistoriaOrdenCW24031155!$C$2:$Z$1413,24,FALSE)),"")</f>
        <v/>
      </c>
      <c r="F487" s="2" t="str">
        <f>MID(IF(VLOOKUP("SurOccidente",[1]HistoriaOrdenCW24031155!$B487:$D$1413,2,FALSE)="NA","",(VLOOKUP("SurOccidente",[1]HistoriaOrdenCW24031155!$B487:$D$1413,3,FALSE))),1,90)</f>
        <v>Localidades 700 - Cimentación Torre</v>
      </c>
      <c r="G487" s="4">
        <f>VLOOKUP(A487,[1]HistoriaOrdenCW24031155!$C$2:$O$1413,13,FALSE)</f>
        <v>44452</v>
      </c>
      <c r="H487" t="str">
        <f t="shared" si="8"/>
        <v>Año 2</v>
      </c>
      <c r="I487" s="2" t="str">
        <f>VLOOKUP(LEFT(A487,3),TablasAnexas!$A$22:$B$41,2,FALSE)</f>
        <v>Putumayo</v>
      </c>
      <c r="L487" t="str">
        <f>VLOOKUP(A487,[1]HistoriaOrdenCW24031155!$C$2:$F$1413,4,FALSE)</f>
        <v>Juan Carlos Gonzalez</v>
      </c>
    </row>
    <row r="488" spans="1:12" x14ac:dyDescent="0.25">
      <c r="A488" t="str">
        <f>VLOOKUP("SurOccidente",[1]HistoriaOrdenCW24031155!$B488:$C$1413,2,FALSE)</f>
        <v>CAU.La Alianza</v>
      </c>
      <c r="B488" s="3">
        <f ca="1">SUMIF([1]HistoriaOrdenCW24031155!$C$1:$E$1413,A488,[1]HistoriaOrdenCW24031155!$E:$E)</f>
        <v>506667678</v>
      </c>
      <c r="C488" s="1">
        <f>SUMIFS([1]HistoriaOrdenCW24031155!$E$2:$E$1413,[1]HistoriaOrdenCW24031155!$C$2:$C$1413,A488,[1]HistoriaOrdenCW24031155!$Z$2:$Z$1413,"")</f>
        <v>261882136</v>
      </c>
      <c r="D488" s="1">
        <f>SUMIFS([1]HistoriaOrdenCW24031155!$E$2:$E$1413,[1]HistoriaOrdenCW24031155!$C$2:$C$1413,A488,[1]HistoriaOrdenCW24031155!$Z$2:$Z$1413,"&gt; 0")</f>
        <v>244785542</v>
      </c>
      <c r="E488" s="4" t="str">
        <f>IFERROR(IF(VLOOKUP(A488,[1]HistoriaOrdenCW24031155!$C$2:$Z$1413,24,FALSE)=0,"",VLOOKUP(A488,[1]HistoriaOrdenCW24031155!$C$2:$Z$1413,24,FALSE)),"")</f>
        <v/>
      </c>
      <c r="F488" s="2" t="str">
        <f>MID(IF(VLOOKUP("SurOccidente",[1]HistoriaOrdenCW24031155!$B488:$D$1413,2,FALSE)="NA","",(VLOOKUP("SurOccidente",[1]HistoriaOrdenCW24031155!$B488:$D$1413,3,FALSE))),1,90)</f>
        <v>Localidades 700 - Obra Eléctrica 100%</v>
      </c>
      <c r="G488" s="4">
        <f>VLOOKUP(A488,[1]HistoriaOrdenCW24031155!$C$2:$O$1413,13,FALSE)</f>
        <v>44452</v>
      </c>
      <c r="H488" t="str">
        <f t="shared" si="8"/>
        <v>Año 2</v>
      </c>
      <c r="I488" s="2" t="str">
        <f>VLOOKUP(LEFT(A488,3),TablasAnexas!$A$22:$B$41,2,FALSE)</f>
        <v>Cauca</v>
      </c>
      <c r="L488" t="str">
        <f>VLOOKUP(A488,[1]HistoriaOrdenCW24031155!$C$2:$F$1413,4,FALSE)</f>
        <v>Juan Carlos Gonzalez</v>
      </c>
    </row>
    <row r="489" spans="1:12" x14ac:dyDescent="0.25">
      <c r="A489" t="str">
        <f>VLOOKUP("SurOccidente",[1]HistoriaOrdenCW24031155!$B489:$C$1413,2,FALSE)</f>
        <v>CAU.La Alianza</v>
      </c>
      <c r="B489" s="3">
        <f ca="1">SUMIF([1]HistoriaOrdenCW24031155!$C$1:$E$1413,A489,[1]HistoriaOrdenCW24031155!$E:$E)</f>
        <v>506667678</v>
      </c>
      <c r="C489" s="1">
        <f>SUMIFS([1]HistoriaOrdenCW24031155!$E$2:$E$1413,[1]HistoriaOrdenCW24031155!$C$2:$C$1413,A489,[1]HistoriaOrdenCW24031155!$Z$2:$Z$1413,"")</f>
        <v>261882136</v>
      </c>
      <c r="D489" s="1">
        <f>SUMIFS([1]HistoriaOrdenCW24031155!$E$2:$E$1413,[1]HistoriaOrdenCW24031155!$C$2:$C$1413,A489,[1]HistoriaOrdenCW24031155!$Z$2:$Z$1413,"&gt; 0")</f>
        <v>244785542</v>
      </c>
      <c r="E489" s="4" t="str">
        <f>IFERROR(IF(VLOOKUP(A489,[1]HistoriaOrdenCW24031155!$C$2:$Z$1413,24,FALSE)=0,"",VLOOKUP(A489,[1]HistoriaOrdenCW24031155!$C$2:$Z$1413,24,FALSE)),"")</f>
        <v/>
      </c>
      <c r="F489" s="2" t="str">
        <f>MID(IF(VLOOKUP("SurOccidente",[1]HistoriaOrdenCW24031155!$B489:$D$1413,2,FALSE)="NA","",(VLOOKUP("SurOccidente",[1]HistoriaOrdenCW24031155!$B489:$D$1413,3,FALSE))),1,90)</f>
        <v>Localidades 700 - Obra Civil 100%</v>
      </c>
      <c r="G489" s="4">
        <f>VLOOKUP(A489,[1]HistoriaOrdenCW24031155!$C$2:$O$1413,13,FALSE)</f>
        <v>44452</v>
      </c>
      <c r="H489" t="str">
        <f t="shared" si="8"/>
        <v>Año 2</v>
      </c>
      <c r="I489" s="2" t="str">
        <f>VLOOKUP(LEFT(A489,3),TablasAnexas!$A$22:$B$41,2,FALSE)</f>
        <v>Cauca</v>
      </c>
      <c r="L489" t="str">
        <f>VLOOKUP(A489,[1]HistoriaOrdenCW24031155!$C$2:$F$1413,4,FALSE)</f>
        <v>Juan Carlos Gonzalez</v>
      </c>
    </row>
    <row r="490" spans="1:12" x14ac:dyDescent="0.25">
      <c r="A490" t="str">
        <f>VLOOKUP("SurOccidente",[1]HistoriaOrdenCW24031155!$B490:$C$1413,2,FALSE)</f>
        <v>CAU.La Alianza</v>
      </c>
      <c r="B490" s="3">
        <f ca="1">SUMIF([1]HistoriaOrdenCW24031155!$C$1:$E$1413,A490,[1]HistoriaOrdenCW24031155!$E:$E)</f>
        <v>506667678</v>
      </c>
      <c r="C490" s="1">
        <f>SUMIFS([1]HistoriaOrdenCW24031155!$E$2:$E$1413,[1]HistoriaOrdenCW24031155!$C$2:$C$1413,A490,[1]HistoriaOrdenCW24031155!$Z$2:$Z$1413,"")</f>
        <v>261882136</v>
      </c>
      <c r="D490" s="1">
        <f>SUMIFS([1]HistoriaOrdenCW24031155!$E$2:$E$1413,[1]HistoriaOrdenCW24031155!$C$2:$C$1413,A490,[1]HistoriaOrdenCW24031155!$Z$2:$Z$1413,"&gt; 0")</f>
        <v>244785542</v>
      </c>
      <c r="E490" s="4" t="str">
        <f>IFERROR(IF(VLOOKUP(A490,[1]HistoriaOrdenCW24031155!$C$2:$Z$1413,24,FALSE)=0,"",VLOOKUP(A490,[1]HistoriaOrdenCW24031155!$C$2:$Z$1413,24,FALSE)),"")</f>
        <v/>
      </c>
      <c r="F490" s="2" t="str">
        <f>MID(IF(VLOOKUP("SurOccidente",[1]HistoriaOrdenCW24031155!$B490:$D$1413,2,FALSE)="NA","",(VLOOKUP("SurOccidente",[1]HistoriaOrdenCW24031155!$B490:$D$1413,3,FALSE))),1,90)</f>
        <v>Localidades 700 - Cimentación Torre</v>
      </c>
      <c r="G490" s="4">
        <f>VLOOKUP(A490,[1]HistoriaOrdenCW24031155!$C$2:$O$1413,13,FALSE)</f>
        <v>44452</v>
      </c>
      <c r="H490" t="str">
        <f t="shared" si="8"/>
        <v>Año 2</v>
      </c>
      <c r="I490" s="2" t="str">
        <f>VLOOKUP(LEFT(A490,3),TablasAnexas!$A$22:$B$41,2,FALSE)</f>
        <v>Cauca</v>
      </c>
      <c r="L490" t="str">
        <f>VLOOKUP(A490,[1]HistoriaOrdenCW24031155!$C$2:$F$1413,4,FALSE)</f>
        <v>Juan Carlos Gonzalez</v>
      </c>
    </row>
    <row r="491" spans="1:12" x14ac:dyDescent="0.25">
      <c r="A491" t="str">
        <f>VLOOKUP("SurOccidente",[1]HistoriaOrdenCW24031155!$B491:$C$1413,2,FALSE)</f>
        <v>CAU.El Hoyo</v>
      </c>
      <c r="B491" s="3">
        <f ca="1">SUMIF([1]HistoriaOrdenCW24031155!$C$1:$E$1413,A491,[1]HistoriaOrdenCW24031155!$E:$E)</f>
        <v>820530000</v>
      </c>
      <c r="C491" s="1">
        <f>SUMIFS([1]HistoriaOrdenCW24031155!$E$2:$E$1413,[1]HistoriaOrdenCW24031155!$C$2:$C$1413,A491,[1]HistoriaOrdenCW24031155!$Z$2:$Z$1413,"")</f>
        <v>820530000</v>
      </c>
      <c r="D491" s="1">
        <f>SUMIFS([1]HistoriaOrdenCW24031155!$E$2:$E$1413,[1]HistoriaOrdenCW24031155!$C$2:$C$1413,A491,[1]HistoriaOrdenCW24031155!$Z$2:$Z$1413,"&gt; 0")</f>
        <v>0</v>
      </c>
      <c r="E491" s="4" t="str">
        <f>IFERROR(IF(VLOOKUP(A491,[1]HistoriaOrdenCW24031155!$C$2:$Z$1413,24,FALSE)=0,"",VLOOKUP(A491,[1]HistoriaOrdenCW24031155!$C$2:$Z$1413,24,FALSE)),"")</f>
        <v/>
      </c>
      <c r="F491" s="2" t="str">
        <f>MID(IF(VLOOKUP("SurOccidente",[1]HistoriaOrdenCW24031155!$B491:$D$1413,2,FALSE)="NA","",(VLOOKUP("SurOccidente",[1]HistoriaOrdenCW24031155!$B491:$D$1413,3,FALSE))),1,90)</f>
        <v>Localidades 700 - Obra Eléctrica 100%</v>
      </c>
      <c r="G491" s="4">
        <f>VLOOKUP(A491,[1]HistoriaOrdenCW24031155!$C$2:$O$1413,13,FALSE)</f>
        <v>44452</v>
      </c>
      <c r="H491" t="str">
        <f t="shared" si="8"/>
        <v>Año 2</v>
      </c>
      <c r="I491" s="2" t="str">
        <f>VLOOKUP(LEFT(A491,3),TablasAnexas!$A$22:$B$41,2,FALSE)</f>
        <v>Cauca</v>
      </c>
      <c r="L491" t="str">
        <f>VLOOKUP(A491,[1]HistoriaOrdenCW24031155!$C$2:$F$1413,4,FALSE)</f>
        <v>Juan Carlos Gonzalez</v>
      </c>
    </row>
    <row r="492" spans="1:12" x14ac:dyDescent="0.25">
      <c r="A492" t="str">
        <f>VLOOKUP("SurOccidente",[1]HistoriaOrdenCW24031155!$B492:$C$1413,2,FALSE)</f>
        <v>CAQ.Remolinos de Aricunti</v>
      </c>
      <c r="B492" s="3">
        <f ca="1">SUMIF([1]HistoriaOrdenCW24031155!$C$1:$E$1413,A492,[1]HistoriaOrdenCW24031155!$E:$E)</f>
        <v>493720196</v>
      </c>
      <c r="C492" s="1">
        <f>SUMIFS([1]HistoriaOrdenCW24031155!$E$2:$E$1413,[1]HistoriaOrdenCW24031155!$C$2:$C$1413,A492,[1]HistoriaOrdenCW24031155!$Z$2:$Z$1413,"")</f>
        <v>248934654</v>
      </c>
      <c r="D492" s="1">
        <f>SUMIFS([1]HistoriaOrdenCW24031155!$E$2:$E$1413,[1]HistoriaOrdenCW24031155!$C$2:$C$1413,A492,[1]HistoriaOrdenCW24031155!$Z$2:$Z$1413,"&gt; 0")</f>
        <v>244785542</v>
      </c>
      <c r="E492" s="4" t="str">
        <f>IFERROR(IF(VLOOKUP(A492,[1]HistoriaOrdenCW24031155!$C$2:$Z$1413,24,FALSE)=0,"",VLOOKUP(A492,[1]HistoriaOrdenCW24031155!$C$2:$Z$1413,24,FALSE)),"")</f>
        <v/>
      </c>
      <c r="F492" s="2" t="str">
        <f>MID(IF(VLOOKUP("SurOccidente",[1]HistoriaOrdenCW24031155!$B492:$D$1413,2,FALSE)="NA","",(VLOOKUP("SurOccidente",[1]HistoriaOrdenCW24031155!$B492:$D$1413,3,FALSE))),1,90)</f>
        <v>Localidades 700 - Cimentación Torre</v>
      </c>
      <c r="G492" s="4">
        <f>VLOOKUP(A492,[1]HistoriaOrdenCW24031155!$C$2:$O$1413,13,FALSE)</f>
        <v>44452</v>
      </c>
      <c r="H492" t="str">
        <f t="shared" si="8"/>
        <v>Año 2</v>
      </c>
      <c r="I492" s="2" t="str">
        <f>VLOOKUP(LEFT(A492,3),TablasAnexas!$A$22:$B$41,2,FALSE)</f>
        <v>Caqueta</v>
      </c>
      <c r="L492" t="str">
        <f>VLOOKUP(A492,[1]HistoriaOrdenCW24031155!$C$2:$F$1413,4,FALSE)</f>
        <v>Juan Carlos Gonzalez</v>
      </c>
    </row>
    <row r="493" spans="1:12" x14ac:dyDescent="0.25">
      <c r="A493" t="str">
        <f>VLOOKUP("SurOccidente",[1]HistoriaOrdenCW24031155!$B493:$C$1413,2,FALSE)</f>
        <v>TOL.Chicoral-2</v>
      </c>
      <c r="B493" s="3">
        <f ca="1">SUMIF([1]HistoriaOrdenCW24031155!$C$1:$E$1413,A493,[1]HistoriaOrdenCW24031155!$E:$E)</f>
        <v>8569710</v>
      </c>
      <c r="C493" s="1">
        <f>SUMIFS([1]HistoriaOrdenCW24031155!$E$2:$E$1413,[1]HistoriaOrdenCW24031155!$C$2:$C$1413,A493,[1]HistoriaOrdenCW24031155!$Z$2:$Z$1413,"")</f>
        <v>3424541</v>
      </c>
      <c r="D493" s="1">
        <f>SUMIFS([1]HistoriaOrdenCW24031155!$E$2:$E$1413,[1]HistoriaOrdenCW24031155!$C$2:$C$1413,A493,[1]HistoriaOrdenCW24031155!$Z$2:$Z$1413,"&gt; 0")</f>
        <v>5145169</v>
      </c>
      <c r="E493" s="4">
        <f>IFERROR(IF(VLOOKUP(A493,[1]HistoriaOrdenCW24031155!$C$2:$Z$1413,24,FALSE)=0,"",VLOOKUP(A493,[1]HistoriaOrdenCW24031155!$C$2:$Z$1413,24,FALSE)),"")</f>
        <v>44473</v>
      </c>
      <c r="F493" s="2" t="str">
        <f>MID(IF(VLOOKUP("SurOccidente",[1]HistoriaOrdenCW24031155!$B493:$D$1413,2,FALSE)="NA","",(VLOOKUP("SurOccidente",[1]HistoriaOrdenCW24031155!$B493:$D$1413,3,FALSE))),1,90)</f>
        <v>Ampliación Localidades 700 - Ampliación Obras Civiles</v>
      </c>
      <c r="G493" s="4">
        <f>VLOOKUP(A493,[1]HistoriaOrdenCW24031155!$C$2:$O$1413,13,FALSE)</f>
        <v>44449</v>
      </c>
      <c r="H493" t="str">
        <f t="shared" si="8"/>
        <v>Año 2</v>
      </c>
      <c r="I493" s="2" t="str">
        <f>VLOOKUP(LEFT(A493,3),TablasAnexas!$A$22:$B$41,2,FALSE)</f>
        <v>Tolima</v>
      </c>
      <c r="L493" t="str">
        <f>VLOOKUP(A493,[1]HistoriaOrdenCW24031155!$C$2:$F$1413,4,FALSE)</f>
        <v>German Dario Mancipe</v>
      </c>
    </row>
    <row r="494" spans="1:12" x14ac:dyDescent="0.25">
      <c r="A494" t="str">
        <f>VLOOKUP("SurOccidente",[1]HistoriaOrdenCW24031155!$B494:$C$1413,2,FALSE)</f>
        <v>NEI.Alamos</v>
      </c>
      <c r="B494" s="3">
        <f ca="1">SUMIF([1]HistoriaOrdenCW24031155!$C$1:$E$1413,A494,[1]HistoriaOrdenCW24031155!$E:$E)</f>
        <v>14183255</v>
      </c>
      <c r="C494" s="1">
        <f>SUMIFS([1]HistoriaOrdenCW24031155!$E$2:$E$1413,[1]HistoriaOrdenCW24031155!$C$2:$C$1413,A494,[1]HistoriaOrdenCW24031155!$Z$2:$Z$1413,"")</f>
        <v>0</v>
      </c>
      <c r="D494" s="1">
        <f>SUMIFS([1]HistoriaOrdenCW24031155!$E$2:$E$1413,[1]HistoriaOrdenCW24031155!$C$2:$C$1413,A494,[1]HistoriaOrdenCW24031155!$Z$2:$Z$1413,"&gt; 0")</f>
        <v>14183255</v>
      </c>
      <c r="E494" s="4">
        <f>IFERROR(IF(VLOOKUP(A494,[1]HistoriaOrdenCW24031155!$C$2:$Z$1413,24,FALSE)=0,"",VLOOKUP(A494,[1]HistoriaOrdenCW24031155!$C$2:$Z$1413,24,FALSE)),"")</f>
        <v>44473</v>
      </c>
      <c r="F494" s="2" t="str">
        <f>MID(IF(VLOOKUP("SurOccidente",[1]HistoriaOrdenCW24031155!$B494:$D$1413,2,FALSE)="NA","",(VLOOKUP("SurOccidente",[1]HistoriaOrdenCW24031155!$B494:$D$1413,3,FALSE))),1,90)</f>
        <v>Ampliación Localidades 700 - Ampliación Obras Civiles</v>
      </c>
      <c r="G494" s="4">
        <f>VLOOKUP(A494,[1]HistoriaOrdenCW24031155!$C$2:$O$1413,13,FALSE)</f>
        <v>44449</v>
      </c>
      <c r="H494" t="str">
        <f t="shared" si="8"/>
        <v>Año 2</v>
      </c>
      <c r="I494" s="2" t="str">
        <f>VLOOKUP(LEFT(A494,3),TablasAnexas!$A$22:$B$41,2,FALSE)</f>
        <v>Neiva</v>
      </c>
      <c r="L494" t="str">
        <f>VLOOKUP(A494,[1]HistoriaOrdenCW24031155!$C$2:$F$1413,4,FALSE)</f>
        <v>German Dario Mancipe</v>
      </c>
    </row>
    <row r="495" spans="1:12" x14ac:dyDescent="0.25">
      <c r="A495" t="str">
        <f>VLOOKUP("SurOccidente",[1]HistoriaOrdenCW24031155!$B495:$C$1413,2,FALSE)</f>
        <v>CAL.ST MELENDEZ</v>
      </c>
      <c r="B495" s="3">
        <f ca="1">SUMIF([1]HistoriaOrdenCW24031155!$C$1:$E$1413,A495,[1]HistoriaOrdenCW24031155!$E:$E)</f>
        <v>622905</v>
      </c>
      <c r="C495" s="1">
        <f>SUMIFS([1]HistoriaOrdenCW24031155!$E$2:$E$1413,[1]HistoriaOrdenCW24031155!$C$2:$C$1413,A495,[1]HistoriaOrdenCW24031155!$Z$2:$Z$1413,"")</f>
        <v>0</v>
      </c>
      <c r="D495" s="1">
        <f>SUMIFS([1]HistoriaOrdenCW24031155!$E$2:$E$1413,[1]HistoriaOrdenCW24031155!$C$2:$C$1413,A495,[1]HistoriaOrdenCW24031155!$Z$2:$Z$1413,"&gt; 0")</f>
        <v>622905</v>
      </c>
      <c r="E495" s="4">
        <f>IFERROR(IF(VLOOKUP(A495,[1]HistoriaOrdenCW24031155!$C$2:$Z$1413,24,FALSE)=0,"",VLOOKUP(A495,[1]HistoriaOrdenCW24031155!$C$2:$Z$1413,24,FALSE)),"")</f>
        <v>44533</v>
      </c>
      <c r="F495" s="2" t="str">
        <f>MID(IF(VLOOKUP("SurOccidente",[1]HistoriaOrdenCW24031155!$B495:$D$1413,2,FALSE)="NA","",(VLOOKUP("SurOccidente",[1]HistoriaOrdenCW24031155!$B495:$D$1413,3,FALSE))),1,90)</f>
        <v>Adecuaciones - SDS BCC y CCM</v>
      </c>
      <c r="G495" s="4">
        <f>VLOOKUP(A495,[1]HistoriaOrdenCW24031155!$C$2:$O$1413,13,FALSE)</f>
        <v>44452</v>
      </c>
      <c r="H495" t="str">
        <f t="shared" si="8"/>
        <v>Año 2</v>
      </c>
      <c r="I495" s="2" t="str">
        <f>VLOOKUP(LEFT(A495,3),TablasAnexas!$A$22:$B$41,2,FALSE)</f>
        <v>Cali</v>
      </c>
      <c r="L495" t="str">
        <f>VLOOKUP(A495,[1]HistoriaOrdenCW24031155!$C$2:$F$1413,4,FALSE)</f>
        <v>Juan Carlos Gonzalez</v>
      </c>
    </row>
    <row r="496" spans="1:12" x14ac:dyDescent="0.25">
      <c r="A496" t="str">
        <f>VLOOKUP("SurOccidente",[1]HistoriaOrdenCW24031155!$B496:$C$1413,2,FALSE)</f>
        <v>JAM.Jamundi-2</v>
      </c>
      <c r="B496" s="3">
        <f ca="1">SUMIF([1]HistoriaOrdenCW24031155!$C$1:$E$1413,A496,[1]HistoriaOrdenCW24031155!$E:$E)</f>
        <v>12114212</v>
      </c>
      <c r="C496" s="1">
        <f>SUMIFS([1]HistoriaOrdenCW24031155!$E$2:$E$1413,[1]HistoriaOrdenCW24031155!$C$2:$C$1413,A496,[1]HistoriaOrdenCW24031155!$Z$2:$Z$1413,"")</f>
        <v>0</v>
      </c>
      <c r="D496" s="1">
        <f>SUMIFS([1]HistoriaOrdenCW24031155!$E$2:$E$1413,[1]HistoriaOrdenCW24031155!$C$2:$C$1413,A496,[1]HistoriaOrdenCW24031155!$Z$2:$Z$1413,"&gt; 0")</f>
        <v>12114212</v>
      </c>
      <c r="E496" s="4">
        <f>IFERROR(IF(VLOOKUP(A496,[1]HistoriaOrdenCW24031155!$C$2:$Z$1413,24,FALSE)=0,"",VLOOKUP(A496,[1]HistoriaOrdenCW24031155!$C$2:$Z$1413,24,FALSE)),"")</f>
        <v>44473</v>
      </c>
      <c r="F496" s="2" t="str">
        <f>MID(IF(VLOOKUP("SurOccidente",[1]HistoriaOrdenCW24031155!$B496:$D$1413,2,FALSE)="NA","",(VLOOKUP("SurOccidente",[1]HistoriaOrdenCW24031155!$B496:$D$1413,3,FALSE))),1,90)</f>
        <v>Ampliación Localidades 700 - Ampliación Obras Civiles</v>
      </c>
      <c r="G496" s="4">
        <f>VLOOKUP(A496,[1]HistoriaOrdenCW24031155!$C$2:$O$1413,13,FALSE)</f>
        <v>44448</v>
      </c>
      <c r="H496" t="str">
        <f t="shared" si="8"/>
        <v>Año 2</v>
      </c>
      <c r="I496" s="2" t="str">
        <f>VLOOKUP(LEFT(A496,3),TablasAnexas!$A$22:$B$41,2,FALSE)</f>
        <v>Jamundi</v>
      </c>
      <c r="L496" t="str">
        <f>VLOOKUP(A496,[1]HistoriaOrdenCW24031155!$C$2:$F$1413,4,FALSE)</f>
        <v>German Dario Mancipe</v>
      </c>
    </row>
    <row r="497" spans="1:12" x14ac:dyDescent="0.25">
      <c r="A497" t="str">
        <f>VLOOKUP("SurOccidente",[1]HistoriaOrdenCW24031155!$B497:$C$1413,2,FALSE)</f>
        <v>CAL.14 Pasoancho</v>
      </c>
      <c r="B497" s="3">
        <f ca="1">SUMIF([1]HistoriaOrdenCW24031155!$C$1:$E$1413,A497,[1]HistoriaOrdenCW24031155!$E:$E)</f>
        <v>7246381</v>
      </c>
      <c r="C497" s="1">
        <f>SUMIFS([1]HistoriaOrdenCW24031155!$E$2:$E$1413,[1]HistoriaOrdenCW24031155!$C$2:$C$1413,A497,[1]HistoriaOrdenCW24031155!$Z$2:$Z$1413,"")</f>
        <v>0</v>
      </c>
      <c r="D497" s="1">
        <f>SUMIFS([1]HistoriaOrdenCW24031155!$E$2:$E$1413,[1]HistoriaOrdenCW24031155!$C$2:$C$1413,A497,[1]HistoriaOrdenCW24031155!$Z$2:$Z$1413,"&gt; 0")</f>
        <v>7246381</v>
      </c>
      <c r="E497" s="4">
        <f>IFERROR(IF(VLOOKUP(A497,[1]HistoriaOrdenCW24031155!$C$2:$Z$1413,24,FALSE)=0,"",VLOOKUP(A497,[1]HistoriaOrdenCW24031155!$C$2:$Z$1413,24,FALSE)),"")</f>
        <v>44473</v>
      </c>
      <c r="F497" s="2" t="str">
        <f>MID(IF(VLOOKUP("SurOccidente",[1]HistoriaOrdenCW24031155!$B497:$D$1413,2,FALSE)="NA","",(VLOOKUP("SurOccidente",[1]HistoriaOrdenCW24031155!$B497:$D$1413,3,FALSE))),1,90)</f>
        <v>Ampliación Localidades 700 - Ampliación Obras Civiles</v>
      </c>
      <c r="G497" s="4">
        <f>VLOOKUP(A497,[1]HistoriaOrdenCW24031155!$C$2:$O$1413,13,FALSE)</f>
        <v>44447</v>
      </c>
      <c r="H497" t="str">
        <f t="shared" si="8"/>
        <v>Año 2</v>
      </c>
      <c r="I497" s="2" t="str">
        <f>VLOOKUP(LEFT(A497,3),TablasAnexas!$A$22:$B$41,2,FALSE)</f>
        <v>Cali</v>
      </c>
      <c r="L497" t="str">
        <f>VLOOKUP(A497,[1]HistoriaOrdenCW24031155!$C$2:$F$1413,4,FALSE)</f>
        <v>German Dario Mancipe</v>
      </c>
    </row>
    <row r="498" spans="1:12" x14ac:dyDescent="0.25">
      <c r="A498" t="str">
        <f>VLOOKUP("SurOccidente",[1]HistoriaOrdenCW24031155!$B498:$C$1413,2,FALSE)</f>
        <v>VAL.Yumbo-3</v>
      </c>
      <c r="B498" s="3">
        <f ca="1">SUMIF([1]HistoriaOrdenCW24031155!$C$1:$E$1413,A498,[1]HistoriaOrdenCW24031155!$E:$E)</f>
        <v>19132448</v>
      </c>
      <c r="C498" s="1">
        <f>SUMIFS([1]HistoriaOrdenCW24031155!$E$2:$E$1413,[1]HistoriaOrdenCW24031155!$C$2:$C$1413,A498,[1]HistoriaOrdenCW24031155!$Z$2:$Z$1413,"")</f>
        <v>0</v>
      </c>
      <c r="D498" s="1">
        <f>SUMIFS([1]HistoriaOrdenCW24031155!$E$2:$E$1413,[1]HistoriaOrdenCW24031155!$C$2:$C$1413,A498,[1]HistoriaOrdenCW24031155!$Z$2:$Z$1413,"&gt; 0")</f>
        <v>19132448</v>
      </c>
      <c r="E498" s="4">
        <f>IFERROR(IF(VLOOKUP(A498,[1]HistoriaOrdenCW24031155!$C$2:$Z$1413,24,FALSE)=0,"",VLOOKUP(A498,[1]HistoriaOrdenCW24031155!$C$2:$Z$1413,24,FALSE)),"")</f>
        <v>44567</v>
      </c>
      <c r="F498" s="2" t="str">
        <f>MID(IF(VLOOKUP("SurOccidente",[1]HistoriaOrdenCW24031155!$B498:$D$1413,2,FALSE)="NA","",(VLOOKUP("SurOccidente",[1]HistoriaOrdenCW24031155!$B498:$D$1413,3,FALSE))),1,90)</f>
        <v>Ampliación 3G/LTE - Ampliación Obras Civiles</v>
      </c>
      <c r="G498" s="4">
        <f>VLOOKUP(A498,[1]HistoriaOrdenCW24031155!$C$2:$O$1413,13,FALSE)</f>
        <v>44461</v>
      </c>
      <c r="H498" t="str">
        <f t="shared" si="8"/>
        <v>Año 2</v>
      </c>
      <c r="I498" s="2" t="str">
        <f>VLOOKUP(LEFT(A498,3),TablasAnexas!$A$22:$B$41,2,FALSE)</f>
        <v>Valle del Cauca</v>
      </c>
      <c r="L498" t="str">
        <f>VLOOKUP(A498,[1]HistoriaOrdenCW24031155!$C$2:$F$1413,4,FALSE)</f>
        <v>German Dario Mancipe</v>
      </c>
    </row>
    <row r="499" spans="1:12" x14ac:dyDescent="0.25">
      <c r="A499" t="str">
        <f>VLOOKUP("SurOccidente",[1]HistoriaOrdenCW24031155!$B499:$C$1413,2,FALSE)</f>
        <v>TOL.Honda-1</v>
      </c>
      <c r="B499" s="3">
        <f ca="1">SUMIF([1]HistoriaOrdenCW24031155!$C$1:$E$1413,A499,[1]HistoriaOrdenCW24031155!$E:$E)</f>
        <v>2236162</v>
      </c>
      <c r="C499" s="1">
        <f>SUMIFS([1]HistoriaOrdenCW24031155!$E$2:$E$1413,[1]HistoriaOrdenCW24031155!$C$2:$C$1413,A499,[1]HistoriaOrdenCW24031155!$Z$2:$Z$1413,"")</f>
        <v>0</v>
      </c>
      <c r="D499" s="1">
        <f>SUMIFS([1]HistoriaOrdenCW24031155!$E$2:$E$1413,[1]HistoriaOrdenCW24031155!$C$2:$C$1413,A499,[1]HistoriaOrdenCW24031155!$Z$2:$Z$1413,"&gt; 0")</f>
        <v>2236162</v>
      </c>
      <c r="E499" s="4">
        <f>IFERROR(IF(VLOOKUP(A499,[1]HistoriaOrdenCW24031155!$C$2:$Z$1413,24,FALSE)=0,"",VLOOKUP(A499,[1]HistoriaOrdenCW24031155!$C$2:$Z$1413,24,FALSE)),"")</f>
        <v>44473</v>
      </c>
      <c r="F499" s="2" t="str">
        <f>MID(IF(VLOOKUP("SurOccidente",[1]HistoriaOrdenCW24031155!$B499:$D$1413,2,FALSE)="NA","",(VLOOKUP("SurOccidente",[1]HistoriaOrdenCW24031155!$B499:$D$1413,3,FALSE))),1,90)</f>
        <v>Ampliación 3G/LTE - Ampliación Obras Civiles</v>
      </c>
      <c r="G499" s="4">
        <f>VLOOKUP(A499,[1]HistoriaOrdenCW24031155!$C$2:$O$1413,13,FALSE)</f>
        <v>44447</v>
      </c>
      <c r="H499" t="str">
        <f t="shared" si="8"/>
        <v>Año 2</v>
      </c>
      <c r="I499" s="2" t="str">
        <f>VLOOKUP(LEFT(A499,3),TablasAnexas!$A$22:$B$41,2,FALSE)</f>
        <v>Tolima</v>
      </c>
      <c r="L499" t="str">
        <f>VLOOKUP(A499,[1]HistoriaOrdenCW24031155!$C$2:$F$1413,4,FALSE)</f>
        <v>German Dario Mancipe</v>
      </c>
    </row>
    <row r="500" spans="1:12" x14ac:dyDescent="0.25">
      <c r="A500" t="str">
        <f>VLOOKUP("SurOccidente",[1]HistoriaOrdenCW24031155!$B500:$C$1413,2,FALSE)</f>
        <v>TOL.Flandes-2</v>
      </c>
      <c r="B500" s="3">
        <f ca="1">SUMIF([1]HistoriaOrdenCW24031155!$C$1:$E$1413,A500,[1]HistoriaOrdenCW24031155!$E:$E)</f>
        <v>14882819</v>
      </c>
      <c r="C500" s="1">
        <f>SUMIFS([1]HistoriaOrdenCW24031155!$E$2:$E$1413,[1]HistoriaOrdenCW24031155!$C$2:$C$1413,A500,[1]HistoriaOrdenCW24031155!$Z$2:$Z$1413,"")</f>
        <v>0</v>
      </c>
      <c r="D500" s="1">
        <f>SUMIFS([1]HistoriaOrdenCW24031155!$E$2:$E$1413,[1]HistoriaOrdenCW24031155!$C$2:$C$1413,A500,[1]HistoriaOrdenCW24031155!$Z$2:$Z$1413,"&gt; 0")</f>
        <v>14882819</v>
      </c>
      <c r="E500" s="4">
        <f>IFERROR(IF(VLOOKUP(A500,[1]HistoriaOrdenCW24031155!$C$2:$Z$1413,24,FALSE)=0,"",VLOOKUP(A500,[1]HistoriaOrdenCW24031155!$C$2:$Z$1413,24,FALSE)),"")</f>
        <v>44504</v>
      </c>
      <c r="F500" s="2" t="str">
        <f>MID(IF(VLOOKUP("SurOccidente",[1]HistoriaOrdenCW24031155!$B500:$D$1413,2,FALSE)="NA","",(VLOOKUP("SurOccidente",[1]HistoriaOrdenCW24031155!$B500:$D$1413,3,FALSE))),1,90)</f>
        <v>Ampliación 3G/LTE - Ampliación Obras Civiles</v>
      </c>
      <c r="G500" s="4">
        <f>VLOOKUP(A500,[1]HistoriaOrdenCW24031155!$C$2:$O$1413,13,FALSE)</f>
        <v>44447</v>
      </c>
      <c r="H500" t="str">
        <f t="shared" si="8"/>
        <v>Año 2</v>
      </c>
      <c r="I500" s="2" t="str">
        <f>VLOOKUP(LEFT(A500,3),TablasAnexas!$A$22:$B$41,2,FALSE)</f>
        <v>Tolima</v>
      </c>
      <c r="L500" t="str">
        <f>VLOOKUP(A500,[1]HistoriaOrdenCW24031155!$C$2:$F$1413,4,FALSE)</f>
        <v>German Dario Mancipe</v>
      </c>
    </row>
    <row r="501" spans="1:12" x14ac:dyDescent="0.25">
      <c r="A501" t="str">
        <f>VLOOKUP("SurOccidente",[1]HistoriaOrdenCW24031155!$B501:$C$1413,2,FALSE)</f>
        <v>PAS.Morasurco</v>
      </c>
      <c r="B501" s="3">
        <f ca="1">SUMIF([1]HistoriaOrdenCW24031155!$C$1:$E$1413,A501,[1]HistoriaOrdenCW24031155!$E:$E)</f>
        <v>3330278</v>
      </c>
      <c r="C501" s="1">
        <f>SUMIFS([1]HistoriaOrdenCW24031155!$E$2:$E$1413,[1]HistoriaOrdenCW24031155!$C$2:$C$1413,A501,[1]HistoriaOrdenCW24031155!$Z$2:$Z$1413,"")</f>
        <v>0</v>
      </c>
      <c r="D501" s="1">
        <f>SUMIFS([1]HistoriaOrdenCW24031155!$E$2:$E$1413,[1]HistoriaOrdenCW24031155!$C$2:$C$1413,A501,[1]HistoriaOrdenCW24031155!$Z$2:$Z$1413,"&gt; 0")</f>
        <v>3330278</v>
      </c>
      <c r="E501" s="4">
        <f>IFERROR(IF(VLOOKUP(A501,[1]HistoriaOrdenCW24031155!$C$2:$Z$1413,24,FALSE)=0,"",VLOOKUP(A501,[1]HistoriaOrdenCW24031155!$C$2:$Z$1413,24,FALSE)),"")</f>
        <v>44596</v>
      </c>
      <c r="F501" s="2" t="str">
        <f>MID(IF(VLOOKUP("SurOccidente",[1]HistoriaOrdenCW24031155!$B501:$D$1413,2,FALSE)="NA","",(VLOOKUP("SurOccidente",[1]HistoriaOrdenCW24031155!$B501:$D$1413,3,FALSE))),1,90)</f>
        <v>Ampliación 3G/LTE - Ampliación Obras Civiles</v>
      </c>
      <c r="G501" s="4">
        <f>VLOOKUP(A501,[1]HistoriaOrdenCW24031155!$C$2:$O$1413,13,FALSE)</f>
        <v>44505</v>
      </c>
      <c r="H501" t="str">
        <f t="shared" si="8"/>
        <v>Año 2</v>
      </c>
      <c r="I501" s="2" t="str">
        <f>VLOOKUP(LEFT(A501,3),TablasAnexas!$A$22:$B$41,2,FALSE)</f>
        <v>Pasto</v>
      </c>
      <c r="L501" t="str">
        <f>VLOOKUP(A501,[1]HistoriaOrdenCW24031155!$C$2:$F$1413,4,FALSE)</f>
        <v>German Dario Mancipe</v>
      </c>
    </row>
    <row r="502" spans="1:12" x14ac:dyDescent="0.25">
      <c r="A502" t="str">
        <f>VLOOKUP("SurOccidente",[1]HistoriaOrdenCW24031155!$B502:$C$1413,2,FALSE)</f>
        <v>CAU.Yapura</v>
      </c>
      <c r="B502" s="3">
        <f ca="1">SUMIF([1]HistoriaOrdenCW24031155!$C$1:$E$1413,A502,[1]HistoriaOrdenCW24031155!$E:$E)</f>
        <v>350729217</v>
      </c>
      <c r="C502" s="1">
        <f>SUMIFS([1]HistoriaOrdenCW24031155!$E$2:$E$1413,[1]HistoriaOrdenCW24031155!$C$2:$C$1413,A502,[1]HistoriaOrdenCW24031155!$Z$2:$Z$1413,"")</f>
        <v>0</v>
      </c>
      <c r="D502" s="1">
        <f>SUMIFS([1]HistoriaOrdenCW24031155!$E$2:$E$1413,[1]HistoriaOrdenCW24031155!$C$2:$C$1413,A502,[1]HistoriaOrdenCW24031155!$Z$2:$Z$1413,"&gt; 0")</f>
        <v>350729217</v>
      </c>
      <c r="E502" s="4">
        <f>IFERROR(IF(VLOOKUP(A502,[1]HistoriaOrdenCW24031155!$C$2:$Z$1413,24,FALSE)=0,"",VLOOKUP(A502,[1]HistoriaOrdenCW24031155!$C$2:$Z$1413,24,FALSE)),"")</f>
        <v>44504</v>
      </c>
      <c r="F502" s="2" t="str">
        <f>MID(IF(VLOOKUP("SurOccidente",[1]HistoriaOrdenCW24031155!$B502:$D$1413,2,FALSE)="NA","",(VLOOKUP("SurOccidente",[1]HistoriaOrdenCW24031155!$B502:$D$1413,3,FALSE))),1,90)</f>
        <v>Ampliación 3G/LTE - Ampliación Obras Civiles</v>
      </c>
      <c r="G502" s="4">
        <f>VLOOKUP(A502,[1]HistoriaOrdenCW24031155!$C$2:$O$1413,13,FALSE)</f>
        <v>44403</v>
      </c>
      <c r="H502" t="str">
        <f t="shared" si="8"/>
        <v>Año 2</v>
      </c>
      <c r="I502" s="2" t="str">
        <f>VLOOKUP(LEFT(A502,3),TablasAnexas!$A$22:$B$41,2,FALSE)</f>
        <v>Cauca</v>
      </c>
      <c r="L502" t="str">
        <f>VLOOKUP(A502,[1]HistoriaOrdenCW24031155!$C$2:$F$1413,4,FALSE)</f>
        <v>Luis Ediel Torres</v>
      </c>
    </row>
    <row r="503" spans="1:12" x14ac:dyDescent="0.25">
      <c r="A503" t="str">
        <f>VLOOKUP("SurOccidente",[1]HistoriaOrdenCW24031155!$B503:$C$1413,2,FALSE)</f>
        <v>CAQ.Peneya</v>
      </c>
      <c r="B503" s="3">
        <f ca="1">SUMIF([1]HistoriaOrdenCW24031155!$C$1:$E$1413,A503,[1]HistoriaOrdenCW24031155!$E:$E)</f>
        <v>825069685</v>
      </c>
      <c r="C503" s="1">
        <f>SUMIFS([1]HistoriaOrdenCW24031155!$E$2:$E$1413,[1]HistoriaOrdenCW24031155!$C$2:$C$1413,A503,[1]HistoriaOrdenCW24031155!$Z$2:$Z$1413,"")</f>
        <v>0</v>
      </c>
      <c r="D503" s="1">
        <f>SUMIFS([1]HistoriaOrdenCW24031155!$E$2:$E$1413,[1]HistoriaOrdenCW24031155!$C$2:$C$1413,A503,[1]HistoriaOrdenCW24031155!$Z$2:$Z$1413,"&gt; 0")</f>
        <v>825069685</v>
      </c>
      <c r="E503" s="4">
        <f>IFERROR(IF(VLOOKUP(A503,[1]HistoriaOrdenCW24031155!$C$2:$Z$1413,24,FALSE)=0,"",VLOOKUP(A503,[1]HistoriaOrdenCW24031155!$C$2:$Z$1413,24,FALSE)),"")</f>
        <v>44624</v>
      </c>
      <c r="F503" s="2" t="str">
        <f>MID(IF(VLOOKUP("SurOccidente",[1]HistoriaOrdenCW24031155!$B503:$D$1413,2,FALSE)="NA","",(VLOOKUP("SurOccidente",[1]HistoriaOrdenCW24031155!$B503:$D$1413,3,FALSE))),1,90)</f>
        <v>Localidades 700 - Obra Civil 100%</v>
      </c>
      <c r="G503" s="4">
        <f>VLOOKUP(A503,[1]HistoriaOrdenCW24031155!$C$2:$O$1413,13,FALSE)</f>
        <v>44459</v>
      </c>
      <c r="H503" t="str">
        <f t="shared" si="8"/>
        <v>Año 2</v>
      </c>
      <c r="I503" s="2" t="str">
        <f>VLOOKUP(LEFT(A503,3),TablasAnexas!$A$22:$B$41,2,FALSE)</f>
        <v>Caqueta</v>
      </c>
      <c r="L503" t="str">
        <f>VLOOKUP(A503,[1]HistoriaOrdenCW24031155!$C$2:$F$1413,4,FALSE)</f>
        <v>Luis Ediel Torres</v>
      </c>
    </row>
    <row r="504" spans="1:12" x14ac:dyDescent="0.25">
      <c r="A504" t="str">
        <f>VLOOKUP("SurOccidente",[1]HistoriaOrdenCW24031155!$B504:$C$1413,2,FALSE)</f>
        <v>CAQ.Las Verdes</v>
      </c>
      <c r="B504" s="3">
        <f ca="1">SUMIF([1]HistoriaOrdenCW24031155!$C$1:$E$1413,A504,[1]HistoriaOrdenCW24031155!$E:$E)</f>
        <v>332163888</v>
      </c>
      <c r="C504" s="1">
        <f>SUMIFS([1]HistoriaOrdenCW24031155!$E$2:$E$1413,[1]HistoriaOrdenCW24031155!$C$2:$C$1413,A504,[1]HistoriaOrdenCW24031155!$Z$2:$Z$1413,"")</f>
        <v>332163888</v>
      </c>
      <c r="D504" s="1">
        <f>SUMIFS([1]HistoriaOrdenCW24031155!$E$2:$E$1413,[1]HistoriaOrdenCW24031155!$C$2:$C$1413,A504,[1]HistoriaOrdenCW24031155!$Z$2:$Z$1413,"&gt; 0")</f>
        <v>0</v>
      </c>
      <c r="E504" s="4" t="str">
        <f>IFERROR(IF(VLOOKUP(A504,[1]HistoriaOrdenCW24031155!$C$2:$Z$1413,24,FALSE)=0,"",VLOOKUP(A504,[1]HistoriaOrdenCW24031155!$C$2:$Z$1413,24,FALSE)),"")</f>
        <v/>
      </c>
      <c r="F504" s="2" t="str">
        <f>MID(IF(VLOOKUP("SurOccidente",[1]HistoriaOrdenCW24031155!$B504:$D$1413,2,FALSE)="NA","",(VLOOKUP("SurOccidente",[1]HistoriaOrdenCW24031155!$B504:$D$1413,3,FALSE))),1,90)</f>
        <v>Localidades 700 - Suministro e Instalación Torre</v>
      </c>
      <c r="G504" s="4">
        <f>VLOOKUP(A504,[1]HistoriaOrdenCW24031155!$C$2:$O$1413,13,FALSE)</f>
        <v>44459</v>
      </c>
      <c r="H504" t="str">
        <f t="shared" si="8"/>
        <v>Año 2</v>
      </c>
      <c r="I504" s="2" t="str">
        <f>VLOOKUP(LEFT(A504,3),TablasAnexas!$A$22:$B$41,2,FALSE)</f>
        <v>Caqueta</v>
      </c>
      <c r="L504" t="str">
        <f>VLOOKUP(A504,[1]HistoriaOrdenCW24031155!$C$2:$F$1413,4,FALSE)</f>
        <v>Luis Ediel Torres</v>
      </c>
    </row>
    <row r="505" spans="1:12" x14ac:dyDescent="0.25">
      <c r="A505" t="str">
        <f>VLOOKUP("SurOccidente",[1]HistoriaOrdenCW24031155!$B505:$C$1413,2,FALSE)</f>
        <v>TOL.Ataco</v>
      </c>
      <c r="B505" s="3">
        <f ca="1">SUMIF([1]HistoriaOrdenCW24031155!$C$1:$E$1413,A505,[1]HistoriaOrdenCW24031155!$E:$E)</f>
        <v>11568197</v>
      </c>
      <c r="C505" s="1">
        <f>SUMIFS([1]HistoriaOrdenCW24031155!$E$2:$E$1413,[1]HistoriaOrdenCW24031155!$C$2:$C$1413,A505,[1]HistoriaOrdenCW24031155!$Z$2:$Z$1413,"")</f>
        <v>0</v>
      </c>
      <c r="D505" s="1">
        <f>SUMIFS([1]HistoriaOrdenCW24031155!$E$2:$E$1413,[1]HistoriaOrdenCW24031155!$C$2:$C$1413,A505,[1]HistoriaOrdenCW24031155!$Z$2:$Z$1413,"&gt; 0")</f>
        <v>11568197</v>
      </c>
      <c r="E505" s="4">
        <f>IFERROR(IF(VLOOKUP(A505,[1]HistoriaOrdenCW24031155!$C$2:$Z$1413,24,FALSE)=0,"",VLOOKUP(A505,[1]HistoriaOrdenCW24031155!$C$2:$Z$1413,24,FALSE)),"")</f>
        <v>44624</v>
      </c>
      <c r="F505" s="2" t="str">
        <f>MID(IF(VLOOKUP("SurOccidente",[1]HistoriaOrdenCW24031155!$B505:$D$1413,2,FALSE)="NA","",(VLOOKUP("SurOccidente",[1]HistoriaOrdenCW24031155!$B505:$D$1413,3,FALSE))),1,90)</f>
        <v>Ampliación Localidades 700 - Ampliación Obras Civiles</v>
      </c>
      <c r="G505" s="4">
        <f>VLOOKUP(A505,[1]HistoriaOrdenCW24031155!$C$2:$O$1413,13,FALSE)</f>
        <v>44447</v>
      </c>
      <c r="H505" t="str">
        <f t="shared" si="8"/>
        <v>Año 2</v>
      </c>
      <c r="I505" s="2" t="str">
        <f>VLOOKUP(LEFT(A505,3),TablasAnexas!$A$22:$B$41,2,FALSE)</f>
        <v>Tolima</v>
      </c>
      <c r="L505" t="str">
        <f>VLOOKUP(A505,[1]HistoriaOrdenCW24031155!$C$2:$F$1413,4,FALSE)</f>
        <v>German Dario Mancipe</v>
      </c>
    </row>
    <row r="506" spans="1:12" x14ac:dyDescent="0.25">
      <c r="A506" t="str">
        <f>VLOOKUP("SurOccidente",[1]HistoriaOrdenCW24031155!$B506:$C$1413,2,FALSE)</f>
        <v>NAR.Cordoba</v>
      </c>
      <c r="B506" s="3">
        <f ca="1">SUMIF([1]HistoriaOrdenCW24031155!$C$1:$E$1413,A506,[1]HistoriaOrdenCW24031155!$E:$E)</f>
        <v>13282760</v>
      </c>
      <c r="C506" s="1">
        <f>SUMIFS([1]HistoriaOrdenCW24031155!$E$2:$E$1413,[1]HistoriaOrdenCW24031155!$C$2:$C$1413,A506,[1]HistoriaOrdenCW24031155!$Z$2:$Z$1413,"")</f>
        <v>0</v>
      </c>
      <c r="D506" s="1">
        <f>SUMIFS([1]HistoriaOrdenCW24031155!$E$2:$E$1413,[1]HistoriaOrdenCW24031155!$C$2:$C$1413,A506,[1]HistoriaOrdenCW24031155!$Z$2:$Z$1413,"&gt; 0")</f>
        <v>13282760</v>
      </c>
      <c r="E506" s="4">
        <f>IFERROR(IF(VLOOKUP(A506,[1]HistoriaOrdenCW24031155!$C$2:$Z$1413,24,FALSE)=0,"",VLOOKUP(A506,[1]HistoriaOrdenCW24031155!$C$2:$Z$1413,24,FALSE)),"")</f>
        <v>44473</v>
      </c>
      <c r="F506" s="2" t="str">
        <f>MID(IF(VLOOKUP("SurOccidente",[1]HistoriaOrdenCW24031155!$B506:$D$1413,2,FALSE)="NA","",(VLOOKUP("SurOccidente",[1]HistoriaOrdenCW24031155!$B506:$D$1413,3,FALSE))),1,90)</f>
        <v>Ampliación Localidades 700 - Ampliación Obras Civiles</v>
      </c>
      <c r="G506" s="4">
        <f>VLOOKUP(A506,[1]HistoriaOrdenCW24031155!$C$2:$O$1413,13,FALSE)</f>
        <v>44447</v>
      </c>
      <c r="H506" t="str">
        <f t="shared" si="8"/>
        <v>Año 2</v>
      </c>
      <c r="I506" s="2" t="str">
        <f>VLOOKUP(LEFT(A506,3),TablasAnexas!$A$22:$B$41,2,FALSE)</f>
        <v>Nariño</v>
      </c>
      <c r="L506" t="str">
        <f>VLOOKUP(A506,[1]HistoriaOrdenCW24031155!$C$2:$F$1413,4,FALSE)</f>
        <v>German Dario Mancipe</v>
      </c>
    </row>
    <row r="507" spans="1:12" x14ac:dyDescent="0.25">
      <c r="A507" t="str">
        <f>VLOOKUP("SurOccidente",[1]HistoriaOrdenCW24031155!$B507:$C$1413,2,FALSE)</f>
        <v>NAR.Candelillas</v>
      </c>
      <c r="B507" s="3">
        <f ca="1">SUMIF([1]HistoriaOrdenCW24031155!$C$1:$E$1413,A507,[1]HistoriaOrdenCW24031155!$E:$E)</f>
        <v>55885588</v>
      </c>
      <c r="C507" s="1">
        <f>SUMIFS([1]HistoriaOrdenCW24031155!$E$2:$E$1413,[1]HistoriaOrdenCW24031155!$C$2:$C$1413,A507,[1]HistoriaOrdenCW24031155!$Z$2:$Z$1413,"")</f>
        <v>40000000</v>
      </c>
      <c r="D507" s="1">
        <f>SUMIFS([1]HistoriaOrdenCW24031155!$E$2:$E$1413,[1]HistoriaOrdenCW24031155!$C$2:$C$1413,A507,[1]HistoriaOrdenCW24031155!$Z$2:$Z$1413,"&gt; 0")</f>
        <v>15885588</v>
      </c>
      <c r="E507" s="4">
        <f>IFERROR(IF(VLOOKUP(A507,[1]HistoriaOrdenCW24031155!$C$2:$Z$1413,24,FALSE)=0,"",VLOOKUP(A507,[1]HistoriaOrdenCW24031155!$C$2:$Z$1413,24,FALSE)),"")</f>
        <v>44473</v>
      </c>
      <c r="F507" s="2" t="str">
        <f>MID(IF(VLOOKUP("SurOccidente",[1]HistoriaOrdenCW24031155!$B507:$D$1413,2,FALSE)="NA","",(VLOOKUP("SurOccidente",[1]HistoriaOrdenCW24031155!$B507:$D$1413,3,FALSE))),1,90)</f>
        <v>Adecuaciones - Civiles LTE u Otras tecnologias</v>
      </c>
      <c r="G507" s="4">
        <f>VLOOKUP(A507,[1]HistoriaOrdenCW24031155!$C$2:$O$1413,13,FALSE)</f>
        <v>44446</v>
      </c>
      <c r="H507" t="str">
        <f t="shared" si="8"/>
        <v>Año 2</v>
      </c>
      <c r="I507" s="2" t="str">
        <f>VLOOKUP(LEFT(A507,3),TablasAnexas!$A$22:$B$41,2,FALSE)</f>
        <v>Nariño</v>
      </c>
      <c r="L507" t="str">
        <f>VLOOKUP(A507,[1]HistoriaOrdenCW24031155!$C$2:$F$1413,4,FALSE)</f>
        <v>German Dario Mancipe</v>
      </c>
    </row>
    <row r="508" spans="1:12" x14ac:dyDescent="0.25">
      <c r="A508" t="str">
        <f>VLOOKUP("SurOccidente",[1]HistoriaOrdenCW24031155!$B508:$C$1413,2,FALSE)</f>
        <v>PAS.Estadio</v>
      </c>
      <c r="B508" s="3">
        <f ca="1">SUMIF([1]HistoriaOrdenCW24031155!$C$1:$E$1413,A508,[1]HistoriaOrdenCW24031155!$E:$E)</f>
        <v>15295293</v>
      </c>
      <c r="C508" s="1">
        <f>SUMIFS([1]HistoriaOrdenCW24031155!$E$2:$E$1413,[1]HistoriaOrdenCW24031155!$C$2:$C$1413,A508,[1]HistoriaOrdenCW24031155!$Z$2:$Z$1413,"")</f>
        <v>0</v>
      </c>
      <c r="D508" s="1">
        <f>SUMIFS([1]HistoriaOrdenCW24031155!$E$2:$E$1413,[1]HistoriaOrdenCW24031155!$C$2:$C$1413,A508,[1]HistoriaOrdenCW24031155!$Z$2:$Z$1413,"&gt; 0")</f>
        <v>15295293</v>
      </c>
      <c r="E508" s="4">
        <f>IFERROR(IF(VLOOKUP(A508,[1]HistoriaOrdenCW24031155!$C$2:$Z$1413,24,FALSE)=0,"",VLOOKUP(A508,[1]HistoriaOrdenCW24031155!$C$2:$Z$1413,24,FALSE)),"")</f>
        <v>44504</v>
      </c>
      <c r="F508" s="2" t="str">
        <f>MID(IF(VLOOKUP("SurOccidente",[1]HistoriaOrdenCW24031155!$B508:$D$1413,2,FALSE)="NA","",(VLOOKUP("SurOccidente",[1]HistoriaOrdenCW24031155!$B508:$D$1413,3,FALSE))),1,90)</f>
        <v>Ampliación Localidades 700 - Ampliación Obras Civiles</v>
      </c>
      <c r="G508" s="4">
        <f>VLOOKUP(A508,[1]HistoriaOrdenCW24031155!$C$2:$O$1413,13,FALSE)</f>
        <v>44446</v>
      </c>
      <c r="H508" t="str">
        <f t="shared" si="8"/>
        <v>Año 2</v>
      </c>
      <c r="I508" s="2" t="str">
        <f>VLOOKUP(LEFT(A508,3),TablasAnexas!$A$22:$B$41,2,FALSE)</f>
        <v>Pasto</v>
      </c>
      <c r="L508" t="str">
        <f>VLOOKUP(A508,[1]HistoriaOrdenCW24031155!$C$2:$F$1413,4,FALSE)</f>
        <v>German Dario Mancipe</v>
      </c>
    </row>
    <row r="509" spans="1:12" x14ac:dyDescent="0.25">
      <c r="A509" t="str">
        <f>VLOOKUP("SurOccidente",[1]HistoriaOrdenCW24031155!$B509:$C$1413,2,FALSE)</f>
        <v>POP.Bello Horizonte</v>
      </c>
      <c r="B509" s="3">
        <f ca="1">SUMIF([1]HistoriaOrdenCW24031155!$C$1:$E$1413,A509,[1]HistoriaOrdenCW24031155!$E:$E)</f>
        <v>2097368</v>
      </c>
      <c r="C509" s="1">
        <f>SUMIFS([1]HistoriaOrdenCW24031155!$E$2:$E$1413,[1]HistoriaOrdenCW24031155!$C$2:$C$1413,A509,[1]HistoriaOrdenCW24031155!$Z$2:$Z$1413,"")</f>
        <v>0</v>
      </c>
      <c r="D509" s="1">
        <f>SUMIFS([1]HistoriaOrdenCW24031155!$E$2:$E$1413,[1]HistoriaOrdenCW24031155!$C$2:$C$1413,A509,[1]HistoriaOrdenCW24031155!$Z$2:$Z$1413,"&gt; 0")</f>
        <v>2097368</v>
      </c>
      <c r="E509" s="4">
        <f>IFERROR(IF(VLOOKUP(A509,[1]HistoriaOrdenCW24031155!$C$2:$Z$1413,24,FALSE)=0,"",VLOOKUP(A509,[1]HistoriaOrdenCW24031155!$C$2:$Z$1413,24,FALSE)),"")</f>
        <v>44504</v>
      </c>
      <c r="F509" s="2" t="str">
        <f>MID(IF(VLOOKUP("SurOccidente",[1]HistoriaOrdenCW24031155!$B509:$D$1413,2,FALSE)="NA","",(VLOOKUP("SurOccidente",[1]HistoriaOrdenCW24031155!$B509:$D$1413,3,FALSE))),1,90)</f>
        <v>Ampliación Localidades 700 - Ampliación Obras Civiles</v>
      </c>
      <c r="G509" s="4">
        <f>VLOOKUP(A509,[1]HistoriaOrdenCW24031155!$C$2:$O$1413,13,FALSE)</f>
        <v>44446</v>
      </c>
      <c r="H509" t="str">
        <f t="shared" si="8"/>
        <v>Año 2</v>
      </c>
      <c r="I509" s="2" t="str">
        <f>VLOOKUP(LEFT(A509,3),TablasAnexas!$A$22:$B$41,2,FALSE)</f>
        <v>Popayan</v>
      </c>
      <c r="L509" t="str">
        <f>VLOOKUP(A509,[1]HistoriaOrdenCW24031155!$C$2:$F$1413,4,FALSE)</f>
        <v>German Dario Mancipe</v>
      </c>
    </row>
    <row r="510" spans="1:12" x14ac:dyDescent="0.25">
      <c r="A510" t="str">
        <f>VLOOKUP("SurOccidente",[1]HistoriaOrdenCW24031155!$B510:$C$1413,2,FALSE)</f>
        <v>CAL.Evaristo</v>
      </c>
      <c r="B510" s="3">
        <f ca="1">SUMIF([1]HistoriaOrdenCW24031155!$C$1:$E$1413,A510,[1]HistoriaOrdenCW24031155!$E:$E)</f>
        <v>985400</v>
      </c>
      <c r="C510" s="1">
        <f>SUMIFS([1]HistoriaOrdenCW24031155!$E$2:$E$1413,[1]HistoriaOrdenCW24031155!$C$2:$C$1413,A510,[1]HistoriaOrdenCW24031155!$Z$2:$Z$1413,"")</f>
        <v>0</v>
      </c>
      <c r="D510" s="1">
        <f>SUMIFS([1]HistoriaOrdenCW24031155!$E$2:$E$1413,[1]HistoriaOrdenCW24031155!$C$2:$C$1413,A510,[1]HistoriaOrdenCW24031155!$Z$2:$Z$1413,"&gt; 0")</f>
        <v>985400</v>
      </c>
      <c r="E510" s="4">
        <f>IFERROR(IF(VLOOKUP(A510,[1]HistoriaOrdenCW24031155!$C$2:$Z$1413,24,FALSE)=0,"",VLOOKUP(A510,[1]HistoriaOrdenCW24031155!$C$2:$Z$1413,24,FALSE)),"")</f>
        <v>44504</v>
      </c>
      <c r="F510" s="2" t="str">
        <f>MID(IF(VLOOKUP("SurOccidente",[1]HistoriaOrdenCW24031155!$B510:$D$1413,2,FALSE)="NA","",(VLOOKUP("SurOccidente",[1]HistoriaOrdenCW24031155!$B510:$D$1413,3,FALSE))),1,90)</f>
        <v>Ampliación Localidades 700 - Ampliación Obras Civiles</v>
      </c>
      <c r="G510" s="4">
        <f>VLOOKUP(A510,[1]HistoriaOrdenCW24031155!$C$2:$O$1413,13,FALSE)</f>
        <v>44446</v>
      </c>
      <c r="H510" t="str">
        <f t="shared" si="8"/>
        <v>Año 2</v>
      </c>
      <c r="I510" s="2" t="str">
        <f>VLOOKUP(LEFT(A510,3),TablasAnexas!$A$22:$B$41,2,FALSE)</f>
        <v>Cali</v>
      </c>
      <c r="L510" t="str">
        <f>VLOOKUP(A510,[1]HistoriaOrdenCW24031155!$C$2:$F$1413,4,FALSE)</f>
        <v>German Dario Mancipe</v>
      </c>
    </row>
    <row r="511" spans="1:12" x14ac:dyDescent="0.25">
      <c r="A511" t="str">
        <f>VLOOKUP("SurOccidente",[1]HistoriaOrdenCW24031155!$B511:$C$1413,2,FALSE)</f>
        <v>VAL.Golondrinas</v>
      </c>
      <c r="B511" s="3">
        <f ca="1">SUMIF([1]HistoriaOrdenCW24031155!$C$1:$E$1413,A511,[1]HistoriaOrdenCW24031155!$E:$E)</f>
        <v>10000000</v>
      </c>
      <c r="C511" s="1">
        <f>SUMIFS([1]HistoriaOrdenCW24031155!$E$2:$E$1413,[1]HistoriaOrdenCW24031155!$C$2:$C$1413,A511,[1]HistoriaOrdenCW24031155!$Z$2:$Z$1413,"")</f>
        <v>10000000</v>
      </c>
      <c r="D511" s="1">
        <f>SUMIFS([1]HistoriaOrdenCW24031155!$E$2:$E$1413,[1]HistoriaOrdenCW24031155!$C$2:$C$1413,A511,[1]HistoriaOrdenCW24031155!$Z$2:$Z$1413,"&gt; 0")</f>
        <v>0</v>
      </c>
      <c r="E511" s="4" t="str">
        <f>IFERROR(IF(VLOOKUP(A511,[1]HistoriaOrdenCW24031155!$C$2:$Z$1413,24,FALSE)=0,"",VLOOKUP(A511,[1]HistoriaOrdenCW24031155!$C$2:$Z$1413,24,FALSE)),"")</f>
        <v/>
      </c>
      <c r="F511" s="2" t="str">
        <f>MID(IF(VLOOKUP("SurOccidente",[1]HistoriaOrdenCW24031155!$B511:$D$1413,2,FALSE)="NA","",(VLOOKUP("SurOccidente",[1]HistoriaOrdenCW24031155!$B511:$D$1413,3,FALSE))),1,90)</f>
        <v>Ampliación 3G/LTE - Ampliación Obras Civiles</v>
      </c>
      <c r="G511" s="4">
        <f>VLOOKUP(A511,[1]HistoriaOrdenCW24031155!$C$2:$O$1413,13,FALSE)</f>
        <v>44446</v>
      </c>
      <c r="H511" t="str">
        <f t="shared" si="8"/>
        <v>Año 2</v>
      </c>
      <c r="I511" s="2" t="str">
        <f>VLOOKUP(LEFT(A511,3),TablasAnexas!$A$22:$B$41,2,FALSE)</f>
        <v>Valle del Cauca</v>
      </c>
      <c r="L511" t="str">
        <f>VLOOKUP(A511,[1]HistoriaOrdenCW24031155!$C$2:$F$1413,4,FALSE)</f>
        <v>German Dario Mancipe</v>
      </c>
    </row>
    <row r="512" spans="1:12" x14ac:dyDescent="0.25">
      <c r="A512" t="str">
        <f>VLOOKUP("SurOccidente",[1]HistoriaOrdenCW24031155!$B512:$C$1413,2,FALSE)</f>
        <v>CAL.Calvario</v>
      </c>
      <c r="B512" s="3">
        <f ca="1">SUMIF([1]HistoriaOrdenCW24031155!$C$1:$E$1413,A512,[1]HistoriaOrdenCW24031155!$E:$E)</f>
        <v>16820296</v>
      </c>
      <c r="C512" s="1">
        <f>SUMIFS([1]HistoriaOrdenCW24031155!$E$2:$E$1413,[1]HistoriaOrdenCW24031155!$C$2:$C$1413,A512,[1]HistoriaOrdenCW24031155!$Z$2:$Z$1413,"")</f>
        <v>0</v>
      </c>
      <c r="D512" s="1">
        <f>SUMIFS([1]HistoriaOrdenCW24031155!$E$2:$E$1413,[1]HistoriaOrdenCW24031155!$C$2:$C$1413,A512,[1]HistoriaOrdenCW24031155!$Z$2:$Z$1413,"&gt; 0")</f>
        <v>16820296</v>
      </c>
      <c r="E512" s="4">
        <f>IFERROR(IF(VLOOKUP(A512,[1]HistoriaOrdenCW24031155!$C$2:$Z$1413,24,FALSE)=0,"",VLOOKUP(A512,[1]HistoriaOrdenCW24031155!$C$2:$Z$1413,24,FALSE)),"")</f>
        <v>44473</v>
      </c>
      <c r="F512" s="2" t="str">
        <f>MID(IF(VLOOKUP("SurOccidente",[1]HistoriaOrdenCW24031155!$B512:$D$1413,2,FALSE)="NA","",(VLOOKUP("SurOccidente",[1]HistoriaOrdenCW24031155!$B512:$D$1413,3,FALSE))),1,90)</f>
        <v>Ampliación Localidades 700 - Ampliación Obras Civiles</v>
      </c>
      <c r="G512" s="4">
        <f>VLOOKUP(A512,[1]HistoriaOrdenCW24031155!$C$2:$O$1413,13,FALSE)</f>
        <v>44446</v>
      </c>
      <c r="H512" t="str">
        <f t="shared" si="8"/>
        <v>Año 2</v>
      </c>
      <c r="I512" s="2" t="str">
        <f>VLOOKUP(LEFT(A512,3),TablasAnexas!$A$22:$B$41,2,FALSE)</f>
        <v>Cali</v>
      </c>
      <c r="L512" t="str">
        <f>VLOOKUP(A512,[1]HistoriaOrdenCW24031155!$C$2:$F$1413,4,FALSE)</f>
        <v>German Dario Mancipe</v>
      </c>
    </row>
    <row r="513" spans="1:12" x14ac:dyDescent="0.25">
      <c r="A513" t="str">
        <f>VLOOKUP("SurOccidente",[1]HistoriaOrdenCW24031155!$B513:$C$1413,2,FALSE)</f>
        <v>IBG.Centro</v>
      </c>
      <c r="B513" s="3">
        <f ca="1">SUMIF([1]HistoriaOrdenCW24031155!$C$1:$E$1413,A513,[1]HistoriaOrdenCW24031155!$E:$E)</f>
        <v>13677881</v>
      </c>
      <c r="C513" s="1">
        <f>SUMIFS([1]HistoriaOrdenCW24031155!$E$2:$E$1413,[1]HistoriaOrdenCW24031155!$C$2:$C$1413,A513,[1]HistoriaOrdenCW24031155!$Z$2:$Z$1413,"")</f>
        <v>0</v>
      </c>
      <c r="D513" s="1">
        <f>SUMIFS([1]HistoriaOrdenCW24031155!$E$2:$E$1413,[1]HistoriaOrdenCW24031155!$C$2:$C$1413,A513,[1]HistoriaOrdenCW24031155!$Z$2:$Z$1413,"&gt; 0")</f>
        <v>13677881</v>
      </c>
      <c r="E513" s="4">
        <f>IFERROR(IF(VLOOKUP(A513,[1]HistoriaOrdenCW24031155!$C$2:$Z$1413,24,FALSE)=0,"",VLOOKUP(A513,[1]HistoriaOrdenCW24031155!$C$2:$Z$1413,24,FALSE)),"")</f>
        <v>44504</v>
      </c>
      <c r="F513" s="2" t="str">
        <f>MID(IF(VLOOKUP("SurOccidente",[1]HistoriaOrdenCW24031155!$B513:$D$1413,2,FALSE)="NA","",(VLOOKUP("SurOccidente",[1]HistoriaOrdenCW24031155!$B513:$D$1413,3,FALSE))),1,90)</f>
        <v>Ampliación Localidades 700 - Ampliación Obras Civiles</v>
      </c>
      <c r="G513" s="4">
        <f>VLOOKUP(A513,[1]HistoriaOrdenCW24031155!$C$2:$O$1413,13,FALSE)</f>
        <v>44446</v>
      </c>
      <c r="H513" t="str">
        <f t="shared" si="8"/>
        <v>Año 2</v>
      </c>
      <c r="I513" s="2" t="str">
        <f>VLOOKUP(LEFT(A513,3),TablasAnexas!$A$22:$B$41,2,FALSE)</f>
        <v>Ibague</v>
      </c>
      <c r="L513" t="str">
        <f>VLOOKUP(A513,[1]HistoriaOrdenCW24031155!$C$2:$F$1413,4,FALSE)</f>
        <v>German Dario Mancipe</v>
      </c>
    </row>
    <row r="514" spans="1:12" x14ac:dyDescent="0.25">
      <c r="A514" t="str">
        <f>VLOOKUP("SurOccidente",[1]HistoriaOrdenCW24031155!$B514:$C$1413,2,FALSE)</f>
        <v>IBG.Modelia</v>
      </c>
      <c r="B514" s="3">
        <f ca="1">SUMIF([1]HistoriaOrdenCW24031155!$C$1:$E$1413,A514,[1]HistoriaOrdenCW24031155!$E:$E)</f>
        <v>6548476</v>
      </c>
      <c r="C514" s="1">
        <f>SUMIFS([1]HistoriaOrdenCW24031155!$E$2:$E$1413,[1]HistoriaOrdenCW24031155!$C$2:$C$1413,A514,[1]HistoriaOrdenCW24031155!$Z$2:$Z$1413,"")</f>
        <v>0</v>
      </c>
      <c r="D514" s="1">
        <f>SUMIFS([1]HistoriaOrdenCW24031155!$E$2:$E$1413,[1]HistoriaOrdenCW24031155!$C$2:$C$1413,A514,[1]HistoriaOrdenCW24031155!$Z$2:$Z$1413,"&gt; 0")</f>
        <v>6548476</v>
      </c>
      <c r="E514" s="4">
        <f>IFERROR(IF(VLOOKUP(A514,[1]HistoriaOrdenCW24031155!$C$2:$Z$1413,24,FALSE)=0,"",VLOOKUP(A514,[1]HistoriaOrdenCW24031155!$C$2:$Z$1413,24,FALSE)),"")</f>
        <v>44473</v>
      </c>
      <c r="F514" s="2" t="str">
        <f>MID(IF(VLOOKUP("SurOccidente",[1]HistoriaOrdenCW24031155!$B514:$D$1413,2,FALSE)="NA","",(VLOOKUP("SurOccidente",[1]HistoriaOrdenCW24031155!$B514:$D$1413,3,FALSE))),1,90)</f>
        <v>Ampliación Localidades 700 - Ampliación Obras Civiles</v>
      </c>
      <c r="G514" s="4">
        <f>VLOOKUP(A514,[1]HistoriaOrdenCW24031155!$C$2:$O$1413,13,FALSE)</f>
        <v>44445</v>
      </c>
      <c r="H514" t="str">
        <f t="shared" si="8"/>
        <v>Año 2</v>
      </c>
      <c r="I514" s="2" t="str">
        <f>VLOOKUP(LEFT(A514,3),TablasAnexas!$A$22:$B$41,2,FALSE)</f>
        <v>Ibague</v>
      </c>
      <c r="L514" t="str">
        <f>VLOOKUP(A514,[1]HistoriaOrdenCW24031155!$C$2:$F$1413,4,FALSE)</f>
        <v>German Dario Mancipe</v>
      </c>
    </row>
    <row r="515" spans="1:12" x14ac:dyDescent="0.25">
      <c r="A515" t="str">
        <f>VLOOKUP("SurOccidente",[1]HistoriaOrdenCW24031155!$B515:$C$1413,2,FALSE)</f>
        <v>CAL.Diamante</v>
      </c>
      <c r="B515" s="3">
        <f ca="1">SUMIF([1]HistoriaOrdenCW24031155!$C$1:$E$1413,A515,[1]HistoriaOrdenCW24031155!$E:$E)</f>
        <v>19242490</v>
      </c>
      <c r="C515" s="1">
        <f>SUMIFS([1]HistoriaOrdenCW24031155!$E$2:$E$1413,[1]HistoriaOrdenCW24031155!$C$2:$C$1413,A515,[1]HistoriaOrdenCW24031155!$Z$2:$Z$1413,"")</f>
        <v>0</v>
      </c>
      <c r="D515" s="1">
        <f>SUMIFS([1]HistoriaOrdenCW24031155!$E$2:$E$1413,[1]HistoriaOrdenCW24031155!$C$2:$C$1413,A515,[1]HistoriaOrdenCW24031155!$Z$2:$Z$1413,"&gt; 0")</f>
        <v>19242490</v>
      </c>
      <c r="E515" s="4">
        <f>IFERROR(IF(VLOOKUP(A515,[1]HistoriaOrdenCW24031155!$C$2:$Z$1413,24,FALSE)=0,"",VLOOKUP(A515,[1]HistoriaOrdenCW24031155!$C$2:$Z$1413,24,FALSE)),"")</f>
        <v>44473</v>
      </c>
      <c r="F515" s="2" t="str">
        <f>MID(IF(VLOOKUP("SurOccidente",[1]HistoriaOrdenCW24031155!$B515:$D$1413,2,FALSE)="NA","",(VLOOKUP("SurOccidente",[1]HistoriaOrdenCW24031155!$B515:$D$1413,3,FALSE))),1,90)</f>
        <v>Ampliación Localidades 700 - Ampliación Obras Civiles</v>
      </c>
      <c r="G515" s="4">
        <f>VLOOKUP(A515,[1]HistoriaOrdenCW24031155!$C$2:$O$1413,13,FALSE)</f>
        <v>44445</v>
      </c>
      <c r="H515" t="str">
        <f t="shared" ref="H515:H578" si="9">IF(YEAR(G515)=2022,"Año 3",IF(YEAR(G515)=2021,"Año 2","Año 1"))</f>
        <v>Año 2</v>
      </c>
      <c r="I515" s="2" t="str">
        <f>VLOOKUP(LEFT(A515,3),TablasAnexas!$A$22:$B$41,2,FALSE)</f>
        <v>Cali</v>
      </c>
      <c r="L515" t="str">
        <f>VLOOKUP(A515,[1]HistoriaOrdenCW24031155!$C$2:$F$1413,4,FALSE)</f>
        <v>German Dario Mancipe</v>
      </c>
    </row>
    <row r="516" spans="1:12" x14ac:dyDescent="0.25">
      <c r="A516" t="str">
        <f>VLOOKUP("SurOccidente",[1]HistoriaOrdenCW24031155!$B516:$C$1413,2,FALSE)</f>
        <v>CAU.La Alianza</v>
      </c>
      <c r="B516" s="3">
        <f ca="1">SUMIF([1]HistoriaOrdenCW24031155!$C$1:$E$1413,A516,[1]HistoriaOrdenCW24031155!$E:$E)</f>
        <v>506667678</v>
      </c>
      <c r="C516" s="1">
        <f>SUMIFS([1]HistoriaOrdenCW24031155!$E$2:$E$1413,[1]HistoriaOrdenCW24031155!$C$2:$C$1413,A516,[1]HistoriaOrdenCW24031155!$Z$2:$Z$1413,"")</f>
        <v>261882136</v>
      </c>
      <c r="D516" s="1">
        <f>SUMIFS([1]HistoriaOrdenCW24031155!$E$2:$E$1413,[1]HistoriaOrdenCW24031155!$C$2:$C$1413,A516,[1]HistoriaOrdenCW24031155!$Z$2:$Z$1413,"&gt; 0")</f>
        <v>244785542</v>
      </c>
      <c r="E516" s="4" t="str">
        <f>IFERROR(IF(VLOOKUP(A516,[1]HistoriaOrdenCW24031155!$C$2:$Z$1413,24,FALSE)=0,"",VLOOKUP(A516,[1]HistoriaOrdenCW24031155!$C$2:$Z$1413,24,FALSE)),"")</f>
        <v/>
      </c>
      <c r="F516" s="2" t="str">
        <f>MID(IF(VLOOKUP("SurOccidente",[1]HistoriaOrdenCW24031155!$B516:$D$1413,2,FALSE)="NA","",(VLOOKUP("SurOccidente",[1]HistoriaOrdenCW24031155!$B516:$D$1413,3,FALSE))),1,90)</f>
        <v>Localidades 700 - Suministro e Instalación Torre</v>
      </c>
      <c r="G516" s="4">
        <f>VLOOKUP(A516,[1]HistoriaOrdenCW24031155!$C$2:$O$1413,13,FALSE)</f>
        <v>44452</v>
      </c>
      <c r="H516" t="str">
        <f t="shared" si="9"/>
        <v>Año 2</v>
      </c>
      <c r="I516" s="2" t="str">
        <f>VLOOKUP(LEFT(A516,3),TablasAnexas!$A$22:$B$41,2,FALSE)</f>
        <v>Cauca</v>
      </c>
      <c r="L516" t="str">
        <f>VLOOKUP(A516,[1]HistoriaOrdenCW24031155!$C$2:$F$1413,4,FALSE)</f>
        <v>Juan Carlos Gonzalez</v>
      </c>
    </row>
    <row r="517" spans="1:12" x14ac:dyDescent="0.25">
      <c r="A517" t="str">
        <f>VLOOKUP("SurOccidente",[1]HistoriaOrdenCW24031155!$B517:$C$1413,2,FALSE)</f>
        <v>PUT.Sensella</v>
      </c>
      <c r="B517" s="3">
        <f ca="1">SUMIF([1]HistoriaOrdenCW24031155!$C$1:$E$1413,A517,[1]HistoriaOrdenCW24031155!$E:$E)</f>
        <v>906524692</v>
      </c>
      <c r="C517" s="1">
        <f>SUMIFS([1]HistoriaOrdenCW24031155!$E$2:$E$1413,[1]HistoriaOrdenCW24031155!$C$2:$C$1413,A517,[1]HistoriaOrdenCW24031155!$Z$2:$Z$1413,"")</f>
        <v>660938719</v>
      </c>
      <c r="D517" s="1">
        <f>SUMIFS([1]HistoriaOrdenCW24031155!$E$2:$E$1413,[1]HistoriaOrdenCW24031155!$C$2:$C$1413,A517,[1]HistoriaOrdenCW24031155!$Z$2:$Z$1413,"&gt; 0")</f>
        <v>245585973</v>
      </c>
      <c r="E517" s="4" t="str">
        <f>IFERROR(IF(VLOOKUP(A517,[1]HistoriaOrdenCW24031155!$C$2:$Z$1413,24,FALSE)=0,"",VLOOKUP(A517,[1]HistoriaOrdenCW24031155!$C$2:$Z$1413,24,FALSE)),"")</f>
        <v/>
      </c>
      <c r="F517" s="2" t="str">
        <f>MID(IF(VLOOKUP("SurOccidente",[1]HistoriaOrdenCW24031155!$B517:$D$1413,2,FALSE)="NA","",(VLOOKUP("SurOccidente",[1]HistoriaOrdenCW24031155!$B517:$D$1413,3,FALSE))),1,90)</f>
        <v>Localidades 700 - Suministro e Instalación Torre</v>
      </c>
      <c r="G517" s="4">
        <f>VLOOKUP(A517,[1]HistoriaOrdenCW24031155!$C$2:$O$1413,13,FALSE)</f>
        <v>44452</v>
      </c>
      <c r="H517" t="str">
        <f t="shared" si="9"/>
        <v>Año 2</v>
      </c>
      <c r="I517" s="2" t="str">
        <f>VLOOKUP(LEFT(A517,3),TablasAnexas!$A$22:$B$41,2,FALSE)</f>
        <v>Putumayo</v>
      </c>
      <c r="L517" t="str">
        <f>VLOOKUP(A517,[1]HistoriaOrdenCW24031155!$C$2:$F$1413,4,FALSE)</f>
        <v>Juan Carlos Gonzalez</v>
      </c>
    </row>
    <row r="518" spans="1:12" x14ac:dyDescent="0.25">
      <c r="A518" t="str">
        <f>VLOOKUP("SurOccidente",[1]HistoriaOrdenCW24031155!$B518:$C$1413,2,FALSE)</f>
        <v>PUT.Germania-2</v>
      </c>
      <c r="B518" s="3">
        <f ca="1">SUMIF([1]HistoriaOrdenCW24031155!$C$1:$E$1413,A518,[1]HistoriaOrdenCW24031155!$E:$E)</f>
        <v>715383743</v>
      </c>
      <c r="C518" s="1">
        <f>SUMIFS([1]HistoriaOrdenCW24031155!$E$2:$E$1413,[1]HistoriaOrdenCW24031155!$C$2:$C$1413,A518,[1]HistoriaOrdenCW24031155!$Z$2:$Z$1413,"")</f>
        <v>373550997</v>
      </c>
      <c r="D518" s="1">
        <f>SUMIFS([1]HistoriaOrdenCW24031155!$E$2:$E$1413,[1]HistoriaOrdenCW24031155!$C$2:$C$1413,A518,[1]HistoriaOrdenCW24031155!$Z$2:$Z$1413,"&gt; 0")</f>
        <v>341832746</v>
      </c>
      <c r="E518" s="4" t="str">
        <f>IFERROR(IF(VLOOKUP(A518,[1]HistoriaOrdenCW24031155!$C$2:$Z$1413,24,FALSE)=0,"",VLOOKUP(A518,[1]HistoriaOrdenCW24031155!$C$2:$Z$1413,24,FALSE)),"")</f>
        <v/>
      </c>
      <c r="F518" s="2" t="str">
        <f>MID(IF(VLOOKUP("SurOccidente",[1]HistoriaOrdenCW24031155!$B518:$D$1413,2,FALSE)="NA","",(VLOOKUP("SurOccidente",[1]HistoriaOrdenCW24031155!$B518:$D$1413,3,FALSE))),1,90)</f>
        <v>Localidades 700 - Suministro e Instalación Torre</v>
      </c>
      <c r="G518" s="4">
        <f>VLOOKUP(A518,[1]HistoriaOrdenCW24031155!$C$2:$O$1413,13,FALSE)</f>
        <v>44452</v>
      </c>
      <c r="H518" t="str">
        <f t="shared" si="9"/>
        <v>Año 2</v>
      </c>
      <c r="I518" s="2" t="str">
        <f>VLOOKUP(LEFT(A518,3),TablasAnexas!$A$22:$B$41,2,FALSE)</f>
        <v>Putumayo</v>
      </c>
      <c r="L518" t="str">
        <f>VLOOKUP(A518,[1]HistoriaOrdenCW24031155!$C$2:$F$1413,4,FALSE)</f>
        <v>Juan Carlos Gonzalez</v>
      </c>
    </row>
    <row r="519" spans="1:12" x14ac:dyDescent="0.25">
      <c r="A519" t="str">
        <f>VLOOKUP("SurOccidente",[1]HistoriaOrdenCW24031155!$B519:$C$1413,2,FALSE)</f>
        <v>PUT.Colgas Cocaya</v>
      </c>
      <c r="B519" s="3">
        <f ca="1">SUMIF([1]HistoriaOrdenCW24031155!$C$1:$E$1413,A519,[1]HistoriaOrdenCW24031155!$E:$E)</f>
        <v>664957917</v>
      </c>
      <c r="C519" s="1">
        <f>SUMIFS([1]HistoriaOrdenCW24031155!$E$2:$E$1413,[1]HistoriaOrdenCW24031155!$C$2:$C$1413,A519,[1]HistoriaOrdenCW24031155!$Z$2:$Z$1413,"")</f>
        <v>50000000</v>
      </c>
      <c r="D519" s="1">
        <f>SUMIFS([1]HistoriaOrdenCW24031155!$E$2:$E$1413,[1]HistoriaOrdenCW24031155!$C$2:$C$1413,A519,[1]HistoriaOrdenCW24031155!$Z$2:$Z$1413,"&gt; 0")</f>
        <v>614957917</v>
      </c>
      <c r="E519" s="4" t="str">
        <f>IFERROR(IF(VLOOKUP(A519,[1]HistoriaOrdenCW24031155!$C$2:$Z$1413,24,FALSE)=0,"",VLOOKUP(A519,[1]HistoriaOrdenCW24031155!$C$2:$Z$1413,24,FALSE)),"")</f>
        <v/>
      </c>
      <c r="F519" s="2" t="str">
        <f>MID(IF(VLOOKUP("SurOccidente",[1]HistoriaOrdenCW24031155!$B519:$D$1413,2,FALSE)="NA","",(VLOOKUP("SurOccidente",[1]HistoriaOrdenCW24031155!$B519:$D$1413,3,FALSE))),1,90)</f>
        <v>Localidades 700 - Suministro e Instalación Torre</v>
      </c>
      <c r="G519" s="4">
        <f>VLOOKUP(A519,[1]HistoriaOrdenCW24031155!$C$2:$O$1413,13,FALSE)</f>
        <v>44445</v>
      </c>
      <c r="H519" t="str">
        <f t="shared" si="9"/>
        <v>Año 2</v>
      </c>
      <c r="I519" s="2" t="str">
        <f>VLOOKUP(LEFT(A519,3),TablasAnexas!$A$22:$B$41,2,FALSE)</f>
        <v>Putumayo</v>
      </c>
      <c r="L519" t="str">
        <f>VLOOKUP(A519,[1]HistoriaOrdenCW24031155!$C$2:$F$1413,4,FALSE)</f>
        <v>Juan Carlos Gonzalez</v>
      </c>
    </row>
    <row r="520" spans="1:12" x14ac:dyDescent="0.25">
      <c r="A520" t="str">
        <f>VLOOKUP("SurOccidente",[1]HistoriaOrdenCW24031155!$B520:$C$1413,2,FALSE)</f>
        <v>CAU.El Hoyo</v>
      </c>
      <c r="B520" s="3">
        <f ca="1">SUMIF([1]HistoriaOrdenCW24031155!$C$1:$E$1413,A520,[1]HistoriaOrdenCW24031155!$E:$E)</f>
        <v>820530000</v>
      </c>
      <c r="C520" s="1">
        <f>SUMIFS([1]HistoriaOrdenCW24031155!$E$2:$E$1413,[1]HistoriaOrdenCW24031155!$C$2:$C$1413,A520,[1]HistoriaOrdenCW24031155!$Z$2:$Z$1413,"")</f>
        <v>820530000</v>
      </c>
      <c r="D520" s="1">
        <f>SUMIFS([1]HistoriaOrdenCW24031155!$E$2:$E$1413,[1]HistoriaOrdenCW24031155!$C$2:$C$1413,A520,[1]HistoriaOrdenCW24031155!$Z$2:$Z$1413,"&gt; 0")</f>
        <v>0</v>
      </c>
      <c r="E520" s="4" t="str">
        <f>IFERROR(IF(VLOOKUP(A520,[1]HistoriaOrdenCW24031155!$C$2:$Z$1413,24,FALSE)=0,"",VLOOKUP(A520,[1]HistoriaOrdenCW24031155!$C$2:$Z$1413,24,FALSE)),"")</f>
        <v/>
      </c>
      <c r="F520" s="2" t="str">
        <f>MID(IF(VLOOKUP("SurOccidente",[1]HistoriaOrdenCW24031155!$B520:$D$1413,2,FALSE)="NA","",(VLOOKUP("SurOccidente",[1]HistoriaOrdenCW24031155!$B520:$D$1413,3,FALSE))),1,90)</f>
        <v>Localidades 700 - Suministro e Instalación Torre</v>
      </c>
      <c r="G520" s="4">
        <f>VLOOKUP(A520,[1]HistoriaOrdenCW24031155!$C$2:$O$1413,13,FALSE)</f>
        <v>44452</v>
      </c>
      <c r="H520" t="str">
        <f t="shared" si="9"/>
        <v>Año 2</v>
      </c>
      <c r="I520" s="2" t="str">
        <f>VLOOKUP(LEFT(A520,3),TablasAnexas!$A$22:$B$41,2,FALSE)</f>
        <v>Cauca</v>
      </c>
      <c r="L520" t="str">
        <f>VLOOKUP(A520,[1]HistoriaOrdenCW24031155!$C$2:$F$1413,4,FALSE)</f>
        <v>Juan Carlos Gonzalez</v>
      </c>
    </row>
    <row r="521" spans="1:12" x14ac:dyDescent="0.25">
      <c r="A521" t="str">
        <f>VLOOKUP("SurOccidente",[1]HistoriaOrdenCW24031155!$B521:$C$1413,2,FALSE)</f>
        <v>CAU.El Hoyo</v>
      </c>
      <c r="B521" s="3">
        <f ca="1">SUMIF([1]HistoriaOrdenCW24031155!$C$1:$E$1413,A521,[1]HistoriaOrdenCW24031155!$E:$E)</f>
        <v>820530000</v>
      </c>
      <c r="C521" s="1">
        <f>SUMIFS([1]HistoriaOrdenCW24031155!$E$2:$E$1413,[1]HistoriaOrdenCW24031155!$C$2:$C$1413,A521,[1]HistoriaOrdenCW24031155!$Z$2:$Z$1413,"")</f>
        <v>820530000</v>
      </c>
      <c r="D521" s="1">
        <f>SUMIFS([1]HistoriaOrdenCW24031155!$E$2:$E$1413,[1]HistoriaOrdenCW24031155!$C$2:$C$1413,A521,[1]HistoriaOrdenCW24031155!$Z$2:$Z$1413,"&gt; 0")</f>
        <v>0</v>
      </c>
      <c r="E521" s="4" t="str">
        <f>IFERROR(IF(VLOOKUP(A521,[1]HistoriaOrdenCW24031155!$C$2:$Z$1413,24,FALSE)=0,"",VLOOKUP(A521,[1]HistoriaOrdenCW24031155!$C$2:$Z$1413,24,FALSE)),"")</f>
        <v/>
      </c>
      <c r="F521" s="2" t="str">
        <f>MID(IF(VLOOKUP("SurOccidente",[1]HistoriaOrdenCW24031155!$B521:$D$1413,2,FALSE)="NA","",(VLOOKUP("SurOccidente",[1]HistoriaOrdenCW24031155!$B521:$D$1413,3,FALSE))),1,90)</f>
        <v>Localidades 700 - Obra Civil 100%</v>
      </c>
      <c r="G521" s="4">
        <f>VLOOKUP(A521,[1]HistoriaOrdenCW24031155!$C$2:$O$1413,13,FALSE)</f>
        <v>44452</v>
      </c>
      <c r="H521" t="str">
        <f t="shared" si="9"/>
        <v>Año 2</v>
      </c>
      <c r="I521" s="2" t="str">
        <f>VLOOKUP(LEFT(A521,3),TablasAnexas!$A$22:$B$41,2,FALSE)</f>
        <v>Cauca</v>
      </c>
      <c r="L521" t="str">
        <f>VLOOKUP(A521,[1]HistoriaOrdenCW24031155!$C$2:$F$1413,4,FALSE)</f>
        <v>Juan Carlos Gonzalez</v>
      </c>
    </row>
    <row r="522" spans="1:12" x14ac:dyDescent="0.25">
      <c r="A522" t="str">
        <f>VLOOKUP("SurOccidente",[1]HistoriaOrdenCW24031155!$B522:$C$1413,2,FALSE)</f>
        <v>CAQ.Remolinos de Aricunti</v>
      </c>
      <c r="B522" s="3">
        <f ca="1">SUMIF([1]HistoriaOrdenCW24031155!$C$1:$E$1413,A522,[1]HistoriaOrdenCW24031155!$E:$E)</f>
        <v>493720196</v>
      </c>
      <c r="C522" s="1">
        <f>SUMIFS([1]HistoriaOrdenCW24031155!$E$2:$E$1413,[1]HistoriaOrdenCW24031155!$C$2:$C$1413,A522,[1]HistoriaOrdenCW24031155!$Z$2:$Z$1413,"")</f>
        <v>248934654</v>
      </c>
      <c r="D522" s="1">
        <f>SUMIFS([1]HistoriaOrdenCW24031155!$E$2:$E$1413,[1]HistoriaOrdenCW24031155!$C$2:$C$1413,A522,[1]HistoriaOrdenCW24031155!$Z$2:$Z$1413,"&gt; 0")</f>
        <v>244785542</v>
      </c>
      <c r="E522" s="4" t="str">
        <f>IFERROR(IF(VLOOKUP(A522,[1]HistoriaOrdenCW24031155!$C$2:$Z$1413,24,FALSE)=0,"",VLOOKUP(A522,[1]HistoriaOrdenCW24031155!$C$2:$Z$1413,24,FALSE)),"")</f>
        <v/>
      </c>
      <c r="F522" s="2" t="str">
        <f>MID(IF(VLOOKUP("SurOccidente",[1]HistoriaOrdenCW24031155!$B522:$D$1413,2,FALSE)="NA","",(VLOOKUP("SurOccidente",[1]HistoriaOrdenCW24031155!$B522:$D$1413,3,FALSE))),1,90)</f>
        <v>Localidades 700 - Obra Civil 100%</v>
      </c>
      <c r="G522" s="4">
        <f>VLOOKUP(A522,[1]HistoriaOrdenCW24031155!$C$2:$O$1413,13,FALSE)</f>
        <v>44452</v>
      </c>
      <c r="H522" t="str">
        <f t="shared" si="9"/>
        <v>Año 2</v>
      </c>
      <c r="I522" s="2" t="str">
        <f>VLOOKUP(LEFT(A522,3),TablasAnexas!$A$22:$B$41,2,FALSE)</f>
        <v>Caqueta</v>
      </c>
      <c r="L522" t="str">
        <f>VLOOKUP(A522,[1]HistoriaOrdenCW24031155!$C$2:$F$1413,4,FALSE)</f>
        <v>Juan Carlos Gonzalez</v>
      </c>
    </row>
    <row r="523" spans="1:12" x14ac:dyDescent="0.25">
      <c r="A523" t="str">
        <f>VLOOKUP("SurOccidente",[1]HistoriaOrdenCW24031155!$B523:$C$1413,2,FALSE)</f>
        <v>CAQ.Remolinos de Aricunti</v>
      </c>
      <c r="B523" s="3">
        <f ca="1">SUMIF([1]HistoriaOrdenCW24031155!$C$1:$E$1413,A523,[1]HistoriaOrdenCW24031155!$E:$E)</f>
        <v>493720196</v>
      </c>
      <c r="C523" s="1">
        <f>SUMIFS([1]HistoriaOrdenCW24031155!$E$2:$E$1413,[1]HistoriaOrdenCW24031155!$C$2:$C$1413,A523,[1]HistoriaOrdenCW24031155!$Z$2:$Z$1413,"")</f>
        <v>248934654</v>
      </c>
      <c r="D523" s="1">
        <f>SUMIFS([1]HistoriaOrdenCW24031155!$E$2:$E$1413,[1]HistoriaOrdenCW24031155!$C$2:$C$1413,A523,[1]HistoriaOrdenCW24031155!$Z$2:$Z$1413,"&gt; 0")</f>
        <v>244785542</v>
      </c>
      <c r="E523" s="4" t="str">
        <f>IFERROR(IF(VLOOKUP(A523,[1]HistoriaOrdenCW24031155!$C$2:$Z$1413,24,FALSE)=0,"",VLOOKUP(A523,[1]HistoriaOrdenCW24031155!$C$2:$Z$1413,24,FALSE)),"")</f>
        <v/>
      </c>
      <c r="F523" s="2" t="str">
        <f>MID(IF(VLOOKUP("SurOccidente",[1]HistoriaOrdenCW24031155!$B523:$D$1413,2,FALSE)="NA","",(VLOOKUP("SurOccidente",[1]HistoriaOrdenCW24031155!$B523:$D$1413,3,FALSE))),1,90)</f>
        <v>Localidades 700 - Suministro e Instalación Torre</v>
      </c>
      <c r="G523" s="4">
        <f>VLOOKUP(A523,[1]HistoriaOrdenCW24031155!$C$2:$O$1413,13,FALSE)</f>
        <v>44452</v>
      </c>
      <c r="H523" t="str">
        <f t="shared" si="9"/>
        <v>Año 2</v>
      </c>
      <c r="I523" s="2" t="str">
        <f>VLOOKUP(LEFT(A523,3),TablasAnexas!$A$22:$B$41,2,FALSE)</f>
        <v>Caqueta</v>
      </c>
      <c r="L523" t="str">
        <f>VLOOKUP(A523,[1]HistoriaOrdenCW24031155!$C$2:$F$1413,4,FALSE)</f>
        <v>Juan Carlos Gonzalez</v>
      </c>
    </row>
    <row r="524" spans="1:12" x14ac:dyDescent="0.25">
      <c r="A524" t="str">
        <f>VLOOKUP("SurOccidente",[1]HistoriaOrdenCW24031155!$B524:$C$1413,2,FALSE)</f>
        <v>TOL.El Caucho</v>
      </c>
      <c r="B524" s="3">
        <f ca="1">SUMIF([1]HistoriaOrdenCW24031155!$C$1:$E$1413,A524,[1]HistoriaOrdenCW24031155!$E:$E)</f>
        <v>296675231</v>
      </c>
      <c r="C524" s="1">
        <f>SUMIFS([1]HistoriaOrdenCW24031155!$E$2:$E$1413,[1]HistoriaOrdenCW24031155!$C$2:$C$1413,A524,[1]HistoriaOrdenCW24031155!$Z$2:$Z$1413,"")</f>
        <v>40000000</v>
      </c>
      <c r="D524" s="1">
        <f>SUMIFS([1]HistoriaOrdenCW24031155!$E$2:$E$1413,[1]HistoriaOrdenCW24031155!$C$2:$C$1413,A524,[1]HistoriaOrdenCW24031155!$Z$2:$Z$1413,"&gt; 0")</f>
        <v>256675231</v>
      </c>
      <c r="E524" s="4" t="str">
        <f>IFERROR(IF(VLOOKUP(A524,[1]HistoriaOrdenCW24031155!$C$2:$Z$1413,24,FALSE)=0,"",VLOOKUP(A524,[1]HistoriaOrdenCW24031155!$C$2:$Z$1413,24,FALSE)),"")</f>
        <v/>
      </c>
      <c r="F524" s="2" t="str">
        <f>MID(IF(VLOOKUP("SurOccidente",[1]HistoriaOrdenCW24031155!$B524:$D$1413,2,FALSE)="NA","",(VLOOKUP("SurOccidente",[1]HistoriaOrdenCW24031155!$B524:$D$1413,3,FALSE))),1,90)</f>
        <v>Localidades 700 - Obra Eléctrica 100%</v>
      </c>
      <c r="G524" s="4">
        <f>VLOOKUP(A524,[1]HistoriaOrdenCW24031155!$C$2:$O$1413,13,FALSE)</f>
        <v>44439</v>
      </c>
      <c r="H524" t="str">
        <f t="shared" si="9"/>
        <v>Año 2</v>
      </c>
      <c r="I524" s="2" t="str">
        <f>VLOOKUP(LEFT(A524,3),TablasAnexas!$A$22:$B$41,2,FALSE)</f>
        <v>Tolima</v>
      </c>
      <c r="L524" t="str">
        <f>VLOOKUP(A524,[1]HistoriaOrdenCW24031155!$C$2:$F$1413,4,FALSE)</f>
        <v>Rafael Angel Garcia</v>
      </c>
    </row>
    <row r="525" spans="1:12" x14ac:dyDescent="0.25">
      <c r="A525" t="str">
        <f>VLOOKUP("SurOccidente",[1]HistoriaOrdenCW24031155!$B525:$C$1413,2,FALSE)</f>
        <v>IBG.Pueblo Nuevo</v>
      </c>
      <c r="B525" s="3">
        <f ca="1">SUMIF([1]HistoriaOrdenCW24031155!$C$1:$E$1413,A525,[1]HistoriaOrdenCW24031155!$E:$E)</f>
        <v>50000000</v>
      </c>
      <c r="C525" s="1">
        <f>SUMIFS([1]HistoriaOrdenCW24031155!$E$2:$E$1413,[1]HistoriaOrdenCW24031155!$C$2:$C$1413,A525,[1]HistoriaOrdenCW24031155!$Z$2:$Z$1413,"")</f>
        <v>50000000</v>
      </c>
      <c r="D525" s="1">
        <f>SUMIFS([1]HistoriaOrdenCW24031155!$E$2:$E$1413,[1]HistoriaOrdenCW24031155!$C$2:$C$1413,A525,[1]HistoriaOrdenCW24031155!$Z$2:$Z$1413,"&gt; 0")</f>
        <v>0</v>
      </c>
      <c r="E525" s="4" t="str">
        <f>IFERROR(IF(VLOOKUP(A525,[1]HistoriaOrdenCW24031155!$C$2:$Z$1413,24,FALSE)=0,"",VLOOKUP(A525,[1]HistoriaOrdenCW24031155!$C$2:$Z$1413,24,FALSE)),"")</f>
        <v/>
      </c>
      <c r="F525" s="2" t="str">
        <f>MID(IF(VLOOKUP("SurOccidente",[1]HistoriaOrdenCW24031155!$B525:$D$1413,2,FALSE)="NA","",(VLOOKUP("SurOccidente",[1]HistoriaOrdenCW24031155!$B525:$D$1413,3,FALSE))),1,90)</f>
        <v>Adecuaciones - Obras Civiles Menores</v>
      </c>
      <c r="G525" s="4">
        <f>VLOOKUP(A525,[1]HistoriaOrdenCW24031155!$C$2:$O$1413,13,FALSE)</f>
        <v>44445</v>
      </c>
      <c r="H525" t="str">
        <f t="shared" si="9"/>
        <v>Año 2</v>
      </c>
      <c r="I525" s="2" t="str">
        <f>VLOOKUP(LEFT(A525,3),TablasAnexas!$A$22:$B$41,2,FALSE)</f>
        <v>Ibague</v>
      </c>
      <c r="L525" t="str">
        <f>VLOOKUP(A525,[1]HistoriaOrdenCW24031155!$C$2:$F$1413,4,FALSE)</f>
        <v>Juan Carlos Gonzalez</v>
      </c>
    </row>
    <row r="526" spans="1:12" x14ac:dyDescent="0.25">
      <c r="A526" t="str">
        <f>VLOOKUP("SurOccidente",[1]HistoriaOrdenCW24031155!$B526:$C$1413,2,FALSE)</f>
        <v>NAR.Yacuanquer</v>
      </c>
      <c r="B526" s="3">
        <f ca="1">SUMIF([1]HistoriaOrdenCW24031155!$C$1:$E$1413,A526,[1]HistoriaOrdenCW24031155!$E:$E)</f>
        <v>2163925</v>
      </c>
      <c r="C526" s="1">
        <f>SUMIFS([1]HistoriaOrdenCW24031155!$E$2:$E$1413,[1]HistoriaOrdenCW24031155!$C$2:$C$1413,A526,[1]HistoriaOrdenCW24031155!$Z$2:$Z$1413,"")</f>
        <v>0</v>
      </c>
      <c r="D526" s="1">
        <f>SUMIFS([1]HistoriaOrdenCW24031155!$E$2:$E$1413,[1]HistoriaOrdenCW24031155!$C$2:$C$1413,A526,[1]HistoriaOrdenCW24031155!$Z$2:$Z$1413,"&gt; 0")</f>
        <v>2163925</v>
      </c>
      <c r="E526" s="4">
        <f>IFERROR(IF(VLOOKUP(A526,[1]HistoriaOrdenCW24031155!$C$2:$Z$1413,24,FALSE)=0,"",VLOOKUP(A526,[1]HistoriaOrdenCW24031155!$C$2:$Z$1413,24,FALSE)),"")</f>
        <v>44473</v>
      </c>
      <c r="F526" s="2" t="str">
        <f>MID(IF(VLOOKUP("SurOccidente",[1]HistoriaOrdenCW24031155!$B526:$D$1413,2,FALSE)="NA","",(VLOOKUP("SurOccidente",[1]HistoriaOrdenCW24031155!$B526:$D$1413,3,FALSE))),1,90)</f>
        <v>Ampliación 3G/LTE - Ampliación Obras Civiles</v>
      </c>
      <c r="G526" s="4">
        <f>VLOOKUP(A526,[1]HistoriaOrdenCW24031155!$C$2:$O$1413,13,FALSE)</f>
        <v>44441</v>
      </c>
      <c r="H526" t="str">
        <f t="shared" si="9"/>
        <v>Año 2</v>
      </c>
      <c r="I526" s="2" t="str">
        <f>VLOOKUP(LEFT(A526,3),TablasAnexas!$A$22:$B$41,2,FALSE)</f>
        <v>Nariño</v>
      </c>
      <c r="L526" t="str">
        <f>VLOOKUP(A526,[1]HistoriaOrdenCW24031155!$C$2:$F$1413,4,FALSE)</f>
        <v>German Dario Mancipe</v>
      </c>
    </row>
    <row r="527" spans="1:12" x14ac:dyDescent="0.25">
      <c r="A527" t="str">
        <f>VLOOKUP("SurOccidente",[1]HistoriaOrdenCW24031155!$B527:$C$1413,2,FALSE)</f>
        <v>VAL.Cartago-5</v>
      </c>
      <c r="B527" s="3">
        <f ca="1">SUMIF([1]HistoriaOrdenCW24031155!$C$1:$E$1413,A527,[1]HistoriaOrdenCW24031155!$E:$E)</f>
        <v>2926480</v>
      </c>
      <c r="C527" s="1">
        <f>SUMIFS([1]HistoriaOrdenCW24031155!$E$2:$E$1413,[1]HistoriaOrdenCW24031155!$C$2:$C$1413,A527,[1]HistoriaOrdenCW24031155!$Z$2:$Z$1413,"")</f>
        <v>0</v>
      </c>
      <c r="D527" s="1">
        <f>SUMIFS([1]HistoriaOrdenCW24031155!$E$2:$E$1413,[1]HistoriaOrdenCW24031155!$C$2:$C$1413,A527,[1]HistoriaOrdenCW24031155!$Z$2:$Z$1413,"&gt; 0")</f>
        <v>2926480</v>
      </c>
      <c r="E527" s="4">
        <f>IFERROR(IF(VLOOKUP(A527,[1]HistoriaOrdenCW24031155!$C$2:$Z$1413,24,FALSE)=0,"",VLOOKUP(A527,[1]HistoriaOrdenCW24031155!$C$2:$Z$1413,24,FALSE)),"")</f>
        <v>44473</v>
      </c>
      <c r="F527" s="2" t="str">
        <f>MID(IF(VLOOKUP("SurOccidente",[1]HistoriaOrdenCW24031155!$B527:$D$1413,2,FALSE)="NA","",(VLOOKUP("SurOccidente",[1]HistoriaOrdenCW24031155!$B527:$D$1413,3,FALSE))),1,90)</f>
        <v>Ampliación Localidades 700 - Ampliación Obras Civiles</v>
      </c>
      <c r="G527" s="4">
        <f>VLOOKUP(A527,[1]HistoriaOrdenCW24031155!$C$2:$O$1413,13,FALSE)</f>
        <v>44441</v>
      </c>
      <c r="H527" t="str">
        <f t="shared" si="9"/>
        <v>Año 2</v>
      </c>
      <c r="I527" s="2" t="str">
        <f>VLOOKUP(LEFT(A527,3),TablasAnexas!$A$22:$B$41,2,FALSE)</f>
        <v>Valle del Cauca</v>
      </c>
      <c r="L527" t="str">
        <f>VLOOKUP(A527,[1]HistoriaOrdenCW24031155!$C$2:$F$1413,4,FALSE)</f>
        <v>German Dario Mancipe</v>
      </c>
    </row>
    <row r="528" spans="1:12" x14ac:dyDescent="0.25">
      <c r="A528" t="str">
        <f>VLOOKUP("SurOccidente",[1]HistoriaOrdenCW24031155!$B528:$C$1413,2,FALSE)</f>
        <v>CAU.Lerma</v>
      </c>
      <c r="B528" s="3">
        <f ca="1">SUMIF([1]HistoriaOrdenCW24031155!$C$1:$E$1413,A528,[1]HistoriaOrdenCW24031155!$E:$E)</f>
        <v>757167750</v>
      </c>
      <c r="C528" s="1">
        <f>SUMIFS([1]HistoriaOrdenCW24031155!$E$2:$E$1413,[1]HistoriaOrdenCW24031155!$C$2:$C$1413,A528,[1]HistoriaOrdenCW24031155!$Z$2:$Z$1413,"")</f>
        <v>757167750</v>
      </c>
      <c r="D528" s="1">
        <f>SUMIFS([1]HistoriaOrdenCW24031155!$E$2:$E$1413,[1]HistoriaOrdenCW24031155!$C$2:$C$1413,A528,[1]HistoriaOrdenCW24031155!$Z$2:$Z$1413,"&gt; 0")</f>
        <v>0</v>
      </c>
      <c r="E528" s="4" t="str">
        <f>IFERROR(IF(VLOOKUP(A528,[1]HistoriaOrdenCW24031155!$C$2:$Z$1413,24,FALSE)=0,"",VLOOKUP(A528,[1]HistoriaOrdenCW24031155!$C$2:$Z$1413,24,FALSE)),"")</f>
        <v/>
      </c>
      <c r="F528" s="2" t="str">
        <f>MID(IF(VLOOKUP("SurOccidente",[1]HistoriaOrdenCW24031155!$B528:$D$1413,2,FALSE)="NA","",(VLOOKUP("SurOccidente",[1]HistoriaOrdenCW24031155!$B528:$D$1413,3,FALSE))),1,90)</f>
        <v>Localidades 700 - Obra Civil 100%</v>
      </c>
      <c r="G528" s="4">
        <f>VLOOKUP(A528,[1]HistoriaOrdenCW24031155!$C$2:$O$1413,13,FALSE)</f>
        <v>44452</v>
      </c>
      <c r="H528" t="str">
        <f t="shared" si="9"/>
        <v>Año 2</v>
      </c>
      <c r="I528" s="2" t="str">
        <f>VLOOKUP(LEFT(A528,3),TablasAnexas!$A$22:$B$41,2,FALSE)</f>
        <v>Cauca</v>
      </c>
      <c r="L528" t="str">
        <f>VLOOKUP(A528,[1]HistoriaOrdenCW24031155!$C$2:$F$1413,4,FALSE)</f>
        <v>Luis Ediel Torres</v>
      </c>
    </row>
    <row r="529" spans="1:12" x14ac:dyDescent="0.25">
      <c r="A529" t="str">
        <f>VLOOKUP("SurOccidente",[1]HistoriaOrdenCW24031155!$B529:$C$1413,2,FALSE)</f>
        <v>CAU.Lerma</v>
      </c>
      <c r="B529" s="3">
        <f ca="1">SUMIF([1]HistoriaOrdenCW24031155!$C$1:$E$1413,A529,[1]HistoriaOrdenCW24031155!$E:$E)</f>
        <v>757167750</v>
      </c>
      <c r="C529" s="1">
        <f>SUMIFS([1]HistoriaOrdenCW24031155!$E$2:$E$1413,[1]HistoriaOrdenCW24031155!$C$2:$C$1413,A529,[1]HistoriaOrdenCW24031155!$Z$2:$Z$1413,"")</f>
        <v>757167750</v>
      </c>
      <c r="D529" s="1">
        <f>SUMIFS([1]HistoriaOrdenCW24031155!$E$2:$E$1413,[1]HistoriaOrdenCW24031155!$C$2:$C$1413,A529,[1]HistoriaOrdenCW24031155!$Z$2:$Z$1413,"&gt; 0")</f>
        <v>0</v>
      </c>
      <c r="E529" s="4" t="str">
        <f>IFERROR(IF(VLOOKUP(A529,[1]HistoriaOrdenCW24031155!$C$2:$Z$1413,24,FALSE)=0,"",VLOOKUP(A529,[1]HistoriaOrdenCW24031155!$C$2:$Z$1413,24,FALSE)),"")</f>
        <v/>
      </c>
      <c r="F529" s="2" t="str">
        <f>MID(IF(VLOOKUP("SurOccidente",[1]HistoriaOrdenCW24031155!$B529:$D$1413,2,FALSE)="NA","",(VLOOKUP("SurOccidente",[1]HistoriaOrdenCW24031155!$B529:$D$1413,3,FALSE))),1,90)</f>
        <v>Localidades 700 - Suministro e Instalación Torre</v>
      </c>
      <c r="G529" s="4">
        <f>VLOOKUP(A529,[1]HistoriaOrdenCW24031155!$C$2:$O$1413,13,FALSE)</f>
        <v>44452</v>
      </c>
      <c r="H529" t="str">
        <f t="shared" si="9"/>
        <v>Año 2</v>
      </c>
      <c r="I529" s="2" t="str">
        <f>VLOOKUP(LEFT(A529,3),TablasAnexas!$A$22:$B$41,2,FALSE)</f>
        <v>Cauca</v>
      </c>
      <c r="L529" t="str">
        <f>VLOOKUP(A529,[1]HistoriaOrdenCW24031155!$C$2:$F$1413,4,FALSE)</f>
        <v>Luis Ediel Torres</v>
      </c>
    </row>
    <row r="530" spans="1:12" x14ac:dyDescent="0.25">
      <c r="A530" t="str">
        <f>VLOOKUP("SurOccidente",[1]HistoriaOrdenCW24031155!$B530:$C$1413,2,FALSE)</f>
        <v>PAL.RB San Pablo</v>
      </c>
      <c r="B530" s="3">
        <f ca="1">SUMIF([1]HistoriaOrdenCW24031155!$C$1:$E$1413,A530,[1]HistoriaOrdenCW24031155!$E:$E)</f>
        <v>4572910</v>
      </c>
      <c r="C530" s="1">
        <f>SUMIFS([1]HistoriaOrdenCW24031155!$E$2:$E$1413,[1]HistoriaOrdenCW24031155!$C$2:$C$1413,A530,[1]HistoriaOrdenCW24031155!$Z$2:$Z$1413,"")</f>
        <v>0</v>
      </c>
      <c r="D530" s="1">
        <f>SUMIFS([1]HistoriaOrdenCW24031155!$E$2:$E$1413,[1]HistoriaOrdenCW24031155!$C$2:$C$1413,A530,[1]HistoriaOrdenCW24031155!$Z$2:$Z$1413,"&gt; 0")</f>
        <v>4572910</v>
      </c>
      <c r="E530" s="4">
        <f>IFERROR(IF(VLOOKUP(A530,[1]HistoriaOrdenCW24031155!$C$2:$Z$1413,24,FALSE)=0,"",VLOOKUP(A530,[1]HistoriaOrdenCW24031155!$C$2:$Z$1413,24,FALSE)),"")</f>
        <v>44504</v>
      </c>
      <c r="F530" s="2" t="str">
        <f>MID(IF(VLOOKUP("SurOccidente",[1]HistoriaOrdenCW24031155!$B530:$D$1413,2,FALSE)="NA","",(VLOOKUP("SurOccidente",[1]HistoriaOrdenCW24031155!$B530:$D$1413,3,FALSE))),1,90)</f>
        <v>Plan de Expansión - Obra Eléctrica 100%</v>
      </c>
      <c r="G530" s="4">
        <f>VLOOKUP(A530,[1]HistoriaOrdenCW24031155!$C$2:$O$1413,13,FALSE)</f>
        <v>44441</v>
      </c>
      <c r="H530" t="str">
        <f t="shared" si="9"/>
        <v>Año 2</v>
      </c>
      <c r="I530" s="2" t="str">
        <f>VLOOKUP(LEFT(A530,3),TablasAnexas!$A$22:$B$41,2,FALSE)</f>
        <v>Palmira</v>
      </c>
      <c r="L530" t="str">
        <f>VLOOKUP(A530,[1]HistoriaOrdenCW24031155!$C$2:$F$1413,4,FALSE)</f>
        <v>Rafael Angel Garcia</v>
      </c>
    </row>
    <row r="531" spans="1:12" x14ac:dyDescent="0.25">
      <c r="A531" t="str">
        <f>VLOOKUP("SurOccidente",[1]HistoriaOrdenCW24031155!$B531:$C$1413,2,FALSE)</f>
        <v>HUI.Palestina-2</v>
      </c>
      <c r="B531" s="3">
        <f ca="1">SUMIF([1]HistoriaOrdenCW24031155!$C$1:$E$1413,A531,[1]HistoriaOrdenCW24031155!$E:$E)</f>
        <v>12420199</v>
      </c>
      <c r="C531" s="1">
        <f>SUMIFS([1]HistoriaOrdenCW24031155!$E$2:$E$1413,[1]HistoriaOrdenCW24031155!$C$2:$C$1413,A531,[1]HistoriaOrdenCW24031155!$Z$2:$Z$1413,"")</f>
        <v>0</v>
      </c>
      <c r="D531" s="1">
        <f>SUMIFS([1]HistoriaOrdenCW24031155!$E$2:$E$1413,[1]HistoriaOrdenCW24031155!$C$2:$C$1413,A531,[1]HistoriaOrdenCW24031155!$Z$2:$Z$1413,"&gt; 0")</f>
        <v>12420199</v>
      </c>
      <c r="E531" s="4">
        <f>IFERROR(IF(VLOOKUP(A531,[1]HistoriaOrdenCW24031155!$C$2:$Z$1413,24,FALSE)=0,"",VLOOKUP(A531,[1]HistoriaOrdenCW24031155!$C$2:$Z$1413,24,FALSE)),"")</f>
        <v>44504</v>
      </c>
      <c r="F531" s="2" t="str">
        <f>MID(IF(VLOOKUP("SurOccidente",[1]HistoriaOrdenCW24031155!$B531:$D$1413,2,FALSE)="NA","",(VLOOKUP("SurOccidente",[1]HistoriaOrdenCW24031155!$B531:$D$1413,3,FALSE))),1,90)</f>
        <v>Ampliación Localidades 700 - Ampliación Obras Civiles</v>
      </c>
      <c r="G531" s="4">
        <f>VLOOKUP(A531,[1]HistoriaOrdenCW24031155!$C$2:$O$1413,13,FALSE)</f>
        <v>44441</v>
      </c>
      <c r="H531" t="str">
        <f t="shared" si="9"/>
        <v>Año 2</v>
      </c>
      <c r="I531" s="2" t="str">
        <f>VLOOKUP(LEFT(A531,3),TablasAnexas!$A$22:$B$41,2,FALSE)</f>
        <v>Huila</v>
      </c>
      <c r="L531" t="str">
        <f>VLOOKUP(A531,[1]HistoriaOrdenCW24031155!$C$2:$F$1413,4,FALSE)</f>
        <v>German Dario Mancipe</v>
      </c>
    </row>
    <row r="532" spans="1:12" x14ac:dyDescent="0.25">
      <c r="A532" t="str">
        <f>VLOOKUP("SurOccidente",[1]HistoriaOrdenCW24031155!$B532:$C$1413,2,FALSE)</f>
        <v>TOL.Herrera</v>
      </c>
      <c r="B532" s="3">
        <f ca="1">SUMIF([1]HistoriaOrdenCW24031155!$C$1:$E$1413,A532,[1]HistoriaOrdenCW24031155!$E:$E)</f>
        <v>12873008</v>
      </c>
      <c r="C532" s="1">
        <f>SUMIFS([1]HistoriaOrdenCW24031155!$E$2:$E$1413,[1]HistoriaOrdenCW24031155!$C$2:$C$1413,A532,[1]HistoriaOrdenCW24031155!$Z$2:$Z$1413,"")</f>
        <v>0</v>
      </c>
      <c r="D532" s="1">
        <f>SUMIFS([1]HistoriaOrdenCW24031155!$E$2:$E$1413,[1]HistoriaOrdenCW24031155!$C$2:$C$1413,A532,[1]HistoriaOrdenCW24031155!$Z$2:$Z$1413,"&gt; 0")</f>
        <v>12873008</v>
      </c>
      <c r="E532" s="4">
        <f>IFERROR(IF(VLOOKUP(A532,[1]HistoriaOrdenCW24031155!$C$2:$Z$1413,24,FALSE)=0,"",VLOOKUP(A532,[1]HistoriaOrdenCW24031155!$C$2:$Z$1413,24,FALSE)),"")</f>
        <v>44624</v>
      </c>
      <c r="F532" s="2" t="str">
        <f>MID(IF(VLOOKUP("SurOccidente",[1]HistoriaOrdenCW24031155!$B532:$D$1413,2,FALSE)="NA","",(VLOOKUP("SurOccidente",[1]HistoriaOrdenCW24031155!$B532:$D$1413,3,FALSE))),1,90)</f>
        <v>Ampliación Localidades 700 - Ampliación Obras Civiles</v>
      </c>
      <c r="G532" s="4">
        <f>VLOOKUP(A532,[1]HistoriaOrdenCW24031155!$C$2:$O$1413,13,FALSE)</f>
        <v>44550</v>
      </c>
      <c r="H532" t="str">
        <f t="shared" si="9"/>
        <v>Año 2</v>
      </c>
      <c r="I532" s="2" t="str">
        <f>VLOOKUP(LEFT(A532,3),TablasAnexas!$A$22:$B$41,2,FALSE)</f>
        <v>Tolima</v>
      </c>
      <c r="L532" t="str">
        <f>VLOOKUP(A532,[1]HistoriaOrdenCW24031155!$C$2:$F$1413,4,FALSE)</f>
        <v>Luis Ediel Torres</v>
      </c>
    </row>
    <row r="533" spans="1:12" x14ac:dyDescent="0.25">
      <c r="A533" t="str">
        <f>VLOOKUP("SurOccidente",[1]HistoriaOrdenCW24031155!$B533:$C$1413,2,FALSE)</f>
        <v>CAU.Inza</v>
      </c>
      <c r="B533" s="3">
        <f ca="1">SUMIF([1]HistoriaOrdenCW24031155!$C$1:$E$1413,A533,[1]HistoriaOrdenCW24031155!$E:$E)</f>
        <v>19263672</v>
      </c>
      <c r="C533" s="1">
        <f>SUMIFS([1]HistoriaOrdenCW24031155!$E$2:$E$1413,[1]HistoriaOrdenCW24031155!$C$2:$C$1413,A533,[1]HistoriaOrdenCW24031155!$Z$2:$Z$1413,"")</f>
        <v>8000000</v>
      </c>
      <c r="D533" s="1">
        <f>SUMIFS([1]HistoriaOrdenCW24031155!$E$2:$E$1413,[1]HistoriaOrdenCW24031155!$C$2:$C$1413,A533,[1]HistoriaOrdenCW24031155!$Z$2:$Z$1413,"&gt; 0")</f>
        <v>11263672</v>
      </c>
      <c r="E533" s="4">
        <f>IFERROR(IF(VLOOKUP(A533,[1]HistoriaOrdenCW24031155!$C$2:$Z$1413,24,FALSE)=0,"",VLOOKUP(A533,[1]HistoriaOrdenCW24031155!$C$2:$Z$1413,24,FALSE)),"")</f>
        <v>44504</v>
      </c>
      <c r="F533" s="2" t="str">
        <f>MID(IF(VLOOKUP("SurOccidente",[1]HistoriaOrdenCW24031155!$B533:$D$1413,2,FALSE)="NA","",(VLOOKUP("SurOccidente",[1]HistoriaOrdenCW24031155!$B533:$D$1413,3,FALSE))),1,90)</f>
        <v>Ampliación Localidades 700 - Ampliación Obras Civiles</v>
      </c>
      <c r="G533" s="4">
        <f>VLOOKUP(A533,[1]HistoriaOrdenCW24031155!$C$2:$O$1413,13,FALSE)</f>
        <v>44441</v>
      </c>
      <c r="H533" t="str">
        <f t="shared" si="9"/>
        <v>Año 2</v>
      </c>
      <c r="I533" s="2" t="str">
        <f>VLOOKUP(LEFT(A533,3),TablasAnexas!$A$22:$B$41,2,FALSE)</f>
        <v>Cauca</v>
      </c>
      <c r="L533" t="str">
        <f>VLOOKUP(A533,[1]HistoriaOrdenCW24031155!$C$2:$F$1413,4,FALSE)</f>
        <v>German Dario Mancipe</v>
      </c>
    </row>
    <row r="534" spans="1:12" x14ac:dyDescent="0.25">
      <c r="A534" t="str">
        <f>VLOOKUP("SurOccidente",[1]HistoriaOrdenCW24031155!$B534:$C$1413,2,FALSE)</f>
        <v>VAL.Potrerillo</v>
      </c>
      <c r="B534" s="3">
        <f ca="1">SUMIF([1]HistoriaOrdenCW24031155!$C$1:$E$1413,A534,[1]HistoriaOrdenCW24031155!$E:$E)</f>
        <v>5091682</v>
      </c>
      <c r="C534" s="1">
        <f>SUMIFS([1]HistoriaOrdenCW24031155!$E$2:$E$1413,[1]HistoriaOrdenCW24031155!$C$2:$C$1413,A534,[1]HistoriaOrdenCW24031155!$Z$2:$Z$1413,"")</f>
        <v>0</v>
      </c>
      <c r="D534" s="1">
        <f>SUMIFS([1]HistoriaOrdenCW24031155!$E$2:$E$1413,[1]HistoriaOrdenCW24031155!$C$2:$C$1413,A534,[1]HistoriaOrdenCW24031155!$Z$2:$Z$1413,"&gt; 0")</f>
        <v>5091682</v>
      </c>
      <c r="E534" s="4">
        <f>IFERROR(IF(VLOOKUP(A534,[1]HistoriaOrdenCW24031155!$C$2:$Z$1413,24,FALSE)=0,"",VLOOKUP(A534,[1]HistoriaOrdenCW24031155!$C$2:$Z$1413,24,FALSE)),"")</f>
        <v>44504</v>
      </c>
      <c r="F534" s="2" t="str">
        <f>MID(IF(VLOOKUP("SurOccidente",[1]HistoriaOrdenCW24031155!$B534:$D$1413,2,FALSE)="NA","",(VLOOKUP("SurOccidente",[1]HistoriaOrdenCW24031155!$B534:$D$1413,3,FALSE))),1,90)</f>
        <v>Ampliación Localidades 700 - Ampliación Obras Civiles</v>
      </c>
      <c r="G534" s="4">
        <f>VLOOKUP(A534,[1]HistoriaOrdenCW24031155!$C$2:$O$1413,13,FALSE)</f>
        <v>44441</v>
      </c>
      <c r="H534" t="str">
        <f t="shared" si="9"/>
        <v>Año 2</v>
      </c>
      <c r="I534" s="2" t="str">
        <f>VLOOKUP(LEFT(A534,3),TablasAnexas!$A$22:$B$41,2,FALSE)</f>
        <v>Valle del Cauca</v>
      </c>
      <c r="L534" t="str">
        <f>VLOOKUP(A534,[1]HistoriaOrdenCW24031155!$C$2:$F$1413,4,FALSE)</f>
        <v>German Dario Mancipe</v>
      </c>
    </row>
    <row r="535" spans="1:12" x14ac:dyDescent="0.25">
      <c r="A535" t="str">
        <f>VLOOKUP("SurOccidente",[1]HistoriaOrdenCW24031155!$B535:$C$1413,2,FALSE)</f>
        <v>POP.Coliseo</v>
      </c>
      <c r="B535" s="3">
        <f ca="1">SUMIF([1]HistoriaOrdenCW24031155!$C$1:$E$1413,A535,[1]HistoriaOrdenCW24031155!$E:$E)</f>
        <v>15020517</v>
      </c>
      <c r="C535" s="1">
        <f>SUMIFS([1]HistoriaOrdenCW24031155!$E$2:$E$1413,[1]HistoriaOrdenCW24031155!$C$2:$C$1413,A535,[1]HistoriaOrdenCW24031155!$Z$2:$Z$1413,"")</f>
        <v>0</v>
      </c>
      <c r="D535" s="1">
        <f>SUMIFS([1]HistoriaOrdenCW24031155!$E$2:$E$1413,[1]HistoriaOrdenCW24031155!$C$2:$C$1413,A535,[1]HistoriaOrdenCW24031155!$Z$2:$Z$1413,"&gt; 0")</f>
        <v>15020517</v>
      </c>
      <c r="E535" s="4">
        <f>IFERROR(IF(VLOOKUP(A535,[1]HistoriaOrdenCW24031155!$C$2:$Z$1413,24,FALSE)=0,"",VLOOKUP(A535,[1]HistoriaOrdenCW24031155!$C$2:$Z$1413,24,FALSE)),"")</f>
        <v>44473</v>
      </c>
      <c r="F535" s="2" t="str">
        <f>MID(IF(VLOOKUP("SurOccidente",[1]HistoriaOrdenCW24031155!$B535:$D$1413,2,FALSE)="NA","",(VLOOKUP("SurOccidente",[1]HistoriaOrdenCW24031155!$B535:$D$1413,3,FALSE))),1,90)</f>
        <v>Ampliación Localidades 700 - Ampliación Obras Civiles</v>
      </c>
      <c r="G535" s="4">
        <f>VLOOKUP(A535,[1]HistoriaOrdenCW24031155!$C$2:$O$1413,13,FALSE)</f>
        <v>44441</v>
      </c>
      <c r="H535" t="str">
        <f t="shared" si="9"/>
        <v>Año 2</v>
      </c>
      <c r="I535" s="2" t="str">
        <f>VLOOKUP(LEFT(A535,3),TablasAnexas!$A$22:$B$41,2,FALSE)</f>
        <v>Popayan</v>
      </c>
      <c r="L535" t="str">
        <f>VLOOKUP(A535,[1]HistoriaOrdenCW24031155!$C$2:$F$1413,4,FALSE)</f>
        <v>German Dario Mancipe</v>
      </c>
    </row>
    <row r="536" spans="1:12" x14ac:dyDescent="0.25">
      <c r="A536" t="str">
        <f>VLOOKUP("SurOccidente",[1]HistoriaOrdenCW24031155!$B536:$C$1413,2,FALSE)</f>
        <v>VAL.Llanito</v>
      </c>
      <c r="B536" s="3">
        <f ca="1">SUMIF([1]HistoriaOrdenCW24031155!$C$1:$E$1413,A536,[1]HistoriaOrdenCW24031155!$E:$E)</f>
        <v>12427427</v>
      </c>
      <c r="C536" s="1">
        <f>SUMIFS([1]HistoriaOrdenCW24031155!$E$2:$E$1413,[1]HistoriaOrdenCW24031155!$C$2:$C$1413,A536,[1]HistoriaOrdenCW24031155!$Z$2:$Z$1413,"")</f>
        <v>0</v>
      </c>
      <c r="D536" s="1">
        <f>SUMIFS([1]HistoriaOrdenCW24031155!$E$2:$E$1413,[1]HistoriaOrdenCW24031155!$C$2:$C$1413,A536,[1]HistoriaOrdenCW24031155!$Z$2:$Z$1413,"&gt; 0")</f>
        <v>12427427</v>
      </c>
      <c r="E536" s="4">
        <f>IFERROR(IF(VLOOKUP(A536,[1]HistoriaOrdenCW24031155!$C$2:$Z$1413,24,FALSE)=0,"",VLOOKUP(A536,[1]HistoriaOrdenCW24031155!$C$2:$Z$1413,24,FALSE)),"")</f>
        <v>44624</v>
      </c>
      <c r="F536" s="2" t="str">
        <f>MID(IF(VLOOKUP("SurOccidente",[1]HistoriaOrdenCW24031155!$B536:$D$1413,2,FALSE)="NA","",(VLOOKUP("SurOccidente",[1]HistoriaOrdenCW24031155!$B536:$D$1413,3,FALSE))),1,90)</f>
        <v>Ampliación Localidades 700 - Ampliación Obras Civiles</v>
      </c>
      <c r="G536" s="4">
        <f>VLOOKUP(A536,[1]HistoriaOrdenCW24031155!$C$2:$O$1413,13,FALSE)</f>
        <v>44565</v>
      </c>
      <c r="H536" t="str">
        <f t="shared" si="9"/>
        <v>Año 3</v>
      </c>
      <c r="I536" s="2" t="str">
        <f>VLOOKUP(LEFT(A536,3),TablasAnexas!$A$22:$B$41,2,FALSE)</f>
        <v>Valle del Cauca</v>
      </c>
      <c r="L536" t="str">
        <f>VLOOKUP(A536,[1]HistoriaOrdenCW24031155!$C$2:$F$1413,4,FALSE)</f>
        <v>German David Diez</v>
      </c>
    </row>
    <row r="537" spans="1:12" x14ac:dyDescent="0.25">
      <c r="A537" t="str">
        <f>VLOOKUP("SurOccidente",[1]HistoriaOrdenCW24031155!$B537:$C$1413,2,FALSE)</f>
        <v>NAR.La Florida</v>
      </c>
      <c r="B537" s="3">
        <f ca="1">SUMIF([1]HistoriaOrdenCW24031155!$C$1:$E$1413,A537,[1]HistoriaOrdenCW24031155!$E:$E)</f>
        <v>43476613</v>
      </c>
      <c r="C537" s="1">
        <f>SUMIFS([1]HistoriaOrdenCW24031155!$E$2:$E$1413,[1]HistoriaOrdenCW24031155!$C$2:$C$1413,A537,[1]HistoriaOrdenCW24031155!$Z$2:$Z$1413,"")</f>
        <v>0</v>
      </c>
      <c r="D537" s="1">
        <f>SUMIFS([1]HistoriaOrdenCW24031155!$E$2:$E$1413,[1]HistoriaOrdenCW24031155!$C$2:$C$1413,A537,[1]HistoriaOrdenCW24031155!$Z$2:$Z$1413,"&gt; 0")</f>
        <v>43476613</v>
      </c>
      <c r="E537" s="4">
        <f>IFERROR(IF(VLOOKUP(A537,[1]HistoriaOrdenCW24031155!$C$2:$Z$1413,24,FALSE)=0,"",VLOOKUP(A537,[1]HistoriaOrdenCW24031155!$C$2:$Z$1413,24,FALSE)),"")</f>
        <v>44504</v>
      </c>
      <c r="F537" s="2" t="str">
        <f>MID(IF(VLOOKUP("SurOccidente",[1]HistoriaOrdenCW24031155!$B537:$D$1413,2,FALSE)="NA","",(VLOOKUP("SurOccidente",[1]HistoriaOrdenCW24031155!$B537:$D$1413,3,FALSE))),1,90)</f>
        <v>Ampliación 3G/LTE - Ampliación Obras Civiles</v>
      </c>
      <c r="G537" s="4">
        <f>VLOOKUP(A537,[1]HistoriaOrdenCW24031155!$C$2:$O$1413,13,FALSE)</f>
        <v>44441</v>
      </c>
      <c r="H537" t="str">
        <f t="shared" si="9"/>
        <v>Año 2</v>
      </c>
      <c r="I537" s="2" t="str">
        <f>VLOOKUP(LEFT(A537,3),TablasAnexas!$A$22:$B$41,2,FALSE)</f>
        <v>Nariño</v>
      </c>
      <c r="L537" t="str">
        <f>VLOOKUP(A537,[1]HistoriaOrdenCW24031155!$C$2:$F$1413,4,FALSE)</f>
        <v>German Dario Mancipe</v>
      </c>
    </row>
    <row r="538" spans="1:12" x14ac:dyDescent="0.25">
      <c r="A538" t="str">
        <f>VLOOKUP("SurOccidente",[1]HistoriaOrdenCW24031155!$B538:$C$1413,2,FALSE)</f>
        <v>NAR.Guachucal</v>
      </c>
      <c r="B538" s="3">
        <f ca="1">SUMIF([1]HistoriaOrdenCW24031155!$C$1:$E$1413,A538,[1]HistoriaOrdenCW24031155!$E:$E)</f>
        <v>13366274</v>
      </c>
      <c r="C538" s="1">
        <f>SUMIFS([1]HistoriaOrdenCW24031155!$E$2:$E$1413,[1]HistoriaOrdenCW24031155!$C$2:$C$1413,A538,[1]HistoriaOrdenCW24031155!$Z$2:$Z$1413,"")</f>
        <v>0</v>
      </c>
      <c r="D538" s="1">
        <f>SUMIFS([1]HistoriaOrdenCW24031155!$E$2:$E$1413,[1]HistoriaOrdenCW24031155!$C$2:$C$1413,A538,[1]HistoriaOrdenCW24031155!$Z$2:$Z$1413,"&gt; 0")</f>
        <v>13366274</v>
      </c>
      <c r="E538" s="4">
        <f>IFERROR(IF(VLOOKUP(A538,[1]HistoriaOrdenCW24031155!$C$2:$Z$1413,24,FALSE)=0,"",VLOOKUP(A538,[1]HistoriaOrdenCW24031155!$C$2:$Z$1413,24,FALSE)),"")</f>
        <v>44533</v>
      </c>
      <c r="F538" s="2" t="str">
        <f>MID(IF(VLOOKUP("SurOccidente",[1]HistoriaOrdenCW24031155!$B538:$D$1413,2,FALSE)="NA","",(VLOOKUP("SurOccidente",[1]HistoriaOrdenCW24031155!$B538:$D$1413,3,FALSE))),1,90)</f>
        <v>Ampliación 3G/LTE - Ampliación Obras Civiles</v>
      </c>
      <c r="G538" s="4">
        <f>VLOOKUP(A538,[1]HistoriaOrdenCW24031155!$C$2:$O$1413,13,FALSE)</f>
        <v>44441</v>
      </c>
      <c r="H538" t="str">
        <f t="shared" si="9"/>
        <v>Año 2</v>
      </c>
      <c r="I538" s="2" t="str">
        <f>VLOOKUP(LEFT(A538,3),TablasAnexas!$A$22:$B$41,2,FALSE)</f>
        <v>Nariño</v>
      </c>
      <c r="L538" t="str">
        <f>VLOOKUP(A538,[1]HistoriaOrdenCW24031155!$C$2:$F$1413,4,FALSE)</f>
        <v>German Dario Mancipe</v>
      </c>
    </row>
    <row r="539" spans="1:12" x14ac:dyDescent="0.25">
      <c r="A539" t="str">
        <f>VLOOKUP("SurOccidente",[1]HistoriaOrdenCW24031155!$B539:$C$1413,2,FALSE)</f>
        <v>HUI.San Adolfo</v>
      </c>
      <c r="B539" s="3">
        <f ca="1">SUMIF([1]HistoriaOrdenCW24031155!$C$1:$E$1413,A539,[1]HistoriaOrdenCW24031155!$E:$E)</f>
        <v>8828707</v>
      </c>
      <c r="C539" s="1">
        <f>SUMIFS([1]HistoriaOrdenCW24031155!$E$2:$E$1413,[1]HistoriaOrdenCW24031155!$C$2:$C$1413,A539,[1]HistoriaOrdenCW24031155!$Z$2:$Z$1413,"")</f>
        <v>0</v>
      </c>
      <c r="D539" s="1">
        <f>SUMIFS([1]HistoriaOrdenCW24031155!$E$2:$E$1413,[1]HistoriaOrdenCW24031155!$C$2:$C$1413,A539,[1]HistoriaOrdenCW24031155!$Z$2:$Z$1413,"&gt; 0")</f>
        <v>8828707</v>
      </c>
      <c r="E539" s="4">
        <f>IFERROR(IF(VLOOKUP(A539,[1]HistoriaOrdenCW24031155!$C$2:$Z$1413,24,FALSE)=0,"",VLOOKUP(A539,[1]HistoriaOrdenCW24031155!$C$2:$Z$1413,24,FALSE)),"")</f>
        <v>44504</v>
      </c>
      <c r="F539" s="2" t="str">
        <f>MID(IF(VLOOKUP("SurOccidente",[1]HistoriaOrdenCW24031155!$B539:$D$1413,2,FALSE)="NA","",(VLOOKUP("SurOccidente",[1]HistoriaOrdenCW24031155!$B539:$D$1413,3,FALSE))),1,90)</f>
        <v>Ampliación Localidades 700 - Ampliación Obras Civiles</v>
      </c>
      <c r="G539" s="4">
        <f>VLOOKUP(A539,[1]HistoriaOrdenCW24031155!$C$2:$O$1413,13,FALSE)</f>
        <v>44441</v>
      </c>
      <c r="H539" t="str">
        <f t="shared" si="9"/>
        <v>Año 2</v>
      </c>
      <c r="I539" s="2" t="str">
        <f>VLOOKUP(LEFT(A539,3),TablasAnexas!$A$22:$B$41,2,FALSE)</f>
        <v>Huila</v>
      </c>
      <c r="L539" t="str">
        <f>VLOOKUP(A539,[1]HistoriaOrdenCW24031155!$C$2:$F$1413,4,FALSE)</f>
        <v>German Dario Mancipe</v>
      </c>
    </row>
    <row r="540" spans="1:12" x14ac:dyDescent="0.25">
      <c r="A540" t="str">
        <f>VLOOKUP("SurOccidente",[1]HistoriaOrdenCW24031155!$B540:$C$1413,2,FALSE)</f>
        <v>HUI.Isnos</v>
      </c>
      <c r="B540" s="3">
        <f ca="1">SUMIF([1]HistoriaOrdenCW24031155!$C$1:$E$1413,A540,[1]HistoriaOrdenCW24031155!$E:$E)</f>
        <v>14851268</v>
      </c>
      <c r="C540" s="1">
        <f>SUMIFS([1]HistoriaOrdenCW24031155!$E$2:$E$1413,[1]HistoriaOrdenCW24031155!$C$2:$C$1413,A540,[1]HistoriaOrdenCW24031155!$Z$2:$Z$1413,"")</f>
        <v>9000000</v>
      </c>
      <c r="D540" s="1">
        <f>SUMIFS([1]HistoriaOrdenCW24031155!$E$2:$E$1413,[1]HistoriaOrdenCW24031155!$C$2:$C$1413,A540,[1]HistoriaOrdenCW24031155!$Z$2:$Z$1413,"&gt; 0")</f>
        <v>5851268</v>
      </c>
      <c r="E540" s="4" t="str">
        <f>IFERROR(IF(VLOOKUP(A540,[1]HistoriaOrdenCW24031155!$C$2:$Z$1413,24,FALSE)=0,"",VLOOKUP(A540,[1]HistoriaOrdenCW24031155!$C$2:$Z$1413,24,FALSE)),"")</f>
        <v/>
      </c>
      <c r="F540" s="2" t="str">
        <f>MID(IF(VLOOKUP("SurOccidente",[1]HistoriaOrdenCW24031155!$B540:$D$1413,2,FALSE)="NA","",(VLOOKUP("SurOccidente",[1]HistoriaOrdenCW24031155!$B540:$D$1413,3,FALSE))),1,90)</f>
        <v>Ampliación Localidades 700 - Ampliación Obras Civiles</v>
      </c>
      <c r="G540" s="4">
        <f>VLOOKUP(A540,[1]HistoriaOrdenCW24031155!$C$2:$O$1413,13,FALSE)</f>
        <v>44603</v>
      </c>
      <c r="H540" t="str">
        <f t="shared" si="9"/>
        <v>Año 3</v>
      </c>
      <c r="I540" s="2" t="str">
        <f>VLOOKUP(LEFT(A540,3),TablasAnexas!$A$22:$B$41,2,FALSE)</f>
        <v>Huila</v>
      </c>
      <c r="L540" t="str">
        <f>VLOOKUP(A540,[1]HistoriaOrdenCW24031155!$C$2:$F$1413,4,FALSE)</f>
        <v>German David Diez</v>
      </c>
    </row>
    <row r="541" spans="1:12" x14ac:dyDescent="0.25">
      <c r="A541" t="str">
        <f>VLOOKUP("SurOccidente",[1]HistoriaOrdenCW24031155!$B541:$C$1413,2,FALSE)</f>
        <v>CAL.Salomia</v>
      </c>
      <c r="B541" s="3">
        <f ca="1">SUMIF([1]HistoriaOrdenCW24031155!$C$1:$E$1413,A541,[1]HistoriaOrdenCW24031155!$E:$E)</f>
        <v>8966849</v>
      </c>
      <c r="C541" s="1">
        <f>SUMIFS([1]HistoriaOrdenCW24031155!$E$2:$E$1413,[1]HistoriaOrdenCW24031155!$C$2:$C$1413,A541,[1]HistoriaOrdenCW24031155!$Z$2:$Z$1413,"")</f>
        <v>0</v>
      </c>
      <c r="D541" s="1">
        <f>SUMIFS([1]HistoriaOrdenCW24031155!$E$2:$E$1413,[1]HistoriaOrdenCW24031155!$C$2:$C$1413,A541,[1]HistoriaOrdenCW24031155!$Z$2:$Z$1413,"&gt; 0")</f>
        <v>8966849</v>
      </c>
      <c r="E541" s="4">
        <f>IFERROR(IF(VLOOKUP(A541,[1]HistoriaOrdenCW24031155!$C$2:$Z$1413,24,FALSE)=0,"",VLOOKUP(A541,[1]HistoriaOrdenCW24031155!$C$2:$Z$1413,24,FALSE)),"")</f>
        <v>44504</v>
      </c>
      <c r="F541" s="2" t="str">
        <f>MID(IF(VLOOKUP("SurOccidente",[1]HistoriaOrdenCW24031155!$B541:$D$1413,2,FALSE)="NA","",(VLOOKUP("SurOccidente",[1]HistoriaOrdenCW24031155!$B541:$D$1413,3,FALSE))),1,90)</f>
        <v>Refuerzos - Estructural</v>
      </c>
      <c r="G541" s="4">
        <f>VLOOKUP(A541,[1]HistoriaOrdenCW24031155!$C$2:$O$1413,13,FALSE)</f>
        <v>44440</v>
      </c>
      <c r="H541" t="str">
        <f t="shared" si="9"/>
        <v>Año 2</v>
      </c>
      <c r="I541" s="2" t="str">
        <f>VLOOKUP(LEFT(A541,3),TablasAnexas!$A$22:$B$41,2,FALSE)</f>
        <v>Cali</v>
      </c>
      <c r="L541" t="str">
        <f>VLOOKUP(A541,[1]HistoriaOrdenCW24031155!$C$2:$F$1413,4,FALSE)</f>
        <v>Juan Carlos Gonzalez</v>
      </c>
    </row>
    <row r="542" spans="1:12" x14ac:dyDescent="0.25">
      <c r="A542" t="str">
        <f>VLOOKUP("SurOccidente",[1]HistoriaOrdenCW24031155!$B542:$C$1413,2,FALSE)</f>
        <v>PUT.San Rafael</v>
      </c>
      <c r="B542" s="3">
        <f ca="1">SUMIF([1]HistoriaOrdenCW24031155!$C$1:$E$1413,A542,[1]HistoriaOrdenCW24031155!$E:$E)</f>
        <v>771017214</v>
      </c>
      <c r="C542" s="1">
        <f>SUMIFS([1]HistoriaOrdenCW24031155!$E$2:$E$1413,[1]HistoriaOrdenCW24031155!$C$2:$C$1413,A542,[1]HistoriaOrdenCW24031155!$Z$2:$Z$1413,"")</f>
        <v>574619100</v>
      </c>
      <c r="D542" s="1">
        <f>SUMIFS([1]HistoriaOrdenCW24031155!$E$2:$E$1413,[1]HistoriaOrdenCW24031155!$C$2:$C$1413,A542,[1]HistoriaOrdenCW24031155!$Z$2:$Z$1413,"&gt; 0")</f>
        <v>196398114</v>
      </c>
      <c r="E542" s="4" t="str">
        <f>IFERROR(IF(VLOOKUP(A542,[1]HistoriaOrdenCW24031155!$C$2:$Z$1413,24,FALSE)=0,"",VLOOKUP(A542,[1]HistoriaOrdenCW24031155!$C$2:$Z$1413,24,FALSE)),"")</f>
        <v/>
      </c>
      <c r="F542" s="2" t="str">
        <f>MID(IF(VLOOKUP("SurOccidente",[1]HistoriaOrdenCW24031155!$B542:$D$1413,2,FALSE)="NA","",(VLOOKUP("SurOccidente",[1]HistoriaOrdenCW24031155!$B542:$D$1413,3,FALSE))),1,90)</f>
        <v>Localidades 700 - Obra Eléctrica 100%</v>
      </c>
      <c r="G542" s="4">
        <f>VLOOKUP(A542,[1]HistoriaOrdenCW24031155!$C$2:$O$1413,13,FALSE)</f>
        <v>44445</v>
      </c>
      <c r="H542" t="str">
        <f t="shared" si="9"/>
        <v>Año 2</v>
      </c>
      <c r="I542" s="2" t="str">
        <f>VLOOKUP(LEFT(A542,3),TablasAnexas!$A$22:$B$41,2,FALSE)</f>
        <v>Putumayo</v>
      </c>
      <c r="L542" t="str">
        <f>VLOOKUP(A542,[1]HistoriaOrdenCW24031155!$C$2:$F$1413,4,FALSE)</f>
        <v>Juan Carlos Gonzalez</v>
      </c>
    </row>
    <row r="543" spans="1:12" x14ac:dyDescent="0.25">
      <c r="A543" t="str">
        <f>VLOOKUP("SurOccidente",[1]HistoriaOrdenCW24031155!$B543:$C$1413,2,FALSE)</f>
        <v>PUT.San Rafael</v>
      </c>
      <c r="B543" s="3">
        <f ca="1">SUMIF([1]HistoriaOrdenCW24031155!$C$1:$E$1413,A543,[1]HistoriaOrdenCW24031155!$E:$E)</f>
        <v>771017214</v>
      </c>
      <c r="C543" s="1">
        <f>SUMIFS([1]HistoriaOrdenCW24031155!$E$2:$E$1413,[1]HistoriaOrdenCW24031155!$C$2:$C$1413,A543,[1]HistoriaOrdenCW24031155!$Z$2:$Z$1413,"")</f>
        <v>574619100</v>
      </c>
      <c r="D543" s="1">
        <f>SUMIFS([1]HistoriaOrdenCW24031155!$E$2:$E$1413,[1]HistoriaOrdenCW24031155!$C$2:$C$1413,A543,[1]HistoriaOrdenCW24031155!$Z$2:$Z$1413,"&gt; 0")</f>
        <v>196398114</v>
      </c>
      <c r="E543" s="4" t="str">
        <f>IFERROR(IF(VLOOKUP(A543,[1]HistoriaOrdenCW24031155!$C$2:$Z$1413,24,FALSE)=0,"",VLOOKUP(A543,[1]HistoriaOrdenCW24031155!$C$2:$Z$1413,24,FALSE)),"")</f>
        <v/>
      </c>
      <c r="F543" s="2" t="str">
        <f>MID(IF(VLOOKUP("SurOccidente",[1]HistoriaOrdenCW24031155!$B543:$D$1413,2,FALSE)="NA","",(VLOOKUP("SurOccidente",[1]HistoriaOrdenCW24031155!$B543:$D$1413,3,FALSE))),1,90)</f>
        <v>Localidades 700 - Obra Civil 100%</v>
      </c>
      <c r="G543" s="4">
        <f>VLOOKUP(A543,[1]HistoriaOrdenCW24031155!$C$2:$O$1413,13,FALSE)</f>
        <v>44445</v>
      </c>
      <c r="H543" t="str">
        <f t="shared" si="9"/>
        <v>Año 2</v>
      </c>
      <c r="I543" s="2" t="str">
        <f>VLOOKUP(LEFT(A543,3),TablasAnexas!$A$22:$B$41,2,FALSE)</f>
        <v>Putumayo</v>
      </c>
      <c r="L543" t="str">
        <f>VLOOKUP(A543,[1]HistoriaOrdenCW24031155!$C$2:$F$1413,4,FALSE)</f>
        <v>Juan Carlos Gonzalez</v>
      </c>
    </row>
    <row r="544" spans="1:12" x14ac:dyDescent="0.25">
      <c r="A544" t="str">
        <f>VLOOKUP("SurOccidente",[1]HistoriaOrdenCW24031155!$B544:$C$1413,2,FALSE)</f>
        <v>PUT.San Rafael</v>
      </c>
      <c r="B544" s="3">
        <f ca="1">SUMIF([1]HistoriaOrdenCW24031155!$C$1:$E$1413,A544,[1]HistoriaOrdenCW24031155!$E:$E)</f>
        <v>771017214</v>
      </c>
      <c r="C544" s="1">
        <f>SUMIFS([1]HistoriaOrdenCW24031155!$E$2:$E$1413,[1]HistoriaOrdenCW24031155!$C$2:$C$1413,A544,[1]HistoriaOrdenCW24031155!$Z$2:$Z$1413,"")</f>
        <v>574619100</v>
      </c>
      <c r="D544" s="1">
        <f>SUMIFS([1]HistoriaOrdenCW24031155!$E$2:$E$1413,[1]HistoriaOrdenCW24031155!$C$2:$C$1413,A544,[1]HistoriaOrdenCW24031155!$Z$2:$Z$1413,"&gt; 0")</f>
        <v>196398114</v>
      </c>
      <c r="E544" s="4" t="str">
        <f>IFERROR(IF(VLOOKUP(A544,[1]HistoriaOrdenCW24031155!$C$2:$Z$1413,24,FALSE)=0,"",VLOOKUP(A544,[1]HistoriaOrdenCW24031155!$C$2:$Z$1413,24,FALSE)),"")</f>
        <v/>
      </c>
      <c r="F544" s="2" t="str">
        <f>MID(IF(VLOOKUP("SurOccidente",[1]HistoriaOrdenCW24031155!$B544:$D$1413,2,FALSE)="NA","",(VLOOKUP("SurOccidente",[1]HistoriaOrdenCW24031155!$B544:$D$1413,3,FALSE))),1,90)</f>
        <v>Localidades 700 - Cimentación Torre</v>
      </c>
      <c r="G544" s="4">
        <f>VLOOKUP(A544,[1]HistoriaOrdenCW24031155!$C$2:$O$1413,13,FALSE)</f>
        <v>44445</v>
      </c>
      <c r="H544" t="str">
        <f t="shared" si="9"/>
        <v>Año 2</v>
      </c>
      <c r="I544" s="2" t="str">
        <f>VLOOKUP(LEFT(A544,3),TablasAnexas!$A$22:$B$41,2,FALSE)</f>
        <v>Putumayo</v>
      </c>
      <c r="L544" t="str">
        <f>VLOOKUP(A544,[1]HistoriaOrdenCW24031155!$C$2:$F$1413,4,FALSE)</f>
        <v>Juan Carlos Gonzalez</v>
      </c>
    </row>
    <row r="545" spans="1:12" x14ac:dyDescent="0.25">
      <c r="A545" t="str">
        <f>VLOOKUP("SurOccidente",[1]HistoriaOrdenCW24031155!$B545:$C$1413,2,FALSE)</f>
        <v>PUT.San Rafael</v>
      </c>
      <c r="B545" s="3">
        <f ca="1">SUMIF([1]HistoriaOrdenCW24031155!$C$1:$E$1413,A545,[1]HistoriaOrdenCW24031155!$E:$E)</f>
        <v>771017214</v>
      </c>
      <c r="C545" s="1">
        <f>SUMIFS([1]HistoriaOrdenCW24031155!$E$2:$E$1413,[1]HistoriaOrdenCW24031155!$C$2:$C$1413,A545,[1]HistoriaOrdenCW24031155!$Z$2:$Z$1413,"")</f>
        <v>574619100</v>
      </c>
      <c r="D545" s="1">
        <f>SUMIFS([1]HistoriaOrdenCW24031155!$E$2:$E$1413,[1]HistoriaOrdenCW24031155!$C$2:$C$1413,A545,[1]HistoriaOrdenCW24031155!$Z$2:$Z$1413,"&gt; 0")</f>
        <v>196398114</v>
      </c>
      <c r="E545" s="4" t="str">
        <f>IFERROR(IF(VLOOKUP(A545,[1]HistoriaOrdenCW24031155!$C$2:$Z$1413,24,FALSE)=0,"",VLOOKUP(A545,[1]HistoriaOrdenCW24031155!$C$2:$Z$1413,24,FALSE)),"")</f>
        <v/>
      </c>
      <c r="F545" s="2" t="str">
        <f>MID(IF(VLOOKUP("SurOccidente",[1]HistoriaOrdenCW24031155!$B545:$D$1413,2,FALSE)="NA","",(VLOOKUP("SurOccidente",[1]HistoriaOrdenCW24031155!$B545:$D$1413,3,FALSE))),1,90)</f>
        <v>Localidades 700 - Suministro e Instalación Torre</v>
      </c>
      <c r="G545" s="4">
        <f>VLOOKUP(A545,[1]HistoriaOrdenCW24031155!$C$2:$O$1413,13,FALSE)</f>
        <v>44445</v>
      </c>
      <c r="H545" t="str">
        <f t="shared" si="9"/>
        <v>Año 2</v>
      </c>
      <c r="I545" s="2" t="str">
        <f>VLOOKUP(LEFT(A545,3),TablasAnexas!$A$22:$B$41,2,FALSE)</f>
        <v>Putumayo</v>
      </c>
      <c r="L545" t="str">
        <f>VLOOKUP(A545,[1]HistoriaOrdenCW24031155!$C$2:$F$1413,4,FALSE)</f>
        <v>Juan Carlos Gonzalez</v>
      </c>
    </row>
    <row r="546" spans="1:12" x14ac:dyDescent="0.25">
      <c r="A546" t="str">
        <f>VLOOKUP("SurOccidente",[1]HistoriaOrdenCW24031155!$B546:$C$1413,2,FALSE)</f>
        <v>CAL.IND COMFANDI Prado-Opción 3</v>
      </c>
      <c r="B546" s="3">
        <f ca="1">SUMIF([1]HistoriaOrdenCW24031155!$C$1:$E$1413,A546,[1]HistoriaOrdenCW24031155!$E:$E)</f>
        <v>80312704</v>
      </c>
      <c r="C546" s="1">
        <f>SUMIFS([1]HistoriaOrdenCW24031155!$E$2:$E$1413,[1]HistoriaOrdenCW24031155!$C$2:$C$1413,A546,[1]HistoriaOrdenCW24031155!$Z$2:$Z$1413,"")</f>
        <v>0</v>
      </c>
      <c r="D546" s="1">
        <f>SUMIFS([1]HistoriaOrdenCW24031155!$E$2:$E$1413,[1]HistoriaOrdenCW24031155!$C$2:$C$1413,A546,[1]HistoriaOrdenCW24031155!$Z$2:$Z$1413,"&gt; 0")</f>
        <v>80312704</v>
      </c>
      <c r="E546" s="4">
        <f>IFERROR(IF(VLOOKUP(A546,[1]HistoriaOrdenCW24031155!$C$2:$Z$1413,24,FALSE)=0,"",VLOOKUP(A546,[1]HistoriaOrdenCW24031155!$C$2:$Z$1413,24,FALSE)),"")</f>
        <v>44567</v>
      </c>
      <c r="F546" s="2" t="str">
        <f>MID(IF(VLOOKUP("SurOccidente",[1]HistoriaOrdenCW24031155!$B546:$D$1413,2,FALSE)="NA","",(VLOOKUP("SurOccidente",[1]HistoriaOrdenCW24031155!$B546:$D$1413,3,FALSE))),1,90)</f>
        <v>Soluciones Dedicadas Corporativas - Obra Civil 100%</v>
      </c>
      <c r="G546" s="4">
        <f>VLOOKUP(A546,[1]HistoriaOrdenCW24031155!$C$2:$O$1413,13,FALSE)</f>
        <v>44438</v>
      </c>
      <c r="H546" t="str">
        <f t="shared" si="9"/>
        <v>Año 2</v>
      </c>
      <c r="I546" s="2" t="str">
        <f>VLOOKUP(LEFT(A546,3),TablasAnexas!$A$22:$B$41,2,FALSE)</f>
        <v>Cali</v>
      </c>
      <c r="L546" t="str">
        <f>VLOOKUP(A546,[1]HistoriaOrdenCW24031155!$C$2:$F$1413,4,FALSE)</f>
        <v>German Dario Mancipe</v>
      </c>
    </row>
    <row r="547" spans="1:12" x14ac:dyDescent="0.25">
      <c r="A547" t="str">
        <f>VLOOKUP("SurOccidente",[1]HistoriaOrdenCW24031155!$B547:$C$1413,2,FALSE)</f>
        <v>CAU.San Martin</v>
      </c>
      <c r="B547" s="3">
        <f ca="1">SUMIF([1]HistoriaOrdenCW24031155!$C$1:$E$1413,A547,[1]HistoriaOrdenCW24031155!$E:$E)</f>
        <v>773566784</v>
      </c>
      <c r="C547" s="1">
        <f>SUMIFS([1]HistoriaOrdenCW24031155!$E$2:$E$1413,[1]HistoriaOrdenCW24031155!$C$2:$C$1413,A547,[1]HistoriaOrdenCW24031155!$Z$2:$Z$1413,"")</f>
        <v>771371500</v>
      </c>
      <c r="D547" s="1">
        <f>SUMIFS([1]HistoriaOrdenCW24031155!$E$2:$E$1413,[1]HistoriaOrdenCW24031155!$C$2:$C$1413,A547,[1]HistoriaOrdenCW24031155!$Z$2:$Z$1413,"&gt; 0")</f>
        <v>2195284</v>
      </c>
      <c r="E547" s="4" t="str">
        <f>IFERROR(IF(VLOOKUP(A547,[1]HistoriaOrdenCW24031155!$C$2:$Z$1413,24,FALSE)=0,"",VLOOKUP(A547,[1]HistoriaOrdenCW24031155!$C$2:$Z$1413,24,FALSE)),"")</f>
        <v/>
      </c>
      <c r="F547" s="2" t="str">
        <f>MID(IF(VLOOKUP("SurOccidente",[1]HistoriaOrdenCW24031155!$B547:$D$1413,2,FALSE)="NA","",(VLOOKUP("SurOccidente",[1]HistoriaOrdenCW24031155!$B547:$D$1413,3,FALSE))),1,90)</f>
        <v>Localidades 700 - Obra Eléctrica 100%</v>
      </c>
      <c r="G547" s="4">
        <f>VLOOKUP(A547,[1]HistoriaOrdenCW24031155!$C$2:$O$1413,13,FALSE)</f>
        <v>44596</v>
      </c>
      <c r="H547" t="str">
        <f t="shared" si="9"/>
        <v>Año 3</v>
      </c>
      <c r="I547" s="2" t="str">
        <f>VLOOKUP(LEFT(A547,3),TablasAnexas!$A$22:$B$41,2,FALSE)</f>
        <v>Cauca</v>
      </c>
      <c r="L547" t="str">
        <f>VLOOKUP(A547,[1]HistoriaOrdenCW24031155!$C$2:$F$1413,4,FALSE)</f>
        <v>German David Diez</v>
      </c>
    </row>
    <row r="548" spans="1:12" x14ac:dyDescent="0.25">
      <c r="A548" t="str">
        <f>VLOOKUP("SurOccidente",[1]HistoriaOrdenCW24031155!$B548:$C$1413,2,FALSE)</f>
        <v>CAQ.Maracaibo</v>
      </c>
      <c r="B548" s="3">
        <f ca="1">SUMIF([1]HistoriaOrdenCW24031155!$C$1:$E$1413,A548,[1]HistoriaOrdenCW24031155!$E:$E)</f>
        <v>604364253</v>
      </c>
      <c r="C548" s="1">
        <f>SUMIFS([1]HistoriaOrdenCW24031155!$E$2:$E$1413,[1]HistoriaOrdenCW24031155!$C$2:$C$1413,A548,[1]HistoriaOrdenCW24031155!$Z$2:$Z$1413,"")</f>
        <v>0</v>
      </c>
      <c r="D548" s="1">
        <f>SUMIFS([1]HistoriaOrdenCW24031155!$E$2:$E$1413,[1]HistoriaOrdenCW24031155!$C$2:$C$1413,A548,[1]HistoriaOrdenCW24031155!$Z$2:$Z$1413,"&gt; 0")</f>
        <v>604364253</v>
      </c>
      <c r="E548" s="4">
        <f>IFERROR(IF(VLOOKUP(A548,[1]HistoriaOrdenCW24031155!$C$2:$Z$1413,24,FALSE)=0,"",VLOOKUP(A548,[1]HistoriaOrdenCW24031155!$C$2:$Z$1413,24,FALSE)),"")</f>
        <v>44624</v>
      </c>
      <c r="F548" s="2" t="str">
        <f>MID(IF(VLOOKUP("SurOccidente",[1]HistoriaOrdenCW24031155!$B548:$D$1413,2,FALSE)="NA","",(VLOOKUP("SurOccidente",[1]HistoriaOrdenCW24031155!$B548:$D$1413,3,FALSE))),1,90)</f>
        <v>Localidades 700 - Cimentación Torre</v>
      </c>
      <c r="G548" s="4">
        <f>VLOOKUP(A548,[1]HistoriaOrdenCW24031155!$C$2:$O$1413,13,FALSE)</f>
        <v>44615</v>
      </c>
      <c r="H548" t="str">
        <f t="shared" si="9"/>
        <v>Año 3</v>
      </c>
      <c r="I548" s="2" t="str">
        <f>VLOOKUP(LEFT(A548,3),TablasAnexas!$A$22:$B$41,2,FALSE)</f>
        <v>Caqueta</v>
      </c>
      <c r="L548" t="str">
        <f>VLOOKUP(A548,[1]HistoriaOrdenCW24031155!$C$2:$F$1413,4,FALSE)</f>
        <v>Rafael Angel Garcia</v>
      </c>
    </row>
    <row r="549" spans="1:12" x14ac:dyDescent="0.25">
      <c r="A549" t="str">
        <f>VLOOKUP("SurOccidente",[1]HistoriaOrdenCW24031155!$B549:$C$1413,2,FALSE)</f>
        <v>CAQ.Maracaibo</v>
      </c>
      <c r="B549" s="3">
        <f ca="1">SUMIF([1]HistoriaOrdenCW24031155!$C$1:$E$1413,A549,[1]HistoriaOrdenCW24031155!$E:$E)</f>
        <v>604364253</v>
      </c>
      <c r="C549" s="1">
        <f>SUMIFS([1]HistoriaOrdenCW24031155!$E$2:$E$1413,[1]HistoriaOrdenCW24031155!$C$2:$C$1413,A549,[1]HistoriaOrdenCW24031155!$Z$2:$Z$1413,"")</f>
        <v>0</v>
      </c>
      <c r="D549" s="1">
        <f>SUMIFS([1]HistoriaOrdenCW24031155!$E$2:$E$1413,[1]HistoriaOrdenCW24031155!$C$2:$C$1413,A549,[1]HistoriaOrdenCW24031155!$Z$2:$Z$1413,"&gt; 0")</f>
        <v>604364253</v>
      </c>
      <c r="E549" s="4">
        <f>IFERROR(IF(VLOOKUP(A549,[1]HistoriaOrdenCW24031155!$C$2:$Z$1413,24,FALSE)=0,"",VLOOKUP(A549,[1]HistoriaOrdenCW24031155!$C$2:$Z$1413,24,FALSE)),"")</f>
        <v>44624</v>
      </c>
      <c r="F549" s="2" t="str">
        <f>MID(IF(VLOOKUP("SurOccidente",[1]HistoriaOrdenCW24031155!$B549:$D$1413,2,FALSE)="NA","",(VLOOKUP("SurOccidente",[1]HistoriaOrdenCW24031155!$B549:$D$1413,3,FALSE))),1,90)</f>
        <v>Localidades 700 - Suministro e Instalación Torre</v>
      </c>
      <c r="G549" s="4">
        <f>VLOOKUP(A549,[1]HistoriaOrdenCW24031155!$C$2:$O$1413,13,FALSE)</f>
        <v>44615</v>
      </c>
      <c r="H549" t="str">
        <f t="shared" si="9"/>
        <v>Año 3</v>
      </c>
      <c r="I549" s="2" t="str">
        <f>VLOOKUP(LEFT(A549,3),TablasAnexas!$A$22:$B$41,2,FALSE)</f>
        <v>Caqueta</v>
      </c>
      <c r="L549" t="str">
        <f>VLOOKUP(A549,[1]HistoriaOrdenCW24031155!$C$2:$F$1413,4,FALSE)</f>
        <v>Rafael Angel Garcia</v>
      </c>
    </row>
    <row r="550" spans="1:12" x14ac:dyDescent="0.25">
      <c r="A550" t="str">
        <f>VLOOKUP("SurOccidente",[1]HistoriaOrdenCW24031155!$B550:$C$1413,2,FALSE)</f>
        <v>CAQ.Maracaibo</v>
      </c>
      <c r="B550" s="3">
        <f ca="1">SUMIF([1]HistoriaOrdenCW24031155!$C$1:$E$1413,A550,[1]HistoriaOrdenCW24031155!$E:$E)</f>
        <v>604364253</v>
      </c>
      <c r="C550" s="1">
        <f>SUMIFS([1]HistoriaOrdenCW24031155!$E$2:$E$1413,[1]HistoriaOrdenCW24031155!$C$2:$C$1413,A550,[1]HistoriaOrdenCW24031155!$Z$2:$Z$1413,"")</f>
        <v>0</v>
      </c>
      <c r="D550" s="1">
        <f>SUMIFS([1]HistoriaOrdenCW24031155!$E$2:$E$1413,[1]HistoriaOrdenCW24031155!$C$2:$C$1413,A550,[1]HistoriaOrdenCW24031155!$Z$2:$Z$1413,"&gt; 0")</f>
        <v>604364253</v>
      </c>
      <c r="E550" s="4">
        <f>IFERROR(IF(VLOOKUP(A550,[1]HistoriaOrdenCW24031155!$C$2:$Z$1413,24,FALSE)=0,"",VLOOKUP(A550,[1]HistoriaOrdenCW24031155!$C$2:$Z$1413,24,FALSE)),"")</f>
        <v>44624</v>
      </c>
      <c r="F550" s="2" t="str">
        <f>MID(IF(VLOOKUP("SurOccidente",[1]HistoriaOrdenCW24031155!$B550:$D$1413,2,FALSE)="NA","",(VLOOKUP("SurOccidente",[1]HistoriaOrdenCW24031155!$B550:$D$1413,3,FALSE))),1,90)</f>
        <v>Localidades 700 - Obra Civil 100%</v>
      </c>
      <c r="G550" s="4">
        <f>VLOOKUP(A550,[1]HistoriaOrdenCW24031155!$C$2:$O$1413,13,FALSE)</f>
        <v>44615</v>
      </c>
      <c r="H550" t="str">
        <f t="shared" si="9"/>
        <v>Año 3</v>
      </c>
      <c r="I550" s="2" t="str">
        <f>VLOOKUP(LEFT(A550,3),TablasAnexas!$A$22:$B$41,2,FALSE)</f>
        <v>Caqueta</v>
      </c>
      <c r="L550" t="str">
        <f>VLOOKUP(A550,[1]HistoriaOrdenCW24031155!$C$2:$F$1413,4,FALSE)</f>
        <v>Rafael Angel Garcia</v>
      </c>
    </row>
    <row r="551" spans="1:12" x14ac:dyDescent="0.25">
      <c r="A551" t="str">
        <f>VLOOKUP("SurOccidente",[1]HistoriaOrdenCW24031155!$B551:$C$1413,2,FALSE)</f>
        <v>TUL.Campina</v>
      </c>
      <c r="B551" s="3">
        <f ca="1">SUMIF([1]HistoriaOrdenCW24031155!$C$1:$E$1413,A551,[1]HistoriaOrdenCW24031155!$E:$E)</f>
        <v>11168333</v>
      </c>
      <c r="C551" s="1">
        <f>SUMIFS([1]HistoriaOrdenCW24031155!$E$2:$E$1413,[1]HistoriaOrdenCW24031155!$C$2:$C$1413,A551,[1]HistoriaOrdenCW24031155!$Z$2:$Z$1413,"")</f>
        <v>0</v>
      </c>
      <c r="D551" s="1">
        <f>SUMIFS([1]HistoriaOrdenCW24031155!$E$2:$E$1413,[1]HistoriaOrdenCW24031155!$C$2:$C$1413,A551,[1]HistoriaOrdenCW24031155!$Z$2:$Z$1413,"&gt; 0")</f>
        <v>11168333</v>
      </c>
      <c r="E551" s="4">
        <f>IFERROR(IF(VLOOKUP(A551,[1]HistoriaOrdenCW24031155!$C$2:$Z$1413,24,FALSE)=0,"",VLOOKUP(A551,[1]HistoriaOrdenCW24031155!$C$2:$Z$1413,24,FALSE)),"")</f>
        <v>44624</v>
      </c>
      <c r="F551" s="2" t="str">
        <f>MID(IF(VLOOKUP("SurOccidente",[1]HistoriaOrdenCW24031155!$B551:$D$1413,2,FALSE)="NA","",(VLOOKUP("SurOccidente",[1]HistoriaOrdenCW24031155!$B551:$D$1413,3,FALSE))),1,90)</f>
        <v>Ampliación 3G/LTE - Ampliación Obras Civiles</v>
      </c>
      <c r="G551" s="4">
        <f>VLOOKUP(A551,[1]HistoriaOrdenCW24031155!$C$2:$O$1413,13,FALSE)</f>
        <v>44435</v>
      </c>
      <c r="H551" t="str">
        <f t="shared" si="9"/>
        <v>Año 2</v>
      </c>
      <c r="I551" s="2" t="str">
        <f>VLOOKUP(LEFT(A551,3),TablasAnexas!$A$22:$B$41,2,FALSE)</f>
        <v>Tulua</v>
      </c>
      <c r="L551" t="str">
        <f>VLOOKUP(A551,[1]HistoriaOrdenCW24031155!$C$2:$F$1413,4,FALSE)</f>
        <v>German Dario Mancipe</v>
      </c>
    </row>
    <row r="552" spans="1:12" x14ac:dyDescent="0.25">
      <c r="A552" t="str">
        <f>VLOOKUP("SurOccidente",[1]HistoriaOrdenCW24031155!$B552:$C$1413,2,FALSE)</f>
        <v>POP.Maria Mala</v>
      </c>
      <c r="B552" s="3">
        <f ca="1">SUMIF([1]HistoriaOrdenCW24031155!$C$1:$E$1413,A552,[1]HistoriaOrdenCW24031155!$E:$E)</f>
        <v>6148346</v>
      </c>
      <c r="C552" s="1">
        <f>SUMIFS([1]HistoriaOrdenCW24031155!$E$2:$E$1413,[1]HistoriaOrdenCW24031155!$C$2:$C$1413,A552,[1]HistoriaOrdenCW24031155!$Z$2:$Z$1413,"")</f>
        <v>0</v>
      </c>
      <c r="D552" s="1">
        <f>SUMIFS([1]HistoriaOrdenCW24031155!$E$2:$E$1413,[1]HistoriaOrdenCW24031155!$C$2:$C$1413,A552,[1]HistoriaOrdenCW24031155!$Z$2:$Z$1413,"&gt; 0")</f>
        <v>6148346</v>
      </c>
      <c r="E552" s="4">
        <f>IFERROR(IF(VLOOKUP(A552,[1]HistoriaOrdenCW24031155!$C$2:$Z$1413,24,FALSE)=0,"",VLOOKUP(A552,[1]HistoriaOrdenCW24031155!$C$2:$Z$1413,24,FALSE)),"")</f>
        <v>44473</v>
      </c>
      <c r="F552" s="2" t="str">
        <f>MID(IF(VLOOKUP("SurOccidente",[1]HistoriaOrdenCW24031155!$B552:$D$1413,2,FALSE)="NA","",(VLOOKUP("SurOccidente",[1]HistoriaOrdenCW24031155!$B552:$D$1413,3,FALSE))),1,90)</f>
        <v>Ampliación Localidades 700 - Ampliación Obras Civiles</v>
      </c>
      <c r="G552" s="4">
        <f>VLOOKUP(A552,[1]HistoriaOrdenCW24031155!$C$2:$O$1413,13,FALSE)</f>
        <v>44435</v>
      </c>
      <c r="H552" t="str">
        <f t="shared" si="9"/>
        <v>Año 2</v>
      </c>
      <c r="I552" s="2" t="str">
        <f>VLOOKUP(LEFT(A552,3),TablasAnexas!$A$22:$B$41,2,FALSE)</f>
        <v>Popayan</v>
      </c>
      <c r="L552" t="str">
        <f>VLOOKUP(A552,[1]HistoriaOrdenCW24031155!$C$2:$F$1413,4,FALSE)</f>
        <v>German Dario Mancipe</v>
      </c>
    </row>
    <row r="553" spans="1:12" x14ac:dyDescent="0.25">
      <c r="A553" t="str">
        <f>VLOOKUP("SurOccidente",[1]HistoriaOrdenCW24031155!$B553:$C$1413,2,FALSE)</f>
        <v>PAS.Santa Catalina</v>
      </c>
      <c r="B553" s="3">
        <f ca="1">SUMIF([1]HistoriaOrdenCW24031155!$C$1:$E$1413,A553,[1]HistoriaOrdenCW24031155!$E:$E)</f>
        <v>6109078</v>
      </c>
      <c r="C553" s="1">
        <f>SUMIFS([1]HistoriaOrdenCW24031155!$E$2:$E$1413,[1]HistoriaOrdenCW24031155!$C$2:$C$1413,A553,[1]HistoriaOrdenCW24031155!$Z$2:$Z$1413,"")</f>
        <v>0</v>
      </c>
      <c r="D553" s="1">
        <f>SUMIFS([1]HistoriaOrdenCW24031155!$E$2:$E$1413,[1]HistoriaOrdenCW24031155!$C$2:$C$1413,A553,[1]HistoriaOrdenCW24031155!$Z$2:$Z$1413,"&gt; 0")</f>
        <v>6109078</v>
      </c>
      <c r="E553" s="4">
        <f>IFERROR(IF(VLOOKUP(A553,[1]HistoriaOrdenCW24031155!$C$2:$Z$1413,24,FALSE)=0,"",VLOOKUP(A553,[1]HistoriaOrdenCW24031155!$C$2:$Z$1413,24,FALSE)),"")</f>
        <v>44504</v>
      </c>
      <c r="F553" s="2" t="str">
        <f>MID(IF(VLOOKUP("SurOccidente",[1]HistoriaOrdenCW24031155!$B553:$D$1413,2,FALSE)="NA","",(VLOOKUP("SurOccidente",[1]HistoriaOrdenCW24031155!$B553:$D$1413,3,FALSE))),1,90)</f>
        <v>Ampliación Localidades 700 - Ampliación Obras Civiles</v>
      </c>
      <c r="G553" s="4">
        <f>VLOOKUP(A553,[1]HistoriaOrdenCW24031155!$C$2:$O$1413,13,FALSE)</f>
        <v>44435</v>
      </c>
      <c r="H553" t="str">
        <f t="shared" si="9"/>
        <v>Año 2</v>
      </c>
      <c r="I553" s="2" t="str">
        <f>VLOOKUP(LEFT(A553,3),TablasAnexas!$A$22:$B$41,2,FALSE)</f>
        <v>Pasto</v>
      </c>
      <c r="L553" t="str">
        <f>VLOOKUP(A553,[1]HistoriaOrdenCW24031155!$C$2:$F$1413,4,FALSE)</f>
        <v>German Dario Mancipe</v>
      </c>
    </row>
    <row r="554" spans="1:12" x14ac:dyDescent="0.25">
      <c r="A554" t="str">
        <f>VLOOKUP("SurOccidente",[1]HistoriaOrdenCW24031155!$B554:$C$1413,2,FALSE)</f>
        <v>TOL.Melgar-4</v>
      </c>
      <c r="B554" s="3">
        <f ca="1">SUMIF([1]HistoriaOrdenCW24031155!$C$1:$E$1413,A554,[1]HistoriaOrdenCW24031155!$E:$E)</f>
        <v>6738718</v>
      </c>
      <c r="C554" s="1">
        <f>SUMIFS([1]HistoriaOrdenCW24031155!$E$2:$E$1413,[1]HistoriaOrdenCW24031155!$C$2:$C$1413,A554,[1]HistoriaOrdenCW24031155!$Z$2:$Z$1413,"")</f>
        <v>0</v>
      </c>
      <c r="D554" s="1">
        <f>SUMIFS([1]HistoriaOrdenCW24031155!$E$2:$E$1413,[1]HistoriaOrdenCW24031155!$C$2:$C$1413,A554,[1]HistoriaOrdenCW24031155!$Z$2:$Z$1413,"&gt; 0")</f>
        <v>6738718</v>
      </c>
      <c r="E554" s="4">
        <f>IFERROR(IF(VLOOKUP(A554,[1]HistoriaOrdenCW24031155!$C$2:$Z$1413,24,FALSE)=0,"",VLOOKUP(A554,[1]HistoriaOrdenCW24031155!$C$2:$Z$1413,24,FALSE)),"")</f>
        <v>44596</v>
      </c>
      <c r="F554" s="2" t="str">
        <f>MID(IF(VLOOKUP("SurOccidente",[1]HistoriaOrdenCW24031155!$B554:$D$1413,2,FALSE)="NA","",(VLOOKUP("SurOccidente",[1]HistoriaOrdenCW24031155!$B554:$D$1413,3,FALSE))),1,90)</f>
        <v>Ampliación 3G/LTE - Ampliación Obras Civiles</v>
      </c>
      <c r="G554" s="4">
        <f>VLOOKUP(A554,[1]HistoriaOrdenCW24031155!$C$2:$O$1413,13,FALSE)</f>
        <v>44512</v>
      </c>
      <c r="H554" t="str">
        <f t="shared" si="9"/>
        <v>Año 2</v>
      </c>
      <c r="I554" s="2" t="str">
        <f>VLOOKUP(LEFT(A554,3),TablasAnexas!$A$22:$B$41,2,FALSE)</f>
        <v>Tolima</v>
      </c>
      <c r="L554" t="str">
        <f>VLOOKUP(A554,[1]HistoriaOrdenCW24031155!$C$2:$F$1413,4,FALSE)</f>
        <v>German Dario Mancipe</v>
      </c>
    </row>
    <row r="555" spans="1:12" x14ac:dyDescent="0.25">
      <c r="A555" t="str">
        <f>VLOOKUP("SurOccidente",[1]HistoriaOrdenCW24031155!$B555:$C$1413,2,FALSE)</f>
        <v>NAR.Potosi</v>
      </c>
      <c r="B555" s="3">
        <f ca="1">SUMIF([1]HistoriaOrdenCW24031155!$C$1:$E$1413,A555,[1]HistoriaOrdenCW24031155!$E:$E)</f>
        <v>4627328</v>
      </c>
      <c r="C555" s="1">
        <f>SUMIFS([1]HistoriaOrdenCW24031155!$E$2:$E$1413,[1]HistoriaOrdenCW24031155!$C$2:$C$1413,A555,[1]HistoriaOrdenCW24031155!$Z$2:$Z$1413,"")</f>
        <v>0</v>
      </c>
      <c r="D555" s="1">
        <f>SUMIFS([1]HistoriaOrdenCW24031155!$E$2:$E$1413,[1]HistoriaOrdenCW24031155!$C$2:$C$1413,A555,[1]HistoriaOrdenCW24031155!$Z$2:$Z$1413,"&gt; 0")</f>
        <v>4627328</v>
      </c>
      <c r="E555" s="4">
        <f>IFERROR(IF(VLOOKUP(A555,[1]HistoriaOrdenCW24031155!$C$2:$Z$1413,24,FALSE)=0,"",VLOOKUP(A555,[1]HistoriaOrdenCW24031155!$C$2:$Z$1413,24,FALSE)),"")</f>
        <v>44473</v>
      </c>
      <c r="F555" s="2" t="str">
        <f>MID(IF(VLOOKUP("SurOccidente",[1]HistoriaOrdenCW24031155!$B555:$D$1413,2,FALSE)="NA","",(VLOOKUP("SurOccidente",[1]HistoriaOrdenCW24031155!$B555:$D$1413,3,FALSE))),1,90)</f>
        <v>Ampliación 3G/LTE - Ampliación Obras Civiles</v>
      </c>
      <c r="G555" s="4">
        <f>VLOOKUP(A555,[1]HistoriaOrdenCW24031155!$C$2:$O$1413,13,FALSE)</f>
        <v>44434</v>
      </c>
      <c r="H555" t="str">
        <f t="shared" si="9"/>
        <v>Año 2</v>
      </c>
      <c r="I555" s="2" t="str">
        <f>VLOOKUP(LEFT(A555,3),TablasAnexas!$A$22:$B$41,2,FALSE)</f>
        <v>Nariño</v>
      </c>
      <c r="L555" t="str">
        <f>VLOOKUP(A555,[1]HistoriaOrdenCW24031155!$C$2:$F$1413,4,FALSE)</f>
        <v>German Dario Mancipe</v>
      </c>
    </row>
    <row r="556" spans="1:12" x14ac:dyDescent="0.25">
      <c r="A556" t="str">
        <f>VLOOKUP("SurOccidente",[1]HistoriaOrdenCW24031155!$B556:$C$1413,2,FALSE)</f>
        <v>CAQ.Los Cristales</v>
      </c>
      <c r="B556" s="3">
        <f ca="1">SUMIF([1]HistoriaOrdenCW24031155!$C$1:$E$1413,A556,[1]HistoriaOrdenCW24031155!$E:$E)</f>
        <v>781836682</v>
      </c>
      <c r="C556" s="1">
        <f>SUMIFS([1]HistoriaOrdenCW24031155!$E$2:$E$1413,[1]HistoriaOrdenCW24031155!$C$2:$C$1413,A556,[1]HistoriaOrdenCW24031155!$Z$2:$Z$1413,"")</f>
        <v>543091600</v>
      </c>
      <c r="D556" s="1">
        <f>SUMIFS([1]HistoriaOrdenCW24031155!$E$2:$E$1413,[1]HistoriaOrdenCW24031155!$C$2:$C$1413,A556,[1]HistoriaOrdenCW24031155!$Z$2:$Z$1413,"&gt; 0")</f>
        <v>238745082</v>
      </c>
      <c r="E556" s="4" t="str">
        <f>IFERROR(IF(VLOOKUP(A556,[1]HistoriaOrdenCW24031155!$C$2:$Z$1413,24,FALSE)=0,"",VLOOKUP(A556,[1]HistoriaOrdenCW24031155!$C$2:$Z$1413,24,FALSE)),"")</f>
        <v/>
      </c>
      <c r="F556" s="2" t="str">
        <f>MID(IF(VLOOKUP("SurOccidente",[1]HistoriaOrdenCW24031155!$B556:$D$1413,2,FALSE)="NA","",(VLOOKUP("SurOccidente",[1]HistoriaOrdenCW24031155!$B556:$D$1413,3,FALSE))),1,90)</f>
        <v>Localidades 700 - Obra Civil 100%</v>
      </c>
      <c r="G556" s="4">
        <f>VLOOKUP(A556,[1]HistoriaOrdenCW24031155!$C$2:$O$1413,13,FALSE)</f>
        <v>44438</v>
      </c>
      <c r="H556" t="str">
        <f t="shared" si="9"/>
        <v>Año 2</v>
      </c>
      <c r="I556" s="2" t="str">
        <f>VLOOKUP(LEFT(A556,3),TablasAnexas!$A$22:$B$41,2,FALSE)</f>
        <v>Caqueta</v>
      </c>
      <c r="L556" t="str">
        <f>VLOOKUP(A556,[1]HistoriaOrdenCW24031155!$C$2:$F$1413,4,FALSE)</f>
        <v>Juan Carlos Gonzalez</v>
      </c>
    </row>
    <row r="557" spans="1:12" x14ac:dyDescent="0.25">
      <c r="A557" t="str">
        <f>VLOOKUP("SurOccidente",[1]HistoriaOrdenCW24031155!$B557:$C$1413,2,FALSE)</f>
        <v>CAQ.Los Cristales</v>
      </c>
      <c r="B557" s="3">
        <f ca="1">SUMIF([1]HistoriaOrdenCW24031155!$C$1:$E$1413,A557,[1]HistoriaOrdenCW24031155!$E:$E)</f>
        <v>781836682</v>
      </c>
      <c r="C557" s="1">
        <f>SUMIFS([1]HistoriaOrdenCW24031155!$E$2:$E$1413,[1]HistoriaOrdenCW24031155!$C$2:$C$1413,A557,[1]HistoriaOrdenCW24031155!$Z$2:$Z$1413,"")</f>
        <v>543091600</v>
      </c>
      <c r="D557" s="1">
        <f>SUMIFS([1]HistoriaOrdenCW24031155!$E$2:$E$1413,[1]HistoriaOrdenCW24031155!$C$2:$C$1413,A557,[1]HistoriaOrdenCW24031155!$Z$2:$Z$1413,"&gt; 0")</f>
        <v>238745082</v>
      </c>
      <c r="E557" s="4" t="str">
        <f>IFERROR(IF(VLOOKUP(A557,[1]HistoriaOrdenCW24031155!$C$2:$Z$1413,24,FALSE)=0,"",VLOOKUP(A557,[1]HistoriaOrdenCW24031155!$C$2:$Z$1413,24,FALSE)),"")</f>
        <v/>
      </c>
      <c r="F557" s="2" t="str">
        <f>MID(IF(VLOOKUP("SurOccidente",[1]HistoriaOrdenCW24031155!$B557:$D$1413,2,FALSE)="NA","",(VLOOKUP("SurOccidente",[1]HistoriaOrdenCW24031155!$B557:$D$1413,3,FALSE))),1,90)</f>
        <v>Localidades 700 - Cimentación Torre</v>
      </c>
      <c r="G557" s="4">
        <f>VLOOKUP(A557,[1]HistoriaOrdenCW24031155!$C$2:$O$1413,13,FALSE)</f>
        <v>44438</v>
      </c>
      <c r="H557" t="str">
        <f t="shared" si="9"/>
        <v>Año 2</v>
      </c>
      <c r="I557" s="2" t="str">
        <f>VLOOKUP(LEFT(A557,3),TablasAnexas!$A$22:$B$41,2,FALSE)</f>
        <v>Caqueta</v>
      </c>
      <c r="L557" t="str">
        <f>VLOOKUP(A557,[1]HistoriaOrdenCW24031155!$C$2:$F$1413,4,FALSE)</f>
        <v>Juan Carlos Gonzalez</v>
      </c>
    </row>
    <row r="558" spans="1:12" x14ac:dyDescent="0.25">
      <c r="A558" t="str">
        <f>VLOOKUP("SurOccidente",[1]HistoriaOrdenCW24031155!$B558:$C$1413,2,FALSE)</f>
        <v>CAQ.Los Cristales</v>
      </c>
      <c r="B558" s="3">
        <f ca="1">SUMIF([1]HistoriaOrdenCW24031155!$C$1:$E$1413,A558,[1]HistoriaOrdenCW24031155!$E:$E)</f>
        <v>781836682</v>
      </c>
      <c r="C558" s="1">
        <f>SUMIFS([1]HistoriaOrdenCW24031155!$E$2:$E$1413,[1]HistoriaOrdenCW24031155!$C$2:$C$1413,A558,[1]HistoriaOrdenCW24031155!$Z$2:$Z$1413,"")</f>
        <v>543091600</v>
      </c>
      <c r="D558" s="1">
        <f>SUMIFS([1]HistoriaOrdenCW24031155!$E$2:$E$1413,[1]HistoriaOrdenCW24031155!$C$2:$C$1413,A558,[1]HistoriaOrdenCW24031155!$Z$2:$Z$1413,"&gt; 0")</f>
        <v>238745082</v>
      </c>
      <c r="E558" s="4" t="str">
        <f>IFERROR(IF(VLOOKUP(A558,[1]HistoriaOrdenCW24031155!$C$2:$Z$1413,24,FALSE)=0,"",VLOOKUP(A558,[1]HistoriaOrdenCW24031155!$C$2:$Z$1413,24,FALSE)),"")</f>
        <v/>
      </c>
      <c r="F558" s="2" t="str">
        <f>MID(IF(VLOOKUP("SurOccidente",[1]HistoriaOrdenCW24031155!$B558:$D$1413,2,FALSE)="NA","",(VLOOKUP("SurOccidente",[1]HistoriaOrdenCW24031155!$B558:$D$1413,3,FALSE))),1,90)</f>
        <v>Localidades 700 - Suministro e Instalación Torre</v>
      </c>
      <c r="G558" s="4">
        <f>VLOOKUP(A558,[1]HistoriaOrdenCW24031155!$C$2:$O$1413,13,FALSE)</f>
        <v>44438</v>
      </c>
      <c r="H558" t="str">
        <f t="shared" si="9"/>
        <v>Año 2</v>
      </c>
      <c r="I558" s="2" t="str">
        <f>VLOOKUP(LEFT(A558,3),TablasAnexas!$A$22:$B$41,2,FALSE)</f>
        <v>Caqueta</v>
      </c>
      <c r="L558" t="str">
        <f>VLOOKUP(A558,[1]HistoriaOrdenCW24031155!$C$2:$F$1413,4,FALSE)</f>
        <v>Juan Carlos Gonzalez</v>
      </c>
    </row>
    <row r="559" spans="1:12" x14ac:dyDescent="0.25">
      <c r="A559" t="str">
        <f>VLOOKUP("SurOccidente",[1]HistoriaOrdenCW24031155!$B559:$C$1413,2,FALSE)</f>
        <v>CAQ.Las Platas</v>
      </c>
      <c r="B559" s="3">
        <f ca="1">SUMIF([1]HistoriaOrdenCW24031155!$C$1:$E$1413,A559,[1]HistoriaOrdenCW24031155!$E:$E)</f>
        <v>804196036</v>
      </c>
      <c r="C559" s="1">
        <f>SUMIFS([1]HistoriaOrdenCW24031155!$E$2:$E$1413,[1]HistoriaOrdenCW24031155!$C$2:$C$1413,A559,[1]HistoriaOrdenCW24031155!$Z$2:$Z$1413,"")</f>
        <v>671589316</v>
      </c>
      <c r="D559" s="1">
        <f>SUMIFS([1]HistoriaOrdenCW24031155!$E$2:$E$1413,[1]HistoriaOrdenCW24031155!$C$2:$C$1413,A559,[1]HistoriaOrdenCW24031155!$Z$2:$Z$1413,"&gt; 0")</f>
        <v>132606720</v>
      </c>
      <c r="E559" s="4" t="str">
        <f>IFERROR(IF(VLOOKUP(A559,[1]HistoriaOrdenCW24031155!$C$2:$Z$1413,24,FALSE)=0,"",VLOOKUP(A559,[1]HistoriaOrdenCW24031155!$C$2:$Z$1413,24,FALSE)),"")</f>
        <v/>
      </c>
      <c r="F559" s="2" t="str">
        <f>MID(IF(VLOOKUP("SurOccidente",[1]HistoriaOrdenCW24031155!$B559:$D$1413,2,FALSE)="NA","",(VLOOKUP("SurOccidente",[1]HistoriaOrdenCW24031155!$B559:$D$1413,3,FALSE))),1,90)</f>
        <v>Localidades 700 - Obra Eléctrica 100%</v>
      </c>
      <c r="G559" s="4">
        <f>VLOOKUP(A559,[1]HistoriaOrdenCW24031155!$C$2:$O$1413,13,FALSE)</f>
        <v>44438</v>
      </c>
      <c r="H559" t="str">
        <f t="shared" si="9"/>
        <v>Año 2</v>
      </c>
      <c r="I559" s="2" t="str">
        <f>VLOOKUP(LEFT(A559,3),TablasAnexas!$A$22:$B$41,2,FALSE)</f>
        <v>Caqueta</v>
      </c>
      <c r="L559" t="str">
        <f>VLOOKUP(A559,[1]HistoriaOrdenCW24031155!$C$2:$F$1413,4,FALSE)</f>
        <v>Juan Carlos Gonzalez</v>
      </c>
    </row>
    <row r="560" spans="1:12" x14ac:dyDescent="0.25">
      <c r="A560" t="str">
        <f>VLOOKUP("SurOccidente",[1]HistoriaOrdenCW24031155!$B560:$C$1413,2,FALSE)</f>
        <v>CAQ.Las Platas</v>
      </c>
      <c r="B560" s="3">
        <f ca="1">SUMIF([1]HistoriaOrdenCW24031155!$C$1:$E$1413,A560,[1]HistoriaOrdenCW24031155!$E:$E)</f>
        <v>804196036</v>
      </c>
      <c r="C560" s="1">
        <f>SUMIFS([1]HistoriaOrdenCW24031155!$E$2:$E$1413,[1]HistoriaOrdenCW24031155!$C$2:$C$1413,A560,[1]HistoriaOrdenCW24031155!$Z$2:$Z$1413,"")</f>
        <v>671589316</v>
      </c>
      <c r="D560" s="1">
        <f>SUMIFS([1]HistoriaOrdenCW24031155!$E$2:$E$1413,[1]HistoriaOrdenCW24031155!$C$2:$C$1413,A560,[1]HistoriaOrdenCW24031155!$Z$2:$Z$1413,"&gt; 0")</f>
        <v>132606720</v>
      </c>
      <c r="E560" s="4" t="str">
        <f>IFERROR(IF(VLOOKUP(A560,[1]HistoriaOrdenCW24031155!$C$2:$Z$1413,24,FALSE)=0,"",VLOOKUP(A560,[1]HistoriaOrdenCW24031155!$C$2:$Z$1413,24,FALSE)),"")</f>
        <v/>
      </c>
      <c r="F560" s="2" t="str">
        <f>MID(IF(VLOOKUP("SurOccidente",[1]HistoriaOrdenCW24031155!$B560:$D$1413,2,FALSE)="NA","",(VLOOKUP("SurOccidente",[1]HistoriaOrdenCW24031155!$B560:$D$1413,3,FALSE))),1,90)</f>
        <v>Localidades 700 - Obra Civil 100%</v>
      </c>
      <c r="G560" s="4">
        <f>VLOOKUP(A560,[1]HistoriaOrdenCW24031155!$C$2:$O$1413,13,FALSE)</f>
        <v>44438</v>
      </c>
      <c r="H560" t="str">
        <f t="shared" si="9"/>
        <v>Año 2</v>
      </c>
      <c r="I560" s="2" t="str">
        <f>VLOOKUP(LEFT(A560,3),TablasAnexas!$A$22:$B$41,2,FALSE)</f>
        <v>Caqueta</v>
      </c>
      <c r="L560" t="str">
        <f>VLOOKUP(A560,[1]HistoriaOrdenCW24031155!$C$2:$F$1413,4,FALSE)</f>
        <v>Juan Carlos Gonzalez</v>
      </c>
    </row>
    <row r="561" spans="1:12" x14ac:dyDescent="0.25">
      <c r="A561" t="str">
        <f>VLOOKUP("SurOccidente",[1]HistoriaOrdenCW24031155!$B561:$C$1413,2,FALSE)</f>
        <v>CAQ.Las Platas</v>
      </c>
      <c r="B561" s="3">
        <f ca="1">SUMIF([1]HistoriaOrdenCW24031155!$C$1:$E$1413,A561,[1]HistoriaOrdenCW24031155!$E:$E)</f>
        <v>804196036</v>
      </c>
      <c r="C561" s="1">
        <f>SUMIFS([1]HistoriaOrdenCW24031155!$E$2:$E$1413,[1]HistoriaOrdenCW24031155!$C$2:$C$1413,A561,[1]HistoriaOrdenCW24031155!$Z$2:$Z$1413,"")</f>
        <v>671589316</v>
      </c>
      <c r="D561" s="1">
        <f>SUMIFS([1]HistoriaOrdenCW24031155!$E$2:$E$1413,[1]HistoriaOrdenCW24031155!$C$2:$C$1413,A561,[1]HistoriaOrdenCW24031155!$Z$2:$Z$1413,"&gt; 0")</f>
        <v>132606720</v>
      </c>
      <c r="E561" s="4" t="str">
        <f>IFERROR(IF(VLOOKUP(A561,[1]HistoriaOrdenCW24031155!$C$2:$Z$1413,24,FALSE)=0,"",VLOOKUP(A561,[1]HistoriaOrdenCW24031155!$C$2:$Z$1413,24,FALSE)),"")</f>
        <v/>
      </c>
      <c r="F561" s="2" t="str">
        <f>MID(IF(VLOOKUP("SurOccidente",[1]HistoriaOrdenCW24031155!$B561:$D$1413,2,FALSE)="NA","",(VLOOKUP("SurOccidente",[1]HistoriaOrdenCW24031155!$B561:$D$1413,3,FALSE))),1,90)</f>
        <v>Localidades 700 - Cimentación Torre</v>
      </c>
      <c r="G561" s="4">
        <f>VLOOKUP(A561,[1]HistoriaOrdenCW24031155!$C$2:$O$1413,13,FALSE)</f>
        <v>44438</v>
      </c>
      <c r="H561" t="str">
        <f t="shared" si="9"/>
        <v>Año 2</v>
      </c>
      <c r="I561" s="2" t="str">
        <f>VLOOKUP(LEFT(A561,3),TablasAnexas!$A$22:$B$41,2,FALSE)</f>
        <v>Caqueta</v>
      </c>
      <c r="L561" t="str">
        <f>VLOOKUP(A561,[1]HistoriaOrdenCW24031155!$C$2:$F$1413,4,FALSE)</f>
        <v>Juan Carlos Gonzalez</v>
      </c>
    </row>
    <row r="562" spans="1:12" x14ac:dyDescent="0.25">
      <c r="A562" t="str">
        <f>VLOOKUP("SurOccidente",[1]HistoriaOrdenCW24031155!$B562:$C$1413,2,FALSE)</f>
        <v>CAQ.Las Platas</v>
      </c>
      <c r="B562" s="3">
        <f ca="1">SUMIF([1]HistoriaOrdenCW24031155!$C$1:$E$1413,A562,[1]HistoriaOrdenCW24031155!$E:$E)</f>
        <v>804196036</v>
      </c>
      <c r="C562" s="1">
        <f>SUMIFS([1]HistoriaOrdenCW24031155!$E$2:$E$1413,[1]HistoriaOrdenCW24031155!$C$2:$C$1413,A562,[1]HistoriaOrdenCW24031155!$Z$2:$Z$1413,"")</f>
        <v>671589316</v>
      </c>
      <c r="D562" s="1">
        <f>SUMIFS([1]HistoriaOrdenCW24031155!$E$2:$E$1413,[1]HistoriaOrdenCW24031155!$C$2:$C$1413,A562,[1]HistoriaOrdenCW24031155!$Z$2:$Z$1413,"&gt; 0")</f>
        <v>132606720</v>
      </c>
      <c r="E562" s="4" t="str">
        <f>IFERROR(IF(VLOOKUP(A562,[1]HistoriaOrdenCW24031155!$C$2:$Z$1413,24,FALSE)=0,"",VLOOKUP(A562,[1]HistoriaOrdenCW24031155!$C$2:$Z$1413,24,FALSE)),"")</f>
        <v/>
      </c>
      <c r="F562" s="2" t="str">
        <f>MID(IF(VLOOKUP("SurOccidente",[1]HistoriaOrdenCW24031155!$B562:$D$1413,2,FALSE)="NA","",(VLOOKUP("SurOccidente",[1]HistoriaOrdenCW24031155!$B562:$D$1413,3,FALSE))),1,90)</f>
        <v>Localidades 700 - Suministro e Instalación Torre</v>
      </c>
      <c r="G562" s="4">
        <f>VLOOKUP(A562,[1]HistoriaOrdenCW24031155!$C$2:$O$1413,13,FALSE)</f>
        <v>44438</v>
      </c>
      <c r="H562" t="str">
        <f t="shared" si="9"/>
        <v>Año 2</v>
      </c>
      <c r="I562" s="2" t="str">
        <f>VLOOKUP(LEFT(A562,3),TablasAnexas!$A$22:$B$41,2,FALSE)</f>
        <v>Caqueta</v>
      </c>
      <c r="L562" t="str">
        <f>VLOOKUP(A562,[1]HistoriaOrdenCW24031155!$C$2:$F$1413,4,FALSE)</f>
        <v>Juan Carlos Gonzalez</v>
      </c>
    </row>
    <row r="563" spans="1:12" x14ac:dyDescent="0.25">
      <c r="A563" t="str">
        <f>VLOOKUP("SurOccidente",[1]HistoriaOrdenCW24031155!$B563:$C$1413,2,FALSE)</f>
        <v>NAR.IND Concesionaria Vial-Opción 1</v>
      </c>
      <c r="B563" s="3">
        <f ca="1">SUMIF([1]HistoriaOrdenCW24031155!$C$1:$E$1413,A563,[1]HistoriaOrdenCW24031155!$E:$E)</f>
        <v>45799524</v>
      </c>
      <c r="C563" s="1">
        <f>SUMIFS([1]HistoriaOrdenCW24031155!$E$2:$E$1413,[1]HistoriaOrdenCW24031155!$C$2:$C$1413,A563,[1]HistoriaOrdenCW24031155!$Z$2:$Z$1413,"")</f>
        <v>0</v>
      </c>
      <c r="D563" s="1">
        <f>SUMIFS([1]HistoriaOrdenCW24031155!$E$2:$E$1413,[1]HistoriaOrdenCW24031155!$C$2:$C$1413,A563,[1]HistoriaOrdenCW24031155!$Z$2:$Z$1413,"&gt; 0")</f>
        <v>45799524</v>
      </c>
      <c r="E563" s="4">
        <f>IFERROR(IF(VLOOKUP(A563,[1]HistoriaOrdenCW24031155!$C$2:$Z$1413,24,FALSE)=0,"",VLOOKUP(A563,[1]HistoriaOrdenCW24031155!$C$2:$Z$1413,24,FALSE)),"")</f>
        <v>44596</v>
      </c>
      <c r="F563" s="2" t="str">
        <f>MID(IF(VLOOKUP("SurOccidente",[1]HistoriaOrdenCW24031155!$B563:$D$1413,2,FALSE)="NA","",(VLOOKUP("SurOccidente",[1]HistoriaOrdenCW24031155!$B563:$D$1413,3,FALSE))),1,90)</f>
        <v>Soluciones Dedicadas Corporativas - Obra Civil 100%</v>
      </c>
      <c r="G563" s="4">
        <f>VLOOKUP(A563,[1]HistoriaOrdenCW24031155!$C$2:$O$1413,13,FALSE)</f>
        <v>44433</v>
      </c>
      <c r="H563" t="str">
        <f t="shared" si="9"/>
        <v>Año 2</v>
      </c>
      <c r="I563" s="2" t="str">
        <f>VLOOKUP(LEFT(A563,3),TablasAnexas!$A$22:$B$41,2,FALSE)</f>
        <v>Nariño</v>
      </c>
      <c r="L563" t="str">
        <f>VLOOKUP(A563,[1]HistoriaOrdenCW24031155!$C$2:$F$1413,4,FALSE)</f>
        <v>German Dario Mancipe</v>
      </c>
    </row>
    <row r="564" spans="1:12" x14ac:dyDescent="0.25">
      <c r="A564" t="str">
        <f>VLOOKUP("SurOccidente",[1]HistoriaOrdenCW24031155!$B564:$C$1413,2,FALSE)</f>
        <v>PUT.Cabana</v>
      </c>
      <c r="B564" s="3">
        <f ca="1">SUMIF([1]HistoriaOrdenCW24031155!$C$1:$E$1413,A564,[1]HistoriaOrdenCW24031155!$E:$E)</f>
        <v>390490404</v>
      </c>
      <c r="C564" s="1">
        <f>SUMIFS([1]HistoriaOrdenCW24031155!$E$2:$E$1413,[1]HistoriaOrdenCW24031155!$C$2:$C$1413,A564,[1]HistoriaOrdenCW24031155!$Z$2:$Z$1413,"")</f>
        <v>50000000</v>
      </c>
      <c r="D564" s="1">
        <f>SUMIFS([1]HistoriaOrdenCW24031155!$E$2:$E$1413,[1]HistoriaOrdenCW24031155!$C$2:$C$1413,A564,[1]HistoriaOrdenCW24031155!$Z$2:$Z$1413,"&gt; 0")</f>
        <v>340490404</v>
      </c>
      <c r="E564" s="4">
        <f>IFERROR(IF(VLOOKUP(A564,[1]HistoriaOrdenCW24031155!$C$2:$Z$1413,24,FALSE)=0,"",VLOOKUP(A564,[1]HistoriaOrdenCW24031155!$C$2:$Z$1413,24,FALSE)),"")</f>
        <v>44624</v>
      </c>
      <c r="F564" s="2" t="str">
        <f>MID(IF(VLOOKUP("SurOccidente",[1]HistoriaOrdenCW24031155!$B564:$D$1413,2,FALSE)="NA","",(VLOOKUP("SurOccidente",[1]HistoriaOrdenCW24031155!$B564:$D$1413,3,FALSE))),1,90)</f>
        <v>Adecuaciones - Obras Civiles Menores</v>
      </c>
      <c r="G564" s="4">
        <f>VLOOKUP(A564,[1]HistoriaOrdenCW24031155!$C$2:$O$1413,13,FALSE)</f>
        <v>44256</v>
      </c>
      <c r="H564" t="str">
        <f t="shared" si="9"/>
        <v>Año 2</v>
      </c>
      <c r="I564" s="2" t="str">
        <f>VLOOKUP(LEFT(A564,3),TablasAnexas!$A$22:$B$41,2,FALSE)</f>
        <v>Putumayo</v>
      </c>
      <c r="L564" t="str">
        <f>VLOOKUP(A564,[1]HistoriaOrdenCW24031155!$C$2:$F$1413,4,FALSE)</f>
        <v>Juan Carlos Gonzalez</v>
      </c>
    </row>
    <row r="565" spans="1:12" x14ac:dyDescent="0.25">
      <c r="A565" t="str">
        <f>VLOOKUP("SurOccidente",[1]HistoriaOrdenCW24031155!$B565:$C$1413,2,FALSE)</f>
        <v>VAL.La Buitrera</v>
      </c>
      <c r="B565" s="3">
        <f ca="1">SUMIF([1]HistoriaOrdenCW24031155!$C$1:$E$1413,A565,[1]HistoriaOrdenCW24031155!$E:$E)</f>
        <v>3000000</v>
      </c>
      <c r="C565" s="1">
        <f>SUMIFS([1]HistoriaOrdenCW24031155!$E$2:$E$1413,[1]HistoriaOrdenCW24031155!$C$2:$C$1413,A565,[1]HistoriaOrdenCW24031155!$Z$2:$Z$1413,"")</f>
        <v>3000000</v>
      </c>
      <c r="D565" s="1">
        <f>SUMIFS([1]HistoriaOrdenCW24031155!$E$2:$E$1413,[1]HistoriaOrdenCW24031155!$C$2:$C$1413,A565,[1]HistoriaOrdenCW24031155!$Z$2:$Z$1413,"&gt; 0")</f>
        <v>0</v>
      </c>
      <c r="E565" s="4" t="str">
        <f>IFERROR(IF(VLOOKUP(A565,[1]HistoriaOrdenCW24031155!$C$2:$Z$1413,24,FALSE)=0,"",VLOOKUP(A565,[1]HistoriaOrdenCW24031155!$C$2:$Z$1413,24,FALSE)),"")</f>
        <v/>
      </c>
      <c r="F565" s="2" t="str">
        <f>MID(IF(VLOOKUP("SurOccidente",[1]HistoriaOrdenCW24031155!$B565:$D$1413,2,FALSE)="NA","",(VLOOKUP("SurOccidente",[1]HistoriaOrdenCW24031155!$B565:$D$1413,3,FALSE))),1,90)</f>
        <v>Ampliación Localidades 700 - Ampliación Obras Civiles</v>
      </c>
      <c r="G565" s="4">
        <f>VLOOKUP(A565,[1]HistoriaOrdenCW24031155!$C$2:$O$1413,13,FALSE)</f>
        <v>44433</v>
      </c>
      <c r="H565" t="str">
        <f t="shared" si="9"/>
        <v>Año 2</v>
      </c>
      <c r="I565" s="2" t="str">
        <f>VLOOKUP(LEFT(A565,3),TablasAnexas!$A$22:$B$41,2,FALSE)</f>
        <v>Valle del Cauca</v>
      </c>
      <c r="L565" t="str">
        <f>VLOOKUP(A565,[1]HistoriaOrdenCW24031155!$C$2:$F$1413,4,FALSE)</f>
        <v>German Dario Mancipe</v>
      </c>
    </row>
    <row r="566" spans="1:12" x14ac:dyDescent="0.25">
      <c r="A566" t="str">
        <f>VLOOKUP("SurOccidente",[1]HistoriaOrdenCW24031155!$B566:$C$1413,2,FALSE)</f>
        <v>TOL.Via la Linea-2</v>
      </c>
      <c r="B566" s="3">
        <f ca="1">SUMIF([1]HistoriaOrdenCW24031155!$C$1:$E$1413,A566,[1]HistoriaOrdenCW24031155!$E:$E)</f>
        <v>2215134</v>
      </c>
      <c r="C566" s="1">
        <f>SUMIFS([1]HistoriaOrdenCW24031155!$E$2:$E$1413,[1]HistoriaOrdenCW24031155!$C$2:$C$1413,A566,[1]HistoriaOrdenCW24031155!$Z$2:$Z$1413,"")</f>
        <v>0</v>
      </c>
      <c r="D566" s="1">
        <f>SUMIFS([1]HistoriaOrdenCW24031155!$E$2:$E$1413,[1]HistoriaOrdenCW24031155!$C$2:$C$1413,A566,[1]HistoriaOrdenCW24031155!$Z$2:$Z$1413,"&gt; 0")</f>
        <v>2215134</v>
      </c>
      <c r="E566" s="4">
        <f>IFERROR(IF(VLOOKUP(A566,[1]HistoriaOrdenCW24031155!$C$2:$Z$1413,24,FALSE)=0,"",VLOOKUP(A566,[1]HistoriaOrdenCW24031155!$C$2:$Z$1413,24,FALSE)),"")</f>
        <v>44473</v>
      </c>
      <c r="F566" s="2" t="str">
        <f>MID(IF(VLOOKUP("SurOccidente",[1]HistoriaOrdenCW24031155!$B566:$D$1413,2,FALSE)="NA","",(VLOOKUP("SurOccidente",[1]HistoriaOrdenCW24031155!$B566:$D$1413,3,FALSE))),1,90)</f>
        <v>Ampliación Localidades 700 - Ampliación Obras Civiles</v>
      </c>
      <c r="G566" s="4">
        <f>VLOOKUP(A566,[1]HistoriaOrdenCW24031155!$C$2:$O$1413,13,FALSE)</f>
        <v>44433</v>
      </c>
      <c r="H566" t="str">
        <f t="shared" si="9"/>
        <v>Año 2</v>
      </c>
      <c r="I566" s="2" t="str">
        <f>VLOOKUP(LEFT(A566,3),TablasAnexas!$A$22:$B$41,2,FALSE)</f>
        <v>Tolima</v>
      </c>
      <c r="L566" t="str">
        <f>VLOOKUP(A566,[1]HistoriaOrdenCW24031155!$C$2:$F$1413,4,FALSE)</f>
        <v>German Dario Mancipe</v>
      </c>
    </row>
    <row r="567" spans="1:12" x14ac:dyDescent="0.25">
      <c r="A567" t="str">
        <f>VLOOKUP("SurOccidente",[1]HistoriaOrdenCW24031155!$B567:$C$1413,2,FALSE)</f>
        <v>IBG.La Estacion</v>
      </c>
      <c r="B567" s="3">
        <f ca="1">SUMIF([1]HistoriaOrdenCW24031155!$C$1:$E$1413,A567,[1]HistoriaOrdenCW24031155!$E:$E)</f>
        <v>8158934</v>
      </c>
      <c r="C567" s="1">
        <f>SUMIFS([1]HistoriaOrdenCW24031155!$E$2:$E$1413,[1]HistoriaOrdenCW24031155!$C$2:$C$1413,A567,[1]HistoriaOrdenCW24031155!$Z$2:$Z$1413,"")</f>
        <v>0</v>
      </c>
      <c r="D567" s="1">
        <f>SUMIFS([1]HistoriaOrdenCW24031155!$E$2:$E$1413,[1]HistoriaOrdenCW24031155!$C$2:$C$1413,A567,[1]HistoriaOrdenCW24031155!$Z$2:$Z$1413,"&gt; 0")</f>
        <v>8158934</v>
      </c>
      <c r="E567" s="4">
        <f>IFERROR(IF(VLOOKUP(A567,[1]HistoriaOrdenCW24031155!$C$2:$Z$1413,24,FALSE)=0,"",VLOOKUP(A567,[1]HistoriaOrdenCW24031155!$C$2:$Z$1413,24,FALSE)),"")</f>
        <v>44473</v>
      </c>
      <c r="F567" s="2" t="str">
        <f>MID(IF(VLOOKUP("SurOccidente",[1]HistoriaOrdenCW24031155!$B567:$D$1413,2,FALSE)="NA","",(VLOOKUP("SurOccidente",[1]HistoriaOrdenCW24031155!$B567:$D$1413,3,FALSE))),1,90)</f>
        <v>Ampliación Localidades 700 - Ampliación Obras Civiles</v>
      </c>
      <c r="G567" s="4">
        <f>VLOOKUP(A567,[1]HistoriaOrdenCW24031155!$C$2:$O$1413,13,FALSE)</f>
        <v>44433</v>
      </c>
      <c r="H567" t="str">
        <f t="shared" si="9"/>
        <v>Año 2</v>
      </c>
      <c r="I567" s="2" t="str">
        <f>VLOOKUP(LEFT(A567,3),TablasAnexas!$A$22:$B$41,2,FALSE)</f>
        <v>Ibague</v>
      </c>
      <c r="L567" t="str">
        <f>VLOOKUP(A567,[1]HistoriaOrdenCW24031155!$C$2:$F$1413,4,FALSE)</f>
        <v>German Dario Mancipe</v>
      </c>
    </row>
    <row r="568" spans="1:12" x14ac:dyDescent="0.25">
      <c r="A568" t="str">
        <f>VLOOKUP("SurOccidente",[1]HistoriaOrdenCW24031155!$B568:$C$1413,2,FALSE)</f>
        <v>TOL.El Caucho</v>
      </c>
      <c r="B568" s="3">
        <f ca="1">SUMIF([1]HistoriaOrdenCW24031155!$C$1:$E$1413,A568,[1]HistoriaOrdenCW24031155!$E:$E)</f>
        <v>296675231</v>
      </c>
      <c r="C568" s="1">
        <f>SUMIFS([1]HistoriaOrdenCW24031155!$E$2:$E$1413,[1]HistoriaOrdenCW24031155!$C$2:$C$1413,A568,[1]HistoriaOrdenCW24031155!$Z$2:$Z$1413,"")</f>
        <v>40000000</v>
      </c>
      <c r="D568" s="1">
        <f>SUMIFS([1]HistoriaOrdenCW24031155!$E$2:$E$1413,[1]HistoriaOrdenCW24031155!$C$2:$C$1413,A568,[1]HistoriaOrdenCW24031155!$Z$2:$Z$1413,"&gt; 0")</f>
        <v>256675231</v>
      </c>
      <c r="E568" s="4" t="str">
        <f>IFERROR(IF(VLOOKUP(A568,[1]HistoriaOrdenCW24031155!$C$2:$Z$1413,24,FALSE)=0,"",VLOOKUP(A568,[1]HistoriaOrdenCW24031155!$C$2:$Z$1413,24,FALSE)),"")</f>
        <v/>
      </c>
      <c r="F568" s="2" t="str">
        <f>MID(IF(VLOOKUP("SurOccidente",[1]HistoriaOrdenCW24031155!$B568:$D$1413,2,FALSE)="NA","",(VLOOKUP("SurOccidente",[1]HistoriaOrdenCW24031155!$B568:$D$1413,3,FALSE))),1,90)</f>
        <v>Localidades 700 - Obra Civil 100%</v>
      </c>
      <c r="G568" s="4">
        <f>VLOOKUP(A568,[1]HistoriaOrdenCW24031155!$C$2:$O$1413,13,FALSE)</f>
        <v>44439</v>
      </c>
      <c r="H568" t="str">
        <f t="shared" si="9"/>
        <v>Año 2</v>
      </c>
      <c r="I568" s="2" t="str">
        <f>VLOOKUP(LEFT(A568,3),TablasAnexas!$A$22:$B$41,2,FALSE)</f>
        <v>Tolima</v>
      </c>
      <c r="L568" t="str">
        <f>VLOOKUP(A568,[1]HistoriaOrdenCW24031155!$C$2:$F$1413,4,FALSE)</f>
        <v>Rafael Angel Garcia</v>
      </c>
    </row>
    <row r="569" spans="1:12" x14ac:dyDescent="0.25">
      <c r="A569" t="str">
        <f>VLOOKUP("SurOccidente",[1]HistoriaOrdenCW24031155!$B569:$C$1413,2,FALSE)</f>
        <v>TOL.El Caucho</v>
      </c>
      <c r="B569" s="3">
        <f ca="1">SUMIF([1]HistoriaOrdenCW24031155!$C$1:$E$1413,A569,[1]HistoriaOrdenCW24031155!$E:$E)</f>
        <v>296675231</v>
      </c>
      <c r="C569" s="1">
        <f>SUMIFS([1]HistoriaOrdenCW24031155!$E$2:$E$1413,[1]HistoriaOrdenCW24031155!$C$2:$C$1413,A569,[1]HistoriaOrdenCW24031155!$Z$2:$Z$1413,"")</f>
        <v>40000000</v>
      </c>
      <c r="D569" s="1">
        <f>SUMIFS([1]HistoriaOrdenCW24031155!$E$2:$E$1413,[1]HistoriaOrdenCW24031155!$C$2:$C$1413,A569,[1]HistoriaOrdenCW24031155!$Z$2:$Z$1413,"&gt; 0")</f>
        <v>256675231</v>
      </c>
      <c r="E569" s="4" t="str">
        <f>IFERROR(IF(VLOOKUP(A569,[1]HistoriaOrdenCW24031155!$C$2:$Z$1413,24,FALSE)=0,"",VLOOKUP(A569,[1]HistoriaOrdenCW24031155!$C$2:$Z$1413,24,FALSE)),"")</f>
        <v/>
      </c>
      <c r="F569" s="2" t="str">
        <f>MID(IF(VLOOKUP("SurOccidente",[1]HistoriaOrdenCW24031155!$B569:$D$1413,2,FALSE)="NA","",(VLOOKUP("SurOccidente",[1]HistoriaOrdenCW24031155!$B569:$D$1413,3,FALSE))),1,90)</f>
        <v>Localidades 700 - Suministro e Instalación Torre</v>
      </c>
      <c r="G569" s="4">
        <f>VLOOKUP(A569,[1]HistoriaOrdenCW24031155!$C$2:$O$1413,13,FALSE)</f>
        <v>44439</v>
      </c>
      <c r="H569" t="str">
        <f t="shared" si="9"/>
        <v>Año 2</v>
      </c>
      <c r="I569" s="2" t="str">
        <f>VLOOKUP(LEFT(A569,3),TablasAnexas!$A$22:$B$41,2,FALSE)</f>
        <v>Tolima</v>
      </c>
      <c r="L569" t="str">
        <f>VLOOKUP(A569,[1]HistoriaOrdenCW24031155!$C$2:$F$1413,4,FALSE)</f>
        <v>Rafael Angel Garcia</v>
      </c>
    </row>
    <row r="570" spans="1:12" x14ac:dyDescent="0.25">
      <c r="A570" t="str">
        <f>VLOOKUP("SurOccidente",[1]HistoriaOrdenCW24031155!$B570:$C$1413,2,FALSE)</f>
        <v>CAQ.Agua Blanca</v>
      </c>
      <c r="B570" s="3">
        <f ca="1">SUMIF([1]HistoriaOrdenCW24031155!$C$1:$E$1413,A570,[1]HistoriaOrdenCW24031155!$E:$E)</f>
        <v>556044832</v>
      </c>
      <c r="C570" s="1">
        <f>SUMIFS([1]HistoriaOrdenCW24031155!$E$2:$E$1413,[1]HistoriaOrdenCW24031155!$C$2:$C$1413,A570,[1]HistoriaOrdenCW24031155!$Z$2:$Z$1413,"")</f>
        <v>90000000</v>
      </c>
      <c r="D570" s="1">
        <f>SUMIFS([1]HistoriaOrdenCW24031155!$E$2:$E$1413,[1]HistoriaOrdenCW24031155!$C$2:$C$1413,A570,[1]HistoriaOrdenCW24031155!$Z$2:$Z$1413,"&gt; 0")</f>
        <v>466044832</v>
      </c>
      <c r="E570" s="4" t="str">
        <f>IFERROR(IF(VLOOKUP(A570,[1]HistoriaOrdenCW24031155!$C$2:$Z$1413,24,FALSE)=0,"",VLOOKUP(A570,[1]HistoriaOrdenCW24031155!$C$2:$Z$1413,24,FALSE)),"")</f>
        <v/>
      </c>
      <c r="F570" s="2" t="str">
        <f>MID(IF(VLOOKUP("SurOccidente",[1]HistoriaOrdenCW24031155!$B570:$D$1413,2,FALSE)="NA","",(VLOOKUP("SurOccidente",[1]HistoriaOrdenCW24031155!$B570:$D$1413,3,FALSE))),1,90)</f>
        <v>Localidades 700 - Obra Eléctrica 100%</v>
      </c>
      <c r="G570" s="4">
        <f>VLOOKUP(A570,[1]HistoriaOrdenCW24031155!$C$2:$O$1413,13,FALSE)</f>
        <v>44424</v>
      </c>
      <c r="H570" t="str">
        <f t="shared" si="9"/>
        <v>Año 2</v>
      </c>
      <c r="I570" s="2" t="str">
        <f>VLOOKUP(LEFT(A570,3),TablasAnexas!$A$22:$B$41,2,FALSE)</f>
        <v>Caqueta</v>
      </c>
      <c r="L570" t="str">
        <f>VLOOKUP(A570,[1]HistoriaOrdenCW24031155!$C$2:$F$1413,4,FALSE)</f>
        <v>Rafael Angel Garcia</v>
      </c>
    </row>
    <row r="571" spans="1:12" x14ac:dyDescent="0.25">
      <c r="A571" t="str">
        <f>VLOOKUP("SurOccidente",[1]HistoriaOrdenCW24031155!$B571:$C$1413,2,FALSE)</f>
        <v>CAU.La Placa</v>
      </c>
      <c r="B571" s="3">
        <f ca="1">SUMIF([1]HistoriaOrdenCW24031155!$C$1:$E$1413,A571,[1]HistoriaOrdenCW24031155!$E:$E)</f>
        <v>479662407</v>
      </c>
      <c r="C571" s="1">
        <f>SUMIFS([1]HistoriaOrdenCW24031155!$E$2:$E$1413,[1]HistoriaOrdenCW24031155!$C$2:$C$1413,A571,[1]HistoriaOrdenCW24031155!$Z$2:$Z$1413,"")</f>
        <v>0</v>
      </c>
      <c r="D571" s="1">
        <f>SUMIFS([1]HistoriaOrdenCW24031155!$E$2:$E$1413,[1]HistoriaOrdenCW24031155!$C$2:$C$1413,A571,[1]HistoriaOrdenCW24031155!$Z$2:$Z$1413,"&gt; 0")</f>
        <v>479662407</v>
      </c>
      <c r="E571" s="4">
        <f>IFERROR(IF(VLOOKUP(A571,[1]HistoriaOrdenCW24031155!$C$2:$Z$1413,24,FALSE)=0,"",VLOOKUP(A571,[1]HistoriaOrdenCW24031155!$C$2:$Z$1413,24,FALSE)),"")</f>
        <v>44567</v>
      </c>
      <c r="F571" s="2" t="str">
        <f>MID(IF(VLOOKUP("SurOccidente",[1]HistoriaOrdenCW24031155!$B571:$D$1413,2,FALSE)="NA","",(VLOOKUP("SurOccidente",[1]HistoriaOrdenCW24031155!$B571:$D$1413,3,FALSE))),1,90)</f>
        <v>Adecuaciones - Obras Civiles Menores</v>
      </c>
      <c r="G571" s="4">
        <f>VLOOKUP(A571,[1]HistoriaOrdenCW24031155!$C$2:$O$1413,13,FALSE)</f>
        <v>44429</v>
      </c>
      <c r="H571" t="str">
        <f t="shared" si="9"/>
        <v>Año 2</v>
      </c>
      <c r="I571" s="2" t="str">
        <f>VLOOKUP(LEFT(A571,3),TablasAnexas!$A$22:$B$41,2,FALSE)</f>
        <v>Cauca</v>
      </c>
      <c r="L571" t="str">
        <f>VLOOKUP(A571,[1]HistoriaOrdenCW24031155!$C$2:$F$1413,4,FALSE)</f>
        <v>German David Diez</v>
      </c>
    </row>
    <row r="572" spans="1:12" x14ac:dyDescent="0.25">
      <c r="A572" t="str">
        <f>VLOOKUP("SurOccidente",[1]HistoriaOrdenCW24031155!$B572:$C$1413,2,FALSE)</f>
        <v>CAU.RB El Plateado</v>
      </c>
      <c r="B572" s="3">
        <f ca="1">SUMIF([1]HistoriaOrdenCW24031155!$C$1:$E$1413,A572,[1]HistoriaOrdenCW24031155!$E:$E)</f>
        <v>100000000</v>
      </c>
      <c r="C572" s="1">
        <f>SUMIFS([1]HistoriaOrdenCW24031155!$E$2:$E$1413,[1]HistoriaOrdenCW24031155!$C$2:$C$1413,A572,[1]HistoriaOrdenCW24031155!$Z$2:$Z$1413,"")</f>
        <v>100000000</v>
      </c>
      <c r="D572" s="1">
        <f>SUMIFS([1]HistoriaOrdenCW24031155!$E$2:$E$1413,[1]HistoriaOrdenCW24031155!$C$2:$C$1413,A572,[1]HistoriaOrdenCW24031155!$Z$2:$Z$1413,"&gt; 0")</f>
        <v>0</v>
      </c>
      <c r="E572" s="4" t="str">
        <f>IFERROR(IF(VLOOKUP(A572,[1]HistoriaOrdenCW24031155!$C$2:$Z$1413,24,FALSE)=0,"",VLOOKUP(A572,[1]HistoriaOrdenCW24031155!$C$2:$Z$1413,24,FALSE)),"")</f>
        <v/>
      </c>
      <c r="F572" s="2" t="str">
        <f>MID(IF(VLOOKUP("SurOccidente",[1]HistoriaOrdenCW24031155!$B572:$D$1413,2,FALSE)="NA","",(VLOOKUP("SurOccidente",[1]HistoriaOrdenCW24031155!$B572:$D$1413,3,FALSE))),1,90)</f>
        <v>Plan de Expansión - Suministro e Instalación de Torre</v>
      </c>
      <c r="G572" s="4">
        <f>VLOOKUP(A572,[1]HistoriaOrdenCW24031155!$C$2:$O$1413,13,FALSE)</f>
        <v>44425</v>
      </c>
      <c r="H572" t="str">
        <f t="shared" si="9"/>
        <v>Año 2</v>
      </c>
      <c r="I572" s="2" t="str">
        <f>VLOOKUP(LEFT(A572,3),TablasAnexas!$A$22:$B$41,2,FALSE)</f>
        <v>Cauca</v>
      </c>
      <c r="L572" t="str">
        <f>VLOOKUP(A572,[1]HistoriaOrdenCW24031155!$C$2:$F$1413,4,FALSE)</f>
        <v>Luis Ediel Torres</v>
      </c>
    </row>
    <row r="573" spans="1:12" x14ac:dyDescent="0.25">
      <c r="A573" t="str">
        <f>VLOOKUP("SurOccidente",[1]HistoriaOrdenCW24031155!$B573:$C$1413,2,FALSE)</f>
        <v>TOL.Fatextol</v>
      </c>
      <c r="B573" s="3">
        <f ca="1">SUMIF([1]HistoriaOrdenCW24031155!$C$1:$E$1413,A573,[1]HistoriaOrdenCW24031155!$E:$E)</f>
        <v>4422084</v>
      </c>
      <c r="C573" s="1">
        <f>SUMIFS([1]HistoriaOrdenCW24031155!$E$2:$E$1413,[1]HistoriaOrdenCW24031155!$C$2:$C$1413,A573,[1]HistoriaOrdenCW24031155!$Z$2:$Z$1413,"")</f>
        <v>0</v>
      </c>
      <c r="D573" s="1">
        <f>SUMIFS([1]HistoriaOrdenCW24031155!$E$2:$E$1413,[1]HistoriaOrdenCW24031155!$C$2:$C$1413,A573,[1]HistoriaOrdenCW24031155!$Z$2:$Z$1413,"&gt; 0")</f>
        <v>4422084</v>
      </c>
      <c r="E573" s="4">
        <f>IFERROR(IF(VLOOKUP(A573,[1]HistoriaOrdenCW24031155!$C$2:$Z$1413,24,FALSE)=0,"",VLOOKUP(A573,[1]HistoriaOrdenCW24031155!$C$2:$Z$1413,24,FALSE)),"")</f>
        <v>44504</v>
      </c>
      <c r="F573" s="2" t="str">
        <f>MID(IF(VLOOKUP("SurOccidente",[1]HistoriaOrdenCW24031155!$B573:$D$1413,2,FALSE)="NA","",(VLOOKUP("SurOccidente",[1]HistoriaOrdenCW24031155!$B573:$D$1413,3,FALSE))),1,90)</f>
        <v>Ampliación Localidades 700 - Ampliación Obras Civiles</v>
      </c>
      <c r="G573" s="4">
        <f>VLOOKUP(A573,[1]HistoriaOrdenCW24031155!$C$2:$O$1413,13,FALSE)</f>
        <v>44426</v>
      </c>
      <c r="H573" t="str">
        <f t="shared" si="9"/>
        <v>Año 2</v>
      </c>
      <c r="I573" s="2" t="str">
        <f>VLOOKUP(LEFT(A573,3),TablasAnexas!$A$22:$B$41,2,FALSE)</f>
        <v>Tolima</v>
      </c>
      <c r="L573" t="str">
        <f>VLOOKUP(A573,[1]HistoriaOrdenCW24031155!$C$2:$F$1413,4,FALSE)</f>
        <v>German Dario Mancipe</v>
      </c>
    </row>
    <row r="574" spans="1:12" x14ac:dyDescent="0.25">
      <c r="A574" t="str">
        <f>VLOOKUP("SurOccidente",[1]HistoriaOrdenCW24031155!$B574:$C$1413,2,FALSE)</f>
        <v>CAU.Pisimbala</v>
      </c>
      <c r="B574" s="3">
        <f ca="1">SUMIF([1]HistoriaOrdenCW24031155!$C$1:$E$1413,A574,[1]HistoriaOrdenCW24031155!$E:$E)</f>
        <v>341633973</v>
      </c>
      <c r="C574" s="1">
        <f>SUMIFS([1]HistoriaOrdenCW24031155!$E$2:$E$1413,[1]HistoriaOrdenCW24031155!$C$2:$C$1413,A574,[1]HistoriaOrdenCW24031155!$Z$2:$Z$1413,"")</f>
        <v>0</v>
      </c>
      <c r="D574" s="1">
        <f>SUMIFS([1]HistoriaOrdenCW24031155!$E$2:$E$1413,[1]HistoriaOrdenCW24031155!$C$2:$C$1413,A574,[1]HistoriaOrdenCW24031155!$Z$2:$Z$1413,"&gt; 0")</f>
        <v>341633973</v>
      </c>
      <c r="E574" s="4">
        <f>IFERROR(IF(VLOOKUP(A574,[1]HistoriaOrdenCW24031155!$C$2:$Z$1413,24,FALSE)=0,"",VLOOKUP(A574,[1]HistoriaOrdenCW24031155!$C$2:$Z$1413,24,FALSE)),"")</f>
        <v>44504</v>
      </c>
      <c r="F574" s="2" t="str">
        <f>MID(IF(VLOOKUP("SurOccidente",[1]HistoriaOrdenCW24031155!$B574:$D$1413,2,FALSE)="NA","",(VLOOKUP("SurOccidente",[1]HistoriaOrdenCW24031155!$B574:$D$1413,3,FALSE))),1,90)</f>
        <v>Adecuaciones - Obras Eléctricas Menores</v>
      </c>
      <c r="G574" s="4">
        <f>VLOOKUP(A574,[1]HistoriaOrdenCW24031155!$C$2:$O$1413,13,FALSE)</f>
        <v>44421</v>
      </c>
      <c r="H574" t="str">
        <f t="shared" si="9"/>
        <v>Año 2</v>
      </c>
      <c r="I574" s="2" t="str">
        <f>VLOOKUP(LEFT(A574,3),TablasAnexas!$A$22:$B$41,2,FALSE)</f>
        <v>Cauca</v>
      </c>
      <c r="L574" t="str">
        <f>VLOOKUP(A574,[1]HistoriaOrdenCW24031155!$C$2:$F$1413,4,FALSE)</f>
        <v>Rafael Angel Garcia</v>
      </c>
    </row>
    <row r="575" spans="1:12" x14ac:dyDescent="0.25">
      <c r="A575" t="str">
        <f>VLOOKUP("SurOccidente",[1]HistoriaOrdenCW24031155!$B575:$C$1413,2,FALSE)</f>
        <v>CAU.La Aguada</v>
      </c>
      <c r="B575" s="3">
        <f ca="1">SUMIF([1]HistoriaOrdenCW24031155!$C$1:$E$1413,A575,[1]HistoriaOrdenCW24031155!$E:$E)</f>
        <v>587348384</v>
      </c>
      <c r="C575" s="1">
        <f>SUMIFS([1]HistoriaOrdenCW24031155!$E$2:$E$1413,[1]HistoriaOrdenCW24031155!$C$2:$C$1413,A575,[1]HistoriaOrdenCW24031155!$Z$2:$Z$1413,"")</f>
        <v>0</v>
      </c>
      <c r="D575" s="1">
        <f>SUMIFS([1]HistoriaOrdenCW24031155!$E$2:$E$1413,[1]HistoriaOrdenCW24031155!$C$2:$C$1413,A575,[1]HistoriaOrdenCW24031155!$Z$2:$Z$1413,"&gt; 0")</f>
        <v>587348384</v>
      </c>
      <c r="E575" s="4">
        <f>IFERROR(IF(VLOOKUP(A575,[1]HistoriaOrdenCW24031155!$C$2:$Z$1413,24,FALSE)=0,"",VLOOKUP(A575,[1]HistoriaOrdenCW24031155!$C$2:$Z$1413,24,FALSE)),"")</f>
        <v>44624</v>
      </c>
      <c r="F575" s="2" t="str">
        <f>MID(IF(VLOOKUP("SurOccidente",[1]HistoriaOrdenCW24031155!$B575:$D$1413,2,FALSE)="NA","",(VLOOKUP("SurOccidente",[1]HistoriaOrdenCW24031155!$B575:$D$1413,3,FALSE))),1,90)</f>
        <v>Localidades 700 - Cimentación Torre</v>
      </c>
      <c r="G575" s="4">
        <f>VLOOKUP(A575,[1]HistoriaOrdenCW24031155!$C$2:$O$1413,13,FALSE)</f>
        <v>44615</v>
      </c>
      <c r="H575" t="str">
        <f t="shared" si="9"/>
        <v>Año 3</v>
      </c>
      <c r="I575" s="2" t="str">
        <f>VLOOKUP(LEFT(A575,3),TablasAnexas!$A$22:$B$41,2,FALSE)</f>
        <v>Cauca</v>
      </c>
      <c r="L575" t="str">
        <f>VLOOKUP(A575,[1]HistoriaOrdenCW24031155!$C$2:$F$1413,4,FALSE)</f>
        <v>Rafael Angel Garcia</v>
      </c>
    </row>
    <row r="576" spans="1:12" x14ac:dyDescent="0.25">
      <c r="A576" t="str">
        <f>VLOOKUP("SurOccidente",[1]HistoriaOrdenCW24031155!$B576:$C$1413,2,FALSE)</f>
        <v>CAU.La Aguada</v>
      </c>
      <c r="B576" s="3">
        <f ca="1">SUMIF([1]HistoriaOrdenCW24031155!$C$1:$E$1413,A576,[1]HistoriaOrdenCW24031155!$E:$E)</f>
        <v>587348384</v>
      </c>
      <c r="C576" s="1">
        <f>SUMIFS([1]HistoriaOrdenCW24031155!$E$2:$E$1413,[1]HistoriaOrdenCW24031155!$C$2:$C$1413,A576,[1]HistoriaOrdenCW24031155!$Z$2:$Z$1413,"")</f>
        <v>0</v>
      </c>
      <c r="D576" s="1">
        <f>SUMIFS([1]HistoriaOrdenCW24031155!$E$2:$E$1413,[1]HistoriaOrdenCW24031155!$C$2:$C$1413,A576,[1]HistoriaOrdenCW24031155!$Z$2:$Z$1413,"&gt; 0")</f>
        <v>587348384</v>
      </c>
      <c r="E576" s="4">
        <f>IFERROR(IF(VLOOKUP(A576,[1]HistoriaOrdenCW24031155!$C$2:$Z$1413,24,FALSE)=0,"",VLOOKUP(A576,[1]HistoriaOrdenCW24031155!$C$2:$Z$1413,24,FALSE)),"")</f>
        <v>44624</v>
      </c>
      <c r="F576" s="2" t="str">
        <f>MID(IF(VLOOKUP("SurOccidente",[1]HistoriaOrdenCW24031155!$B576:$D$1413,2,FALSE)="NA","",(VLOOKUP("SurOccidente",[1]HistoriaOrdenCW24031155!$B576:$D$1413,3,FALSE))),1,90)</f>
        <v>Localidades 700 - Suministro e Instalación Torre</v>
      </c>
      <c r="G576" s="4">
        <f>VLOOKUP(A576,[1]HistoriaOrdenCW24031155!$C$2:$O$1413,13,FALSE)</f>
        <v>44615</v>
      </c>
      <c r="H576" t="str">
        <f t="shared" si="9"/>
        <v>Año 3</v>
      </c>
      <c r="I576" s="2" t="str">
        <f>VLOOKUP(LEFT(A576,3),TablasAnexas!$A$22:$B$41,2,FALSE)</f>
        <v>Cauca</v>
      </c>
      <c r="L576" t="str">
        <f>VLOOKUP(A576,[1]HistoriaOrdenCW24031155!$C$2:$F$1413,4,FALSE)</f>
        <v>Rafael Angel Garcia</v>
      </c>
    </row>
    <row r="577" spans="1:12" x14ac:dyDescent="0.25">
      <c r="A577" t="str">
        <f>VLOOKUP("SurOccidente",[1]HistoriaOrdenCW24031155!$B577:$C$1413,2,FALSE)</f>
        <v>CAU.La Aguada</v>
      </c>
      <c r="B577" s="3">
        <f ca="1">SUMIF([1]HistoriaOrdenCW24031155!$C$1:$E$1413,A577,[1]HistoriaOrdenCW24031155!$E:$E)</f>
        <v>587348384</v>
      </c>
      <c r="C577" s="1">
        <f>SUMIFS([1]HistoriaOrdenCW24031155!$E$2:$E$1413,[1]HistoriaOrdenCW24031155!$C$2:$C$1413,A577,[1]HistoriaOrdenCW24031155!$Z$2:$Z$1413,"")</f>
        <v>0</v>
      </c>
      <c r="D577" s="1">
        <f>SUMIFS([1]HistoriaOrdenCW24031155!$E$2:$E$1413,[1]HistoriaOrdenCW24031155!$C$2:$C$1413,A577,[1]HistoriaOrdenCW24031155!$Z$2:$Z$1413,"&gt; 0")</f>
        <v>587348384</v>
      </c>
      <c r="E577" s="4">
        <f>IFERROR(IF(VLOOKUP(A577,[1]HistoriaOrdenCW24031155!$C$2:$Z$1413,24,FALSE)=0,"",VLOOKUP(A577,[1]HistoriaOrdenCW24031155!$C$2:$Z$1413,24,FALSE)),"")</f>
        <v>44624</v>
      </c>
      <c r="F577" s="2" t="str">
        <f>MID(IF(VLOOKUP("SurOccidente",[1]HistoriaOrdenCW24031155!$B577:$D$1413,2,FALSE)="NA","",(VLOOKUP("SurOccidente",[1]HistoriaOrdenCW24031155!$B577:$D$1413,3,FALSE))),1,90)</f>
        <v>Localidades 700 - Obra Civil 100%</v>
      </c>
      <c r="G577" s="4">
        <f>VLOOKUP(A577,[1]HistoriaOrdenCW24031155!$C$2:$O$1413,13,FALSE)</f>
        <v>44615</v>
      </c>
      <c r="H577" t="str">
        <f t="shared" si="9"/>
        <v>Año 3</v>
      </c>
      <c r="I577" s="2" t="str">
        <f>VLOOKUP(LEFT(A577,3),TablasAnexas!$A$22:$B$41,2,FALSE)</f>
        <v>Cauca</v>
      </c>
      <c r="L577" t="str">
        <f>VLOOKUP(A577,[1]HistoriaOrdenCW24031155!$C$2:$F$1413,4,FALSE)</f>
        <v>Rafael Angel Garcia</v>
      </c>
    </row>
    <row r="578" spans="1:12" x14ac:dyDescent="0.25">
      <c r="A578" t="str">
        <f>VLOOKUP("SurOccidente",[1]HistoriaOrdenCW24031155!$B578:$C$1413,2,FALSE)</f>
        <v>CAQ.La Esperanza</v>
      </c>
      <c r="B578" s="3">
        <f ca="1">SUMIF([1]HistoriaOrdenCW24031155!$C$1:$E$1413,A578,[1]HistoriaOrdenCW24031155!$E:$E)</f>
        <v>890000000</v>
      </c>
      <c r="C578" s="1">
        <f>SUMIFS([1]HistoriaOrdenCW24031155!$E$2:$E$1413,[1]HistoriaOrdenCW24031155!$C$2:$C$1413,A578,[1]HistoriaOrdenCW24031155!$Z$2:$Z$1413,"")</f>
        <v>890000000</v>
      </c>
      <c r="D578" s="1">
        <f>SUMIFS([1]HistoriaOrdenCW24031155!$E$2:$E$1413,[1]HistoriaOrdenCW24031155!$C$2:$C$1413,A578,[1]HistoriaOrdenCW24031155!$Z$2:$Z$1413,"&gt; 0")</f>
        <v>0</v>
      </c>
      <c r="E578" s="4" t="str">
        <f>IFERROR(IF(VLOOKUP(A578,[1]HistoriaOrdenCW24031155!$C$2:$Z$1413,24,FALSE)=0,"",VLOOKUP(A578,[1]HistoriaOrdenCW24031155!$C$2:$Z$1413,24,FALSE)),"")</f>
        <v/>
      </c>
      <c r="F578" s="2" t="str">
        <f>MID(IF(VLOOKUP("SurOccidente",[1]HistoriaOrdenCW24031155!$B578:$D$1413,2,FALSE)="NA","",(VLOOKUP("SurOccidente",[1]HistoriaOrdenCW24031155!$B578:$D$1413,3,FALSE))),1,90)</f>
        <v>Localidades 700 - Obra Civil 100%</v>
      </c>
      <c r="G578" s="4">
        <f>VLOOKUP(A578,[1]HistoriaOrdenCW24031155!$C$2:$O$1413,13,FALSE)</f>
        <v>44426</v>
      </c>
      <c r="H578" t="str">
        <f t="shared" si="9"/>
        <v>Año 2</v>
      </c>
      <c r="I578" s="2" t="str">
        <f>VLOOKUP(LEFT(A578,3),TablasAnexas!$A$22:$B$41,2,FALSE)</f>
        <v>Caqueta</v>
      </c>
      <c r="L578" t="str">
        <f>VLOOKUP(A578,[1]HistoriaOrdenCW24031155!$C$2:$F$1413,4,FALSE)</f>
        <v>Luis Ediel Torres</v>
      </c>
    </row>
    <row r="579" spans="1:12" x14ac:dyDescent="0.25">
      <c r="A579" t="str">
        <f>VLOOKUP("SurOccidente",[1]HistoriaOrdenCW24031155!$B579:$C$1413,2,FALSE)</f>
        <v>CAQ.La Esperanza</v>
      </c>
      <c r="B579" s="3">
        <f ca="1">SUMIF([1]HistoriaOrdenCW24031155!$C$1:$E$1413,A579,[1]HistoriaOrdenCW24031155!$E:$E)</f>
        <v>890000000</v>
      </c>
      <c r="C579" s="1">
        <f>SUMIFS([1]HistoriaOrdenCW24031155!$E$2:$E$1413,[1]HistoriaOrdenCW24031155!$C$2:$C$1413,A579,[1]HistoriaOrdenCW24031155!$Z$2:$Z$1413,"")</f>
        <v>890000000</v>
      </c>
      <c r="D579" s="1">
        <f>SUMIFS([1]HistoriaOrdenCW24031155!$E$2:$E$1413,[1]HistoriaOrdenCW24031155!$C$2:$C$1413,A579,[1]HistoriaOrdenCW24031155!$Z$2:$Z$1413,"&gt; 0")</f>
        <v>0</v>
      </c>
      <c r="E579" s="4" t="str">
        <f>IFERROR(IF(VLOOKUP(A579,[1]HistoriaOrdenCW24031155!$C$2:$Z$1413,24,FALSE)=0,"",VLOOKUP(A579,[1]HistoriaOrdenCW24031155!$C$2:$Z$1413,24,FALSE)),"")</f>
        <v/>
      </c>
      <c r="F579" s="2" t="str">
        <f>MID(IF(VLOOKUP("SurOccidente",[1]HistoriaOrdenCW24031155!$B579:$D$1413,2,FALSE)="NA","",(VLOOKUP("SurOccidente",[1]HistoriaOrdenCW24031155!$B579:$D$1413,3,FALSE))),1,90)</f>
        <v>Localidades 700 - Suministro e Instalación Torre</v>
      </c>
      <c r="G579" s="4">
        <f>VLOOKUP(A579,[1]HistoriaOrdenCW24031155!$C$2:$O$1413,13,FALSE)</f>
        <v>44426</v>
      </c>
      <c r="H579" t="str">
        <f t="shared" ref="H579:H642" si="10">IF(YEAR(G579)=2022,"Año 3",IF(YEAR(G579)=2021,"Año 2","Año 1"))</f>
        <v>Año 2</v>
      </c>
      <c r="I579" s="2" t="str">
        <f>VLOOKUP(LEFT(A579,3),TablasAnexas!$A$22:$B$41,2,FALSE)</f>
        <v>Caqueta</v>
      </c>
      <c r="L579" t="str">
        <f>VLOOKUP(A579,[1]HistoriaOrdenCW24031155!$C$2:$F$1413,4,FALSE)</f>
        <v>Luis Ediel Torres</v>
      </c>
    </row>
    <row r="580" spans="1:12" x14ac:dyDescent="0.25">
      <c r="A580" t="str">
        <f>VLOOKUP("SurOccidente",[1]HistoriaOrdenCW24031155!$B580:$C$1413,2,FALSE)</f>
        <v>CAQ.Agua Blanca</v>
      </c>
      <c r="B580" s="3">
        <f ca="1">SUMIF([1]HistoriaOrdenCW24031155!$C$1:$E$1413,A580,[1]HistoriaOrdenCW24031155!$E:$E)</f>
        <v>556044832</v>
      </c>
      <c r="C580" s="1">
        <f>SUMIFS([1]HistoriaOrdenCW24031155!$E$2:$E$1413,[1]HistoriaOrdenCW24031155!$C$2:$C$1413,A580,[1]HistoriaOrdenCW24031155!$Z$2:$Z$1413,"")</f>
        <v>90000000</v>
      </c>
      <c r="D580" s="1">
        <f>SUMIFS([1]HistoriaOrdenCW24031155!$E$2:$E$1413,[1]HistoriaOrdenCW24031155!$C$2:$C$1413,A580,[1]HistoriaOrdenCW24031155!$Z$2:$Z$1413,"&gt; 0")</f>
        <v>466044832</v>
      </c>
      <c r="E580" s="4" t="str">
        <f>IFERROR(IF(VLOOKUP(A580,[1]HistoriaOrdenCW24031155!$C$2:$Z$1413,24,FALSE)=0,"",VLOOKUP(A580,[1]HistoriaOrdenCW24031155!$C$2:$Z$1413,24,FALSE)),"")</f>
        <v/>
      </c>
      <c r="F580" s="2" t="str">
        <f>MID(IF(VLOOKUP("SurOccidente",[1]HistoriaOrdenCW24031155!$B580:$D$1413,2,FALSE)="NA","",(VLOOKUP("SurOccidente",[1]HistoriaOrdenCW24031155!$B580:$D$1413,3,FALSE))),1,90)</f>
        <v>Localidades 700 - Obra Civil 100%</v>
      </c>
      <c r="G580" s="4">
        <f>VLOOKUP(A580,[1]HistoriaOrdenCW24031155!$C$2:$O$1413,13,FALSE)</f>
        <v>44424</v>
      </c>
      <c r="H580" t="str">
        <f t="shared" si="10"/>
        <v>Año 2</v>
      </c>
      <c r="I580" s="2" t="str">
        <f>VLOOKUP(LEFT(A580,3),TablasAnexas!$A$22:$B$41,2,FALSE)</f>
        <v>Caqueta</v>
      </c>
      <c r="L580" t="str">
        <f>VLOOKUP(A580,[1]HistoriaOrdenCW24031155!$C$2:$F$1413,4,FALSE)</f>
        <v>Rafael Angel Garcia</v>
      </c>
    </row>
    <row r="581" spans="1:12" x14ac:dyDescent="0.25">
      <c r="A581" t="str">
        <f>VLOOKUP("SurOccidente",[1]HistoriaOrdenCW24031155!$B581:$C$1413,2,FALSE)</f>
        <v>CAQ.Agua Blanca</v>
      </c>
      <c r="B581" s="3">
        <f ca="1">SUMIF([1]HistoriaOrdenCW24031155!$C$1:$E$1413,A581,[1]HistoriaOrdenCW24031155!$E:$E)</f>
        <v>556044832</v>
      </c>
      <c r="C581" s="1">
        <f>SUMIFS([1]HistoriaOrdenCW24031155!$E$2:$E$1413,[1]HistoriaOrdenCW24031155!$C$2:$C$1413,A581,[1]HistoriaOrdenCW24031155!$Z$2:$Z$1413,"")</f>
        <v>90000000</v>
      </c>
      <c r="D581" s="1">
        <f>SUMIFS([1]HistoriaOrdenCW24031155!$E$2:$E$1413,[1]HistoriaOrdenCW24031155!$C$2:$C$1413,A581,[1]HistoriaOrdenCW24031155!$Z$2:$Z$1413,"&gt; 0")</f>
        <v>466044832</v>
      </c>
      <c r="E581" s="4" t="str">
        <f>IFERROR(IF(VLOOKUP(A581,[1]HistoriaOrdenCW24031155!$C$2:$Z$1413,24,FALSE)=0,"",VLOOKUP(A581,[1]HistoriaOrdenCW24031155!$C$2:$Z$1413,24,FALSE)),"")</f>
        <v/>
      </c>
      <c r="F581" s="2" t="str">
        <f>MID(IF(VLOOKUP("SurOccidente",[1]HistoriaOrdenCW24031155!$B581:$D$1413,2,FALSE)="NA","",(VLOOKUP("SurOccidente",[1]HistoriaOrdenCW24031155!$B581:$D$1413,3,FALSE))),1,90)</f>
        <v>Localidades 700 - Suministro e Instalación Torre</v>
      </c>
      <c r="G581" s="4">
        <f>VLOOKUP(A581,[1]HistoriaOrdenCW24031155!$C$2:$O$1413,13,FALSE)</f>
        <v>44424</v>
      </c>
      <c r="H581" t="str">
        <f t="shared" si="10"/>
        <v>Año 2</v>
      </c>
      <c r="I581" s="2" t="str">
        <f>VLOOKUP(LEFT(A581,3),TablasAnexas!$A$22:$B$41,2,FALSE)</f>
        <v>Caqueta</v>
      </c>
      <c r="L581" t="str">
        <f>VLOOKUP(A581,[1]HistoriaOrdenCW24031155!$C$2:$F$1413,4,FALSE)</f>
        <v>Rafael Angel Garcia</v>
      </c>
    </row>
    <row r="582" spans="1:12" x14ac:dyDescent="0.25">
      <c r="A582" t="str">
        <f>VLOOKUP("SurOccidente",[1]HistoriaOrdenCW24031155!$B582:$C$1413,2,FALSE)</f>
        <v>CAQ.Santa Marta</v>
      </c>
      <c r="B582" s="3">
        <f ca="1">SUMIF([1]HistoriaOrdenCW24031155!$C$1:$E$1413,A582,[1]HistoriaOrdenCW24031155!$E:$E)</f>
        <v>344957133</v>
      </c>
      <c r="C582" s="1">
        <f>SUMIFS([1]HistoriaOrdenCW24031155!$E$2:$E$1413,[1]HistoriaOrdenCW24031155!$C$2:$C$1413,A582,[1]HistoriaOrdenCW24031155!$Z$2:$Z$1413,"")</f>
        <v>70000000</v>
      </c>
      <c r="D582" s="1">
        <f>SUMIFS([1]HistoriaOrdenCW24031155!$E$2:$E$1413,[1]HistoriaOrdenCW24031155!$C$2:$C$1413,A582,[1]HistoriaOrdenCW24031155!$Z$2:$Z$1413,"&gt; 0")</f>
        <v>274957133</v>
      </c>
      <c r="E582" s="4" t="str">
        <f>IFERROR(IF(VLOOKUP(A582,[1]HistoriaOrdenCW24031155!$C$2:$Z$1413,24,FALSE)=0,"",VLOOKUP(A582,[1]HistoriaOrdenCW24031155!$C$2:$Z$1413,24,FALSE)),"")</f>
        <v/>
      </c>
      <c r="F582" s="2" t="str">
        <f>MID(IF(VLOOKUP("SurOccidente",[1]HistoriaOrdenCW24031155!$B582:$D$1413,2,FALSE)="NA","",(VLOOKUP("SurOccidente",[1]HistoriaOrdenCW24031155!$B582:$D$1413,3,FALSE))),1,90)</f>
        <v>Localidades 700 - Obra Eléctrica 100%</v>
      </c>
      <c r="G582" s="4">
        <f>VLOOKUP(A582,[1]HistoriaOrdenCW24031155!$C$2:$O$1413,13,FALSE)</f>
        <v>44422</v>
      </c>
      <c r="H582" t="str">
        <f t="shared" si="10"/>
        <v>Año 2</v>
      </c>
      <c r="I582" s="2" t="str">
        <f>VLOOKUP(LEFT(A582,3),TablasAnexas!$A$22:$B$41,2,FALSE)</f>
        <v>Caqueta</v>
      </c>
      <c r="L582" t="str">
        <f>VLOOKUP(A582,[1]HistoriaOrdenCW24031155!$C$2:$F$1413,4,FALSE)</f>
        <v>German David Diez</v>
      </c>
    </row>
    <row r="583" spans="1:12" x14ac:dyDescent="0.25">
      <c r="A583" t="str">
        <f>VLOOKUP("SurOccidente",[1]HistoriaOrdenCW24031155!$B583:$C$1413,2,FALSE)</f>
        <v>CAQ.Santa Marta</v>
      </c>
      <c r="B583" s="3">
        <f ca="1">SUMIF([1]HistoriaOrdenCW24031155!$C$1:$E$1413,A583,[1]HistoriaOrdenCW24031155!$E:$E)</f>
        <v>344957133</v>
      </c>
      <c r="C583" s="1">
        <f>SUMIFS([1]HistoriaOrdenCW24031155!$E$2:$E$1413,[1]HistoriaOrdenCW24031155!$C$2:$C$1413,A583,[1]HistoriaOrdenCW24031155!$Z$2:$Z$1413,"")</f>
        <v>70000000</v>
      </c>
      <c r="D583" s="1">
        <f>SUMIFS([1]HistoriaOrdenCW24031155!$E$2:$E$1413,[1]HistoriaOrdenCW24031155!$C$2:$C$1413,A583,[1]HistoriaOrdenCW24031155!$Z$2:$Z$1413,"&gt; 0")</f>
        <v>274957133</v>
      </c>
      <c r="E583" s="4" t="str">
        <f>IFERROR(IF(VLOOKUP(A583,[1]HistoriaOrdenCW24031155!$C$2:$Z$1413,24,FALSE)=0,"",VLOOKUP(A583,[1]HistoriaOrdenCW24031155!$C$2:$Z$1413,24,FALSE)),"")</f>
        <v/>
      </c>
      <c r="F583" s="2" t="str">
        <f>MID(IF(VLOOKUP("SurOccidente",[1]HistoriaOrdenCW24031155!$B583:$D$1413,2,FALSE)="NA","",(VLOOKUP("SurOccidente",[1]HistoriaOrdenCW24031155!$B583:$D$1413,3,FALSE))),1,90)</f>
        <v>Localidades 700 - Obra Civil 100%</v>
      </c>
      <c r="G583" s="4">
        <f>VLOOKUP(A583,[1]HistoriaOrdenCW24031155!$C$2:$O$1413,13,FALSE)</f>
        <v>44422</v>
      </c>
      <c r="H583" t="str">
        <f t="shared" si="10"/>
        <v>Año 2</v>
      </c>
      <c r="I583" s="2" t="str">
        <f>VLOOKUP(LEFT(A583,3),TablasAnexas!$A$22:$B$41,2,FALSE)</f>
        <v>Caqueta</v>
      </c>
      <c r="L583" t="str">
        <f>VLOOKUP(A583,[1]HistoriaOrdenCW24031155!$C$2:$F$1413,4,FALSE)</f>
        <v>German David Diez</v>
      </c>
    </row>
    <row r="584" spans="1:12" x14ac:dyDescent="0.25">
      <c r="A584" t="str">
        <f>VLOOKUP("SurOccidente",[1]HistoriaOrdenCW24031155!$B584:$C$1413,2,FALSE)</f>
        <v>PUT.Esmeralda Orito</v>
      </c>
      <c r="B584" s="3">
        <f ca="1">SUMIF([1]HistoriaOrdenCW24031155!$C$1:$E$1413,A584,[1]HistoriaOrdenCW24031155!$E:$E)</f>
        <v>583806255</v>
      </c>
      <c r="C584" s="1">
        <f>SUMIFS([1]HistoriaOrdenCW24031155!$E$2:$E$1413,[1]HistoriaOrdenCW24031155!$C$2:$C$1413,A584,[1]HistoriaOrdenCW24031155!$Z$2:$Z$1413,"")</f>
        <v>408900000</v>
      </c>
      <c r="D584" s="1">
        <f>SUMIFS([1]HistoriaOrdenCW24031155!$E$2:$E$1413,[1]HistoriaOrdenCW24031155!$C$2:$C$1413,A584,[1]HistoriaOrdenCW24031155!$Z$2:$Z$1413,"&gt; 0")</f>
        <v>174906255</v>
      </c>
      <c r="E584" s="4">
        <f>IFERROR(IF(VLOOKUP(A584,[1]HistoriaOrdenCW24031155!$C$2:$Z$1413,24,FALSE)=0,"",VLOOKUP(A584,[1]HistoriaOrdenCW24031155!$C$2:$Z$1413,24,FALSE)),"")</f>
        <v>44624</v>
      </c>
      <c r="F584" s="2" t="str">
        <f>MID(IF(VLOOKUP("SurOccidente",[1]HistoriaOrdenCW24031155!$B584:$D$1413,2,FALSE)="NA","",(VLOOKUP("SurOccidente",[1]HistoriaOrdenCW24031155!$B584:$D$1413,3,FALSE))),1,90)</f>
        <v>Localidades 700 - Suministro e Instalación Torre</v>
      </c>
      <c r="G584" s="4">
        <f>VLOOKUP(A584,[1]HistoriaOrdenCW24031155!$C$2:$O$1413,13,FALSE)</f>
        <v>44422</v>
      </c>
      <c r="H584" t="str">
        <f t="shared" si="10"/>
        <v>Año 2</v>
      </c>
      <c r="I584" s="2" t="str">
        <f>VLOOKUP(LEFT(A584,3),TablasAnexas!$A$22:$B$41,2,FALSE)</f>
        <v>Putumayo</v>
      </c>
      <c r="L584" t="str">
        <f>VLOOKUP(A584,[1]HistoriaOrdenCW24031155!$C$2:$F$1413,4,FALSE)</f>
        <v>German David Diez</v>
      </c>
    </row>
    <row r="585" spans="1:12" x14ac:dyDescent="0.25">
      <c r="A585" t="str">
        <f>VLOOKUP("SurOccidente",[1]HistoriaOrdenCW24031155!$B585:$C$1413,2,FALSE)</f>
        <v>PUT.Esmeralda Orito</v>
      </c>
      <c r="B585" s="3">
        <f ca="1">SUMIF([1]HistoriaOrdenCW24031155!$C$1:$E$1413,A585,[1]HistoriaOrdenCW24031155!$E:$E)</f>
        <v>583806255</v>
      </c>
      <c r="C585" s="1">
        <f>SUMIFS([1]HistoriaOrdenCW24031155!$E$2:$E$1413,[1]HistoriaOrdenCW24031155!$C$2:$C$1413,A585,[1]HistoriaOrdenCW24031155!$Z$2:$Z$1413,"")</f>
        <v>408900000</v>
      </c>
      <c r="D585" s="1">
        <f>SUMIFS([1]HistoriaOrdenCW24031155!$E$2:$E$1413,[1]HistoriaOrdenCW24031155!$C$2:$C$1413,A585,[1]HistoriaOrdenCW24031155!$Z$2:$Z$1413,"&gt; 0")</f>
        <v>174906255</v>
      </c>
      <c r="E585" s="4">
        <f>IFERROR(IF(VLOOKUP(A585,[1]HistoriaOrdenCW24031155!$C$2:$Z$1413,24,FALSE)=0,"",VLOOKUP(A585,[1]HistoriaOrdenCW24031155!$C$2:$Z$1413,24,FALSE)),"")</f>
        <v>44624</v>
      </c>
      <c r="F585" s="2" t="str">
        <f>MID(IF(VLOOKUP("SurOccidente",[1]HistoriaOrdenCW24031155!$B585:$D$1413,2,FALSE)="NA","",(VLOOKUP("SurOccidente",[1]HistoriaOrdenCW24031155!$B585:$D$1413,3,FALSE))),1,90)</f>
        <v>Localidades 700 - Cimentación Torre</v>
      </c>
      <c r="G585" s="4">
        <f>VLOOKUP(A585,[1]HistoriaOrdenCW24031155!$C$2:$O$1413,13,FALSE)</f>
        <v>44422</v>
      </c>
      <c r="H585" t="str">
        <f t="shared" si="10"/>
        <v>Año 2</v>
      </c>
      <c r="I585" s="2" t="str">
        <f>VLOOKUP(LEFT(A585,3),TablasAnexas!$A$22:$B$41,2,FALSE)</f>
        <v>Putumayo</v>
      </c>
      <c r="L585" t="str">
        <f>VLOOKUP(A585,[1]HistoriaOrdenCW24031155!$C$2:$F$1413,4,FALSE)</f>
        <v>German David Diez</v>
      </c>
    </row>
    <row r="586" spans="1:12" x14ac:dyDescent="0.25">
      <c r="A586" t="str">
        <f>VLOOKUP("SurOccidente",[1]HistoriaOrdenCW24031155!$B586:$C$1413,2,FALSE)</f>
        <v>PUT.Esmeralda Orito</v>
      </c>
      <c r="B586" s="3">
        <f ca="1">SUMIF([1]HistoriaOrdenCW24031155!$C$1:$E$1413,A586,[1]HistoriaOrdenCW24031155!$E:$E)</f>
        <v>583806255</v>
      </c>
      <c r="C586" s="1">
        <f>SUMIFS([1]HistoriaOrdenCW24031155!$E$2:$E$1413,[1]HistoriaOrdenCW24031155!$C$2:$C$1413,A586,[1]HistoriaOrdenCW24031155!$Z$2:$Z$1413,"")</f>
        <v>408900000</v>
      </c>
      <c r="D586" s="1">
        <f>SUMIFS([1]HistoriaOrdenCW24031155!$E$2:$E$1413,[1]HistoriaOrdenCW24031155!$C$2:$C$1413,A586,[1]HistoriaOrdenCW24031155!$Z$2:$Z$1413,"&gt; 0")</f>
        <v>174906255</v>
      </c>
      <c r="E586" s="4">
        <f>IFERROR(IF(VLOOKUP(A586,[1]HistoriaOrdenCW24031155!$C$2:$Z$1413,24,FALSE)=0,"",VLOOKUP(A586,[1]HistoriaOrdenCW24031155!$C$2:$Z$1413,24,FALSE)),"")</f>
        <v>44624</v>
      </c>
      <c r="F586" s="2" t="str">
        <f>MID(IF(VLOOKUP("SurOccidente",[1]HistoriaOrdenCW24031155!$B586:$D$1413,2,FALSE)="NA","",(VLOOKUP("SurOccidente",[1]HistoriaOrdenCW24031155!$B586:$D$1413,3,FALSE))),1,90)</f>
        <v>Localidades 700 - Obra Civil 100%</v>
      </c>
      <c r="G586" s="4">
        <f>VLOOKUP(A586,[1]HistoriaOrdenCW24031155!$C$2:$O$1413,13,FALSE)</f>
        <v>44422</v>
      </c>
      <c r="H586" t="str">
        <f t="shared" si="10"/>
        <v>Año 2</v>
      </c>
      <c r="I586" s="2" t="str">
        <f>VLOOKUP(LEFT(A586,3),TablasAnexas!$A$22:$B$41,2,FALSE)</f>
        <v>Putumayo</v>
      </c>
      <c r="L586" t="str">
        <f>VLOOKUP(A586,[1]HistoriaOrdenCW24031155!$C$2:$F$1413,4,FALSE)</f>
        <v>German David Diez</v>
      </c>
    </row>
    <row r="587" spans="1:12" x14ac:dyDescent="0.25">
      <c r="A587" t="str">
        <f>VLOOKUP("SurOccidente",[1]HistoriaOrdenCW24031155!$B587:$C$1413,2,FALSE)</f>
        <v>CAU.Puerto Saija</v>
      </c>
      <c r="B587" s="3">
        <f ca="1">SUMIF([1]HistoriaOrdenCW24031155!$C$1:$E$1413,A587,[1]HistoriaOrdenCW24031155!$E:$E)</f>
        <v>728049761</v>
      </c>
      <c r="C587" s="1">
        <f>SUMIFS([1]HistoriaOrdenCW24031155!$E$2:$E$1413,[1]HistoriaOrdenCW24031155!$C$2:$C$1413,A587,[1]HistoriaOrdenCW24031155!$Z$2:$Z$1413,"")</f>
        <v>70000000</v>
      </c>
      <c r="D587" s="1">
        <f>SUMIFS([1]HistoriaOrdenCW24031155!$E$2:$E$1413,[1]HistoriaOrdenCW24031155!$C$2:$C$1413,A587,[1]HistoriaOrdenCW24031155!$Z$2:$Z$1413,"&gt; 0")</f>
        <v>658049761</v>
      </c>
      <c r="E587" s="4">
        <f>IFERROR(IF(VLOOKUP(A587,[1]HistoriaOrdenCW24031155!$C$2:$Z$1413,24,FALSE)=0,"",VLOOKUP(A587,[1]HistoriaOrdenCW24031155!$C$2:$Z$1413,24,FALSE)),"")</f>
        <v>44473</v>
      </c>
      <c r="F587" s="2" t="str">
        <f>MID(IF(VLOOKUP("SurOccidente",[1]HistoriaOrdenCW24031155!$B587:$D$1413,2,FALSE)="NA","",(VLOOKUP("SurOccidente",[1]HistoriaOrdenCW24031155!$B587:$D$1413,3,FALSE))),1,90)</f>
        <v>Localidades 700 - Obra Civil 100%</v>
      </c>
      <c r="G587" s="4">
        <f>VLOOKUP(A587,[1]HistoriaOrdenCW24031155!$C$2:$O$1413,13,FALSE)</f>
        <v>44123</v>
      </c>
      <c r="H587" t="str">
        <f t="shared" si="10"/>
        <v>Año 1</v>
      </c>
      <c r="I587" s="2" t="str">
        <f>VLOOKUP(LEFT(A587,3),TablasAnexas!$A$22:$B$41,2,FALSE)</f>
        <v>Cauca</v>
      </c>
      <c r="L587" t="str">
        <f>VLOOKUP(A587,[1]HistoriaOrdenCW24031155!$C$2:$F$1413,4,FALSE)</f>
        <v>German David Diez</v>
      </c>
    </row>
    <row r="588" spans="1:12" x14ac:dyDescent="0.25">
      <c r="A588" t="str">
        <f>VLOOKUP("SurOccidente",[1]HistoriaOrdenCW24031155!$B588:$C$1413,2,FALSE)</f>
        <v>NAR.Altaquer</v>
      </c>
      <c r="B588" s="3">
        <f ca="1">SUMIF([1]HistoriaOrdenCW24031155!$C$1:$E$1413,A588,[1]HistoriaOrdenCW24031155!$E:$E)</f>
        <v>7789647</v>
      </c>
      <c r="C588" s="1">
        <f>SUMIFS([1]HistoriaOrdenCW24031155!$E$2:$E$1413,[1]HistoriaOrdenCW24031155!$C$2:$C$1413,A588,[1]HistoriaOrdenCW24031155!$Z$2:$Z$1413,"")</f>
        <v>0</v>
      </c>
      <c r="D588" s="1">
        <f>SUMIFS([1]HistoriaOrdenCW24031155!$E$2:$E$1413,[1]HistoriaOrdenCW24031155!$C$2:$C$1413,A588,[1]HistoriaOrdenCW24031155!$Z$2:$Z$1413,"&gt; 0")</f>
        <v>7789647</v>
      </c>
      <c r="E588" s="4">
        <f>IFERROR(IF(VLOOKUP(A588,[1]HistoriaOrdenCW24031155!$C$2:$Z$1413,24,FALSE)=0,"",VLOOKUP(A588,[1]HistoriaOrdenCW24031155!$C$2:$Z$1413,24,FALSE)),"")</f>
        <v>44473</v>
      </c>
      <c r="F588" s="2" t="str">
        <f>MID(IF(VLOOKUP("SurOccidente",[1]HistoriaOrdenCW24031155!$B588:$D$1413,2,FALSE)="NA","",(VLOOKUP("SurOccidente",[1]HistoriaOrdenCW24031155!$B588:$D$1413,3,FALSE))),1,90)</f>
        <v>Ampliación Localidades 700 - Ampliación Obras Civiles</v>
      </c>
      <c r="G588" s="4">
        <f>VLOOKUP(A588,[1]HistoriaOrdenCW24031155!$C$2:$O$1413,13,FALSE)</f>
        <v>44418</v>
      </c>
      <c r="H588" t="str">
        <f t="shared" si="10"/>
        <v>Año 2</v>
      </c>
      <c r="I588" s="2" t="str">
        <f>VLOOKUP(LEFT(A588,3),TablasAnexas!$A$22:$B$41,2,FALSE)</f>
        <v>Nariño</v>
      </c>
      <c r="L588" t="str">
        <f>VLOOKUP(A588,[1]HistoriaOrdenCW24031155!$C$2:$F$1413,4,FALSE)</f>
        <v>German Dario Mancipe</v>
      </c>
    </row>
    <row r="589" spans="1:12" x14ac:dyDescent="0.25">
      <c r="A589" t="str">
        <f>VLOOKUP("SurOccidente",[1]HistoriaOrdenCW24031155!$B589:$C$1413,2,FALSE)</f>
        <v>CAL.Icesi</v>
      </c>
      <c r="B589" s="3">
        <f ca="1">SUMIF([1]HistoriaOrdenCW24031155!$C$1:$E$1413,A589,[1]HistoriaOrdenCW24031155!$E:$E)</f>
        <v>4028791</v>
      </c>
      <c r="C589" s="1">
        <f>SUMIFS([1]HistoriaOrdenCW24031155!$E$2:$E$1413,[1]HistoriaOrdenCW24031155!$C$2:$C$1413,A589,[1]HistoriaOrdenCW24031155!$Z$2:$Z$1413,"")</f>
        <v>4028791</v>
      </c>
      <c r="D589" s="1">
        <f>SUMIFS([1]HistoriaOrdenCW24031155!$E$2:$E$1413,[1]HistoriaOrdenCW24031155!$C$2:$C$1413,A589,[1]HistoriaOrdenCW24031155!$Z$2:$Z$1413,"&gt; 0")</f>
        <v>0</v>
      </c>
      <c r="E589" s="4" t="str">
        <f>IFERROR(IF(VLOOKUP(A589,[1]HistoriaOrdenCW24031155!$C$2:$Z$1413,24,FALSE)=0,"",VLOOKUP(A589,[1]HistoriaOrdenCW24031155!$C$2:$Z$1413,24,FALSE)),"")</f>
        <v/>
      </c>
      <c r="F589" s="2" t="str">
        <f>MID(IF(VLOOKUP("SurOccidente",[1]HistoriaOrdenCW24031155!$B589:$D$1413,2,FALSE)="NA","",(VLOOKUP("SurOccidente",[1]HistoriaOrdenCW24031155!$B589:$D$1413,3,FALSE))),1,90)</f>
        <v>Ampliación 3G/LTE - Ampliación Obras Civiles</v>
      </c>
      <c r="G589" s="4">
        <f>VLOOKUP(A589,[1]HistoriaOrdenCW24031155!$C$2:$O$1413,13,FALSE)</f>
        <v>44418</v>
      </c>
      <c r="H589" t="str">
        <f t="shared" si="10"/>
        <v>Año 2</v>
      </c>
      <c r="I589" s="2" t="str">
        <f>VLOOKUP(LEFT(A589,3),TablasAnexas!$A$22:$B$41,2,FALSE)</f>
        <v>Cali</v>
      </c>
      <c r="L589" t="str">
        <f>VLOOKUP(A589,[1]HistoriaOrdenCW24031155!$C$2:$F$1413,4,FALSE)</f>
        <v>German Dario Mancipe</v>
      </c>
    </row>
    <row r="590" spans="1:12" x14ac:dyDescent="0.25">
      <c r="A590" t="str">
        <f>VLOOKUP("SurOccidente",[1]HistoriaOrdenCW24031155!$B590:$C$1413,2,FALSE)</f>
        <v>HUI.Hobo-2</v>
      </c>
      <c r="B590" s="3">
        <f ca="1">SUMIF([1]HistoriaOrdenCW24031155!$C$1:$E$1413,A590,[1]HistoriaOrdenCW24031155!$E:$E)</f>
        <v>3099310</v>
      </c>
      <c r="C590" s="1">
        <f>SUMIFS([1]HistoriaOrdenCW24031155!$E$2:$E$1413,[1]HistoriaOrdenCW24031155!$C$2:$C$1413,A590,[1]HistoriaOrdenCW24031155!$Z$2:$Z$1413,"")</f>
        <v>0</v>
      </c>
      <c r="D590" s="1">
        <f>SUMIFS([1]HistoriaOrdenCW24031155!$E$2:$E$1413,[1]HistoriaOrdenCW24031155!$C$2:$C$1413,A590,[1]HistoriaOrdenCW24031155!$Z$2:$Z$1413,"&gt; 0")</f>
        <v>3099310</v>
      </c>
      <c r="E590" s="4">
        <f>IFERROR(IF(VLOOKUP(A590,[1]HistoriaOrdenCW24031155!$C$2:$Z$1413,24,FALSE)=0,"",VLOOKUP(A590,[1]HistoriaOrdenCW24031155!$C$2:$Z$1413,24,FALSE)),"")</f>
        <v>44473</v>
      </c>
      <c r="F590" s="2" t="str">
        <f>MID(IF(VLOOKUP("SurOccidente",[1]HistoriaOrdenCW24031155!$B590:$D$1413,2,FALSE)="NA","",(VLOOKUP("SurOccidente",[1]HistoriaOrdenCW24031155!$B590:$D$1413,3,FALSE))),1,90)</f>
        <v>Ampliación Localidades 700 - Ampliación Obras Civiles</v>
      </c>
      <c r="G590" s="4">
        <f>VLOOKUP(A590,[1]HistoriaOrdenCW24031155!$C$2:$O$1413,13,FALSE)</f>
        <v>44418</v>
      </c>
      <c r="H590" t="str">
        <f t="shared" si="10"/>
        <v>Año 2</v>
      </c>
      <c r="I590" s="2" t="str">
        <f>VLOOKUP(LEFT(A590,3),TablasAnexas!$A$22:$B$41,2,FALSE)</f>
        <v>Huila</v>
      </c>
      <c r="L590" t="str">
        <f>VLOOKUP(A590,[1]HistoriaOrdenCW24031155!$C$2:$F$1413,4,FALSE)</f>
        <v>German Dario Mancipe</v>
      </c>
    </row>
    <row r="591" spans="1:12" x14ac:dyDescent="0.25">
      <c r="A591" t="str">
        <f>VLOOKUP("SurOccidente",[1]HistoriaOrdenCW24031155!$B591:$C$1413,2,FALSE)</f>
        <v>PAS.Acueducto</v>
      </c>
      <c r="B591" s="3">
        <f ca="1">SUMIF([1]HistoriaOrdenCW24031155!$C$1:$E$1413,A591,[1]HistoriaOrdenCW24031155!$E:$E)</f>
        <v>1577076</v>
      </c>
      <c r="C591" s="1">
        <f>SUMIFS([1]HistoriaOrdenCW24031155!$E$2:$E$1413,[1]HistoriaOrdenCW24031155!$C$2:$C$1413,A591,[1]HistoriaOrdenCW24031155!$Z$2:$Z$1413,"")</f>
        <v>0</v>
      </c>
      <c r="D591" s="1">
        <f>SUMIFS([1]HistoriaOrdenCW24031155!$E$2:$E$1413,[1]HistoriaOrdenCW24031155!$C$2:$C$1413,A591,[1]HistoriaOrdenCW24031155!$Z$2:$Z$1413,"&gt; 0")</f>
        <v>1577076</v>
      </c>
      <c r="E591" s="4">
        <f>IFERROR(IF(VLOOKUP(A591,[1]HistoriaOrdenCW24031155!$C$2:$Z$1413,24,FALSE)=0,"",VLOOKUP(A591,[1]HistoriaOrdenCW24031155!$C$2:$Z$1413,24,FALSE)),"")</f>
        <v>44504</v>
      </c>
      <c r="F591" s="2" t="str">
        <f>MID(IF(VLOOKUP("SurOccidente",[1]HistoriaOrdenCW24031155!$B591:$D$1413,2,FALSE)="NA","",(VLOOKUP("SurOccidente",[1]HistoriaOrdenCW24031155!$B591:$D$1413,3,FALSE))),1,90)</f>
        <v>Ampliación Localidades 700 - Ampliación Obras Civiles</v>
      </c>
      <c r="G591" s="4">
        <f>VLOOKUP(A591,[1]HistoriaOrdenCW24031155!$C$2:$O$1413,13,FALSE)</f>
        <v>44418</v>
      </c>
      <c r="H591" t="str">
        <f t="shared" si="10"/>
        <v>Año 2</v>
      </c>
      <c r="I591" s="2" t="str">
        <f>VLOOKUP(LEFT(A591,3),TablasAnexas!$A$22:$B$41,2,FALSE)</f>
        <v>Pasto</v>
      </c>
      <c r="L591" t="str">
        <f>VLOOKUP(A591,[1]HistoriaOrdenCW24031155!$C$2:$F$1413,4,FALSE)</f>
        <v>German Dario Mancipe</v>
      </c>
    </row>
    <row r="592" spans="1:12" x14ac:dyDescent="0.25">
      <c r="A592" t="str">
        <f>VLOOKUP("SurOccidente",[1]HistoriaOrdenCW24031155!$B592:$C$1413,2,FALSE)</f>
        <v>IBG.Parque Galarza</v>
      </c>
      <c r="B592" s="3">
        <f ca="1">SUMIF([1]HistoriaOrdenCW24031155!$C$1:$E$1413,A592,[1]HistoriaOrdenCW24031155!$E:$E)</f>
        <v>8178037</v>
      </c>
      <c r="C592" s="1">
        <f>SUMIFS([1]HistoriaOrdenCW24031155!$E$2:$E$1413,[1]HistoriaOrdenCW24031155!$C$2:$C$1413,A592,[1]HistoriaOrdenCW24031155!$Z$2:$Z$1413,"")</f>
        <v>0</v>
      </c>
      <c r="D592" s="1">
        <f>SUMIFS([1]HistoriaOrdenCW24031155!$E$2:$E$1413,[1]HistoriaOrdenCW24031155!$C$2:$C$1413,A592,[1]HistoriaOrdenCW24031155!$Z$2:$Z$1413,"&gt; 0")</f>
        <v>8178037</v>
      </c>
      <c r="E592" s="4">
        <f>IFERROR(IF(VLOOKUP(A592,[1]HistoriaOrdenCW24031155!$C$2:$Z$1413,24,FALSE)=0,"",VLOOKUP(A592,[1]HistoriaOrdenCW24031155!$C$2:$Z$1413,24,FALSE)),"")</f>
        <v>44473</v>
      </c>
      <c r="F592" s="2" t="str">
        <f>MID(IF(VLOOKUP("SurOccidente",[1]HistoriaOrdenCW24031155!$B592:$D$1413,2,FALSE)="NA","",(VLOOKUP("SurOccidente",[1]HistoriaOrdenCW24031155!$B592:$D$1413,3,FALSE))),1,90)</f>
        <v>Ampliación Localidades 700 - Ampliación Obras Civiles</v>
      </c>
      <c r="G592" s="4">
        <f>VLOOKUP(A592,[1]HistoriaOrdenCW24031155!$C$2:$O$1413,13,FALSE)</f>
        <v>44418</v>
      </c>
      <c r="H592" t="str">
        <f t="shared" si="10"/>
        <v>Año 2</v>
      </c>
      <c r="I592" s="2" t="str">
        <f>VLOOKUP(LEFT(A592,3),TablasAnexas!$A$22:$B$41,2,FALSE)</f>
        <v>Ibague</v>
      </c>
      <c r="L592" t="str">
        <f>VLOOKUP(A592,[1]HistoriaOrdenCW24031155!$C$2:$F$1413,4,FALSE)</f>
        <v>German Dario Mancipe</v>
      </c>
    </row>
    <row r="593" spans="1:12" x14ac:dyDescent="0.25">
      <c r="A593" t="str">
        <f>VLOOKUP("SurOccidente",[1]HistoriaOrdenCW24031155!$B593:$C$1413,2,FALSE)</f>
        <v>CAL.Villa Nueva</v>
      </c>
      <c r="B593" s="3">
        <f ca="1">SUMIF([1]HistoriaOrdenCW24031155!$C$1:$E$1413,A593,[1]HistoriaOrdenCW24031155!$E:$E)</f>
        <v>2896406</v>
      </c>
      <c r="C593" s="1">
        <f>SUMIFS([1]HistoriaOrdenCW24031155!$E$2:$E$1413,[1]HistoriaOrdenCW24031155!$C$2:$C$1413,A593,[1]HistoriaOrdenCW24031155!$Z$2:$Z$1413,"")</f>
        <v>0</v>
      </c>
      <c r="D593" s="1">
        <f>SUMIFS([1]HistoriaOrdenCW24031155!$E$2:$E$1413,[1]HistoriaOrdenCW24031155!$C$2:$C$1413,A593,[1]HistoriaOrdenCW24031155!$Z$2:$Z$1413,"&gt; 0")</f>
        <v>2896406</v>
      </c>
      <c r="E593" s="4">
        <f>IFERROR(IF(VLOOKUP(A593,[1]HistoriaOrdenCW24031155!$C$2:$Z$1413,24,FALSE)=0,"",VLOOKUP(A593,[1]HistoriaOrdenCW24031155!$C$2:$Z$1413,24,FALSE)),"")</f>
        <v>44624</v>
      </c>
      <c r="F593" s="2" t="str">
        <f>MID(IF(VLOOKUP("SurOccidente",[1]HistoriaOrdenCW24031155!$B593:$D$1413,2,FALSE)="NA","",(VLOOKUP("SurOccidente",[1]HistoriaOrdenCW24031155!$B593:$D$1413,3,FALSE))),1,90)</f>
        <v>Ampliación Localidades 700 - Ampliación Obras Civiles</v>
      </c>
      <c r="G593" s="4">
        <f>VLOOKUP(A593,[1]HistoriaOrdenCW24031155!$C$2:$O$1413,13,FALSE)</f>
        <v>44583</v>
      </c>
      <c r="H593" t="str">
        <f t="shared" si="10"/>
        <v>Año 3</v>
      </c>
      <c r="I593" s="2" t="str">
        <f>VLOOKUP(LEFT(A593,3),TablasAnexas!$A$22:$B$41,2,FALSE)</f>
        <v>Cali</v>
      </c>
      <c r="L593" t="str">
        <f>VLOOKUP(A593,[1]HistoriaOrdenCW24031155!$C$2:$F$1413,4,FALSE)</f>
        <v>German Dario Mancipe</v>
      </c>
    </row>
    <row r="594" spans="1:12" x14ac:dyDescent="0.25">
      <c r="A594" t="str">
        <f>VLOOKUP("SurOccidente",[1]HistoriaOrdenCW24031155!$B594:$C$1413,2,FALSE)</f>
        <v>CAL.Chiminangos</v>
      </c>
      <c r="B594" s="3">
        <f ca="1">SUMIF([1]HistoriaOrdenCW24031155!$C$1:$E$1413,A594,[1]HistoriaOrdenCW24031155!$E:$E)</f>
        <v>6304461</v>
      </c>
      <c r="C594" s="1">
        <f>SUMIFS([1]HistoriaOrdenCW24031155!$E$2:$E$1413,[1]HistoriaOrdenCW24031155!$C$2:$C$1413,A594,[1]HistoriaOrdenCW24031155!$Z$2:$Z$1413,"")</f>
        <v>5000000</v>
      </c>
      <c r="D594" s="1">
        <f>SUMIFS([1]HistoriaOrdenCW24031155!$E$2:$E$1413,[1]HistoriaOrdenCW24031155!$C$2:$C$1413,A594,[1]HistoriaOrdenCW24031155!$Z$2:$Z$1413,"&gt; 0")</f>
        <v>1304461</v>
      </c>
      <c r="E594" s="4" t="str">
        <f>IFERROR(IF(VLOOKUP(A594,[1]HistoriaOrdenCW24031155!$C$2:$Z$1413,24,FALSE)=0,"",VLOOKUP(A594,[1]HistoriaOrdenCW24031155!$C$2:$Z$1413,24,FALSE)),"")</f>
        <v/>
      </c>
      <c r="F594" s="2" t="str">
        <f>MID(IF(VLOOKUP("SurOccidente",[1]HistoriaOrdenCW24031155!$B594:$D$1413,2,FALSE)="NA","",(VLOOKUP("SurOccidente",[1]HistoriaOrdenCW24031155!$B594:$D$1413,3,FALSE))),1,90)</f>
        <v>Ampliación 3G/LTE - Ampliación Obras Civiles</v>
      </c>
      <c r="G594" s="4">
        <f>VLOOKUP(A594,[1]HistoriaOrdenCW24031155!$C$2:$O$1413,13,FALSE)</f>
        <v>44418</v>
      </c>
      <c r="H594" t="str">
        <f t="shared" si="10"/>
        <v>Año 2</v>
      </c>
      <c r="I594" s="2" t="str">
        <f>VLOOKUP(LEFT(A594,3),TablasAnexas!$A$22:$B$41,2,FALSE)</f>
        <v>Cali</v>
      </c>
      <c r="L594" t="str">
        <f>VLOOKUP(A594,[1]HistoriaOrdenCW24031155!$C$2:$F$1413,4,FALSE)</f>
        <v>German Dario Mancipe</v>
      </c>
    </row>
    <row r="595" spans="1:12" x14ac:dyDescent="0.25">
      <c r="A595" t="str">
        <f>VLOOKUP("SurOccidente",[1]HistoriaOrdenCW24031155!$B595:$C$1413,2,FALSE)</f>
        <v>CAQ.Santiago de la Selva</v>
      </c>
      <c r="B595" s="3">
        <f ca="1">SUMIF([1]HistoriaOrdenCW24031155!$C$1:$E$1413,A595,[1]HistoriaOrdenCW24031155!$E:$E)</f>
        <v>1196813393</v>
      </c>
      <c r="C595" s="1">
        <f>SUMIFS([1]HistoriaOrdenCW24031155!$E$2:$E$1413,[1]HistoriaOrdenCW24031155!$C$2:$C$1413,A595,[1]HistoriaOrdenCW24031155!$Z$2:$Z$1413,"")</f>
        <v>917279778</v>
      </c>
      <c r="D595" s="1">
        <f>SUMIFS([1]HistoriaOrdenCW24031155!$E$2:$E$1413,[1]HistoriaOrdenCW24031155!$C$2:$C$1413,A595,[1]HistoriaOrdenCW24031155!$Z$2:$Z$1413,"&gt; 0")</f>
        <v>279533615</v>
      </c>
      <c r="E595" s="4">
        <f>IFERROR(IF(VLOOKUP(A595,[1]HistoriaOrdenCW24031155!$C$2:$Z$1413,24,FALSE)=0,"",VLOOKUP(A595,[1]HistoriaOrdenCW24031155!$C$2:$Z$1413,24,FALSE)),"")</f>
        <v>44624</v>
      </c>
      <c r="F595" s="2" t="str">
        <f>MID(IF(VLOOKUP("SurOccidente",[1]HistoriaOrdenCW24031155!$B595:$D$1413,2,FALSE)="NA","",(VLOOKUP("SurOccidente",[1]HistoriaOrdenCW24031155!$B595:$D$1413,3,FALSE))),1,90)</f>
        <v>Localidades 700 - Cimentación Torre</v>
      </c>
      <c r="G595" s="4">
        <f>VLOOKUP(A595,[1]HistoriaOrdenCW24031155!$C$2:$O$1413,13,FALSE)</f>
        <v>44424</v>
      </c>
      <c r="H595" t="str">
        <f t="shared" si="10"/>
        <v>Año 2</v>
      </c>
      <c r="I595" s="2" t="str">
        <f>VLOOKUP(LEFT(A595,3),TablasAnexas!$A$22:$B$41,2,FALSE)</f>
        <v>Caqueta</v>
      </c>
      <c r="L595" t="str">
        <f>VLOOKUP(A595,[1]HistoriaOrdenCW24031155!$C$2:$F$1413,4,FALSE)</f>
        <v>Rafael Angel Garcia</v>
      </c>
    </row>
    <row r="596" spans="1:12" x14ac:dyDescent="0.25">
      <c r="A596" t="str">
        <f>VLOOKUP("SurOccidente",[1]HistoriaOrdenCW24031155!$B596:$C$1413,2,FALSE)</f>
        <v>CAQ.Santiago de la Selva</v>
      </c>
      <c r="B596" s="3">
        <f ca="1">SUMIF([1]HistoriaOrdenCW24031155!$C$1:$E$1413,A596,[1]HistoriaOrdenCW24031155!$E:$E)</f>
        <v>1196813393</v>
      </c>
      <c r="C596" s="1">
        <f>SUMIFS([1]HistoriaOrdenCW24031155!$E$2:$E$1413,[1]HistoriaOrdenCW24031155!$C$2:$C$1413,A596,[1]HistoriaOrdenCW24031155!$Z$2:$Z$1413,"")</f>
        <v>917279778</v>
      </c>
      <c r="D596" s="1">
        <f>SUMIFS([1]HistoriaOrdenCW24031155!$E$2:$E$1413,[1]HistoriaOrdenCW24031155!$C$2:$C$1413,A596,[1]HistoriaOrdenCW24031155!$Z$2:$Z$1413,"&gt; 0")</f>
        <v>279533615</v>
      </c>
      <c r="E596" s="4">
        <f>IFERROR(IF(VLOOKUP(A596,[1]HistoriaOrdenCW24031155!$C$2:$Z$1413,24,FALSE)=0,"",VLOOKUP(A596,[1]HistoriaOrdenCW24031155!$C$2:$Z$1413,24,FALSE)),"")</f>
        <v>44624</v>
      </c>
      <c r="F596" s="2" t="str">
        <f>MID(IF(VLOOKUP("SurOccidente",[1]HistoriaOrdenCW24031155!$B596:$D$1413,2,FALSE)="NA","",(VLOOKUP("SurOccidente",[1]HistoriaOrdenCW24031155!$B596:$D$1413,3,FALSE))),1,90)</f>
        <v>Localidades 700 - Suministro e Instalación Torre</v>
      </c>
      <c r="G596" s="4">
        <f>VLOOKUP(A596,[1]HistoriaOrdenCW24031155!$C$2:$O$1413,13,FALSE)</f>
        <v>44424</v>
      </c>
      <c r="H596" t="str">
        <f t="shared" si="10"/>
        <v>Año 2</v>
      </c>
      <c r="I596" s="2" t="str">
        <f>VLOOKUP(LEFT(A596,3),TablasAnexas!$A$22:$B$41,2,FALSE)</f>
        <v>Caqueta</v>
      </c>
      <c r="L596" t="str">
        <f>VLOOKUP(A596,[1]HistoriaOrdenCW24031155!$C$2:$F$1413,4,FALSE)</f>
        <v>Rafael Angel Garcia</v>
      </c>
    </row>
    <row r="597" spans="1:12" x14ac:dyDescent="0.25">
      <c r="A597" t="str">
        <f>VLOOKUP("SurOccidente",[1]HistoriaOrdenCW24031155!$B597:$C$1413,2,FALSE)</f>
        <v>CAQ.Santiago de la Selva</v>
      </c>
      <c r="B597" s="3">
        <f ca="1">SUMIF([1]HistoriaOrdenCW24031155!$C$1:$E$1413,A597,[1]HistoriaOrdenCW24031155!$E:$E)</f>
        <v>1196813393</v>
      </c>
      <c r="C597" s="1">
        <f>SUMIFS([1]HistoriaOrdenCW24031155!$E$2:$E$1413,[1]HistoriaOrdenCW24031155!$C$2:$C$1413,A597,[1]HistoriaOrdenCW24031155!$Z$2:$Z$1413,"")</f>
        <v>917279778</v>
      </c>
      <c r="D597" s="1">
        <f>SUMIFS([1]HistoriaOrdenCW24031155!$E$2:$E$1413,[1]HistoriaOrdenCW24031155!$C$2:$C$1413,A597,[1]HistoriaOrdenCW24031155!$Z$2:$Z$1413,"&gt; 0")</f>
        <v>279533615</v>
      </c>
      <c r="E597" s="4">
        <f>IFERROR(IF(VLOOKUP(A597,[1]HistoriaOrdenCW24031155!$C$2:$Z$1413,24,FALSE)=0,"",VLOOKUP(A597,[1]HistoriaOrdenCW24031155!$C$2:$Z$1413,24,FALSE)),"")</f>
        <v>44624</v>
      </c>
      <c r="F597" s="2" t="str">
        <f>MID(IF(VLOOKUP("SurOccidente",[1]HistoriaOrdenCW24031155!$B597:$D$1413,2,FALSE)="NA","",(VLOOKUP("SurOccidente",[1]HistoriaOrdenCW24031155!$B597:$D$1413,3,FALSE))),1,90)</f>
        <v>Localidades 700 - Obra Civil 100%</v>
      </c>
      <c r="G597" s="4">
        <f>VLOOKUP(A597,[1]HistoriaOrdenCW24031155!$C$2:$O$1413,13,FALSE)</f>
        <v>44424</v>
      </c>
      <c r="H597" t="str">
        <f t="shared" si="10"/>
        <v>Año 2</v>
      </c>
      <c r="I597" s="2" t="str">
        <f>VLOOKUP(LEFT(A597,3),TablasAnexas!$A$22:$B$41,2,FALSE)</f>
        <v>Caqueta</v>
      </c>
      <c r="L597" t="str">
        <f>VLOOKUP(A597,[1]HistoriaOrdenCW24031155!$C$2:$F$1413,4,FALSE)</f>
        <v>Rafael Angel Garcia</v>
      </c>
    </row>
    <row r="598" spans="1:12" x14ac:dyDescent="0.25">
      <c r="A598" t="str">
        <f>VLOOKUP("SurOccidente",[1]HistoriaOrdenCW24031155!$B598:$C$1413,2,FALSE)</f>
        <v>CAQ.La Reforma</v>
      </c>
      <c r="B598" s="3">
        <f ca="1">SUMIF([1]HistoriaOrdenCW24031155!$C$1:$E$1413,A598,[1]HistoriaOrdenCW24031155!$E:$E)</f>
        <v>1066269864</v>
      </c>
      <c r="C598" s="1">
        <f>SUMIFS([1]HistoriaOrdenCW24031155!$E$2:$E$1413,[1]HistoriaOrdenCW24031155!$C$2:$C$1413,A598,[1]HistoriaOrdenCW24031155!$Z$2:$Z$1413,"")</f>
        <v>884475285</v>
      </c>
      <c r="D598" s="1">
        <f>SUMIFS([1]HistoriaOrdenCW24031155!$E$2:$E$1413,[1]HistoriaOrdenCW24031155!$C$2:$C$1413,A598,[1]HistoriaOrdenCW24031155!$Z$2:$Z$1413,"&gt; 0")</f>
        <v>181794579</v>
      </c>
      <c r="E598" s="4" t="str">
        <f>IFERROR(IF(VLOOKUP(A598,[1]HistoriaOrdenCW24031155!$C$2:$Z$1413,24,FALSE)=0,"",VLOOKUP(A598,[1]HistoriaOrdenCW24031155!$C$2:$Z$1413,24,FALSE)),"")</f>
        <v/>
      </c>
      <c r="F598" s="2" t="str">
        <f>MID(IF(VLOOKUP("SurOccidente",[1]HistoriaOrdenCW24031155!$B598:$D$1413,2,FALSE)="NA","",(VLOOKUP("SurOccidente",[1]HistoriaOrdenCW24031155!$B598:$D$1413,3,FALSE))),1,90)</f>
        <v>Localidades 700 - Cimentación Torre</v>
      </c>
      <c r="G598" s="4">
        <f>VLOOKUP(A598,[1]HistoriaOrdenCW24031155!$C$2:$O$1413,13,FALSE)</f>
        <v>44424</v>
      </c>
      <c r="H598" t="str">
        <f t="shared" si="10"/>
        <v>Año 2</v>
      </c>
      <c r="I598" s="2" t="str">
        <f>VLOOKUP(LEFT(A598,3),TablasAnexas!$A$22:$B$41,2,FALSE)</f>
        <v>Caqueta</v>
      </c>
      <c r="L598" t="str">
        <f>VLOOKUP(A598,[1]HistoriaOrdenCW24031155!$C$2:$F$1413,4,FALSE)</f>
        <v>Luis Ediel Torres</v>
      </c>
    </row>
    <row r="599" spans="1:12" x14ac:dyDescent="0.25">
      <c r="A599" t="str">
        <f>VLOOKUP("SurOccidente",[1]HistoriaOrdenCW24031155!$B599:$C$1413,2,FALSE)</f>
        <v>CAQ.La Reforma</v>
      </c>
      <c r="B599" s="3">
        <f ca="1">SUMIF([1]HistoriaOrdenCW24031155!$C$1:$E$1413,A599,[1]HistoriaOrdenCW24031155!$E:$E)</f>
        <v>1066269864</v>
      </c>
      <c r="C599" s="1">
        <f>SUMIFS([1]HistoriaOrdenCW24031155!$E$2:$E$1413,[1]HistoriaOrdenCW24031155!$C$2:$C$1413,A599,[1]HistoriaOrdenCW24031155!$Z$2:$Z$1413,"")</f>
        <v>884475285</v>
      </c>
      <c r="D599" s="1">
        <f>SUMIFS([1]HistoriaOrdenCW24031155!$E$2:$E$1413,[1]HistoriaOrdenCW24031155!$C$2:$C$1413,A599,[1]HistoriaOrdenCW24031155!$Z$2:$Z$1413,"&gt; 0")</f>
        <v>181794579</v>
      </c>
      <c r="E599" s="4" t="str">
        <f>IFERROR(IF(VLOOKUP(A599,[1]HistoriaOrdenCW24031155!$C$2:$Z$1413,24,FALSE)=0,"",VLOOKUP(A599,[1]HistoriaOrdenCW24031155!$C$2:$Z$1413,24,FALSE)),"")</f>
        <v/>
      </c>
      <c r="F599" s="2" t="str">
        <f>MID(IF(VLOOKUP("SurOccidente",[1]HistoriaOrdenCW24031155!$B599:$D$1413,2,FALSE)="NA","",(VLOOKUP("SurOccidente",[1]HistoriaOrdenCW24031155!$B599:$D$1413,3,FALSE))),1,90)</f>
        <v>Localidades 700 - Suministro e Instalación Torre</v>
      </c>
      <c r="G599" s="4">
        <f>VLOOKUP(A599,[1]HistoriaOrdenCW24031155!$C$2:$O$1413,13,FALSE)</f>
        <v>44424</v>
      </c>
      <c r="H599" t="str">
        <f t="shared" si="10"/>
        <v>Año 2</v>
      </c>
      <c r="I599" s="2" t="str">
        <f>VLOOKUP(LEFT(A599,3),TablasAnexas!$A$22:$B$41,2,FALSE)</f>
        <v>Caqueta</v>
      </c>
      <c r="L599" t="str">
        <f>VLOOKUP(A599,[1]HistoriaOrdenCW24031155!$C$2:$F$1413,4,FALSE)</f>
        <v>Luis Ediel Torres</v>
      </c>
    </row>
    <row r="600" spans="1:12" x14ac:dyDescent="0.25">
      <c r="A600" t="str">
        <f>VLOOKUP("SurOccidente",[1]HistoriaOrdenCW24031155!$B600:$C$1413,2,FALSE)</f>
        <v>CAQ.La Reforma</v>
      </c>
      <c r="B600" s="3">
        <f ca="1">SUMIF([1]HistoriaOrdenCW24031155!$C$1:$E$1413,A600,[1]HistoriaOrdenCW24031155!$E:$E)</f>
        <v>1066269864</v>
      </c>
      <c r="C600" s="1">
        <f>SUMIFS([1]HistoriaOrdenCW24031155!$E$2:$E$1413,[1]HistoriaOrdenCW24031155!$C$2:$C$1413,A600,[1]HistoriaOrdenCW24031155!$Z$2:$Z$1413,"")</f>
        <v>884475285</v>
      </c>
      <c r="D600" s="1">
        <f>SUMIFS([1]HistoriaOrdenCW24031155!$E$2:$E$1413,[1]HistoriaOrdenCW24031155!$C$2:$C$1413,A600,[1]HistoriaOrdenCW24031155!$Z$2:$Z$1413,"&gt; 0")</f>
        <v>181794579</v>
      </c>
      <c r="E600" s="4" t="str">
        <f>IFERROR(IF(VLOOKUP(A600,[1]HistoriaOrdenCW24031155!$C$2:$Z$1413,24,FALSE)=0,"",VLOOKUP(A600,[1]HistoriaOrdenCW24031155!$C$2:$Z$1413,24,FALSE)),"")</f>
        <v/>
      </c>
      <c r="F600" s="2" t="str">
        <f>MID(IF(VLOOKUP("SurOccidente",[1]HistoriaOrdenCW24031155!$B600:$D$1413,2,FALSE)="NA","",(VLOOKUP("SurOccidente",[1]HistoriaOrdenCW24031155!$B600:$D$1413,3,FALSE))),1,90)</f>
        <v>Localidades 700 - Obra Civil 100%</v>
      </c>
      <c r="G600" s="4">
        <f>VLOOKUP(A600,[1]HistoriaOrdenCW24031155!$C$2:$O$1413,13,FALSE)</f>
        <v>44424</v>
      </c>
      <c r="H600" t="str">
        <f t="shared" si="10"/>
        <v>Año 2</v>
      </c>
      <c r="I600" s="2" t="str">
        <f>VLOOKUP(LEFT(A600,3),TablasAnexas!$A$22:$B$41,2,FALSE)</f>
        <v>Caqueta</v>
      </c>
      <c r="L600" t="str">
        <f>VLOOKUP(A600,[1]HistoriaOrdenCW24031155!$C$2:$F$1413,4,FALSE)</f>
        <v>Luis Ediel Torres</v>
      </c>
    </row>
    <row r="601" spans="1:12" x14ac:dyDescent="0.25">
      <c r="A601" t="str">
        <f>VLOOKUP("SurOccidente",[1]HistoriaOrdenCW24031155!$B601:$C$1413,2,FALSE)</f>
        <v>VAL.Carmelita</v>
      </c>
      <c r="B601" s="3">
        <f ca="1">SUMIF([1]HistoriaOrdenCW24031155!$C$1:$E$1413,A601,[1]HistoriaOrdenCW24031155!$E:$E)</f>
        <v>22899205</v>
      </c>
      <c r="C601" s="1">
        <f>SUMIFS([1]HistoriaOrdenCW24031155!$E$2:$E$1413,[1]HistoriaOrdenCW24031155!$C$2:$C$1413,A601,[1]HistoriaOrdenCW24031155!$Z$2:$Z$1413,"")</f>
        <v>0</v>
      </c>
      <c r="D601" s="1">
        <f>SUMIFS([1]HistoriaOrdenCW24031155!$E$2:$E$1413,[1]HistoriaOrdenCW24031155!$C$2:$C$1413,A601,[1]HistoriaOrdenCW24031155!$Z$2:$Z$1413,"&gt; 0")</f>
        <v>22899205</v>
      </c>
      <c r="E601" s="4">
        <f>IFERROR(IF(VLOOKUP(A601,[1]HistoriaOrdenCW24031155!$C$2:$Z$1413,24,FALSE)=0,"",VLOOKUP(A601,[1]HistoriaOrdenCW24031155!$C$2:$Z$1413,24,FALSE)),"")</f>
        <v>44533</v>
      </c>
      <c r="F601" s="2" t="str">
        <f>MID(IF(VLOOKUP("SurOccidente",[1]HistoriaOrdenCW24031155!$B601:$D$1413,2,FALSE)="NA","",(VLOOKUP("SurOccidente",[1]HistoriaOrdenCW24031155!$B601:$D$1413,3,FALSE))),1,90)</f>
        <v>Adecuaciones - Civiles LTE u Otras tecnologias</v>
      </c>
      <c r="G601" s="4">
        <f>VLOOKUP(A601,[1]HistoriaOrdenCW24031155!$C$2:$O$1413,13,FALSE)</f>
        <v>44384</v>
      </c>
      <c r="H601" t="str">
        <f t="shared" si="10"/>
        <v>Año 2</v>
      </c>
      <c r="I601" s="2" t="str">
        <f>VLOOKUP(LEFT(A601,3),TablasAnexas!$A$22:$B$41,2,FALSE)</f>
        <v>Valle del Cauca</v>
      </c>
      <c r="L601" t="str">
        <f>VLOOKUP(A601,[1]HistoriaOrdenCW24031155!$C$2:$F$1413,4,FALSE)</f>
        <v>German Dario Mancipe</v>
      </c>
    </row>
    <row r="602" spans="1:12" x14ac:dyDescent="0.25">
      <c r="A602" t="str">
        <f>VLOOKUP("SurOccidente",[1]HistoriaOrdenCW24031155!$B602:$C$1413,2,FALSE)</f>
        <v>TUL.Aguaclara</v>
      </c>
      <c r="B602" s="3">
        <f ca="1">SUMIF([1]HistoriaOrdenCW24031155!$C$1:$E$1413,A602,[1]HistoriaOrdenCW24031155!$E:$E)</f>
        <v>25880077</v>
      </c>
      <c r="C602" s="1">
        <f>SUMIFS([1]HistoriaOrdenCW24031155!$E$2:$E$1413,[1]HistoriaOrdenCW24031155!$C$2:$C$1413,A602,[1]HistoriaOrdenCW24031155!$Z$2:$Z$1413,"")</f>
        <v>0</v>
      </c>
      <c r="D602" s="1">
        <f>SUMIFS([1]HistoriaOrdenCW24031155!$E$2:$E$1413,[1]HistoriaOrdenCW24031155!$C$2:$C$1413,A602,[1]HistoriaOrdenCW24031155!$Z$2:$Z$1413,"&gt; 0")</f>
        <v>25880077</v>
      </c>
      <c r="E602" s="4">
        <f>IFERROR(IF(VLOOKUP(A602,[1]HistoriaOrdenCW24031155!$C$2:$Z$1413,24,FALSE)=0,"",VLOOKUP(A602,[1]HistoriaOrdenCW24031155!$C$2:$Z$1413,24,FALSE)),"")</f>
        <v>44533</v>
      </c>
      <c r="F602" s="2" t="str">
        <f>MID(IF(VLOOKUP("SurOccidente",[1]HistoriaOrdenCW24031155!$B602:$D$1413,2,FALSE)="NA","",(VLOOKUP("SurOccidente",[1]HistoriaOrdenCW24031155!$B602:$D$1413,3,FALSE))),1,90)</f>
        <v>Adecuaciones - Civiles LTE u Otras tecnologias</v>
      </c>
      <c r="G602" s="4">
        <f>VLOOKUP(A602,[1]HistoriaOrdenCW24031155!$C$2:$O$1413,13,FALSE)</f>
        <v>44377</v>
      </c>
      <c r="H602" t="str">
        <f t="shared" si="10"/>
        <v>Año 2</v>
      </c>
      <c r="I602" s="2" t="str">
        <f>VLOOKUP(LEFT(A602,3),TablasAnexas!$A$22:$B$41,2,FALSE)</f>
        <v>Tulua</v>
      </c>
      <c r="L602" t="str">
        <f>VLOOKUP(A602,[1]HistoriaOrdenCW24031155!$C$2:$F$1413,4,FALSE)</f>
        <v>German Dario Mancipe</v>
      </c>
    </row>
    <row r="603" spans="1:12" x14ac:dyDescent="0.25">
      <c r="A603" t="str">
        <f>VLOOKUP("SurOccidente",[1]HistoriaOrdenCW24031155!$B603:$C$1413,2,FALSE)</f>
        <v>CAU.Santander-3</v>
      </c>
      <c r="B603" s="3">
        <f ca="1">SUMIF([1]HistoriaOrdenCW24031155!$C$1:$E$1413,A603,[1]HistoriaOrdenCW24031155!$E:$E)</f>
        <v>20900392</v>
      </c>
      <c r="C603" s="1">
        <f>SUMIFS([1]HistoriaOrdenCW24031155!$E$2:$E$1413,[1]HistoriaOrdenCW24031155!$C$2:$C$1413,A603,[1]HistoriaOrdenCW24031155!$Z$2:$Z$1413,"")</f>
        <v>0</v>
      </c>
      <c r="D603" s="1">
        <f>SUMIFS([1]HistoriaOrdenCW24031155!$E$2:$E$1413,[1]HistoriaOrdenCW24031155!$C$2:$C$1413,A603,[1]HistoriaOrdenCW24031155!$Z$2:$Z$1413,"&gt; 0")</f>
        <v>20900392</v>
      </c>
      <c r="E603" s="4">
        <f>IFERROR(IF(VLOOKUP(A603,[1]HistoriaOrdenCW24031155!$C$2:$Z$1413,24,FALSE)=0,"",VLOOKUP(A603,[1]HistoriaOrdenCW24031155!$C$2:$Z$1413,24,FALSE)),"")</f>
        <v>44533</v>
      </c>
      <c r="F603" s="2" t="str">
        <f>MID(IF(VLOOKUP("SurOccidente",[1]HistoriaOrdenCW24031155!$B603:$D$1413,2,FALSE)="NA","",(VLOOKUP("SurOccidente",[1]HistoriaOrdenCW24031155!$B603:$D$1413,3,FALSE))),1,90)</f>
        <v>Adecuaciones - Civiles LTE u Otras tecnologias</v>
      </c>
      <c r="G603" s="4">
        <f>VLOOKUP(A603,[1]HistoriaOrdenCW24031155!$C$2:$O$1413,13,FALSE)</f>
        <v>44390</v>
      </c>
      <c r="H603" t="str">
        <f t="shared" si="10"/>
        <v>Año 2</v>
      </c>
      <c r="I603" s="2" t="str">
        <f>VLOOKUP(LEFT(A603,3),TablasAnexas!$A$22:$B$41,2,FALSE)</f>
        <v>Cauca</v>
      </c>
      <c r="L603" t="str">
        <f>VLOOKUP(A603,[1]HistoriaOrdenCW24031155!$C$2:$F$1413,4,FALSE)</f>
        <v>German Dario Mancipe</v>
      </c>
    </row>
    <row r="604" spans="1:12" x14ac:dyDescent="0.25">
      <c r="A604" t="str">
        <f>VLOOKUP("SurOccidente",[1]HistoriaOrdenCW24031155!$B604:$C$1413,2,FALSE)</f>
        <v>CAL.Boca Junior</v>
      </c>
      <c r="B604" s="3">
        <f ca="1">SUMIF([1]HistoriaOrdenCW24031155!$C$1:$E$1413,A604,[1]HistoriaOrdenCW24031155!$E:$E)</f>
        <v>38188665</v>
      </c>
      <c r="C604" s="1">
        <f>SUMIFS([1]HistoriaOrdenCW24031155!$E$2:$E$1413,[1]HistoriaOrdenCW24031155!$C$2:$C$1413,A604,[1]HistoriaOrdenCW24031155!$Z$2:$Z$1413,"")</f>
        <v>3590143</v>
      </c>
      <c r="D604" s="1">
        <f>SUMIFS([1]HistoriaOrdenCW24031155!$E$2:$E$1413,[1]HistoriaOrdenCW24031155!$C$2:$C$1413,A604,[1]HistoriaOrdenCW24031155!$Z$2:$Z$1413,"&gt; 0")</f>
        <v>34598522</v>
      </c>
      <c r="E604" s="4">
        <f>IFERROR(IF(VLOOKUP(A604,[1]HistoriaOrdenCW24031155!$C$2:$Z$1413,24,FALSE)=0,"",VLOOKUP(A604,[1]HistoriaOrdenCW24031155!$C$2:$Z$1413,24,FALSE)),"")</f>
        <v>44533</v>
      </c>
      <c r="F604" s="2" t="str">
        <f>MID(IF(VLOOKUP("SurOccidente",[1]HistoriaOrdenCW24031155!$B604:$D$1413,2,FALSE)="NA","",(VLOOKUP("SurOccidente",[1]HistoriaOrdenCW24031155!$B604:$D$1413,3,FALSE))),1,90)</f>
        <v>Adecuaciones - Civiles LTE u Otras tecnologias</v>
      </c>
      <c r="G604" s="4">
        <f>VLOOKUP(A604,[1]HistoriaOrdenCW24031155!$C$2:$O$1413,13,FALSE)</f>
        <v>44382</v>
      </c>
      <c r="H604" t="str">
        <f t="shared" si="10"/>
        <v>Año 2</v>
      </c>
      <c r="I604" s="2" t="str">
        <f>VLOOKUP(LEFT(A604,3),TablasAnexas!$A$22:$B$41,2,FALSE)</f>
        <v>Cali</v>
      </c>
      <c r="L604" t="str">
        <f>VLOOKUP(A604,[1]HistoriaOrdenCW24031155!$C$2:$F$1413,4,FALSE)</f>
        <v>German Dario Mancipe</v>
      </c>
    </row>
    <row r="605" spans="1:12" x14ac:dyDescent="0.25">
      <c r="A605" t="str">
        <f>VLOOKUP("SurOccidente",[1]HistoriaOrdenCW24031155!$B605:$C$1413,2,FALSE)</f>
        <v>PUT.La Libertad</v>
      </c>
      <c r="B605" s="3">
        <f ca="1">SUMIF([1]HistoriaOrdenCW24031155!$C$1:$E$1413,A605,[1]HistoriaOrdenCW24031155!$E:$E)</f>
        <v>397588460</v>
      </c>
      <c r="C605" s="1">
        <f>SUMIFS([1]HistoriaOrdenCW24031155!$E$2:$E$1413,[1]HistoriaOrdenCW24031155!$C$2:$C$1413,A605,[1]HistoriaOrdenCW24031155!$Z$2:$Z$1413,"")</f>
        <v>70000000</v>
      </c>
      <c r="D605" s="1">
        <f>SUMIFS([1]HistoriaOrdenCW24031155!$E$2:$E$1413,[1]HistoriaOrdenCW24031155!$C$2:$C$1413,A605,[1]HistoriaOrdenCW24031155!$Z$2:$Z$1413,"&gt; 0")</f>
        <v>327588460</v>
      </c>
      <c r="E605" s="4">
        <f>IFERROR(IF(VLOOKUP(A605,[1]HistoriaOrdenCW24031155!$C$2:$Z$1413,24,FALSE)=0,"",VLOOKUP(A605,[1]HistoriaOrdenCW24031155!$C$2:$Z$1413,24,FALSE)),"")</f>
        <v>44504</v>
      </c>
      <c r="F605" s="2" t="str">
        <f>MID(IF(VLOOKUP("SurOccidente",[1]HistoriaOrdenCW24031155!$B605:$D$1413,2,FALSE)="NA","",(VLOOKUP("SurOccidente",[1]HistoriaOrdenCW24031155!$B605:$D$1413,3,FALSE))),1,90)</f>
        <v>Localidades 700 - Suministro e Instalación Torre</v>
      </c>
      <c r="G605" s="4">
        <f>VLOOKUP(A605,[1]HistoriaOrdenCW24031155!$C$2:$O$1413,13,FALSE)</f>
        <v>44417</v>
      </c>
      <c r="H605" t="str">
        <f t="shared" si="10"/>
        <v>Año 2</v>
      </c>
      <c r="I605" s="2" t="str">
        <f>VLOOKUP(LEFT(A605,3),TablasAnexas!$A$22:$B$41,2,FALSE)</f>
        <v>Putumayo</v>
      </c>
      <c r="L605" t="str">
        <f>VLOOKUP(A605,[1]HistoriaOrdenCW24031155!$C$2:$F$1413,4,FALSE)</f>
        <v>German David Diez</v>
      </c>
    </row>
    <row r="606" spans="1:12" x14ac:dyDescent="0.25">
      <c r="A606" t="str">
        <f>VLOOKUP("SurOccidente",[1]HistoriaOrdenCW24031155!$B606:$C$1413,2,FALSE)</f>
        <v>PUT.La Libertad</v>
      </c>
      <c r="B606" s="3">
        <f ca="1">SUMIF([1]HistoriaOrdenCW24031155!$C$1:$E$1413,A606,[1]HistoriaOrdenCW24031155!$E:$E)</f>
        <v>397588460</v>
      </c>
      <c r="C606" s="1">
        <f>SUMIFS([1]HistoriaOrdenCW24031155!$E$2:$E$1413,[1]HistoriaOrdenCW24031155!$C$2:$C$1413,A606,[1]HistoriaOrdenCW24031155!$Z$2:$Z$1413,"")</f>
        <v>70000000</v>
      </c>
      <c r="D606" s="1">
        <f>SUMIFS([1]HistoriaOrdenCW24031155!$E$2:$E$1413,[1]HistoriaOrdenCW24031155!$C$2:$C$1413,A606,[1]HistoriaOrdenCW24031155!$Z$2:$Z$1413,"&gt; 0")</f>
        <v>327588460</v>
      </c>
      <c r="E606" s="4">
        <f>IFERROR(IF(VLOOKUP(A606,[1]HistoriaOrdenCW24031155!$C$2:$Z$1413,24,FALSE)=0,"",VLOOKUP(A606,[1]HistoriaOrdenCW24031155!$C$2:$Z$1413,24,FALSE)),"")</f>
        <v>44504</v>
      </c>
      <c r="F606" s="2" t="str">
        <f>MID(IF(VLOOKUP("SurOccidente",[1]HistoriaOrdenCW24031155!$B606:$D$1413,2,FALSE)="NA","",(VLOOKUP("SurOccidente",[1]HistoriaOrdenCW24031155!$B606:$D$1413,3,FALSE))),1,90)</f>
        <v>Localidades 700 - Cimentación Torre</v>
      </c>
      <c r="G606" s="4">
        <f>VLOOKUP(A606,[1]HistoriaOrdenCW24031155!$C$2:$O$1413,13,FALSE)</f>
        <v>44417</v>
      </c>
      <c r="H606" t="str">
        <f t="shared" si="10"/>
        <v>Año 2</v>
      </c>
      <c r="I606" s="2" t="str">
        <f>VLOOKUP(LEFT(A606,3),TablasAnexas!$A$22:$B$41,2,FALSE)</f>
        <v>Putumayo</v>
      </c>
      <c r="L606" t="str">
        <f>VLOOKUP(A606,[1]HistoriaOrdenCW24031155!$C$2:$F$1413,4,FALSE)</f>
        <v>German David Diez</v>
      </c>
    </row>
    <row r="607" spans="1:12" x14ac:dyDescent="0.25">
      <c r="A607" t="str">
        <f>VLOOKUP("SurOccidente",[1]HistoriaOrdenCW24031155!$B607:$C$1413,2,FALSE)</f>
        <v>PUT.La Libertad</v>
      </c>
      <c r="B607" s="3">
        <f ca="1">SUMIF([1]HistoriaOrdenCW24031155!$C$1:$E$1413,A607,[1]HistoriaOrdenCW24031155!$E:$E)</f>
        <v>397588460</v>
      </c>
      <c r="C607" s="1">
        <f>SUMIFS([1]HistoriaOrdenCW24031155!$E$2:$E$1413,[1]HistoriaOrdenCW24031155!$C$2:$C$1413,A607,[1]HistoriaOrdenCW24031155!$Z$2:$Z$1413,"")</f>
        <v>70000000</v>
      </c>
      <c r="D607" s="1">
        <f>SUMIFS([1]HistoriaOrdenCW24031155!$E$2:$E$1413,[1]HistoriaOrdenCW24031155!$C$2:$C$1413,A607,[1]HistoriaOrdenCW24031155!$Z$2:$Z$1413,"&gt; 0")</f>
        <v>327588460</v>
      </c>
      <c r="E607" s="4">
        <f>IFERROR(IF(VLOOKUP(A607,[1]HistoriaOrdenCW24031155!$C$2:$Z$1413,24,FALSE)=0,"",VLOOKUP(A607,[1]HistoriaOrdenCW24031155!$C$2:$Z$1413,24,FALSE)),"")</f>
        <v>44504</v>
      </c>
      <c r="F607" s="2" t="str">
        <f>MID(IF(VLOOKUP("SurOccidente",[1]HistoriaOrdenCW24031155!$B607:$D$1413,2,FALSE)="NA","",(VLOOKUP("SurOccidente",[1]HistoriaOrdenCW24031155!$B607:$D$1413,3,FALSE))),1,90)</f>
        <v>Localidades 700 - Obra Eléctrica 100%</v>
      </c>
      <c r="G607" s="4">
        <f>VLOOKUP(A607,[1]HistoriaOrdenCW24031155!$C$2:$O$1413,13,FALSE)</f>
        <v>44417</v>
      </c>
      <c r="H607" t="str">
        <f t="shared" si="10"/>
        <v>Año 2</v>
      </c>
      <c r="I607" s="2" t="str">
        <f>VLOOKUP(LEFT(A607,3),TablasAnexas!$A$22:$B$41,2,FALSE)</f>
        <v>Putumayo</v>
      </c>
      <c r="L607" t="str">
        <f>VLOOKUP(A607,[1]HistoriaOrdenCW24031155!$C$2:$F$1413,4,FALSE)</f>
        <v>German David Diez</v>
      </c>
    </row>
    <row r="608" spans="1:12" x14ac:dyDescent="0.25">
      <c r="A608" t="str">
        <f>VLOOKUP("SurOccidente",[1]HistoriaOrdenCW24031155!$B608:$C$1413,2,FALSE)</f>
        <v>PUT.La Libertad</v>
      </c>
      <c r="B608" s="3">
        <f ca="1">SUMIF([1]HistoriaOrdenCW24031155!$C$1:$E$1413,A608,[1]HistoriaOrdenCW24031155!$E:$E)</f>
        <v>397588460</v>
      </c>
      <c r="C608" s="1">
        <f>SUMIFS([1]HistoriaOrdenCW24031155!$E$2:$E$1413,[1]HistoriaOrdenCW24031155!$C$2:$C$1413,A608,[1]HistoriaOrdenCW24031155!$Z$2:$Z$1413,"")</f>
        <v>70000000</v>
      </c>
      <c r="D608" s="1">
        <f>SUMIFS([1]HistoriaOrdenCW24031155!$E$2:$E$1413,[1]HistoriaOrdenCW24031155!$C$2:$C$1413,A608,[1]HistoriaOrdenCW24031155!$Z$2:$Z$1413,"&gt; 0")</f>
        <v>327588460</v>
      </c>
      <c r="E608" s="4">
        <f>IFERROR(IF(VLOOKUP(A608,[1]HistoriaOrdenCW24031155!$C$2:$Z$1413,24,FALSE)=0,"",VLOOKUP(A608,[1]HistoriaOrdenCW24031155!$C$2:$Z$1413,24,FALSE)),"")</f>
        <v>44504</v>
      </c>
      <c r="F608" s="2" t="str">
        <f>MID(IF(VLOOKUP("SurOccidente",[1]HistoriaOrdenCW24031155!$B608:$D$1413,2,FALSE)="NA","",(VLOOKUP("SurOccidente",[1]HistoriaOrdenCW24031155!$B608:$D$1413,3,FALSE))),1,90)</f>
        <v>Localidades 700 - Obra Civil 100%</v>
      </c>
      <c r="G608" s="4">
        <f>VLOOKUP(A608,[1]HistoriaOrdenCW24031155!$C$2:$O$1413,13,FALSE)</f>
        <v>44417</v>
      </c>
      <c r="H608" t="str">
        <f t="shared" si="10"/>
        <v>Año 2</v>
      </c>
      <c r="I608" s="2" t="str">
        <f>VLOOKUP(LEFT(A608,3),TablasAnexas!$A$22:$B$41,2,FALSE)</f>
        <v>Putumayo</v>
      </c>
      <c r="L608" t="str">
        <f>VLOOKUP(A608,[1]HistoriaOrdenCW24031155!$C$2:$F$1413,4,FALSE)</f>
        <v>German David Diez</v>
      </c>
    </row>
    <row r="609" spans="1:12" x14ac:dyDescent="0.25">
      <c r="A609" t="str">
        <f>VLOOKUP("SurOccidente",[1]HistoriaOrdenCW24031155!$B609:$C$1413,2,FALSE)</f>
        <v>NEI.Manzanares BSC</v>
      </c>
      <c r="B609" s="3">
        <f ca="1">SUMIF([1]HistoriaOrdenCW24031155!$C$1:$E$1413,A609,[1]HistoriaOrdenCW24031155!$E:$E)</f>
        <v>36111890</v>
      </c>
      <c r="C609" s="1">
        <f>SUMIFS([1]HistoriaOrdenCW24031155!$E$2:$E$1413,[1]HistoriaOrdenCW24031155!$C$2:$C$1413,A609,[1]HistoriaOrdenCW24031155!$Z$2:$Z$1413,"")</f>
        <v>0</v>
      </c>
      <c r="D609" s="1">
        <f>SUMIFS([1]HistoriaOrdenCW24031155!$E$2:$E$1413,[1]HistoriaOrdenCW24031155!$C$2:$C$1413,A609,[1]HistoriaOrdenCW24031155!$Z$2:$Z$1413,"&gt; 0")</f>
        <v>36111890</v>
      </c>
      <c r="E609" s="4">
        <f>IFERROR(IF(VLOOKUP(A609,[1]HistoriaOrdenCW24031155!$C$2:$Z$1413,24,FALSE)=0,"",VLOOKUP(A609,[1]HistoriaOrdenCW24031155!$C$2:$Z$1413,24,FALSE)),"")</f>
        <v>44596</v>
      </c>
      <c r="F609" s="2" t="str">
        <f>MID(IF(VLOOKUP("SurOccidente",[1]HistoriaOrdenCW24031155!$B609:$D$1413,2,FALSE)="NA","",(VLOOKUP("SurOccidente",[1]HistoriaOrdenCW24031155!$B609:$D$1413,3,FALSE))),1,90)</f>
        <v>Adecuaciones - Civiles LTE u Otras tecnologias</v>
      </c>
      <c r="G609" s="4">
        <f>VLOOKUP(A609,[1]HistoriaOrdenCW24031155!$C$2:$O$1413,13,FALSE)</f>
        <v>44399</v>
      </c>
      <c r="H609" t="str">
        <f t="shared" si="10"/>
        <v>Año 2</v>
      </c>
      <c r="I609" s="2" t="str">
        <f>VLOOKUP(LEFT(A609,3),TablasAnexas!$A$22:$B$41,2,FALSE)</f>
        <v>Neiva</v>
      </c>
      <c r="L609" t="str">
        <f>VLOOKUP(A609,[1]HistoriaOrdenCW24031155!$C$2:$F$1413,4,FALSE)</f>
        <v>German Dario Mancipe</v>
      </c>
    </row>
    <row r="610" spans="1:12" x14ac:dyDescent="0.25">
      <c r="A610" t="str">
        <f>VLOOKUP("SurOccidente",[1]HistoriaOrdenCW24031155!$B610:$C$1413,2,FALSE)</f>
        <v>NAR.Llorente</v>
      </c>
      <c r="B610" s="3">
        <f ca="1">SUMIF([1]HistoriaOrdenCW24031155!$C$1:$E$1413,A610,[1]HistoriaOrdenCW24031155!$E:$E)</f>
        <v>50078414</v>
      </c>
      <c r="C610" s="1">
        <f>SUMIFS([1]HistoriaOrdenCW24031155!$E$2:$E$1413,[1]HistoriaOrdenCW24031155!$C$2:$C$1413,A610,[1]HistoriaOrdenCW24031155!$Z$2:$Z$1413,"")</f>
        <v>0</v>
      </c>
      <c r="D610" s="1">
        <f>SUMIFS([1]HistoriaOrdenCW24031155!$E$2:$E$1413,[1]HistoriaOrdenCW24031155!$C$2:$C$1413,A610,[1]HistoriaOrdenCW24031155!$Z$2:$Z$1413,"&gt; 0")</f>
        <v>50078414</v>
      </c>
      <c r="E610" s="4">
        <f>IFERROR(IF(VLOOKUP(A610,[1]HistoriaOrdenCW24031155!$C$2:$Z$1413,24,FALSE)=0,"",VLOOKUP(A610,[1]HistoriaOrdenCW24031155!$C$2:$Z$1413,24,FALSE)),"")</f>
        <v>44624</v>
      </c>
      <c r="F610" s="2" t="str">
        <f>MID(IF(VLOOKUP("SurOccidente",[1]HistoriaOrdenCW24031155!$B610:$D$1413,2,FALSE)="NA","",(VLOOKUP("SurOccidente",[1]HistoriaOrdenCW24031155!$B610:$D$1413,3,FALSE))),1,90)</f>
        <v>Adecuaciones - Civiles LTE u Otras tecnologias</v>
      </c>
      <c r="G610" s="4">
        <f>VLOOKUP(A610,[1]HistoriaOrdenCW24031155!$C$2:$O$1413,13,FALSE)</f>
        <v>44404</v>
      </c>
      <c r="H610" t="str">
        <f t="shared" si="10"/>
        <v>Año 2</v>
      </c>
      <c r="I610" s="2" t="str">
        <f>VLOOKUP(LEFT(A610,3),TablasAnexas!$A$22:$B$41,2,FALSE)</f>
        <v>Nariño</v>
      </c>
      <c r="L610" t="str">
        <f>VLOOKUP(A610,[1]HistoriaOrdenCW24031155!$C$2:$F$1413,4,FALSE)</f>
        <v>German Dario Mancipe</v>
      </c>
    </row>
    <row r="611" spans="1:12" x14ac:dyDescent="0.25">
      <c r="A611" t="str">
        <f>VLOOKUP("SurOccidente",[1]HistoriaOrdenCW24031155!$B611:$C$1413,2,FALSE)</f>
        <v>CAQ.San Vicente</v>
      </c>
      <c r="B611" s="3">
        <f ca="1">SUMIF([1]HistoriaOrdenCW24031155!$C$1:$E$1413,A611,[1]HistoriaOrdenCW24031155!$E:$E)</f>
        <v>27169481</v>
      </c>
      <c r="C611" s="1">
        <f>SUMIFS([1]HistoriaOrdenCW24031155!$E$2:$E$1413,[1]HistoriaOrdenCW24031155!$C$2:$C$1413,A611,[1]HistoriaOrdenCW24031155!$Z$2:$Z$1413,"")</f>
        <v>0</v>
      </c>
      <c r="D611" s="1">
        <f>SUMIFS([1]HistoriaOrdenCW24031155!$E$2:$E$1413,[1]HistoriaOrdenCW24031155!$C$2:$C$1413,A611,[1]HistoriaOrdenCW24031155!$Z$2:$Z$1413,"&gt; 0")</f>
        <v>27169481</v>
      </c>
      <c r="E611" s="4">
        <f>IFERROR(IF(VLOOKUP(A611,[1]HistoriaOrdenCW24031155!$C$2:$Z$1413,24,FALSE)=0,"",VLOOKUP(A611,[1]HistoriaOrdenCW24031155!$C$2:$Z$1413,24,FALSE)),"")</f>
        <v>44533</v>
      </c>
      <c r="F611" s="2" t="str">
        <f>MID(IF(VLOOKUP("SurOccidente",[1]HistoriaOrdenCW24031155!$B611:$D$1413,2,FALSE)="NA","",(VLOOKUP("SurOccidente",[1]HistoriaOrdenCW24031155!$B611:$D$1413,3,FALSE))),1,90)</f>
        <v>Adecuaciones - Civiles LTE u Otras tecnologias</v>
      </c>
      <c r="G611" s="4">
        <f>VLOOKUP(A611,[1]HistoriaOrdenCW24031155!$C$2:$O$1413,13,FALSE)</f>
        <v>44404</v>
      </c>
      <c r="H611" t="str">
        <f t="shared" si="10"/>
        <v>Año 2</v>
      </c>
      <c r="I611" s="2" t="str">
        <f>VLOOKUP(LEFT(A611,3),TablasAnexas!$A$22:$B$41,2,FALSE)</f>
        <v>Caqueta</v>
      </c>
      <c r="L611" t="str">
        <f>VLOOKUP(A611,[1]HistoriaOrdenCW24031155!$C$2:$F$1413,4,FALSE)</f>
        <v>German Dario Mancipe</v>
      </c>
    </row>
    <row r="612" spans="1:12" x14ac:dyDescent="0.25">
      <c r="A612" t="str">
        <f>VLOOKUP("SurOccidente",[1]HistoriaOrdenCW24031155!$B612:$C$1413,2,FALSE)</f>
        <v>CAL.Imbanaco</v>
      </c>
      <c r="B612" s="3">
        <f ca="1">SUMIF([1]HistoriaOrdenCW24031155!$C$1:$E$1413,A612,[1]HistoriaOrdenCW24031155!$E:$E)</f>
        <v>14851320</v>
      </c>
      <c r="C612" s="1">
        <f>SUMIFS([1]HistoriaOrdenCW24031155!$E$2:$E$1413,[1]HistoriaOrdenCW24031155!$C$2:$C$1413,A612,[1]HistoriaOrdenCW24031155!$Z$2:$Z$1413,"")</f>
        <v>0</v>
      </c>
      <c r="D612" s="1">
        <f>SUMIFS([1]HistoriaOrdenCW24031155!$E$2:$E$1413,[1]HistoriaOrdenCW24031155!$C$2:$C$1413,A612,[1]HistoriaOrdenCW24031155!$Z$2:$Z$1413,"&gt; 0")</f>
        <v>14851320</v>
      </c>
      <c r="E612" s="4">
        <f>IFERROR(IF(VLOOKUP(A612,[1]HistoriaOrdenCW24031155!$C$2:$Z$1413,24,FALSE)=0,"",VLOOKUP(A612,[1]HistoriaOrdenCW24031155!$C$2:$Z$1413,24,FALSE)),"")</f>
        <v>44473</v>
      </c>
      <c r="F612" s="2" t="str">
        <f>MID(IF(VLOOKUP("SurOccidente",[1]HistoriaOrdenCW24031155!$B612:$D$1413,2,FALSE)="NA","",(VLOOKUP("SurOccidente",[1]HistoriaOrdenCW24031155!$B612:$D$1413,3,FALSE))),1,90)</f>
        <v>Adecuaciones - Civiles LTE u Otras tecnologias</v>
      </c>
      <c r="G612" s="4">
        <f>VLOOKUP(A612,[1]HistoriaOrdenCW24031155!$C$2:$O$1413,13,FALSE)</f>
        <v>44393</v>
      </c>
      <c r="H612" t="str">
        <f t="shared" si="10"/>
        <v>Año 2</v>
      </c>
      <c r="I612" s="2" t="str">
        <f>VLOOKUP(LEFT(A612,3),TablasAnexas!$A$22:$B$41,2,FALSE)</f>
        <v>Cali</v>
      </c>
      <c r="L612" t="str">
        <f>VLOOKUP(A612,[1]HistoriaOrdenCW24031155!$C$2:$F$1413,4,FALSE)</f>
        <v>German Dario Mancipe</v>
      </c>
    </row>
    <row r="613" spans="1:12" x14ac:dyDescent="0.25">
      <c r="A613" t="str">
        <f>VLOOKUP("SurOccidente",[1]HistoriaOrdenCW24031155!$B613:$C$1413,2,FALSE)</f>
        <v>VAL.Timba</v>
      </c>
      <c r="B613" s="3">
        <f ca="1">SUMIF([1]HistoriaOrdenCW24031155!$C$1:$E$1413,A613,[1]HistoriaOrdenCW24031155!$E:$E)</f>
        <v>52401978</v>
      </c>
      <c r="C613" s="1">
        <f>SUMIFS([1]HistoriaOrdenCW24031155!$E$2:$E$1413,[1]HistoriaOrdenCW24031155!$C$2:$C$1413,A613,[1]HistoriaOrdenCW24031155!$Z$2:$Z$1413,"")</f>
        <v>0</v>
      </c>
      <c r="D613" s="1">
        <f>SUMIFS([1]HistoriaOrdenCW24031155!$E$2:$E$1413,[1]HistoriaOrdenCW24031155!$C$2:$C$1413,A613,[1]HistoriaOrdenCW24031155!$Z$2:$Z$1413,"&gt; 0")</f>
        <v>52401978</v>
      </c>
      <c r="E613" s="4">
        <f>IFERROR(IF(VLOOKUP(A613,[1]HistoriaOrdenCW24031155!$C$2:$Z$1413,24,FALSE)=0,"",VLOOKUP(A613,[1]HistoriaOrdenCW24031155!$C$2:$Z$1413,24,FALSE)),"")</f>
        <v>44624</v>
      </c>
      <c r="F613" s="2" t="str">
        <f>MID(IF(VLOOKUP("SurOccidente",[1]HistoriaOrdenCW24031155!$B613:$D$1413,2,FALSE)="NA","",(VLOOKUP("SurOccidente",[1]HistoriaOrdenCW24031155!$B613:$D$1413,3,FALSE))),1,90)</f>
        <v>Adecuaciones - Civiles LTE u Otras tecnologias</v>
      </c>
      <c r="G613" s="4">
        <f>VLOOKUP(A613,[1]HistoriaOrdenCW24031155!$C$2:$O$1413,13,FALSE)</f>
        <v>44415</v>
      </c>
      <c r="H613" t="str">
        <f t="shared" si="10"/>
        <v>Año 2</v>
      </c>
      <c r="I613" s="2" t="str">
        <f>VLOOKUP(LEFT(A613,3),TablasAnexas!$A$22:$B$41,2,FALSE)</f>
        <v>Valle del Cauca</v>
      </c>
      <c r="L613" t="str">
        <f>VLOOKUP(A613,[1]HistoriaOrdenCW24031155!$C$2:$F$1413,4,FALSE)</f>
        <v>German Dario Mancipe</v>
      </c>
    </row>
    <row r="614" spans="1:12" x14ac:dyDescent="0.25">
      <c r="A614" t="str">
        <f>VLOOKUP("SurOccidente",[1]HistoriaOrdenCW24031155!$B614:$C$1413,2,FALSE)</f>
        <v>POP.El Bosque</v>
      </c>
      <c r="B614" s="3">
        <f ca="1">SUMIF([1]HistoriaOrdenCW24031155!$C$1:$E$1413,A614,[1]HistoriaOrdenCW24031155!$E:$E)</f>
        <v>8004856</v>
      </c>
      <c r="C614" s="1">
        <f>SUMIFS([1]HistoriaOrdenCW24031155!$E$2:$E$1413,[1]HistoriaOrdenCW24031155!$C$2:$C$1413,A614,[1]HistoriaOrdenCW24031155!$Z$2:$Z$1413,"")</f>
        <v>0</v>
      </c>
      <c r="D614" s="1">
        <f>SUMIFS([1]HistoriaOrdenCW24031155!$E$2:$E$1413,[1]HistoriaOrdenCW24031155!$C$2:$C$1413,A614,[1]HistoriaOrdenCW24031155!$Z$2:$Z$1413,"&gt; 0")</f>
        <v>8004856</v>
      </c>
      <c r="E614" s="4">
        <f>IFERROR(IF(VLOOKUP(A614,[1]HistoriaOrdenCW24031155!$C$2:$Z$1413,24,FALSE)=0,"",VLOOKUP(A614,[1]HistoriaOrdenCW24031155!$C$2:$Z$1413,24,FALSE)),"")</f>
        <v>44567</v>
      </c>
      <c r="F614" s="2" t="str">
        <f>MID(IF(VLOOKUP("SurOccidente",[1]HistoriaOrdenCW24031155!$B614:$D$1413,2,FALSE)="NA","",(VLOOKUP("SurOccidente",[1]HistoriaOrdenCW24031155!$B614:$D$1413,3,FALSE))),1,90)</f>
        <v>Adecuaciones - Civiles LTE u Otras tecnologias</v>
      </c>
      <c r="G614" s="4">
        <f>VLOOKUP(A614,[1]HistoriaOrdenCW24031155!$C$2:$O$1413,13,FALSE)</f>
        <v>44415</v>
      </c>
      <c r="H614" t="str">
        <f t="shared" si="10"/>
        <v>Año 2</v>
      </c>
      <c r="I614" s="2" t="str">
        <f>VLOOKUP(LEFT(A614,3),TablasAnexas!$A$22:$B$41,2,FALSE)</f>
        <v>Popayan</v>
      </c>
      <c r="L614" t="str">
        <f>VLOOKUP(A614,[1]HistoriaOrdenCW24031155!$C$2:$F$1413,4,FALSE)</f>
        <v>German Dario Mancipe</v>
      </c>
    </row>
    <row r="615" spans="1:12" x14ac:dyDescent="0.25">
      <c r="A615" t="str">
        <f>VLOOKUP("SurOccidente",[1]HistoriaOrdenCW24031155!$B615:$C$1413,2,FALSE)</f>
        <v>PAS.Batallon</v>
      </c>
      <c r="B615" s="3">
        <f ca="1">SUMIF([1]HistoriaOrdenCW24031155!$C$1:$E$1413,A615,[1]HistoriaOrdenCW24031155!$E:$E)</f>
        <v>12982617</v>
      </c>
      <c r="C615" s="1">
        <f>SUMIFS([1]HistoriaOrdenCW24031155!$E$2:$E$1413,[1]HistoriaOrdenCW24031155!$C$2:$C$1413,A615,[1]HistoriaOrdenCW24031155!$Z$2:$Z$1413,"")</f>
        <v>0</v>
      </c>
      <c r="D615" s="1">
        <f>SUMIFS([1]HistoriaOrdenCW24031155!$E$2:$E$1413,[1]HistoriaOrdenCW24031155!$C$2:$C$1413,A615,[1]HistoriaOrdenCW24031155!$Z$2:$Z$1413,"&gt; 0")</f>
        <v>12982617</v>
      </c>
      <c r="E615" s="4">
        <f>IFERROR(IF(VLOOKUP(A615,[1]HistoriaOrdenCW24031155!$C$2:$Z$1413,24,FALSE)=0,"",VLOOKUP(A615,[1]HistoriaOrdenCW24031155!$C$2:$Z$1413,24,FALSE)),"")</f>
        <v>44567</v>
      </c>
      <c r="F615" s="2" t="str">
        <f>MID(IF(VLOOKUP("SurOccidente",[1]HistoriaOrdenCW24031155!$B615:$D$1413,2,FALSE)="NA","",(VLOOKUP("SurOccidente",[1]HistoriaOrdenCW24031155!$B615:$D$1413,3,FALSE))),1,90)</f>
        <v>Adecuaciones - Civiles LTE u Otras tecnologias</v>
      </c>
      <c r="G615" s="4">
        <f>VLOOKUP(A615,[1]HistoriaOrdenCW24031155!$C$2:$O$1413,13,FALSE)</f>
        <v>44415</v>
      </c>
      <c r="H615" t="str">
        <f t="shared" si="10"/>
        <v>Año 2</v>
      </c>
      <c r="I615" s="2" t="str">
        <f>VLOOKUP(LEFT(A615,3),TablasAnexas!$A$22:$B$41,2,FALSE)</f>
        <v>Pasto</v>
      </c>
      <c r="L615" t="str">
        <f>VLOOKUP(A615,[1]HistoriaOrdenCW24031155!$C$2:$F$1413,4,FALSE)</f>
        <v>German Dario Mancipe</v>
      </c>
    </row>
    <row r="616" spans="1:12" x14ac:dyDescent="0.25">
      <c r="A616" t="str">
        <f>VLOOKUP("SurOccidente",[1]HistoriaOrdenCW24031155!$B616:$C$1413,2,FALSE)</f>
        <v>PUT.La Sevilla</v>
      </c>
      <c r="B616" s="3">
        <f ca="1">SUMIF([1]HistoriaOrdenCW24031155!$C$1:$E$1413,A616,[1]HistoriaOrdenCW24031155!$E:$E)</f>
        <v>695301153</v>
      </c>
      <c r="C616" s="1">
        <f>SUMIFS([1]HistoriaOrdenCW24031155!$E$2:$E$1413,[1]HistoriaOrdenCW24031155!$C$2:$C$1413,A616,[1]HistoriaOrdenCW24031155!$Z$2:$Z$1413,"")</f>
        <v>0</v>
      </c>
      <c r="D616" s="1">
        <f>SUMIFS([1]HistoriaOrdenCW24031155!$E$2:$E$1413,[1]HistoriaOrdenCW24031155!$C$2:$C$1413,A616,[1]HistoriaOrdenCW24031155!$Z$2:$Z$1413,"&gt; 0")</f>
        <v>695301153</v>
      </c>
      <c r="E616" s="4">
        <f>IFERROR(IF(VLOOKUP(A616,[1]HistoriaOrdenCW24031155!$C$2:$Z$1413,24,FALSE)=0,"",VLOOKUP(A616,[1]HistoriaOrdenCW24031155!$C$2:$Z$1413,24,FALSE)),"")</f>
        <v>44473</v>
      </c>
      <c r="F616" s="2" t="str">
        <f>MID(IF(VLOOKUP("SurOccidente",[1]HistoriaOrdenCW24031155!$B616:$D$1413,2,FALSE)="NA","",(VLOOKUP("SurOccidente",[1]HistoriaOrdenCW24031155!$B616:$D$1413,3,FALSE))),1,90)</f>
        <v>Localidades 700 - Suministro e Instalación Torre</v>
      </c>
      <c r="G616" s="4">
        <f>VLOOKUP(A616,[1]HistoriaOrdenCW24031155!$C$2:$O$1413,13,FALSE)</f>
        <v>44417</v>
      </c>
      <c r="H616" t="str">
        <f t="shared" si="10"/>
        <v>Año 2</v>
      </c>
      <c r="I616" s="2" t="str">
        <f>VLOOKUP(LEFT(A616,3),TablasAnexas!$A$22:$B$41,2,FALSE)</f>
        <v>Putumayo</v>
      </c>
      <c r="L616" t="str">
        <f>VLOOKUP(A616,[1]HistoriaOrdenCW24031155!$C$2:$F$1413,4,FALSE)</f>
        <v>German David Diez</v>
      </c>
    </row>
    <row r="617" spans="1:12" x14ac:dyDescent="0.25">
      <c r="A617" t="str">
        <f>VLOOKUP("SurOccidente",[1]HistoriaOrdenCW24031155!$B617:$C$1413,2,FALSE)</f>
        <v>PUT.La Sevilla</v>
      </c>
      <c r="B617" s="3">
        <f ca="1">SUMIF([1]HistoriaOrdenCW24031155!$C$1:$E$1413,A617,[1]HistoriaOrdenCW24031155!$E:$E)</f>
        <v>695301153</v>
      </c>
      <c r="C617" s="1">
        <f>SUMIFS([1]HistoriaOrdenCW24031155!$E$2:$E$1413,[1]HistoriaOrdenCW24031155!$C$2:$C$1413,A617,[1]HistoriaOrdenCW24031155!$Z$2:$Z$1413,"")</f>
        <v>0</v>
      </c>
      <c r="D617" s="1">
        <f>SUMIFS([1]HistoriaOrdenCW24031155!$E$2:$E$1413,[1]HistoriaOrdenCW24031155!$C$2:$C$1413,A617,[1]HistoriaOrdenCW24031155!$Z$2:$Z$1413,"&gt; 0")</f>
        <v>695301153</v>
      </c>
      <c r="E617" s="4">
        <f>IFERROR(IF(VLOOKUP(A617,[1]HistoriaOrdenCW24031155!$C$2:$Z$1413,24,FALSE)=0,"",VLOOKUP(A617,[1]HistoriaOrdenCW24031155!$C$2:$Z$1413,24,FALSE)),"")</f>
        <v>44473</v>
      </c>
      <c r="F617" s="2" t="str">
        <f>MID(IF(VLOOKUP("SurOccidente",[1]HistoriaOrdenCW24031155!$B617:$D$1413,2,FALSE)="NA","",(VLOOKUP("SurOccidente",[1]HistoriaOrdenCW24031155!$B617:$D$1413,3,FALSE))),1,90)</f>
        <v>Localidades 700 - Cimentación Torre</v>
      </c>
      <c r="G617" s="4">
        <f>VLOOKUP(A617,[1]HistoriaOrdenCW24031155!$C$2:$O$1413,13,FALSE)</f>
        <v>44417</v>
      </c>
      <c r="H617" t="str">
        <f t="shared" si="10"/>
        <v>Año 2</v>
      </c>
      <c r="I617" s="2" t="str">
        <f>VLOOKUP(LEFT(A617,3),TablasAnexas!$A$22:$B$41,2,FALSE)</f>
        <v>Putumayo</v>
      </c>
      <c r="L617" t="str">
        <f>VLOOKUP(A617,[1]HistoriaOrdenCW24031155!$C$2:$F$1413,4,FALSE)</f>
        <v>German David Diez</v>
      </c>
    </row>
    <row r="618" spans="1:12" x14ac:dyDescent="0.25">
      <c r="A618" t="str">
        <f>VLOOKUP("SurOccidente",[1]HistoriaOrdenCW24031155!$B618:$C$1413,2,FALSE)</f>
        <v>PUT.La Sevilla</v>
      </c>
      <c r="B618" s="3">
        <f ca="1">SUMIF([1]HistoriaOrdenCW24031155!$C$1:$E$1413,A618,[1]HistoriaOrdenCW24031155!$E:$E)</f>
        <v>695301153</v>
      </c>
      <c r="C618" s="1">
        <f>SUMIFS([1]HistoriaOrdenCW24031155!$E$2:$E$1413,[1]HistoriaOrdenCW24031155!$C$2:$C$1413,A618,[1]HistoriaOrdenCW24031155!$Z$2:$Z$1413,"")</f>
        <v>0</v>
      </c>
      <c r="D618" s="1">
        <f>SUMIFS([1]HistoriaOrdenCW24031155!$E$2:$E$1413,[1]HistoriaOrdenCW24031155!$C$2:$C$1413,A618,[1]HistoriaOrdenCW24031155!$Z$2:$Z$1413,"&gt; 0")</f>
        <v>695301153</v>
      </c>
      <c r="E618" s="4">
        <f>IFERROR(IF(VLOOKUP(A618,[1]HistoriaOrdenCW24031155!$C$2:$Z$1413,24,FALSE)=0,"",VLOOKUP(A618,[1]HistoriaOrdenCW24031155!$C$2:$Z$1413,24,FALSE)),"")</f>
        <v>44473</v>
      </c>
      <c r="F618" s="2" t="str">
        <f>MID(IF(VLOOKUP("SurOccidente",[1]HistoriaOrdenCW24031155!$B618:$D$1413,2,FALSE)="NA","",(VLOOKUP("SurOccidente",[1]HistoriaOrdenCW24031155!$B618:$D$1413,3,FALSE))),1,90)</f>
        <v>Localidades 700 - Obra Civil 100%</v>
      </c>
      <c r="G618" s="4">
        <f>VLOOKUP(A618,[1]HistoriaOrdenCW24031155!$C$2:$O$1413,13,FALSE)</f>
        <v>44417</v>
      </c>
      <c r="H618" t="str">
        <f t="shared" si="10"/>
        <v>Año 2</v>
      </c>
      <c r="I618" s="2" t="str">
        <f>VLOOKUP(LEFT(A618,3),TablasAnexas!$A$22:$B$41,2,FALSE)</f>
        <v>Putumayo</v>
      </c>
      <c r="L618" t="str">
        <f>VLOOKUP(A618,[1]HistoriaOrdenCW24031155!$C$2:$F$1413,4,FALSE)</f>
        <v>German David Diez</v>
      </c>
    </row>
    <row r="619" spans="1:12" x14ac:dyDescent="0.25">
      <c r="A619" t="str">
        <f>VLOOKUP("SurOccidente",[1]HistoriaOrdenCW24031155!$B619:$C$1413,2,FALSE)</f>
        <v>PUT.La Sultana</v>
      </c>
      <c r="B619" s="3">
        <f ca="1">SUMIF([1]HistoriaOrdenCW24031155!$C$1:$E$1413,A619,[1]HistoriaOrdenCW24031155!$E:$E)</f>
        <v>557601815</v>
      </c>
      <c r="C619" s="1">
        <f>SUMIFS([1]HistoriaOrdenCW24031155!$E$2:$E$1413,[1]HistoriaOrdenCW24031155!$C$2:$C$1413,A619,[1]HistoriaOrdenCW24031155!$Z$2:$Z$1413,"")</f>
        <v>70000000</v>
      </c>
      <c r="D619" s="1">
        <f>SUMIFS([1]HistoriaOrdenCW24031155!$E$2:$E$1413,[1]HistoriaOrdenCW24031155!$C$2:$C$1413,A619,[1]HistoriaOrdenCW24031155!$Z$2:$Z$1413,"&gt; 0")</f>
        <v>487601815</v>
      </c>
      <c r="E619" s="4">
        <f>IFERROR(IF(VLOOKUP(A619,[1]HistoriaOrdenCW24031155!$C$2:$Z$1413,24,FALSE)=0,"",VLOOKUP(A619,[1]HistoriaOrdenCW24031155!$C$2:$Z$1413,24,FALSE)),"")</f>
        <v>44533</v>
      </c>
      <c r="F619" s="2" t="str">
        <f>MID(IF(VLOOKUP("SurOccidente",[1]HistoriaOrdenCW24031155!$B619:$D$1413,2,FALSE)="NA","",(VLOOKUP("SurOccidente",[1]HistoriaOrdenCW24031155!$B619:$D$1413,3,FALSE))),1,90)</f>
        <v>Localidades 700 - Suministro e Instalación Torre</v>
      </c>
      <c r="G619" s="4">
        <f>VLOOKUP(A619,[1]HistoriaOrdenCW24031155!$C$2:$O$1413,13,FALSE)</f>
        <v>44417</v>
      </c>
      <c r="H619" t="str">
        <f t="shared" si="10"/>
        <v>Año 2</v>
      </c>
      <c r="I619" s="2" t="str">
        <f>VLOOKUP(LEFT(A619,3),TablasAnexas!$A$22:$B$41,2,FALSE)</f>
        <v>Putumayo</v>
      </c>
      <c r="L619" t="str">
        <f>VLOOKUP(A619,[1]HistoriaOrdenCW24031155!$C$2:$F$1413,4,FALSE)</f>
        <v>German David Diez</v>
      </c>
    </row>
    <row r="620" spans="1:12" x14ac:dyDescent="0.25">
      <c r="A620" t="str">
        <f>VLOOKUP("SurOccidente",[1]HistoriaOrdenCW24031155!$B620:$C$1413,2,FALSE)</f>
        <v>PUT.La Sultana</v>
      </c>
      <c r="B620" s="3">
        <f ca="1">SUMIF([1]HistoriaOrdenCW24031155!$C$1:$E$1413,A620,[1]HistoriaOrdenCW24031155!$E:$E)</f>
        <v>557601815</v>
      </c>
      <c r="C620" s="1">
        <f>SUMIFS([1]HistoriaOrdenCW24031155!$E$2:$E$1413,[1]HistoriaOrdenCW24031155!$C$2:$C$1413,A620,[1]HistoriaOrdenCW24031155!$Z$2:$Z$1413,"")</f>
        <v>70000000</v>
      </c>
      <c r="D620" s="1">
        <f>SUMIFS([1]HistoriaOrdenCW24031155!$E$2:$E$1413,[1]HistoriaOrdenCW24031155!$C$2:$C$1413,A620,[1]HistoriaOrdenCW24031155!$Z$2:$Z$1413,"&gt; 0")</f>
        <v>487601815</v>
      </c>
      <c r="E620" s="4">
        <f>IFERROR(IF(VLOOKUP(A620,[1]HistoriaOrdenCW24031155!$C$2:$Z$1413,24,FALSE)=0,"",VLOOKUP(A620,[1]HistoriaOrdenCW24031155!$C$2:$Z$1413,24,FALSE)),"")</f>
        <v>44533</v>
      </c>
      <c r="F620" s="2" t="str">
        <f>MID(IF(VLOOKUP("SurOccidente",[1]HistoriaOrdenCW24031155!$B620:$D$1413,2,FALSE)="NA","",(VLOOKUP("SurOccidente",[1]HistoriaOrdenCW24031155!$B620:$D$1413,3,FALSE))),1,90)</f>
        <v>Localidades 700 - Cimentación Torre</v>
      </c>
      <c r="G620" s="4">
        <f>VLOOKUP(A620,[1]HistoriaOrdenCW24031155!$C$2:$O$1413,13,FALSE)</f>
        <v>44417</v>
      </c>
      <c r="H620" t="str">
        <f t="shared" si="10"/>
        <v>Año 2</v>
      </c>
      <c r="I620" s="2" t="str">
        <f>VLOOKUP(LEFT(A620,3),TablasAnexas!$A$22:$B$41,2,FALSE)</f>
        <v>Putumayo</v>
      </c>
      <c r="L620" t="str">
        <f>VLOOKUP(A620,[1]HistoriaOrdenCW24031155!$C$2:$F$1413,4,FALSE)</f>
        <v>German David Diez</v>
      </c>
    </row>
    <row r="621" spans="1:12" x14ac:dyDescent="0.25">
      <c r="A621" t="str">
        <f>VLOOKUP("SurOccidente",[1]HistoriaOrdenCW24031155!$B621:$C$1413,2,FALSE)</f>
        <v>PUT.La Sultana</v>
      </c>
      <c r="B621" s="3">
        <f ca="1">SUMIF([1]HistoriaOrdenCW24031155!$C$1:$E$1413,A621,[1]HistoriaOrdenCW24031155!$E:$E)</f>
        <v>557601815</v>
      </c>
      <c r="C621" s="1">
        <f>SUMIFS([1]HistoriaOrdenCW24031155!$E$2:$E$1413,[1]HistoriaOrdenCW24031155!$C$2:$C$1413,A621,[1]HistoriaOrdenCW24031155!$Z$2:$Z$1413,"")</f>
        <v>70000000</v>
      </c>
      <c r="D621" s="1">
        <f>SUMIFS([1]HistoriaOrdenCW24031155!$E$2:$E$1413,[1]HistoriaOrdenCW24031155!$C$2:$C$1413,A621,[1]HistoriaOrdenCW24031155!$Z$2:$Z$1413,"&gt; 0")</f>
        <v>487601815</v>
      </c>
      <c r="E621" s="4">
        <f>IFERROR(IF(VLOOKUP(A621,[1]HistoriaOrdenCW24031155!$C$2:$Z$1413,24,FALSE)=0,"",VLOOKUP(A621,[1]HistoriaOrdenCW24031155!$C$2:$Z$1413,24,FALSE)),"")</f>
        <v>44533</v>
      </c>
      <c r="F621" s="2" t="str">
        <f>MID(IF(VLOOKUP("SurOccidente",[1]HistoriaOrdenCW24031155!$B621:$D$1413,2,FALSE)="NA","",(VLOOKUP("SurOccidente",[1]HistoriaOrdenCW24031155!$B621:$D$1413,3,FALSE))),1,90)</f>
        <v>Localidades 700 - Obra Eléctrica 100%</v>
      </c>
      <c r="G621" s="4">
        <f>VLOOKUP(A621,[1]HistoriaOrdenCW24031155!$C$2:$O$1413,13,FALSE)</f>
        <v>44417</v>
      </c>
      <c r="H621" t="str">
        <f t="shared" si="10"/>
        <v>Año 2</v>
      </c>
      <c r="I621" s="2" t="str">
        <f>VLOOKUP(LEFT(A621,3),TablasAnexas!$A$22:$B$41,2,FALSE)</f>
        <v>Putumayo</v>
      </c>
      <c r="L621" t="str">
        <f>VLOOKUP(A621,[1]HistoriaOrdenCW24031155!$C$2:$F$1413,4,FALSE)</f>
        <v>German David Diez</v>
      </c>
    </row>
    <row r="622" spans="1:12" x14ac:dyDescent="0.25">
      <c r="A622" t="str">
        <f>VLOOKUP("SurOccidente",[1]HistoriaOrdenCW24031155!$B622:$C$1413,2,FALSE)</f>
        <v>PUT.La Sultana</v>
      </c>
      <c r="B622" s="3">
        <f ca="1">SUMIF([1]HistoriaOrdenCW24031155!$C$1:$E$1413,A622,[1]HistoriaOrdenCW24031155!$E:$E)</f>
        <v>557601815</v>
      </c>
      <c r="C622" s="1">
        <f>SUMIFS([1]HistoriaOrdenCW24031155!$E$2:$E$1413,[1]HistoriaOrdenCW24031155!$C$2:$C$1413,A622,[1]HistoriaOrdenCW24031155!$Z$2:$Z$1413,"")</f>
        <v>70000000</v>
      </c>
      <c r="D622" s="1">
        <f>SUMIFS([1]HistoriaOrdenCW24031155!$E$2:$E$1413,[1]HistoriaOrdenCW24031155!$C$2:$C$1413,A622,[1]HistoriaOrdenCW24031155!$Z$2:$Z$1413,"&gt; 0")</f>
        <v>487601815</v>
      </c>
      <c r="E622" s="4">
        <f>IFERROR(IF(VLOOKUP(A622,[1]HistoriaOrdenCW24031155!$C$2:$Z$1413,24,FALSE)=0,"",VLOOKUP(A622,[1]HistoriaOrdenCW24031155!$C$2:$Z$1413,24,FALSE)),"")</f>
        <v>44533</v>
      </c>
      <c r="F622" s="2" t="str">
        <f>MID(IF(VLOOKUP("SurOccidente",[1]HistoriaOrdenCW24031155!$B622:$D$1413,2,FALSE)="NA","",(VLOOKUP("SurOccidente",[1]HistoriaOrdenCW24031155!$B622:$D$1413,3,FALSE))),1,90)</f>
        <v>Localidades 700 - Obra Civil 100%</v>
      </c>
      <c r="G622" s="4">
        <f>VLOOKUP(A622,[1]HistoriaOrdenCW24031155!$C$2:$O$1413,13,FALSE)</f>
        <v>44417</v>
      </c>
      <c r="H622" t="str">
        <f t="shared" si="10"/>
        <v>Año 2</v>
      </c>
      <c r="I622" s="2" t="str">
        <f>VLOOKUP(LEFT(A622,3),TablasAnexas!$A$22:$B$41,2,FALSE)</f>
        <v>Putumayo</v>
      </c>
      <c r="L622" t="str">
        <f>VLOOKUP(A622,[1]HistoriaOrdenCW24031155!$C$2:$F$1413,4,FALSE)</f>
        <v>German David Diez</v>
      </c>
    </row>
    <row r="623" spans="1:12" x14ac:dyDescent="0.25">
      <c r="A623" t="str">
        <f>VLOOKUP("SurOccidente",[1]HistoriaOrdenCW24031155!$B623:$C$1413,2,FALSE)</f>
        <v>PUT.Simon Bolivar</v>
      </c>
      <c r="B623" s="3">
        <f ca="1">SUMIF([1]HistoriaOrdenCW24031155!$C$1:$E$1413,A623,[1]HistoriaOrdenCW24031155!$E:$E)</f>
        <v>644213282</v>
      </c>
      <c r="C623" s="1">
        <f>SUMIFS([1]HistoriaOrdenCW24031155!$E$2:$E$1413,[1]HistoriaOrdenCW24031155!$C$2:$C$1413,A623,[1]HistoriaOrdenCW24031155!$Z$2:$Z$1413,"")</f>
        <v>70000000</v>
      </c>
      <c r="D623" s="1">
        <f>SUMIFS([1]HistoriaOrdenCW24031155!$E$2:$E$1413,[1]HistoriaOrdenCW24031155!$C$2:$C$1413,A623,[1]HistoriaOrdenCW24031155!$Z$2:$Z$1413,"&gt; 0")</f>
        <v>574213282</v>
      </c>
      <c r="E623" s="4">
        <f>IFERROR(IF(VLOOKUP(A623,[1]HistoriaOrdenCW24031155!$C$2:$Z$1413,24,FALSE)=0,"",VLOOKUP(A623,[1]HistoriaOrdenCW24031155!$C$2:$Z$1413,24,FALSE)),"")</f>
        <v>44504</v>
      </c>
      <c r="F623" s="2" t="str">
        <f>MID(IF(VLOOKUP("SurOccidente",[1]HistoriaOrdenCW24031155!$B623:$D$1413,2,FALSE)="NA","",(VLOOKUP("SurOccidente",[1]HistoriaOrdenCW24031155!$B623:$D$1413,3,FALSE))),1,90)</f>
        <v>Localidades 700 - Suministro e Instalación Torre</v>
      </c>
      <c r="G623" s="4">
        <f>VLOOKUP(A623,[1]HistoriaOrdenCW24031155!$C$2:$O$1413,13,FALSE)</f>
        <v>44417</v>
      </c>
      <c r="H623" t="str">
        <f t="shared" si="10"/>
        <v>Año 2</v>
      </c>
      <c r="I623" s="2" t="str">
        <f>VLOOKUP(LEFT(A623,3),TablasAnexas!$A$22:$B$41,2,FALSE)</f>
        <v>Putumayo</v>
      </c>
      <c r="L623" t="str">
        <f>VLOOKUP(A623,[1]HistoriaOrdenCW24031155!$C$2:$F$1413,4,FALSE)</f>
        <v>German David Diez</v>
      </c>
    </row>
    <row r="624" spans="1:12" x14ac:dyDescent="0.25">
      <c r="A624" t="str">
        <f>VLOOKUP("SurOccidente",[1]HistoriaOrdenCW24031155!$B624:$C$1413,2,FALSE)</f>
        <v>PUT.Simon Bolivar</v>
      </c>
      <c r="B624" s="3">
        <f ca="1">SUMIF([1]HistoriaOrdenCW24031155!$C$1:$E$1413,A624,[1]HistoriaOrdenCW24031155!$E:$E)</f>
        <v>644213282</v>
      </c>
      <c r="C624" s="1">
        <f>SUMIFS([1]HistoriaOrdenCW24031155!$E$2:$E$1413,[1]HistoriaOrdenCW24031155!$C$2:$C$1413,A624,[1]HistoriaOrdenCW24031155!$Z$2:$Z$1413,"")</f>
        <v>70000000</v>
      </c>
      <c r="D624" s="1">
        <f>SUMIFS([1]HistoriaOrdenCW24031155!$E$2:$E$1413,[1]HistoriaOrdenCW24031155!$C$2:$C$1413,A624,[1]HistoriaOrdenCW24031155!$Z$2:$Z$1413,"&gt; 0")</f>
        <v>574213282</v>
      </c>
      <c r="E624" s="4">
        <f>IFERROR(IF(VLOOKUP(A624,[1]HistoriaOrdenCW24031155!$C$2:$Z$1413,24,FALSE)=0,"",VLOOKUP(A624,[1]HistoriaOrdenCW24031155!$C$2:$Z$1413,24,FALSE)),"")</f>
        <v>44504</v>
      </c>
      <c r="F624" s="2" t="str">
        <f>MID(IF(VLOOKUP("SurOccidente",[1]HistoriaOrdenCW24031155!$B624:$D$1413,2,FALSE)="NA","",(VLOOKUP("SurOccidente",[1]HistoriaOrdenCW24031155!$B624:$D$1413,3,FALSE))),1,90)</f>
        <v>Localidades 700 - Cimentación Torre</v>
      </c>
      <c r="G624" s="4">
        <f>VLOOKUP(A624,[1]HistoriaOrdenCW24031155!$C$2:$O$1413,13,FALSE)</f>
        <v>44417</v>
      </c>
      <c r="H624" t="str">
        <f t="shared" si="10"/>
        <v>Año 2</v>
      </c>
      <c r="I624" s="2" t="str">
        <f>VLOOKUP(LEFT(A624,3),TablasAnexas!$A$22:$B$41,2,FALSE)</f>
        <v>Putumayo</v>
      </c>
      <c r="L624" t="str">
        <f>VLOOKUP(A624,[1]HistoriaOrdenCW24031155!$C$2:$F$1413,4,FALSE)</f>
        <v>German David Diez</v>
      </c>
    </row>
    <row r="625" spans="1:12" x14ac:dyDescent="0.25">
      <c r="A625" t="str">
        <f>VLOOKUP("SurOccidente",[1]HistoriaOrdenCW24031155!$B625:$C$1413,2,FALSE)</f>
        <v>PUT.Simon Bolivar</v>
      </c>
      <c r="B625" s="3">
        <f ca="1">SUMIF([1]HistoriaOrdenCW24031155!$C$1:$E$1413,A625,[1]HistoriaOrdenCW24031155!$E:$E)</f>
        <v>644213282</v>
      </c>
      <c r="C625" s="1">
        <f>SUMIFS([1]HistoriaOrdenCW24031155!$E$2:$E$1413,[1]HistoriaOrdenCW24031155!$C$2:$C$1413,A625,[1]HistoriaOrdenCW24031155!$Z$2:$Z$1413,"")</f>
        <v>70000000</v>
      </c>
      <c r="D625" s="1">
        <f>SUMIFS([1]HistoriaOrdenCW24031155!$E$2:$E$1413,[1]HistoriaOrdenCW24031155!$C$2:$C$1413,A625,[1]HistoriaOrdenCW24031155!$Z$2:$Z$1413,"&gt; 0")</f>
        <v>574213282</v>
      </c>
      <c r="E625" s="4">
        <f>IFERROR(IF(VLOOKUP(A625,[1]HistoriaOrdenCW24031155!$C$2:$Z$1413,24,FALSE)=0,"",VLOOKUP(A625,[1]HistoriaOrdenCW24031155!$C$2:$Z$1413,24,FALSE)),"")</f>
        <v>44504</v>
      </c>
      <c r="F625" s="2" t="str">
        <f>MID(IF(VLOOKUP("SurOccidente",[1]HistoriaOrdenCW24031155!$B625:$D$1413,2,FALSE)="NA","",(VLOOKUP("SurOccidente",[1]HistoriaOrdenCW24031155!$B625:$D$1413,3,FALSE))),1,90)</f>
        <v>Localidades 700 - Obra Eléctrica 100%</v>
      </c>
      <c r="G625" s="4">
        <f>VLOOKUP(A625,[1]HistoriaOrdenCW24031155!$C$2:$O$1413,13,FALSE)</f>
        <v>44417</v>
      </c>
      <c r="H625" t="str">
        <f t="shared" si="10"/>
        <v>Año 2</v>
      </c>
      <c r="I625" s="2" t="str">
        <f>VLOOKUP(LEFT(A625,3),TablasAnexas!$A$22:$B$41,2,FALSE)</f>
        <v>Putumayo</v>
      </c>
      <c r="L625" t="str">
        <f>VLOOKUP(A625,[1]HistoriaOrdenCW24031155!$C$2:$F$1413,4,FALSE)</f>
        <v>German David Diez</v>
      </c>
    </row>
    <row r="626" spans="1:12" x14ac:dyDescent="0.25">
      <c r="A626" t="str">
        <f>VLOOKUP("SurOccidente",[1]HistoriaOrdenCW24031155!$B626:$C$1413,2,FALSE)</f>
        <v>PUT.Simon Bolivar</v>
      </c>
      <c r="B626" s="3">
        <f ca="1">SUMIF([1]HistoriaOrdenCW24031155!$C$1:$E$1413,A626,[1]HistoriaOrdenCW24031155!$E:$E)</f>
        <v>644213282</v>
      </c>
      <c r="C626" s="1">
        <f>SUMIFS([1]HistoriaOrdenCW24031155!$E$2:$E$1413,[1]HistoriaOrdenCW24031155!$C$2:$C$1413,A626,[1]HistoriaOrdenCW24031155!$Z$2:$Z$1413,"")</f>
        <v>70000000</v>
      </c>
      <c r="D626" s="1">
        <f>SUMIFS([1]HistoriaOrdenCW24031155!$E$2:$E$1413,[1]HistoriaOrdenCW24031155!$C$2:$C$1413,A626,[1]HistoriaOrdenCW24031155!$Z$2:$Z$1413,"&gt; 0")</f>
        <v>574213282</v>
      </c>
      <c r="E626" s="4">
        <f>IFERROR(IF(VLOOKUP(A626,[1]HistoriaOrdenCW24031155!$C$2:$Z$1413,24,FALSE)=0,"",VLOOKUP(A626,[1]HistoriaOrdenCW24031155!$C$2:$Z$1413,24,FALSE)),"")</f>
        <v>44504</v>
      </c>
      <c r="F626" s="2" t="str">
        <f>MID(IF(VLOOKUP("SurOccidente",[1]HistoriaOrdenCW24031155!$B626:$D$1413,2,FALSE)="NA","",(VLOOKUP("SurOccidente",[1]HistoriaOrdenCW24031155!$B626:$D$1413,3,FALSE))),1,90)</f>
        <v>Localidades 700 - Obra Civil 100%</v>
      </c>
      <c r="G626" s="4">
        <f>VLOOKUP(A626,[1]HistoriaOrdenCW24031155!$C$2:$O$1413,13,FALSE)</f>
        <v>44417</v>
      </c>
      <c r="H626" t="str">
        <f t="shared" si="10"/>
        <v>Año 2</v>
      </c>
      <c r="I626" s="2" t="str">
        <f>VLOOKUP(LEFT(A626,3),TablasAnexas!$A$22:$B$41,2,FALSE)</f>
        <v>Putumayo</v>
      </c>
      <c r="L626" t="str">
        <f>VLOOKUP(A626,[1]HistoriaOrdenCW24031155!$C$2:$F$1413,4,FALSE)</f>
        <v>German David Diez</v>
      </c>
    </row>
    <row r="627" spans="1:12" x14ac:dyDescent="0.25">
      <c r="A627" t="str">
        <f>VLOOKUP("SurOccidente",[1]HistoriaOrdenCW24031155!$B627:$C$1413,2,FALSE)</f>
        <v>PUT.Alto Temblon</v>
      </c>
      <c r="B627" s="3">
        <f ca="1">SUMIF([1]HistoriaOrdenCW24031155!$C$1:$E$1413,A627,[1]HistoriaOrdenCW24031155!$E:$E)</f>
        <v>315413445</v>
      </c>
      <c r="C627" s="1">
        <f>SUMIFS([1]HistoriaOrdenCW24031155!$E$2:$E$1413,[1]HistoriaOrdenCW24031155!$C$2:$C$1413,A627,[1]HistoriaOrdenCW24031155!$Z$2:$Z$1413,"")</f>
        <v>0</v>
      </c>
      <c r="D627" s="1">
        <f>SUMIFS([1]HistoriaOrdenCW24031155!$E$2:$E$1413,[1]HistoriaOrdenCW24031155!$C$2:$C$1413,A627,[1]HistoriaOrdenCW24031155!$Z$2:$Z$1413,"&gt; 0")</f>
        <v>315413445</v>
      </c>
      <c r="E627" s="4">
        <f>IFERROR(IF(VLOOKUP(A627,[1]HistoriaOrdenCW24031155!$C$2:$Z$1413,24,FALSE)=0,"",VLOOKUP(A627,[1]HistoriaOrdenCW24031155!$C$2:$Z$1413,24,FALSE)),"")</f>
        <v>44504</v>
      </c>
      <c r="F627" s="2" t="str">
        <f>MID(IF(VLOOKUP("SurOccidente",[1]HistoriaOrdenCW24031155!$B627:$D$1413,2,FALSE)="NA","",(VLOOKUP("SurOccidente",[1]HistoriaOrdenCW24031155!$B627:$D$1413,3,FALSE))),1,90)</f>
        <v>Localidades 700 - Suministro e Instalación Torre</v>
      </c>
      <c r="G627" s="4">
        <f>VLOOKUP(A627,[1]HistoriaOrdenCW24031155!$C$2:$O$1413,13,FALSE)</f>
        <v>44416</v>
      </c>
      <c r="H627" t="str">
        <f t="shared" si="10"/>
        <v>Año 2</v>
      </c>
      <c r="I627" s="2" t="str">
        <f>VLOOKUP(LEFT(A627,3),TablasAnexas!$A$22:$B$41,2,FALSE)</f>
        <v>Putumayo</v>
      </c>
      <c r="L627" t="str">
        <f>VLOOKUP(A627,[1]HistoriaOrdenCW24031155!$C$2:$F$1413,4,FALSE)</f>
        <v>German David Diez</v>
      </c>
    </row>
    <row r="628" spans="1:12" x14ac:dyDescent="0.25">
      <c r="A628" t="str">
        <f>VLOOKUP("SurOccidente",[1]HistoriaOrdenCW24031155!$B628:$C$1413,2,FALSE)</f>
        <v>PUT.Alto Temblon</v>
      </c>
      <c r="B628" s="3">
        <f ca="1">SUMIF([1]HistoriaOrdenCW24031155!$C$1:$E$1413,A628,[1]HistoriaOrdenCW24031155!$E:$E)</f>
        <v>315413445</v>
      </c>
      <c r="C628" s="1">
        <f>SUMIFS([1]HistoriaOrdenCW24031155!$E$2:$E$1413,[1]HistoriaOrdenCW24031155!$C$2:$C$1413,A628,[1]HistoriaOrdenCW24031155!$Z$2:$Z$1413,"")</f>
        <v>0</v>
      </c>
      <c r="D628" s="1">
        <f>SUMIFS([1]HistoriaOrdenCW24031155!$E$2:$E$1413,[1]HistoriaOrdenCW24031155!$C$2:$C$1413,A628,[1]HistoriaOrdenCW24031155!$Z$2:$Z$1413,"&gt; 0")</f>
        <v>315413445</v>
      </c>
      <c r="E628" s="4">
        <f>IFERROR(IF(VLOOKUP(A628,[1]HistoriaOrdenCW24031155!$C$2:$Z$1413,24,FALSE)=0,"",VLOOKUP(A628,[1]HistoriaOrdenCW24031155!$C$2:$Z$1413,24,FALSE)),"")</f>
        <v>44504</v>
      </c>
      <c r="F628" s="2" t="str">
        <f>MID(IF(VLOOKUP("SurOccidente",[1]HistoriaOrdenCW24031155!$B628:$D$1413,2,FALSE)="NA","",(VLOOKUP("SurOccidente",[1]HistoriaOrdenCW24031155!$B628:$D$1413,3,FALSE))),1,90)</f>
        <v>Localidades 700 - Cimentación Torre</v>
      </c>
      <c r="G628" s="4">
        <f>VLOOKUP(A628,[1]HistoriaOrdenCW24031155!$C$2:$O$1413,13,FALSE)</f>
        <v>44416</v>
      </c>
      <c r="H628" t="str">
        <f t="shared" si="10"/>
        <v>Año 2</v>
      </c>
      <c r="I628" s="2" t="str">
        <f>VLOOKUP(LEFT(A628,3),TablasAnexas!$A$22:$B$41,2,FALSE)</f>
        <v>Putumayo</v>
      </c>
      <c r="L628" t="str">
        <f>VLOOKUP(A628,[1]HistoriaOrdenCW24031155!$C$2:$F$1413,4,FALSE)</f>
        <v>German David Diez</v>
      </c>
    </row>
    <row r="629" spans="1:12" x14ac:dyDescent="0.25">
      <c r="A629" t="str">
        <f>VLOOKUP("SurOccidente",[1]HistoriaOrdenCW24031155!$B629:$C$1413,2,FALSE)</f>
        <v>PUT.Alto Temblon</v>
      </c>
      <c r="B629" s="3">
        <f ca="1">SUMIF([1]HistoriaOrdenCW24031155!$C$1:$E$1413,A629,[1]HistoriaOrdenCW24031155!$E:$E)</f>
        <v>315413445</v>
      </c>
      <c r="C629" s="1">
        <f>SUMIFS([1]HistoriaOrdenCW24031155!$E$2:$E$1413,[1]HistoriaOrdenCW24031155!$C$2:$C$1413,A629,[1]HistoriaOrdenCW24031155!$Z$2:$Z$1413,"")</f>
        <v>0</v>
      </c>
      <c r="D629" s="1">
        <f>SUMIFS([1]HistoriaOrdenCW24031155!$E$2:$E$1413,[1]HistoriaOrdenCW24031155!$C$2:$C$1413,A629,[1]HistoriaOrdenCW24031155!$Z$2:$Z$1413,"&gt; 0")</f>
        <v>315413445</v>
      </c>
      <c r="E629" s="4">
        <f>IFERROR(IF(VLOOKUP(A629,[1]HistoriaOrdenCW24031155!$C$2:$Z$1413,24,FALSE)=0,"",VLOOKUP(A629,[1]HistoriaOrdenCW24031155!$C$2:$Z$1413,24,FALSE)),"")</f>
        <v>44504</v>
      </c>
      <c r="F629" s="2" t="str">
        <f>MID(IF(VLOOKUP("SurOccidente",[1]HistoriaOrdenCW24031155!$B629:$D$1413,2,FALSE)="NA","",(VLOOKUP("SurOccidente",[1]HistoriaOrdenCW24031155!$B629:$D$1413,3,FALSE))),1,90)</f>
        <v>Localidades 700 - Obra Civil 100%</v>
      </c>
      <c r="G629" s="4">
        <f>VLOOKUP(A629,[1]HistoriaOrdenCW24031155!$C$2:$O$1413,13,FALSE)</f>
        <v>44416</v>
      </c>
      <c r="H629" t="str">
        <f t="shared" si="10"/>
        <v>Año 2</v>
      </c>
      <c r="I629" s="2" t="str">
        <f>VLOOKUP(LEFT(A629,3),TablasAnexas!$A$22:$B$41,2,FALSE)</f>
        <v>Putumayo</v>
      </c>
      <c r="L629" t="str">
        <f>VLOOKUP(A629,[1]HistoriaOrdenCW24031155!$C$2:$F$1413,4,FALSE)</f>
        <v>German David Diez</v>
      </c>
    </row>
    <row r="630" spans="1:12" x14ac:dyDescent="0.25">
      <c r="A630" t="str">
        <f>VLOOKUP("SurOccidente",[1]HistoriaOrdenCW24031155!$B630:$C$1413,2,FALSE)</f>
        <v>CAL.RB Pascual</v>
      </c>
      <c r="B630" s="3">
        <f ca="1">SUMIF([1]HistoriaOrdenCW24031155!$C$1:$E$1413,A630,[1]HistoriaOrdenCW24031155!$E:$E)</f>
        <v>28773938</v>
      </c>
      <c r="C630" s="1">
        <f>SUMIFS([1]HistoriaOrdenCW24031155!$E$2:$E$1413,[1]HistoriaOrdenCW24031155!$C$2:$C$1413,A630,[1]HistoriaOrdenCW24031155!$Z$2:$Z$1413,"")</f>
        <v>0</v>
      </c>
      <c r="D630" s="1">
        <f>SUMIFS([1]HistoriaOrdenCW24031155!$E$2:$E$1413,[1]HistoriaOrdenCW24031155!$C$2:$C$1413,A630,[1]HistoriaOrdenCW24031155!$Z$2:$Z$1413,"&gt; 0")</f>
        <v>28773938</v>
      </c>
      <c r="E630" s="4">
        <f>IFERROR(IF(VLOOKUP(A630,[1]HistoriaOrdenCW24031155!$C$2:$Z$1413,24,FALSE)=0,"",VLOOKUP(A630,[1]HistoriaOrdenCW24031155!$C$2:$Z$1413,24,FALSE)),"")</f>
        <v>44473</v>
      </c>
      <c r="F630" s="2" t="str">
        <f>MID(IF(VLOOKUP("SurOccidente",[1]HistoriaOrdenCW24031155!$B630:$D$1413,2,FALSE)="NA","",(VLOOKUP("SurOccidente",[1]HistoriaOrdenCW24031155!$B630:$D$1413,3,FALSE))),1,90)</f>
        <v>Plan de Expansión - Suministro e Instalación de Torre</v>
      </c>
      <c r="G630" s="4">
        <f>VLOOKUP(A630,[1]HistoriaOrdenCW24031155!$C$2:$O$1413,13,FALSE)</f>
        <v>44417</v>
      </c>
      <c r="H630" t="str">
        <f t="shared" si="10"/>
        <v>Año 2</v>
      </c>
      <c r="I630" s="2" t="str">
        <f>VLOOKUP(LEFT(A630,3),TablasAnexas!$A$22:$B$41,2,FALSE)</f>
        <v>Cali</v>
      </c>
      <c r="L630" t="str">
        <f>VLOOKUP(A630,[1]HistoriaOrdenCW24031155!$C$2:$F$1413,4,FALSE)</f>
        <v>Juan Carlos Gonzalez</v>
      </c>
    </row>
    <row r="631" spans="1:12" x14ac:dyDescent="0.25">
      <c r="A631" t="str">
        <f>VLOOKUP("SurOccidente",[1]HistoriaOrdenCW24031155!$B631:$C$1413,2,FALSE)</f>
        <v>CAQ.Las Palmeras</v>
      </c>
      <c r="B631" s="3">
        <f ca="1">SUMIF([1]HistoriaOrdenCW24031155!$C$1:$E$1413,A631,[1]HistoriaOrdenCW24031155!$E:$E)</f>
        <v>859766284</v>
      </c>
      <c r="C631" s="1">
        <f>SUMIFS([1]HistoriaOrdenCW24031155!$E$2:$E$1413,[1]HistoriaOrdenCW24031155!$C$2:$C$1413,A631,[1]HistoriaOrdenCW24031155!$Z$2:$Z$1413,"")</f>
        <v>676645700</v>
      </c>
      <c r="D631" s="1">
        <f>SUMIFS([1]HistoriaOrdenCW24031155!$E$2:$E$1413,[1]HistoriaOrdenCW24031155!$C$2:$C$1413,A631,[1]HistoriaOrdenCW24031155!$Z$2:$Z$1413,"&gt; 0")</f>
        <v>183120584</v>
      </c>
      <c r="E631" s="4" t="str">
        <f>IFERROR(IF(VLOOKUP(A631,[1]HistoriaOrdenCW24031155!$C$2:$Z$1413,24,FALSE)=0,"",VLOOKUP(A631,[1]HistoriaOrdenCW24031155!$C$2:$Z$1413,24,FALSE)),"")</f>
        <v/>
      </c>
      <c r="F631" s="2" t="str">
        <f>MID(IF(VLOOKUP("SurOccidente",[1]HistoriaOrdenCW24031155!$B631:$D$1413,2,FALSE)="NA","",(VLOOKUP("SurOccidente",[1]HistoriaOrdenCW24031155!$B631:$D$1413,3,FALSE))),1,90)</f>
        <v>Localidades 700 - Cimentación Torre</v>
      </c>
      <c r="G631" s="4">
        <f>VLOOKUP(A631,[1]HistoriaOrdenCW24031155!$C$2:$O$1413,13,FALSE)</f>
        <v>44424</v>
      </c>
      <c r="H631" t="str">
        <f t="shared" si="10"/>
        <v>Año 2</v>
      </c>
      <c r="I631" s="2" t="str">
        <f>VLOOKUP(LEFT(A631,3),TablasAnexas!$A$22:$B$41,2,FALSE)</f>
        <v>Caqueta</v>
      </c>
      <c r="L631" t="str">
        <f>VLOOKUP(A631,[1]HistoriaOrdenCW24031155!$C$2:$F$1413,4,FALSE)</f>
        <v>Luis Ediel Torres</v>
      </c>
    </row>
    <row r="632" spans="1:12" x14ac:dyDescent="0.25">
      <c r="A632" t="str">
        <f>VLOOKUP("SurOccidente",[1]HistoriaOrdenCW24031155!$B632:$C$1413,2,FALSE)</f>
        <v>CAQ.Las Palmeras</v>
      </c>
      <c r="B632" s="3">
        <f ca="1">SUMIF([1]HistoriaOrdenCW24031155!$C$1:$E$1413,A632,[1]HistoriaOrdenCW24031155!$E:$E)</f>
        <v>859766284</v>
      </c>
      <c r="C632" s="1">
        <f>SUMIFS([1]HistoriaOrdenCW24031155!$E$2:$E$1413,[1]HistoriaOrdenCW24031155!$C$2:$C$1413,A632,[1]HistoriaOrdenCW24031155!$Z$2:$Z$1413,"")</f>
        <v>676645700</v>
      </c>
      <c r="D632" s="1">
        <f>SUMIFS([1]HistoriaOrdenCW24031155!$E$2:$E$1413,[1]HistoriaOrdenCW24031155!$C$2:$C$1413,A632,[1]HistoriaOrdenCW24031155!$Z$2:$Z$1413,"&gt; 0")</f>
        <v>183120584</v>
      </c>
      <c r="E632" s="4" t="str">
        <f>IFERROR(IF(VLOOKUP(A632,[1]HistoriaOrdenCW24031155!$C$2:$Z$1413,24,FALSE)=0,"",VLOOKUP(A632,[1]HistoriaOrdenCW24031155!$C$2:$Z$1413,24,FALSE)),"")</f>
        <v/>
      </c>
      <c r="F632" s="2" t="str">
        <f>MID(IF(VLOOKUP("SurOccidente",[1]HistoriaOrdenCW24031155!$B632:$D$1413,2,FALSE)="NA","",(VLOOKUP("SurOccidente",[1]HistoriaOrdenCW24031155!$B632:$D$1413,3,FALSE))),1,90)</f>
        <v>Localidades 700 - Suministro e Instalación Torre</v>
      </c>
      <c r="G632" s="4">
        <f>VLOOKUP(A632,[1]HistoriaOrdenCW24031155!$C$2:$O$1413,13,FALSE)</f>
        <v>44424</v>
      </c>
      <c r="H632" t="str">
        <f t="shared" si="10"/>
        <v>Año 2</v>
      </c>
      <c r="I632" s="2" t="str">
        <f>VLOOKUP(LEFT(A632,3),TablasAnexas!$A$22:$B$41,2,FALSE)</f>
        <v>Caqueta</v>
      </c>
      <c r="L632" t="str">
        <f>VLOOKUP(A632,[1]HistoriaOrdenCW24031155!$C$2:$F$1413,4,FALSE)</f>
        <v>Luis Ediel Torres</v>
      </c>
    </row>
    <row r="633" spans="1:12" x14ac:dyDescent="0.25">
      <c r="A633" t="str">
        <f>VLOOKUP("SurOccidente",[1]HistoriaOrdenCW24031155!$B633:$C$1413,2,FALSE)</f>
        <v>CAQ.Las Palmeras</v>
      </c>
      <c r="B633" s="3">
        <f ca="1">SUMIF([1]HistoriaOrdenCW24031155!$C$1:$E$1413,A633,[1]HistoriaOrdenCW24031155!$E:$E)</f>
        <v>859766284</v>
      </c>
      <c r="C633" s="1">
        <f>SUMIFS([1]HistoriaOrdenCW24031155!$E$2:$E$1413,[1]HistoriaOrdenCW24031155!$C$2:$C$1413,A633,[1]HistoriaOrdenCW24031155!$Z$2:$Z$1413,"")</f>
        <v>676645700</v>
      </c>
      <c r="D633" s="1">
        <f>SUMIFS([1]HistoriaOrdenCW24031155!$E$2:$E$1413,[1]HistoriaOrdenCW24031155!$C$2:$C$1413,A633,[1]HistoriaOrdenCW24031155!$Z$2:$Z$1413,"&gt; 0")</f>
        <v>183120584</v>
      </c>
      <c r="E633" s="4" t="str">
        <f>IFERROR(IF(VLOOKUP(A633,[1]HistoriaOrdenCW24031155!$C$2:$Z$1413,24,FALSE)=0,"",VLOOKUP(A633,[1]HistoriaOrdenCW24031155!$C$2:$Z$1413,24,FALSE)),"")</f>
        <v/>
      </c>
      <c r="F633" s="2" t="str">
        <f>MID(IF(VLOOKUP("SurOccidente",[1]HistoriaOrdenCW24031155!$B633:$D$1413,2,FALSE)="NA","",(VLOOKUP("SurOccidente",[1]HistoriaOrdenCW24031155!$B633:$D$1413,3,FALSE))),1,90)</f>
        <v>Localidades 700 - Obra Civil 100%</v>
      </c>
      <c r="G633" s="4">
        <f>VLOOKUP(A633,[1]HistoriaOrdenCW24031155!$C$2:$O$1413,13,FALSE)</f>
        <v>44424</v>
      </c>
      <c r="H633" t="str">
        <f t="shared" si="10"/>
        <v>Año 2</v>
      </c>
      <c r="I633" s="2" t="str">
        <f>VLOOKUP(LEFT(A633,3),TablasAnexas!$A$22:$B$41,2,FALSE)</f>
        <v>Caqueta</v>
      </c>
      <c r="L633" t="str">
        <f>VLOOKUP(A633,[1]HistoriaOrdenCW24031155!$C$2:$F$1413,4,FALSE)</f>
        <v>Luis Ediel Torres</v>
      </c>
    </row>
    <row r="634" spans="1:12" x14ac:dyDescent="0.25">
      <c r="A634" t="str">
        <f>VLOOKUP("SurOccidente",[1]HistoriaOrdenCW24031155!$B634:$C$1413,2,FALSE)</f>
        <v>CAQ.Chonchillosa</v>
      </c>
      <c r="B634" s="3">
        <f ca="1">SUMIF([1]HistoriaOrdenCW24031155!$C$1:$E$1413,A634,[1]HistoriaOrdenCW24031155!$E:$E)</f>
        <v>527197862</v>
      </c>
      <c r="C634" s="1">
        <f>SUMIFS([1]HistoriaOrdenCW24031155!$E$2:$E$1413,[1]HistoriaOrdenCW24031155!$C$2:$C$1413,A634,[1]HistoriaOrdenCW24031155!$Z$2:$Z$1413,"")</f>
        <v>282412320</v>
      </c>
      <c r="D634" s="1">
        <f>SUMIFS([1]HistoriaOrdenCW24031155!$E$2:$E$1413,[1]HistoriaOrdenCW24031155!$C$2:$C$1413,A634,[1]HistoriaOrdenCW24031155!$Z$2:$Z$1413,"&gt; 0")</f>
        <v>244785542</v>
      </c>
      <c r="E634" s="4" t="str">
        <f>IFERROR(IF(VLOOKUP(A634,[1]HistoriaOrdenCW24031155!$C$2:$Z$1413,24,FALSE)=0,"",VLOOKUP(A634,[1]HistoriaOrdenCW24031155!$C$2:$Z$1413,24,FALSE)),"")</f>
        <v/>
      </c>
      <c r="F634" s="2" t="str">
        <f>MID(IF(VLOOKUP("SurOccidente",[1]HistoriaOrdenCW24031155!$B634:$D$1413,2,FALSE)="NA","",(VLOOKUP("SurOccidente",[1]HistoriaOrdenCW24031155!$B634:$D$1413,3,FALSE))),1,90)</f>
        <v>Localidades 700 - Obra Civil 100%</v>
      </c>
      <c r="G634" s="4">
        <f>VLOOKUP(A634,[1]HistoriaOrdenCW24031155!$C$2:$O$1413,13,FALSE)</f>
        <v>44424</v>
      </c>
      <c r="H634" t="str">
        <f t="shared" si="10"/>
        <v>Año 2</v>
      </c>
      <c r="I634" s="2" t="str">
        <f>VLOOKUP(LEFT(A634,3),TablasAnexas!$A$22:$B$41,2,FALSE)</f>
        <v>Caqueta</v>
      </c>
      <c r="L634" t="str">
        <f>VLOOKUP(A634,[1]HistoriaOrdenCW24031155!$C$2:$F$1413,4,FALSE)</f>
        <v>Luis Ediel Torres</v>
      </c>
    </row>
    <row r="635" spans="1:12" x14ac:dyDescent="0.25">
      <c r="A635" t="str">
        <f>VLOOKUP("SurOccidente",[1]HistoriaOrdenCW24031155!$B635:$C$1413,2,FALSE)</f>
        <v>CAQ.Chonchillosa</v>
      </c>
      <c r="B635" s="3">
        <f ca="1">SUMIF([1]HistoriaOrdenCW24031155!$C$1:$E$1413,A635,[1]HistoriaOrdenCW24031155!$E:$E)</f>
        <v>527197862</v>
      </c>
      <c r="C635" s="1">
        <f>SUMIFS([1]HistoriaOrdenCW24031155!$E$2:$E$1413,[1]HistoriaOrdenCW24031155!$C$2:$C$1413,A635,[1]HistoriaOrdenCW24031155!$Z$2:$Z$1413,"")</f>
        <v>282412320</v>
      </c>
      <c r="D635" s="1">
        <f>SUMIFS([1]HistoriaOrdenCW24031155!$E$2:$E$1413,[1]HistoriaOrdenCW24031155!$C$2:$C$1413,A635,[1]HistoriaOrdenCW24031155!$Z$2:$Z$1413,"&gt; 0")</f>
        <v>244785542</v>
      </c>
      <c r="E635" s="4" t="str">
        <f>IFERROR(IF(VLOOKUP(A635,[1]HistoriaOrdenCW24031155!$C$2:$Z$1413,24,FALSE)=0,"",VLOOKUP(A635,[1]HistoriaOrdenCW24031155!$C$2:$Z$1413,24,FALSE)),"")</f>
        <v/>
      </c>
      <c r="F635" s="2" t="str">
        <f>MID(IF(VLOOKUP("SurOccidente",[1]HistoriaOrdenCW24031155!$B635:$D$1413,2,FALSE)="NA","",(VLOOKUP("SurOccidente",[1]HistoriaOrdenCW24031155!$B635:$D$1413,3,FALSE))),1,90)</f>
        <v>Localidades 700 - Suministro e Instalación Torre</v>
      </c>
      <c r="G635" s="4">
        <f>VLOOKUP(A635,[1]HistoriaOrdenCW24031155!$C$2:$O$1413,13,FALSE)</f>
        <v>44424</v>
      </c>
      <c r="H635" t="str">
        <f t="shared" si="10"/>
        <v>Año 2</v>
      </c>
      <c r="I635" s="2" t="str">
        <f>VLOOKUP(LEFT(A635,3),TablasAnexas!$A$22:$B$41,2,FALSE)</f>
        <v>Caqueta</v>
      </c>
      <c r="L635" t="str">
        <f>VLOOKUP(A635,[1]HistoriaOrdenCW24031155!$C$2:$F$1413,4,FALSE)</f>
        <v>Luis Ediel Torres</v>
      </c>
    </row>
    <row r="636" spans="1:12" x14ac:dyDescent="0.25">
      <c r="A636" t="str">
        <f>VLOOKUP("SurOccidente",[1]HistoriaOrdenCW24031155!$B636:$C$1413,2,FALSE)</f>
        <v>CAL.14 del Lili</v>
      </c>
      <c r="B636" s="3">
        <f ca="1">SUMIF([1]HistoriaOrdenCW24031155!$C$1:$E$1413,A636,[1]HistoriaOrdenCW24031155!$E:$E)</f>
        <v>281156825</v>
      </c>
      <c r="C636" s="1">
        <f>SUMIFS([1]HistoriaOrdenCW24031155!$E$2:$E$1413,[1]HistoriaOrdenCW24031155!$C$2:$C$1413,A636,[1]HistoriaOrdenCW24031155!$Z$2:$Z$1413,"")</f>
        <v>249616288</v>
      </c>
      <c r="D636" s="1">
        <f>SUMIFS([1]HistoriaOrdenCW24031155!$E$2:$E$1413,[1]HistoriaOrdenCW24031155!$C$2:$C$1413,A636,[1]HistoriaOrdenCW24031155!$Z$2:$Z$1413,"&gt; 0")</f>
        <v>31540537</v>
      </c>
      <c r="E636" s="4" t="str">
        <f>IFERROR(IF(VLOOKUP(A636,[1]HistoriaOrdenCW24031155!$C$2:$Z$1413,24,FALSE)=0,"",VLOOKUP(A636,[1]HistoriaOrdenCW24031155!$C$2:$Z$1413,24,FALSE)),"")</f>
        <v/>
      </c>
      <c r="F636" s="2" t="str">
        <f>MID(IF(VLOOKUP("SurOccidente",[1]HistoriaOrdenCW24031155!$B636:$D$1413,2,FALSE)="NA","",(VLOOKUP("SurOccidente",[1]HistoriaOrdenCW24031155!$B636:$D$1413,3,FALSE))),1,90)</f>
        <v>Plan de Expansión - Suministro e Instalación de Torre</v>
      </c>
      <c r="G636" s="4">
        <f>VLOOKUP(A636,[1]HistoriaOrdenCW24031155!$C$2:$O$1413,13,FALSE)</f>
        <v>44414</v>
      </c>
      <c r="H636" t="str">
        <f t="shared" si="10"/>
        <v>Año 2</v>
      </c>
      <c r="I636" s="2" t="str">
        <f>VLOOKUP(LEFT(A636,3),TablasAnexas!$A$22:$B$41,2,FALSE)</f>
        <v>Cali</v>
      </c>
      <c r="L636" t="str">
        <f>VLOOKUP(A636,[1]HistoriaOrdenCW24031155!$C$2:$F$1413,4,FALSE)</f>
        <v>German David Diez</v>
      </c>
    </row>
    <row r="637" spans="1:12" x14ac:dyDescent="0.25">
      <c r="A637" t="str">
        <f>VLOOKUP("SurOccidente",[1]HistoriaOrdenCW24031155!$B637:$C$1413,2,FALSE)</f>
        <v>CAL.14 del Lili</v>
      </c>
      <c r="B637" s="3">
        <f ca="1">SUMIF([1]HistoriaOrdenCW24031155!$C$1:$E$1413,A637,[1]HistoriaOrdenCW24031155!$E:$E)</f>
        <v>281156825</v>
      </c>
      <c r="C637" s="1">
        <f>SUMIFS([1]HistoriaOrdenCW24031155!$E$2:$E$1413,[1]HistoriaOrdenCW24031155!$C$2:$C$1413,A637,[1]HistoriaOrdenCW24031155!$Z$2:$Z$1413,"")</f>
        <v>249616288</v>
      </c>
      <c r="D637" s="1">
        <f>SUMIFS([1]HistoriaOrdenCW24031155!$E$2:$E$1413,[1]HistoriaOrdenCW24031155!$C$2:$C$1413,A637,[1]HistoriaOrdenCW24031155!$Z$2:$Z$1413,"&gt; 0")</f>
        <v>31540537</v>
      </c>
      <c r="E637" s="4" t="str">
        <f>IFERROR(IF(VLOOKUP(A637,[1]HistoriaOrdenCW24031155!$C$2:$Z$1413,24,FALSE)=0,"",VLOOKUP(A637,[1]HistoriaOrdenCW24031155!$C$2:$Z$1413,24,FALSE)),"")</f>
        <v/>
      </c>
      <c r="F637" s="2" t="str">
        <f>MID(IF(VLOOKUP("SurOccidente",[1]HistoriaOrdenCW24031155!$B637:$D$1413,2,FALSE)="NA","",(VLOOKUP("SurOccidente",[1]HistoriaOrdenCW24031155!$B637:$D$1413,3,FALSE))),1,90)</f>
        <v>Plan de Expansión - Cimentación Torre</v>
      </c>
      <c r="G637" s="4">
        <f>VLOOKUP(A637,[1]HistoriaOrdenCW24031155!$C$2:$O$1413,13,FALSE)</f>
        <v>44414</v>
      </c>
      <c r="H637" t="str">
        <f t="shared" si="10"/>
        <v>Año 2</v>
      </c>
      <c r="I637" s="2" t="str">
        <f>VLOOKUP(LEFT(A637,3),TablasAnexas!$A$22:$B$41,2,FALSE)</f>
        <v>Cali</v>
      </c>
      <c r="L637" t="str">
        <f>VLOOKUP(A637,[1]HistoriaOrdenCW24031155!$C$2:$F$1413,4,FALSE)</f>
        <v>German David Diez</v>
      </c>
    </row>
    <row r="638" spans="1:12" x14ac:dyDescent="0.25">
      <c r="A638" t="str">
        <f>VLOOKUP("SurOccidente",[1]HistoriaOrdenCW24031155!$B638:$C$1413,2,FALSE)</f>
        <v>CAL.14 del Lili</v>
      </c>
      <c r="B638" s="3">
        <f ca="1">SUMIF([1]HistoriaOrdenCW24031155!$C$1:$E$1413,A638,[1]HistoriaOrdenCW24031155!$E:$E)</f>
        <v>281156825</v>
      </c>
      <c r="C638" s="1">
        <f>SUMIFS([1]HistoriaOrdenCW24031155!$E$2:$E$1413,[1]HistoriaOrdenCW24031155!$C$2:$C$1413,A638,[1]HistoriaOrdenCW24031155!$Z$2:$Z$1413,"")</f>
        <v>249616288</v>
      </c>
      <c r="D638" s="1">
        <f>SUMIFS([1]HistoriaOrdenCW24031155!$E$2:$E$1413,[1]HistoriaOrdenCW24031155!$C$2:$C$1413,A638,[1]HistoriaOrdenCW24031155!$Z$2:$Z$1413,"&gt; 0")</f>
        <v>31540537</v>
      </c>
      <c r="E638" s="4" t="str">
        <f>IFERROR(IF(VLOOKUP(A638,[1]HistoriaOrdenCW24031155!$C$2:$Z$1413,24,FALSE)=0,"",VLOOKUP(A638,[1]HistoriaOrdenCW24031155!$C$2:$Z$1413,24,FALSE)),"")</f>
        <v/>
      </c>
      <c r="F638" s="2" t="str">
        <f>MID(IF(VLOOKUP("SurOccidente",[1]HistoriaOrdenCW24031155!$B638:$D$1413,2,FALSE)="NA","",(VLOOKUP("SurOccidente",[1]HistoriaOrdenCW24031155!$B638:$D$1413,3,FALSE))),1,90)</f>
        <v>Plan de Expansión - Obra Eléctrica 100%</v>
      </c>
      <c r="G638" s="4">
        <f>VLOOKUP(A638,[1]HistoriaOrdenCW24031155!$C$2:$O$1413,13,FALSE)</f>
        <v>44414</v>
      </c>
      <c r="H638" t="str">
        <f t="shared" si="10"/>
        <v>Año 2</v>
      </c>
      <c r="I638" s="2" t="str">
        <f>VLOOKUP(LEFT(A638,3),TablasAnexas!$A$22:$B$41,2,FALSE)</f>
        <v>Cali</v>
      </c>
      <c r="L638" t="str">
        <f>VLOOKUP(A638,[1]HistoriaOrdenCW24031155!$C$2:$F$1413,4,FALSE)</f>
        <v>German David Diez</v>
      </c>
    </row>
    <row r="639" spans="1:12" x14ac:dyDescent="0.25">
      <c r="A639" t="str">
        <f>VLOOKUP("SurOccidente",[1]HistoriaOrdenCW24031155!$B639:$C$1413,2,FALSE)</f>
        <v>CAL.14 del Lili</v>
      </c>
      <c r="B639" s="3">
        <f ca="1">SUMIF([1]HistoriaOrdenCW24031155!$C$1:$E$1413,A639,[1]HistoriaOrdenCW24031155!$E:$E)</f>
        <v>281156825</v>
      </c>
      <c r="C639" s="1">
        <f>SUMIFS([1]HistoriaOrdenCW24031155!$E$2:$E$1413,[1]HistoriaOrdenCW24031155!$C$2:$C$1413,A639,[1]HistoriaOrdenCW24031155!$Z$2:$Z$1413,"")</f>
        <v>249616288</v>
      </c>
      <c r="D639" s="1">
        <f>SUMIFS([1]HistoriaOrdenCW24031155!$E$2:$E$1413,[1]HistoriaOrdenCW24031155!$C$2:$C$1413,A639,[1]HistoriaOrdenCW24031155!$Z$2:$Z$1413,"&gt; 0")</f>
        <v>31540537</v>
      </c>
      <c r="E639" s="4" t="str">
        <f>IFERROR(IF(VLOOKUP(A639,[1]HistoriaOrdenCW24031155!$C$2:$Z$1413,24,FALSE)=0,"",VLOOKUP(A639,[1]HistoriaOrdenCW24031155!$C$2:$Z$1413,24,FALSE)),"")</f>
        <v/>
      </c>
      <c r="F639" s="2" t="str">
        <f>MID(IF(VLOOKUP("SurOccidente",[1]HistoriaOrdenCW24031155!$B639:$D$1413,2,FALSE)="NA","",(VLOOKUP("SurOccidente",[1]HistoriaOrdenCW24031155!$B639:$D$1413,3,FALSE))),1,90)</f>
        <v>Plan de Expansión - Obra Civil 100%</v>
      </c>
      <c r="G639" s="4">
        <f>VLOOKUP(A639,[1]HistoriaOrdenCW24031155!$C$2:$O$1413,13,FALSE)</f>
        <v>44414</v>
      </c>
      <c r="H639" t="str">
        <f t="shared" si="10"/>
        <v>Año 2</v>
      </c>
      <c r="I639" s="2" t="str">
        <f>VLOOKUP(LEFT(A639,3),TablasAnexas!$A$22:$B$41,2,FALSE)</f>
        <v>Cali</v>
      </c>
      <c r="L639" t="str">
        <f>VLOOKUP(A639,[1]HistoriaOrdenCW24031155!$C$2:$F$1413,4,FALSE)</f>
        <v>German David Diez</v>
      </c>
    </row>
    <row r="640" spans="1:12" x14ac:dyDescent="0.25">
      <c r="A640" t="str">
        <f>VLOOKUP("SurOccidente",[1]HistoriaOrdenCW24031155!$B640:$C$1413,2,FALSE)</f>
        <v>TOL.Cajamarca-3</v>
      </c>
      <c r="B640" s="3">
        <f ca="1">SUMIF([1]HistoriaOrdenCW24031155!$C$1:$E$1413,A640,[1]HistoriaOrdenCW24031155!$E:$E)</f>
        <v>71613591</v>
      </c>
      <c r="C640" s="1">
        <f>SUMIFS([1]HistoriaOrdenCW24031155!$E$2:$E$1413,[1]HistoriaOrdenCW24031155!$C$2:$C$1413,A640,[1]HistoriaOrdenCW24031155!$Z$2:$Z$1413,"")</f>
        <v>70000000</v>
      </c>
      <c r="D640" s="1">
        <f>SUMIFS([1]HistoriaOrdenCW24031155!$E$2:$E$1413,[1]HistoriaOrdenCW24031155!$C$2:$C$1413,A640,[1]HistoriaOrdenCW24031155!$Z$2:$Z$1413,"&gt; 0")</f>
        <v>1613591</v>
      </c>
      <c r="E640" s="4" t="str">
        <f>IFERROR(IF(VLOOKUP(A640,[1]HistoriaOrdenCW24031155!$C$2:$Z$1413,24,FALSE)=0,"",VLOOKUP(A640,[1]HistoriaOrdenCW24031155!$C$2:$Z$1413,24,FALSE)),"")</f>
        <v/>
      </c>
      <c r="F640" s="2" t="str">
        <f>MID(IF(VLOOKUP("SurOccidente",[1]HistoriaOrdenCW24031155!$B640:$D$1413,2,FALSE)="NA","",(VLOOKUP("SurOccidente",[1]HistoriaOrdenCW24031155!$B640:$D$1413,3,FALSE))),1,90)</f>
        <v>Ampliación Localidades 700 - Ampliación Obras Civiles</v>
      </c>
      <c r="G640" s="4">
        <f>VLOOKUP(A640,[1]HistoriaOrdenCW24031155!$C$2:$O$1413,13,FALSE)</f>
        <v>44516</v>
      </c>
      <c r="H640" t="str">
        <f t="shared" si="10"/>
        <v>Año 2</v>
      </c>
      <c r="I640" s="2" t="str">
        <f>VLOOKUP(LEFT(A640,3),TablasAnexas!$A$22:$B$41,2,FALSE)</f>
        <v>Tolima</v>
      </c>
      <c r="L640" t="str">
        <f>VLOOKUP(A640,[1]HistoriaOrdenCW24031155!$C$2:$F$1413,4,FALSE)</f>
        <v>Rafael Angel Garcia</v>
      </c>
    </row>
    <row r="641" spans="1:12" x14ac:dyDescent="0.25">
      <c r="A641" t="str">
        <f>VLOOKUP("SurOccidente",[1]HistoriaOrdenCW24031155!$B641:$C$1413,2,FALSE)</f>
        <v>VAL.Pradera-2</v>
      </c>
      <c r="B641" s="3">
        <f ca="1">SUMIF([1]HistoriaOrdenCW24031155!$C$1:$E$1413,A641,[1]HistoriaOrdenCW24031155!$E:$E)</f>
        <v>39032419</v>
      </c>
      <c r="C641" s="1">
        <f>SUMIFS([1]HistoriaOrdenCW24031155!$E$2:$E$1413,[1]HistoriaOrdenCW24031155!$C$2:$C$1413,A641,[1]HistoriaOrdenCW24031155!$Z$2:$Z$1413,"")</f>
        <v>0</v>
      </c>
      <c r="D641" s="1">
        <f>SUMIFS([1]HistoriaOrdenCW24031155!$E$2:$E$1413,[1]HistoriaOrdenCW24031155!$C$2:$C$1413,A641,[1]HistoriaOrdenCW24031155!$Z$2:$Z$1413,"&gt; 0")</f>
        <v>39032419</v>
      </c>
      <c r="E641" s="4">
        <f>IFERROR(IF(VLOOKUP(A641,[1]HistoriaOrdenCW24031155!$C$2:$Z$1413,24,FALSE)=0,"",VLOOKUP(A641,[1]HistoriaOrdenCW24031155!$C$2:$Z$1413,24,FALSE)),"")</f>
        <v>44473</v>
      </c>
      <c r="F641" s="2" t="str">
        <f>MID(IF(VLOOKUP("SurOccidente",[1]HistoriaOrdenCW24031155!$B641:$D$1413,2,FALSE)="NA","",(VLOOKUP("SurOccidente",[1]HistoriaOrdenCW24031155!$B641:$D$1413,3,FALSE))),1,90)</f>
        <v>Ampliación 3G/LTE - Ampliación Obras Civiles</v>
      </c>
      <c r="G641" s="4">
        <f>VLOOKUP(A641,[1]HistoriaOrdenCW24031155!$C$2:$O$1413,13,FALSE)</f>
        <v>44412</v>
      </c>
      <c r="H641" t="str">
        <f t="shared" si="10"/>
        <v>Año 2</v>
      </c>
      <c r="I641" s="2" t="str">
        <f>VLOOKUP(LEFT(A641,3),TablasAnexas!$A$22:$B$41,2,FALSE)</f>
        <v>Valle del Cauca</v>
      </c>
      <c r="L641" t="str">
        <f>VLOOKUP(A641,[1]HistoriaOrdenCW24031155!$C$2:$F$1413,4,FALSE)</f>
        <v>German Dario Mancipe</v>
      </c>
    </row>
    <row r="642" spans="1:12" x14ac:dyDescent="0.25">
      <c r="A642" t="str">
        <f>VLOOKUP("SurOccidente",[1]HistoriaOrdenCW24031155!$B642:$C$1413,2,FALSE)</f>
        <v>PUT.Mundo Nuevo</v>
      </c>
      <c r="B642" s="3">
        <f ca="1">SUMIF([1]HistoriaOrdenCW24031155!$C$1:$E$1413,A642,[1]HistoriaOrdenCW24031155!$E:$E)</f>
        <v>667280944</v>
      </c>
      <c r="C642" s="1">
        <f>SUMIFS([1]HistoriaOrdenCW24031155!$E$2:$E$1413,[1]HistoriaOrdenCW24031155!$C$2:$C$1413,A642,[1]HistoriaOrdenCW24031155!$Z$2:$Z$1413,"")</f>
        <v>667280944</v>
      </c>
      <c r="D642" s="1">
        <f>SUMIFS([1]HistoriaOrdenCW24031155!$E$2:$E$1413,[1]HistoriaOrdenCW24031155!$C$2:$C$1413,A642,[1]HistoriaOrdenCW24031155!$Z$2:$Z$1413,"&gt; 0")</f>
        <v>0</v>
      </c>
      <c r="E642" s="4" t="str">
        <f>IFERROR(IF(VLOOKUP(A642,[1]HistoriaOrdenCW24031155!$C$2:$Z$1413,24,FALSE)=0,"",VLOOKUP(A642,[1]HistoriaOrdenCW24031155!$C$2:$Z$1413,24,FALSE)),"")</f>
        <v/>
      </c>
      <c r="F642" s="2" t="str">
        <f>MID(IF(VLOOKUP("SurOccidente",[1]HistoriaOrdenCW24031155!$B642:$D$1413,2,FALSE)="NA","",(VLOOKUP("SurOccidente",[1]HistoriaOrdenCW24031155!$B642:$D$1413,3,FALSE))),1,90)</f>
        <v>Localidades 700 - Suministro e Instalación Torre</v>
      </c>
      <c r="G642" s="4">
        <f>VLOOKUP(A642,[1]HistoriaOrdenCW24031155!$C$2:$O$1413,13,FALSE)</f>
        <v>44414</v>
      </c>
      <c r="H642" t="str">
        <f t="shared" si="10"/>
        <v>Año 2</v>
      </c>
      <c r="I642" s="2" t="str">
        <f>VLOOKUP(LEFT(A642,3),TablasAnexas!$A$22:$B$41,2,FALSE)</f>
        <v>Putumayo</v>
      </c>
      <c r="L642" t="str">
        <f>VLOOKUP(A642,[1]HistoriaOrdenCW24031155!$C$2:$F$1413,4,FALSE)</f>
        <v>German David Diez</v>
      </c>
    </row>
    <row r="643" spans="1:12" x14ac:dyDescent="0.25">
      <c r="A643" t="str">
        <f>VLOOKUP("SurOccidente",[1]HistoriaOrdenCW24031155!$B643:$C$1413,2,FALSE)</f>
        <v>PUT.Mundo Nuevo</v>
      </c>
      <c r="B643" s="3">
        <f ca="1">SUMIF([1]HistoriaOrdenCW24031155!$C$1:$E$1413,A643,[1]HistoriaOrdenCW24031155!$E:$E)</f>
        <v>667280944</v>
      </c>
      <c r="C643" s="1">
        <f>SUMIFS([1]HistoriaOrdenCW24031155!$E$2:$E$1413,[1]HistoriaOrdenCW24031155!$C$2:$C$1413,A643,[1]HistoriaOrdenCW24031155!$Z$2:$Z$1413,"")</f>
        <v>667280944</v>
      </c>
      <c r="D643" s="1">
        <f>SUMIFS([1]HistoriaOrdenCW24031155!$E$2:$E$1413,[1]HistoriaOrdenCW24031155!$C$2:$C$1413,A643,[1]HistoriaOrdenCW24031155!$Z$2:$Z$1413,"&gt; 0")</f>
        <v>0</v>
      </c>
      <c r="E643" s="4" t="str">
        <f>IFERROR(IF(VLOOKUP(A643,[1]HistoriaOrdenCW24031155!$C$2:$Z$1413,24,FALSE)=0,"",VLOOKUP(A643,[1]HistoriaOrdenCW24031155!$C$2:$Z$1413,24,FALSE)),"")</f>
        <v/>
      </c>
      <c r="F643" s="2" t="str">
        <f>MID(IF(VLOOKUP("SurOccidente",[1]HistoriaOrdenCW24031155!$B643:$D$1413,2,FALSE)="NA","",(VLOOKUP("SurOccidente",[1]HistoriaOrdenCW24031155!$B643:$D$1413,3,FALSE))),1,90)</f>
        <v>Localidades 700 - Cimentación Torre</v>
      </c>
      <c r="G643" s="4">
        <f>VLOOKUP(A643,[1]HistoriaOrdenCW24031155!$C$2:$O$1413,13,FALSE)</f>
        <v>44414</v>
      </c>
      <c r="H643" t="str">
        <f t="shared" ref="H643:H706" si="11">IF(YEAR(G643)=2022,"Año 3",IF(YEAR(G643)=2021,"Año 2","Año 1"))</f>
        <v>Año 2</v>
      </c>
      <c r="I643" s="2" t="str">
        <f>VLOOKUP(LEFT(A643,3),TablasAnexas!$A$22:$B$41,2,FALSE)</f>
        <v>Putumayo</v>
      </c>
      <c r="L643" t="str">
        <f>VLOOKUP(A643,[1]HistoriaOrdenCW24031155!$C$2:$F$1413,4,FALSE)</f>
        <v>German David Diez</v>
      </c>
    </row>
    <row r="644" spans="1:12" x14ac:dyDescent="0.25">
      <c r="A644" t="str">
        <f>VLOOKUP("SurOccidente",[1]HistoriaOrdenCW24031155!$B644:$C$1413,2,FALSE)</f>
        <v>PUT.Mundo Nuevo</v>
      </c>
      <c r="B644" s="3">
        <f ca="1">SUMIF([1]HistoriaOrdenCW24031155!$C$1:$E$1413,A644,[1]HistoriaOrdenCW24031155!$E:$E)</f>
        <v>667280944</v>
      </c>
      <c r="C644" s="1">
        <f>SUMIFS([1]HistoriaOrdenCW24031155!$E$2:$E$1413,[1]HistoriaOrdenCW24031155!$C$2:$C$1413,A644,[1]HistoriaOrdenCW24031155!$Z$2:$Z$1413,"")</f>
        <v>667280944</v>
      </c>
      <c r="D644" s="1">
        <f>SUMIFS([1]HistoriaOrdenCW24031155!$E$2:$E$1413,[1]HistoriaOrdenCW24031155!$C$2:$C$1413,A644,[1]HistoriaOrdenCW24031155!$Z$2:$Z$1413,"&gt; 0")</f>
        <v>0</v>
      </c>
      <c r="E644" s="4" t="str">
        <f>IFERROR(IF(VLOOKUP(A644,[1]HistoriaOrdenCW24031155!$C$2:$Z$1413,24,FALSE)=0,"",VLOOKUP(A644,[1]HistoriaOrdenCW24031155!$C$2:$Z$1413,24,FALSE)),"")</f>
        <v/>
      </c>
      <c r="F644" s="2" t="str">
        <f>MID(IF(VLOOKUP("SurOccidente",[1]HistoriaOrdenCW24031155!$B644:$D$1413,2,FALSE)="NA","",(VLOOKUP("SurOccidente",[1]HistoriaOrdenCW24031155!$B644:$D$1413,3,FALSE))),1,90)</f>
        <v>Localidades 700 - Obra Civil 100%</v>
      </c>
      <c r="G644" s="4">
        <f>VLOOKUP(A644,[1]HistoriaOrdenCW24031155!$C$2:$O$1413,13,FALSE)</f>
        <v>44414</v>
      </c>
      <c r="H644" t="str">
        <f t="shared" si="11"/>
        <v>Año 2</v>
      </c>
      <c r="I644" s="2" t="str">
        <f>VLOOKUP(LEFT(A644,3),TablasAnexas!$A$22:$B$41,2,FALSE)</f>
        <v>Putumayo</v>
      </c>
      <c r="L644" t="str">
        <f>VLOOKUP(A644,[1]HistoriaOrdenCW24031155!$C$2:$F$1413,4,FALSE)</f>
        <v>German David Diez</v>
      </c>
    </row>
    <row r="645" spans="1:12" x14ac:dyDescent="0.25">
      <c r="A645" t="str">
        <f>VLOOKUP("SurOccidente",[1]HistoriaOrdenCW24031155!$B645:$C$1413,2,FALSE)</f>
        <v>CAQ.Union Belen</v>
      </c>
      <c r="B645" s="3">
        <f ca="1">SUMIF([1]HistoriaOrdenCW24031155!$C$1:$E$1413,A645,[1]HistoriaOrdenCW24031155!$E:$E)</f>
        <v>451741400</v>
      </c>
      <c r="C645" s="1">
        <f>SUMIFS([1]HistoriaOrdenCW24031155!$E$2:$E$1413,[1]HistoriaOrdenCW24031155!$C$2:$C$1413,A645,[1]HistoriaOrdenCW24031155!$Z$2:$Z$1413,"")</f>
        <v>451741400</v>
      </c>
      <c r="D645" s="1">
        <f>SUMIFS([1]HistoriaOrdenCW24031155!$E$2:$E$1413,[1]HistoriaOrdenCW24031155!$C$2:$C$1413,A645,[1]HistoriaOrdenCW24031155!$Z$2:$Z$1413,"&gt; 0")</f>
        <v>0</v>
      </c>
      <c r="E645" s="4" t="str">
        <f>IFERROR(IF(VLOOKUP(A645,[1]HistoriaOrdenCW24031155!$C$2:$Z$1413,24,FALSE)=0,"",VLOOKUP(A645,[1]HistoriaOrdenCW24031155!$C$2:$Z$1413,24,FALSE)),"")</f>
        <v/>
      </c>
      <c r="F645" s="2" t="str">
        <f>MID(IF(VLOOKUP("SurOccidente",[1]HistoriaOrdenCW24031155!$B645:$D$1413,2,FALSE)="NA","",(VLOOKUP("SurOccidente",[1]HistoriaOrdenCW24031155!$B645:$D$1413,3,FALSE))),1,90)</f>
        <v>Localidades 700 - Obra Eléctrica 100%</v>
      </c>
      <c r="G645" s="4">
        <f>VLOOKUP(A645,[1]HistoriaOrdenCW24031155!$C$2:$O$1413,13,FALSE)</f>
        <v>44414</v>
      </c>
      <c r="H645" t="str">
        <f t="shared" si="11"/>
        <v>Año 2</v>
      </c>
      <c r="I645" s="2" t="str">
        <f>VLOOKUP(LEFT(A645,3),TablasAnexas!$A$22:$B$41,2,FALSE)</f>
        <v>Caqueta</v>
      </c>
      <c r="L645" t="str">
        <f>VLOOKUP(A645,[1]HistoriaOrdenCW24031155!$C$2:$F$1413,4,FALSE)</f>
        <v>German David Diez</v>
      </c>
    </row>
    <row r="646" spans="1:12" x14ac:dyDescent="0.25">
      <c r="A646" t="str">
        <f>VLOOKUP("SurOccidente",[1]HistoriaOrdenCW24031155!$B646:$C$1413,2,FALSE)</f>
        <v>CAQ.Union Belen</v>
      </c>
      <c r="B646" s="3">
        <f ca="1">SUMIF([1]HistoriaOrdenCW24031155!$C$1:$E$1413,A646,[1]HistoriaOrdenCW24031155!$E:$E)</f>
        <v>451741400</v>
      </c>
      <c r="C646" s="1">
        <f>SUMIFS([1]HistoriaOrdenCW24031155!$E$2:$E$1413,[1]HistoriaOrdenCW24031155!$C$2:$C$1413,A646,[1]HistoriaOrdenCW24031155!$Z$2:$Z$1413,"")</f>
        <v>451741400</v>
      </c>
      <c r="D646" s="1">
        <f>SUMIFS([1]HistoriaOrdenCW24031155!$E$2:$E$1413,[1]HistoriaOrdenCW24031155!$C$2:$C$1413,A646,[1]HistoriaOrdenCW24031155!$Z$2:$Z$1413,"&gt; 0")</f>
        <v>0</v>
      </c>
      <c r="E646" s="4" t="str">
        <f>IFERROR(IF(VLOOKUP(A646,[1]HistoriaOrdenCW24031155!$C$2:$Z$1413,24,FALSE)=0,"",VLOOKUP(A646,[1]HistoriaOrdenCW24031155!$C$2:$Z$1413,24,FALSE)),"")</f>
        <v/>
      </c>
      <c r="F646" s="2" t="str">
        <f>MID(IF(VLOOKUP("SurOccidente",[1]HistoriaOrdenCW24031155!$B646:$D$1413,2,FALSE)="NA","",(VLOOKUP("SurOccidente",[1]HistoriaOrdenCW24031155!$B646:$D$1413,3,FALSE))),1,90)</f>
        <v>Localidades 700 - Obra Civil 100%</v>
      </c>
      <c r="G646" s="4">
        <f>VLOOKUP(A646,[1]HistoriaOrdenCW24031155!$C$2:$O$1413,13,FALSE)</f>
        <v>44414</v>
      </c>
      <c r="H646" t="str">
        <f t="shared" si="11"/>
        <v>Año 2</v>
      </c>
      <c r="I646" s="2" t="str">
        <f>VLOOKUP(LEFT(A646,3),TablasAnexas!$A$22:$B$41,2,FALSE)</f>
        <v>Caqueta</v>
      </c>
      <c r="L646" t="str">
        <f>VLOOKUP(A646,[1]HistoriaOrdenCW24031155!$C$2:$F$1413,4,FALSE)</f>
        <v>German David Diez</v>
      </c>
    </row>
    <row r="647" spans="1:12" x14ac:dyDescent="0.25">
      <c r="A647" t="str">
        <f>VLOOKUP("SurOccidente",[1]HistoriaOrdenCW24031155!$B647:$C$1413,2,FALSE)</f>
        <v>VAL.Goodyear</v>
      </c>
      <c r="B647" s="3">
        <f ca="1">SUMIF([1]HistoriaOrdenCW24031155!$C$1:$E$1413,A647,[1]HistoriaOrdenCW24031155!$E:$E)</f>
        <v>4249989</v>
      </c>
      <c r="C647" s="1">
        <f>SUMIFS([1]HistoriaOrdenCW24031155!$E$2:$E$1413,[1]HistoriaOrdenCW24031155!$C$2:$C$1413,A647,[1]HistoriaOrdenCW24031155!$Z$2:$Z$1413,"")</f>
        <v>0</v>
      </c>
      <c r="D647" s="1">
        <f>SUMIFS([1]HistoriaOrdenCW24031155!$E$2:$E$1413,[1]HistoriaOrdenCW24031155!$C$2:$C$1413,A647,[1]HistoriaOrdenCW24031155!$Z$2:$Z$1413,"&gt; 0")</f>
        <v>4249989</v>
      </c>
      <c r="E647" s="4">
        <f>IFERROR(IF(VLOOKUP(A647,[1]HistoriaOrdenCW24031155!$C$2:$Z$1413,24,FALSE)=0,"",VLOOKUP(A647,[1]HistoriaOrdenCW24031155!$C$2:$Z$1413,24,FALSE)),"")</f>
        <v>44442</v>
      </c>
      <c r="F647" s="2" t="str">
        <f>MID(IF(VLOOKUP("SurOccidente",[1]HistoriaOrdenCW24031155!$B647:$D$1413,2,FALSE)="NA","",(VLOOKUP("SurOccidente",[1]HistoriaOrdenCW24031155!$B647:$D$1413,3,FALSE))),1,90)</f>
        <v>Ampliación Localidades 700 - Ampliación Obras Civiles</v>
      </c>
      <c r="G647" s="4">
        <f>VLOOKUP(A647,[1]HistoriaOrdenCW24031155!$C$2:$O$1413,13,FALSE)</f>
        <v>44412</v>
      </c>
      <c r="H647" t="str">
        <f t="shared" si="11"/>
        <v>Año 2</v>
      </c>
      <c r="I647" s="2" t="str">
        <f>VLOOKUP(LEFT(A647,3),TablasAnexas!$A$22:$B$41,2,FALSE)</f>
        <v>Valle del Cauca</v>
      </c>
      <c r="L647" t="str">
        <f>VLOOKUP(A647,[1]HistoriaOrdenCW24031155!$C$2:$F$1413,4,FALSE)</f>
        <v>German Dario Mancipe</v>
      </c>
    </row>
    <row r="648" spans="1:12" x14ac:dyDescent="0.25">
      <c r="A648" t="str">
        <f>VLOOKUP("SurOccidente",[1]HistoriaOrdenCW24031155!$B648:$C$1413,2,FALSE)</f>
        <v>IBG.La Campina</v>
      </c>
      <c r="B648" s="3">
        <f ca="1">SUMIF([1]HistoriaOrdenCW24031155!$C$1:$E$1413,A648,[1]HistoriaOrdenCW24031155!$E:$E)</f>
        <v>12000000</v>
      </c>
      <c r="C648" s="1">
        <f>SUMIFS([1]HistoriaOrdenCW24031155!$E$2:$E$1413,[1]HistoriaOrdenCW24031155!$C$2:$C$1413,A648,[1]HistoriaOrdenCW24031155!$Z$2:$Z$1413,"")</f>
        <v>12000000</v>
      </c>
      <c r="D648" s="1">
        <f>SUMIFS([1]HistoriaOrdenCW24031155!$E$2:$E$1413,[1]HistoriaOrdenCW24031155!$C$2:$C$1413,A648,[1]HistoriaOrdenCW24031155!$Z$2:$Z$1413,"&gt; 0")</f>
        <v>0</v>
      </c>
      <c r="E648" s="4" t="str">
        <f>IFERROR(IF(VLOOKUP(A648,[1]HistoriaOrdenCW24031155!$C$2:$Z$1413,24,FALSE)=0,"",VLOOKUP(A648,[1]HistoriaOrdenCW24031155!$C$2:$Z$1413,24,FALSE)),"")</f>
        <v/>
      </c>
      <c r="F648" s="2" t="str">
        <f>MID(IF(VLOOKUP("SurOccidente",[1]HistoriaOrdenCW24031155!$B648:$D$1413,2,FALSE)="NA","",(VLOOKUP("SurOccidente",[1]HistoriaOrdenCW24031155!$B648:$D$1413,3,FALSE))),1,90)</f>
        <v>Ampliación Localidades 700 - Ampliación Obras Civiles</v>
      </c>
      <c r="G648" s="4">
        <f>VLOOKUP(A648,[1]HistoriaOrdenCW24031155!$C$2:$O$1413,13,FALSE)</f>
        <v>44412</v>
      </c>
      <c r="H648" t="str">
        <f t="shared" si="11"/>
        <v>Año 2</v>
      </c>
      <c r="I648" s="2" t="str">
        <f>VLOOKUP(LEFT(A648,3),TablasAnexas!$A$22:$B$41,2,FALSE)</f>
        <v>Ibague</v>
      </c>
      <c r="L648" t="str">
        <f>VLOOKUP(A648,[1]HistoriaOrdenCW24031155!$C$2:$F$1413,4,FALSE)</f>
        <v>German Dario Mancipe</v>
      </c>
    </row>
    <row r="649" spans="1:12" x14ac:dyDescent="0.25">
      <c r="A649" t="str">
        <f>VLOOKUP("SurOccidente",[1]HistoriaOrdenCW24031155!$B649:$C$1413,2,FALSE)</f>
        <v>FLO.Galerias-2</v>
      </c>
      <c r="B649" s="3">
        <f ca="1">SUMIF([1]HistoriaOrdenCW24031155!$C$1:$E$1413,A649,[1]HistoriaOrdenCW24031155!$E:$E)</f>
        <v>1859328</v>
      </c>
      <c r="C649" s="1">
        <f>SUMIFS([1]HistoriaOrdenCW24031155!$E$2:$E$1413,[1]HistoriaOrdenCW24031155!$C$2:$C$1413,A649,[1]HistoriaOrdenCW24031155!$Z$2:$Z$1413,"")</f>
        <v>0</v>
      </c>
      <c r="D649" s="1">
        <f>SUMIFS([1]HistoriaOrdenCW24031155!$E$2:$E$1413,[1]HistoriaOrdenCW24031155!$C$2:$C$1413,A649,[1]HistoriaOrdenCW24031155!$Z$2:$Z$1413,"&gt; 0")</f>
        <v>1859328</v>
      </c>
      <c r="E649" s="4">
        <f>IFERROR(IF(VLOOKUP(A649,[1]HistoriaOrdenCW24031155!$C$2:$Z$1413,24,FALSE)=0,"",VLOOKUP(A649,[1]HistoriaOrdenCW24031155!$C$2:$Z$1413,24,FALSE)),"")</f>
        <v>44442</v>
      </c>
      <c r="F649" s="2" t="str">
        <f>MID(IF(VLOOKUP("SurOccidente",[1]HistoriaOrdenCW24031155!$B649:$D$1413,2,FALSE)="NA","",(VLOOKUP("SurOccidente",[1]HistoriaOrdenCW24031155!$B649:$D$1413,3,FALSE))),1,90)</f>
        <v>Ampliación Localidades 700 - Ampliación Obras Civiles</v>
      </c>
      <c r="G649" s="4">
        <f>VLOOKUP(A649,[1]HistoriaOrdenCW24031155!$C$2:$O$1413,13,FALSE)</f>
        <v>44412</v>
      </c>
      <c r="H649" t="str">
        <f t="shared" si="11"/>
        <v>Año 2</v>
      </c>
      <c r="I649" s="2" t="str">
        <f>VLOOKUP(LEFT(A649,3),TablasAnexas!$A$22:$B$41,2,FALSE)</f>
        <v>Florencia</v>
      </c>
      <c r="L649" t="str">
        <f>VLOOKUP(A649,[1]HistoriaOrdenCW24031155!$C$2:$F$1413,4,FALSE)</f>
        <v>German Dario Mancipe</v>
      </c>
    </row>
    <row r="650" spans="1:12" x14ac:dyDescent="0.25">
      <c r="A650" t="str">
        <f>VLOOKUP("SurOccidente",[1]HistoriaOrdenCW24031155!$B650:$C$1413,2,FALSE)</f>
        <v>IBG.Salado</v>
      </c>
      <c r="B650" s="3">
        <f ca="1">SUMIF([1]HistoriaOrdenCW24031155!$C$1:$E$1413,A650,[1]HistoriaOrdenCW24031155!$E:$E)</f>
        <v>9917141</v>
      </c>
      <c r="C650" s="1">
        <f>SUMIFS([1]HistoriaOrdenCW24031155!$E$2:$E$1413,[1]HistoriaOrdenCW24031155!$C$2:$C$1413,A650,[1]HistoriaOrdenCW24031155!$Z$2:$Z$1413,"")</f>
        <v>0</v>
      </c>
      <c r="D650" s="1">
        <f>SUMIFS([1]HistoriaOrdenCW24031155!$E$2:$E$1413,[1]HistoriaOrdenCW24031155!$C$2:$C$1413,A650,[1]HistoriaOrdenCW24031155!$Z$2:$Z$1413,"&gt; 0")</f>
        <v>9917141</v>
      </c>
      <c r="E650" s="4">
        <f>IFERROR(IF(VLOOKUP(A650,[1]HistoriaOrdenCW24031155!$C$2:$Z$1413,24,FALSE)=0,"",VLOOKUP(A650,[1]HistoriaOrdenCW24031155!$C$2:$Z$1413,24,FALSE)),"")</f>
        <v>44442</v>
      </c>
      <c r="F650" s="2" t="str">
        <f>MID(IF(VLOOKUP("SurOccidente",[1]HistoriaOrdenCW24031155!$B650:$D$1413,2,FALSE)="NA","",(VLOOKUP("SurOccidente",[1]HistoriaOrdenCW24031155!$B650:$D$1413,3,FALSE))),1,90)</f>
        <v>Ampliación Localidades 700 - Ampliación Obras Civiles</v>
      </c>
      <c r="G650" s="4">
        <f>VLOOKUP(A650,[1]HistoriaOrdenCW24031155!$C$2:$O$1413,13,FALSE)</f>
        <v>44412</v>
      </c>
      <c r="H650" t="str">
        <f t="shared" si="11"/>
        <v>Año 2</v>
      </c>
      <c r="I650" s="2" t="str">
        <f>VLOOKUP(LEFT(A650,3),TablasAnexas!$A$22:$B$41,2,FALSE)</f>
        <v>Ibague</v>
      </c>
      <c r="L650" t="str">
        <f>VLOOKUP(A650,[1]HistoriaOrdenCW24031155!$C$2:$F$1413,4,FALSE)</f>
        <v>German Dario Mancipe</v>
      </c>
    </row>
    <row r="651" spans="1:12" x14ac:dyDescent="0.25">
      <c r="A651" t="str">
        <f>VLOOKUP("SurOccidente",[1]HistoriaOrdenCW24031155!$B651:$C$1413,2,FALSE)</f>
        <v>HUI.Zuluaga-2</v>
      </c>
      <c r="B651" s="3">
        <f ca="1">SUMIF([1]HistoriaOrdenCW24031155!$C$1:$E$1413,A651,[1]HistoriaOrdenCW24031155!$E:$E)</f>
        <v>12014001</v>
      </c>
      <c r="C651" s="1">
        <f>SUMIFS([1]HistoriaOrdenCW24031155!$E$2:$E$1413,[1]HistoriaOrdenCW24031155!$C$2:$C$1413,A651,[1]HistoriaOrdenCW24031155!$Z$2:$Z$1413,"")</f>
        <v>0</v>
      </c>
      <c r="D651" s="1">
        <f>SUMIFS([1]HistoriaOrdenCW24031155!$E$2:$E$1413,[1]HistoriaOrdenCW24031155!$C$2:$C$1413,A651,[1]HistoriaOrdenCW24031155!$Z$2:$Z$1413,"&gt; 0")</f>
        <v>12014001</v>
      </c>
      <c r="E651" s="4">
        <f>IFERROR(IF(VLOOKUP(A651,[1]HistoriaOrdenCW24031155!$C$2:$Z$1413,24,FALSE)=0,"",VLOOKUP(A651,[1]HistoriaOrdenCW24031155!$C$2:$Z$1413,24,FALSE)),"")</f>
        <v>44442</v>
      </c>
      <c r="F651" s="2" t="str">
        <f>MID(IF(VLOOKUP("SurOccidente",[1]HistoriaOrdenCW24031155!$B651:$D$1413,2,FALSE)="NA","",(VLOOKUP("SurOccidente",[1]HistoriaOrdenCW24031155!$B651:$D$1413,3,FALSE))),1,90)</f>
        <v>Ampliación Localidades 700 - Ampliación Obras Civiles</v>
      </c>
      <c r="G651" s="4">
        <f>VLOOKUP(A651,[1]HistoriaOrdenCW24031155!$C$2:$O$1413,13,FALSE)</f>
        <v>44412</v>
      </c>
      <c r="H651" t="str">
        <f t="shared" si="11"/>
        <v>Año 2</v>
      </c>
      <c r="I651" s="2" t="str">
        <f>VLOOKUP(LEFT(A651,3),TablasAnexas!$A$22:$B$41,2,FALSE)</f>
        <v>Huila</v>
      </c>
      <c r="L651" t="str">
        <f>VLOOKUP(A651,[1]HistoriaOrdenCW24031155!$C$2:$F$1413,4,FALSE)</f>
        <v>German Dario Mancipe</v>
      </c>
    </row>
    <row r="652" spans="1:12" x14ac:dyDescent="0.25">
      <c r="A652" t="str">
        <f>VLOOKUP("SurOccidente",[1]HistoriaOrdenCW24031155!$B652:$C$1413,2,FALSE)</f>
        <v>CAL.Colseguros</v>
      </c>
      <c r="B652" s="3">
        <f ca="1">SUMIF([1]HistoriaOrdenCW24031155!$C$1:$E$1413,A652,[1]HistoriaOrdenCW24031155!$E:$E)</f>
        <v>3912485</v>
      </c>
      <c r="C652" s="1">
        <f>SUMIFS([1]HistoriaOrdenCW24031155!$E$2:$E$1413,[1]HistoriaOrdenCW24031155!$C$2:$C$1413,A652,[1]HistoriaOrdenCW24031155!$Z$2:$Z$1413,"")</f>
        <v>0</v>
      </c>
      <c r="D652" s="1">
        <f>SUMIFS([1]HistoriaOrdenCW24031155!$E$2:$E$1413,[1]HistoriaOrdenCW24031155!$C$2:$C$1413,A652,[1]HistoriaOrdenCW24031155!$Z$2:$Z$1413,"&gt; 0")</f>
        <v>3912485</v>
      </c>
      <c r="E652" s="4">
        <f>IFERROR(IF(VLOOKUP(A652,[1]HistoriaOrdenCW24031155!$C$2:$Z$1413,24,FALSE)=0,"",VLOOKUP(A652,[1]HistoriaOrdenCW24031155!$C$2:$Z$1413,24,FALSE)),"")</f>
        <v>44442</v>
      </c>
      <c r="F652" s="2" t="str">
        <f>MID(IF(VLOOKUP("SurOccidente",[1]HistoriaOrdenCW24031155!$B652:$D$1413,2,FALSE)="NA","",(VLOOKUP("SurOccidente",[1]HistoriaOrdenCW24031155!$B652:$D$1413,3,FALSE))),1,90)</f>
        <v>Ampliación Localidades 700 - Ampliación Obras Civiles</v>
      </c>
      <c r="G652" s="4">
        <f>VLOOKUP(A652,[1]HistoriaOrdenCW24031155!$C$2:$O$1413,13,FALSE)</f>
        <v>44412</v>
      </c>
      <c r="H652" t="str">
        <f t="shared" si="11"/>
        <v>Año 2</v>
      </c>
      <c r="I652" s="2" t="str">
        <f>VLOOKUP(LEFT(A652,3),TablasAnexas!$A$22:$B$41,2,FALSE)</f>
        <v>Cali</v>
      </c>
      <c r="L652" t="str">
        <f>VLOOKUP(A652,[1]HistoriaOrdenCW24031155!$C$2:$F$1413,4,FALSE)</f>
        <v>German Dario Mancipe</v>
      </c>
    </row>
    <row r="653" spans="1:12" x14ac:dyDescent="0.25">
      <c r="A653" t="str">
        <f>VLOOKUP("SurOccidente",[1]HistoriaOrdenCW24031155!$B653:$C$1413,2,FALSE)</f>
        <v>CAQ.La Rastra</v>
      </c>
      <c r="B653" s="3">
        <f ca="1">SUMIF([1]HistoriaOrdenCW24031155!$C$1:$E$1413,A653,[1]HistoriaOrdenCW24031155!$E:$E)</f>
        <v>430718989</v>
      </c>
      <c r="C653" s="1">
        <f>SUMIFS([1]HistoriaOrdenCW24031155!$E$2:$E$1413,[1]HistoriaOrdenCW24031155!$C$2:$C$1413,A653,[1]HistoriaOrdenCW24031155!$Z$2:$Z$1413,"")</f>
        <v>70000000</v>
      </c>
      <c r="D653" s="1">
        <f>SUMIFS([1]HistoriaOrdenCW24031155!$E$2:$E$1413,[1]HistoriaOrdenCW24031155!$C$2:$C$1413,A653,[1]HistoriaOrdenCW24031155!$Z$2:$Z$1413,"&gt; 0")</f>
        <v>360718989</v>
      </c>
      <c r="E653" s="4" t="str">
        <f>IFERROR(IF(VLOOKUP(A653,[1]HistoriaOrdenCW24031155!$C$2:$Z$1413,24,FALSE)=0,"",VLOOKUP(A653,[1]HistoriaOrdenCW24031155!$C$2:$Z$1413,24,FALSE)),"")</f>
        <v/>
      </c>
      <c r="F653" s="2" t="str">
        <f>MID(IF(VLOOKUP("SurOccidente",[1]HistoriaOrdenCW24031155!$B653:$D$1413,2,FALSE)="NA","",(VLOOKUP("SurOccidente",[1]HistoriaOrdenCW24031155!$B653:$D$1413,3,FALSE))),1,90)</f>
        <v>Localidades 700 - Obra Eléctrica 100%</v>
      </c>
      <c r="G653" s="4">
        <f>VLOOKUP(A653,[1]HistoriaOrdenCW24031155!$C$2:$O$1413,13,FALSE)</f>
        <v>44414</v>
      </c>
      <c r="H653" t="str">
        <f t="shared" si="11"/>
        <v>Año 2</v>
      </c>
      <c r="I653" s="2" t="str">
        <f>VLOOKUP(LEFT(A653,3),TablasAnexas!$A$22:$B$41,2,FALSE)</f>
        <v>Caqueta</v>
      </c>
      <c r="L653" t="str">
        <f>VLOOKUP(A653,[1]HistoriaOrdenCW24031155!$C$2:$F$1413,4,FALSE)</f>
        <v>German David Diez</v>
      </c>
    </row>
    <row r="654" spans="1:12" x14ac:dyDescent="0.25">
      <c r="A654" t="str">
        <f>VLOOKUP("SurOccidente",[1]HistoriaOrdenCW24031155!$B654:$C$1413,2,FALSE)</f>
        <v>CAQ.La Rastra</v>
      </c>
      <c r="B654" s="3">
        <f ca="1">SUMIF([1]HistoriaOrdenCW24031155!$C$1:$E$1413,A654,[1]HistoriaOrdenCW24031155!$E:$E)</f>
        <v>430718989</v>
      </c>
      <c r="C654" s="1">
        <f>SUMIFS([1]HistoriaOrdenCW24031155!$E$2:$E$1413,[1]HistoriaOrdenCW24031155!$C$2:$C$1413,A654,[1]HistoriaOrdenCW24031155!$Z$2:$Z$1413,"")</f>
        <v>70000000</v>
      </c>
      <c r="D654" s="1">
        <f>SUMIFS([1]HistoriaOrdenCW24031155!$E$2:$E$1413,[1]HistoriaOrdenCW24031155!$C$2:$C$1413,A654,[1]HistoriaOrdenCW24031155!$Z$2:$Z$1413,"&gt; 0")</f>
        <v>360718989</v>
      </c>
      <c r="E654" s="4" t="str">
        <f>IFERROR(IF(VLOOKUP(A654,[1]HistoriaOrdenCW24031155!$C$2:$Z$1413,24,FALSE)=0,"",VLOOKUP(A654,[1]HistoriaOrdenCW24031155!$C$2:$Z$1413,24,FALSE)),"")</f>
        <v/>
      </c>
      <c r="F654" s="2" t="str">
        <f>MID(IF(VLOOKUP("SurOccidente",[1]HistoriaOrdenCW24031155!$B654:$D$1413,2,FALSE)="NA","",(VLOOKUP("SurOccidente",[1]HistoriaOrdenCW24031155!$B654:$D$1413,3,FALSE))),1,90)</f>
        <v>Localidades 700 - Obra Civil 100%</v>
      </c>
      <c r="G654" s="4">
        <f>VLOOKUP(A654,[1]HistoriaOrdenCW24031155!$C$2:$O$1413,13,FALSE)</f>
        <v>44414</v>
      </c>
      <c r="H654" t="str">
        <f t="shared" si="11"/>
        <v>Año 2</v>
      </c>
      <c r="I654" s="2" t="str">
        <f>VLOOKUP(LEFT(A654,3),TablasAnexas!$A$22:$B$41,2,FALSE)</f>
        <v>Caqueta</v>
      </c>
      <c r="L654" t="str">
        <f>VLOOKUP(A654,[1]HistoriaOrdenCW24031155!$C$2:$F$1413,4,FALSE)</f>
        <v>German David Diez</v>
      </c>
    </row>
    <row r="655" spans="1:12" x14ac:dyDescent="0.25">
      <c r="A655" t="str">
        <f>VLOOKUP("SurOccidente",[1]HistoriaOrdenCW24031155!$B655:$C$1413,2,FALSE)</f>
        <v>NAR.Ipiales-1</v>
      </c>
      <c r="B655" s="3">
        <f ca="1">SUMIF([1]HistoriaOrdenCW24031155!$C$1:$E$1413,A655,[1]HistoriaOrdenCW24031155!$E:$E)</f>
        <v>69049181</v>
      </c>
      <c r="C655" s="1">
        <f>SUMIFS([1]HistoriaOrdenCW24031155!$E$2:$E$1413,[1]HistoriaOrdenCW24031155!$C$2:$C$1413,A655,[1]HistoriaOrdenCW24031155!$Z$2:$Z$1413,"")</f>
        <v>15000000</v>
      </c>
      <c r="D655" s="1">
        <f>SUMIFS([1]HistoriaOrdenCW24031155!$E$2:$E$1413,[1]HistoriaOrdenCW24031155!$C$2:$C$1413,A655,[1]HistoriaOrdenCW24031155!$Z$2:$Z$1413,"&gt; 0")</f>
        <v>54049181</v>
      </c>
      <c r="E655" s="4" t="str">
        <f>IFERROR(IF(VLOOKUP(A655,[1]HistoriaOrdenCW24031155!$C$2:$Z$1413,24,FALSE)=0,"",VLOOKUP(A655,[1]HistoriaOrdenCW24031155!$C$2:$Z$1413,24,FALSE)),"")</f>
        <v/>
      </c>
      <c r="F655" s="2" t="str">
        <f>MID(IF(VLOOKUP("SurOccidente",[1]HistoriaOrdenCW24031155!$B655:$D$1413,2,FALSE)="NA","",(VLOOKUP("SurOccidente",[1]HistoriaOrdenCW24031155!$B655:$D$1413,3,FALSE))),1,90)</f>
        <v>Adecuaciones - Obras Civiles Menores</v>
      </c>
      <c r="G655" s="4">
        <f>VLOOKUP(A655,[1]HistoriaOrdenCW24031155!$C$2:$O$1413,13,FALSE)</f>
        <v>44557</v>
      </c>
      <c r="H655" t="str">
        <f t="shared" si="11"/>
        <v>Año 2</v>
      </c>
      <c r="I655" s="2" t="str">
        <f>VLOOKUP(LEFT(A655,3),TablasAnexas!$A$22:$B$41,2,FALSE)</f>
        <v>Nariño</v>
      </c>
      <c r="L655" t="str">
        <f>VLOOKUP(A655,[1]HistoriaOrdenCW24031155!$C$2:$F$1413,4,FALSE)</f>
        <v>Juan Carlos Gonzalez</v>
      </c>
    </row>
    <row r="656" spans="1:12" x14ac:dyDescent="0.25">
      <c r="A656" t="str">
        <f>VLOOKUP("SurOccidente",[1]HistoriaOrdenCW24031155!$B656:$C$1413,2,FALSE)</f>
        <v>CAQ.Los Laureles</v>
      </c>
      <c r="B656" s="3">
        <f ca="1">SUMIF([1]HistoriaOrdenCW24031155!$C$1:$E$1413,A656,[1]HistoriaOrdenCW24031155!$E:$E)</f>
        <v>650271174</v>
      </c>
      <c r="C656" s="1">
        <f>SUMIFS([1]HistoriaOrdenCW24031155!$E$2:$E$1413,[1]HistoriaOrdenCW24031155!$C$2:$C$1413,A656,[1]HistoriaOrdenCW24031155!$Z$2:$Z$1413,"")</f>
        <v>0</v>
      </c>
      <c r="D656" s="1">
        <f>SUMIFS([1]HistoriaOrdenCW24031155!$E$2:$E$1413,[1]HistoriaOrdenCW24031155!$C$2:$C$1413,A656,[1]HistoriaOrdenCW24031155!$Z$2:$Z$1413,"&gt; 0")</f>
        <v>650271174</v>
      </c>
      <c r="E656" s="4">
        <f>IFERROR(IF(VLOOKUP(A656,[1]HistoriaOrdenCW24031155!$C$2:$Z$1413,24,FALSE)=0,"",VLOOKUP(A656,[1]HistoriaOrdenCW24031155!$C$2:$Z$1413,24,FALSE)),"")</f>
        <v>44567</v>
      </c>
      <c r="F656" s="2" t="str">
        <f>MID(IF(VLOOKUP("SurOccidente",[1]HistoriaOrdenCW24031155!$B656:$D$1413,2,FALSE)="NA","",(VLOOKUP("SurOccidente",[1]HistoriaOrdenCW24031155!$B656:$D$1413,3,FALSE))),1,90)</f>
        <v>Localidades 700 - Suministro e Instalación Torre</v>
      </c>
      <c r="G656" s="4">
        <f>VLOOKUP(A656,[1]HistoriaOrdenCW24031155!$C$2:$O$1413,13,FALSE)</f>
        <v>44413</v>
      </c>
      <c r="H656" t="str">
        <f t="shared" si="11"/>
        <v>Año 2</v>
      </c>
      <c r="I656" s="2" t="str">
        <f>VLOOKUP(LEFT(A656,3),TablasAnexas!$A$22:$B$41,2,FALSE)</f>
        <v>Caqueta</v>
      </c>
      <c r="L656" t="str">
        <f>VLOOKUP(A656,[1]HistoriaOrdenCW24031155!$C$2:$F$1413,4,FALSE)</f>
        <v>German David Diez</v>
      </c>
    </row>
    <row r="657" spans="1:12" x14ac:dyDescent="0.25">
      <c r="A657" t="str">
        <f>VLOOKUP("SurOccidente",[1]HistoriaOrdenCW24031155!$B657:$C$1413,2,FALSE)</f>
        <v>CAQ.Los Laureles</v>
      </c>
      <c r="B657" s="3">
        <f ca="1">SUMIF([1]HistoriaOrdenCW24031155!$C$1:$E$1413,A657,[1]HistoriaOrdenCW24031155!$E:$E)</f>
        <v>650271174</v>
      </c>
      <c r="C657" s="1">
        <f>SUMIFS([1]HistoriaOrdenCW24031155!$E$2:$E$1413,[1]HistoriaOrdenCW24031155!$C$2:$C$1413,A657,[1]HistoriaOrdenCW24031155!$Z$2:$Z$1413,"")</f>
        <v>0</v>
      </c>
      <c r="D657" s="1">
        <f>SUMIFS([1]HistoriaOrdenCW24031155!$E$2:$E$1413,[1]HistoriaOrdenCW24031155!$C$2:$C$1413,A657,[1]HistoriaOrdenCW24031155!$Z$2:$Z$1413,"&gt; 0")</f>
        <v>650271174</v>
      </c>
      <c r="E657" s="4">
        <f>IFERROR(IF(VLOOKUP(A657,[1]HistoriaOrdenCW24031155!$C$2:$Z$1413,24,FALSE)=0,"",VLOOKUP(A657,[1]HistoriaOrdenCW24031155!$C$2:$Z$1413,24,FALSE)),"")</f>
        <v>44567</v>
      </c>
      <c r="F657" s="2" t="str">
        <f>MID(IF(VLOOKUP("SurOccidente",[1]HistoriaOrdenCW24031155!$B657:$D$1413,2,FALSE)="NA","",(VLOOKUP("SurOccidente",[1]HistoriaOrdenCW24031155!$B657:$D$1413,3,FALSE))),1,90)</f>
        <v>Localidades 700 - Cimentación Torre</v>
      </c>
      <c r="G657" s="4">
        <f>VLOOKUP(A657,[1]HistoriaOrdenCW24031155!$C$2:$O$1413,13,FALSE)</f>
        <v>44413</v>
      </c>
      <c r="H657" t="str">
        <f t="shared" si="11"/>
        <v>Año 2</v>
      </c>
      <c r="I657" s="2" t="str">
        <f>VLOOKUP(LEFT(A657,3),TablasAnexas!$A$22:$B$41,2,FALSE)</f>
        <v>Caqueta</v>
      </c>
      <c r="L657" t="str">
        <f>VLOOKUP(A657,[1]HistoriaOrdenCW24031155!$C$2:$F$1413,4,FALSE)</f>
        <v>German David Diez</v>
      </c>
    </row>
    <row r="658" spans="1:12" x14ac:dyDescent="0.25">
      <c r="A658" t="str">
        <f>VLOOKUP("SurOccidente",[1]HistoriaOrdenCW24031155!$B658:$C$1413,2,FALSE)</f>
        <v>CAQ.Los Laureles</v>
      </c>
      <c r="B658" s="3">
        <f ca="1">SUMIF([1]HistoriaOrdenCW24031155!$C$1:$E$1413,A658,[1]HistoriaOrdenCW24031155!$E:$E)</f>
        <v>650271174</v>
      </c>
      <c r="C658" s="1">
        <f>SUMIFS([1]HistoriaOrdenCW24031155!$E$2:$E$1413,[1]HistoriaOrdenCW24031155!$C$2:$C$1413,A658,[1]HistoriaOrdenCW24031155!$Z$2:$Z$1413,"")</f>
        <v>0</v>
      </c>
      <c r="D658" s="1">
        <f>SUMIFS([1]HistoriaOrdenCW24031155!$E$2:$E$1413,[1]HistoriaOrdenCW24031155!$C$2:$C$1413,A658,[1]HistoriaOrdenCW24031155!$Z$2:$Z$1413,"&gt; 0")</f>
        <v>650271174</v>
      </c>
      <c r="E658" s="4">
        <f>IFERROR(IF(VLOOKUP(A658,[1]HistoriaOrdenCW24031155!$C$2:$Z$1413,24,FALSE)=0,"",VLOOKUP(A658,[1]HistoriaOrdenCW24031155!$C$2:$Z$1413,24,FALSE)),"")</f>
        <v>44567</v>
      </c>
      <c r="F658" s="2" t="str">
        <f>MID(IF(VLOOKUP("SurOccidente",[1]HistoriaOrdenCW24031155!$B658:$D$1413,2,FALSE)="NA","",(VLOOKUP("SurOccidente",[1]HistoriaOrdenCW24031155!$B658:$D$1413,3,FALSE))),1,90)</f>
        <v>Localidades 700 - Obra Eléctrica 100%</v>
      </c>
      <c r="G658" s="4">
        <f>VLOOKUP(A658,[1]HistoriaOrdenCW24031155!$C$2:$O$1413,13,FALSE)</f>
        <v>44413</v>
      </c>
      <c r="H658" t="str">
        <f t="shared" si="11"/>
        <v>Año 2</v>
      </c>
      <c r="I658" s="2" t="str">
        <f>VLOOKUP(LEFT(A658,3),TablasAnexas!$A$22:$B$41,2,FALSE)</f>
        <v>Caqueta</v>
      </c>
      <c r="L658" t="str">
        <f>VLOOKUP(A658,[1]HistoriaOrdenCW24031155!$C$2:$F$1413,4,FALSE)</f>
        <v>German David Diez</v>
      </c>
    </row>
    <row r="659" spans="1:12" x14ac:dyDescent="0.25">
      <c r="A659" t="str">
        <f>VLOOKUP("SurOccidente",[1]HistoriaOrdenCW24031155!$B659:$C$1413,2,FALSE)</f>
        <v>PUT.Campobello</v>
      </c>
      <c r="B659" s="3">
        <f ca="1">SUMIF([1]HistoriaOrdenCW24031155!$C$1:$E$1413,A659,[1]HistoriaOrdenCW24031155!$E:$E)</f>
        <v>562458311</v>
      </c>
      <c r="C659" s="1">
        <f>SUMIFS([1]HistoriaOrdenCW24031155!$E$2:$E$1413,[1]HistoriaOrdenCW24031155!$C$2:$C$1413,A659,[1]HistoriaOrdenCW24031155!$Z$2:$Z$1413,"")</f>
        <v>70000000</v>
      </c>
      <c r="D659" s="1">
        <f>SUMIFS([1]HistoriaOrdenCW24031155!$E$2:$E$1413,[1]HistoriaOrdenCW24031155!$C$2:$C$1413,A659,[1]HistoriaOrdenCW24031155!$Z$2:$Z$1413,"&gt; 0")</f>
        <v>492458311</v>
      </c>
      <c r="E659" s="4">
        <f>IFERROR(IF(VLOOKUP(A659,[1]HistoriaOrdenCW24031155!$C$2:$Z$1413,24,FALSE)=0,"",VLOOKUP(A659,[1]HistoriaOrdenCW24031155!$C$2:$Z$1413,24,FALSE)),"")</f>
        <v>44504</v>
      </c>
      <c r="F659" s="2" t="str">
        <f>MID(IF(VLOOKUP("SurOccidente",[1]HistoriaOrdenCW24031155!$B659:$D$1413,2,FALSE)="NA","",(VLOOKUP("SurOccidente",[1]HistoriaOrdenCW24031155!$B659:$D$1413,3,FALSE))),1,90)</f>
        <v>Localidades 700 - Suministro e Instalación Torre</v>
      </c>
      <c r="G659" s="4">
        <f>VLOOKUP(A659,[1]HistoriaOrdenCW24031155!$C$2:$O$1413,13,FALSE)</f>
        <v>44413</v>
      </c>
      <c r="H659" t="str">
        <f t="shared" si="11"/>
        <v>Año 2</v>
      </c>
      <c r="I659" s="2" t="str">
        <f>VLOOKUP(LEFT(A659,3),TablasAnexas!$A$22:$B$41,2,FALSE)</f>
        <v>Putumayo</v>
      </c>
      <c r="L659" t="str">
        <f>VLOOKUP(A659,[1]HistoriaOrdenCW24031155!$C$2:$F$1413,4,FALSE)</f>
        <v>German David Diez</v>
      </c>
    </row>
    <row r="660" spans="1:12" x14ac:dyDescent="0.25">
      <c r="A660" t="str">
        <f>VLOOKUP("SurOccidente",[1]HistoriaOrdenCW24031155!$B660:$C$1413,2,FALSE)</f>
        <v>PUT.Campobello</v>
      </c>
      <c r="B660" s="3">
        <f ca="1">SUMIF([1]HistoriaOrdenCW24031155!$C$1:$E$1413,A660,[1]HistoriaOrdenCW24031155!$E:$E)</f>
        <v>562458311</v>
      </c>
      <c r="C660" s="1">
        <f>SUMIFS([1]HistoriaOrdenCW24031155!$E$2:$E$1413,[1]HistoriaOrdenCW24031155!$C$2:$C$1413,A660,[1]HistoriaOrdenCW24031155!$Z$2:$Z$1413,"")</f>
        <v>70000000</v>
      </c>
      <c r="D660" s="1">
        <f>SUMIFS([1]HistoriaOrdenCW24031155!$E$2:$E$1413,[1]HistoriaOrdenCW24031155!$C$2:$C$1413,A660,[1]HistoriaOrdenCW24031155!$Z$2:$Z$1413,"&gt; 0")</f>
        <v>492458311</v>
      </c>
      <c r="E660" s="4">
        <f>IFERROR(IF(VLOOKUP(A660,[1]HistoriaOrdenCW24031155!$C$2:$Z$1413,24,FALSE)=0,"",VLOOKUP(A660,[1]HistoriaOrdenCW24031155!$C$2:$Z$1413,24,FALSE)),"")</f>
        <v>44504</v>
      </c>
      <c r="F660" s="2" t="str">
        <f>MID(IF(VLOOKUP("SurOccidente",[1]HistoriaOrdenCW24031155!$B660:$D$1413,2,FALSE)="NA","",(VLOOKUP("SurOccidente",[1]HistoriaOrdenCW24031155!$B660:$D$1413,3,FALSE))),1,90)</f>
        <v>Localidades 700 - Cimentación Torre</v>
      </c>
      <c r="G660" s="4">
        <f>VLOOKUP(A660,[1]HistoriaOrdenCW24031155!$C$2:$O$1413,13,FALSE)</f>
        <v>44413</v>
      </c>
      <c r="H660" t="str">
        <f t="shared" si="11"/>
        <v>Año 2</v>
      </c>
      <c r="I660" s="2" t="str">
        <f>VLOOKUP(LEFT(A660,3),TablasAnexas!$A$22:$B$41,2,FALSE)</f>
        <v>Putumayo</v>
      </c>
      <c r="L660" t="str">
        <f>VLOOKUP(A660,[1]HistoriaOrdenCW24031155!$C$2:$F$1413,4,FALSE)</f>
        <v>German David Diez</v>
      </c>
    </row>
    <row r="661" spans="1:12" x14ac:dyDescent="0.25">
      <c r="A661" t="str">
        <f>VLOOKUP("SurOccidente",[1]HistoriaOrdenCW24031155!$B661:$C$1413,2,FALSE)</f>
        <v>PUT.Campobello</v>
      </c>
      <c r="B661" s="3">
        <f ca="1">SUMIF([1]HistoriaOrdenCW24031155!$C$1:$E$1413,A661,[1]HistoriaOrdenCW24031155!$E:$E)</f>
        <v>562458311</v>
      </c>
      <c r="C661" s="1">
        <f>SUMIFS([1]HistoriaOrdenCW24031155!$E$2:$E$1413,[1]HistoriaOrdenCW24031155!$C$2:$C$1413,A661,[1]HistoriaOrdenCW24031155!$Z$2:$Z$1413,"")</f>
        <v>70000000</v>
      </c>
      <c r="D661" s="1">
        <f>SUMIFS([1]HistoriaOrdenCW24031155!$E$2:$E$1413,[1]HistoriaOrdenCW24031155!$C$2:$C$1413,A661,[1]HistoriaOrdenCW24031155!$Z$2:$Z$1413,"&gt; 0")</f>
        <v>492458311</v>
      </c>
      <c r="E661" s="4">
        <f>IFERROR(IF(VLOOKUP(A661,[1]HistoriaOrdenCW24031155!$C$2:$Z$1413,24,FALSE)=0,"",VLOOKUP(A661,[1]HistoriaOrdenCW24031155!$C$2:$Z$1413,24,FALSE)),"")</f>
        <v>44504</v>
      </c>
      <c r="F661" s="2" t="str">
        <f>MID(IF(VLOOKUP("SurOccidente",[1]HistoriaOrdenCW24031155!$B661:$D$1413,2,FALSE)="NA","",(VLOOKUP("SurOccidente",[1]HistoriaOrdenCW24031155!$B661:$D$1413,3,FALSE))),1,90)</f>
        <v>Localidades 700 - Obra Eléctrica 100%</v>
      </c>
      <c r="G661" s="4">
        <f>VLOOKUP(A661,[1]HistoriaOrdenCW24031155!$C$2:$O$1413,13,FALSE)</f>
        <v>44413</v>
      </c>
      <c r="H661" t="str">
        <f t="shared" si="11"/>
        <v>Año 2</v>
      </c>
      <c r="I661" s="2" t="str">
        <f>VLOOKUP(LEFT(A661,3),TablasAnexas!$A$22:$B$41,2,FALSE)</f>
        <v>Putumayo</v>
      </c>
      <c r="L661" t="str">
        <f>VLOOKUP(A661,[1]HistoriaOrdenCW24031155!$C$2:$F$1413,4,FALSE)</f>
        <v>German David Diez</v>
      </c>
    </row>
    <row r="662" spans="1:12" x14ac:dyDescent="0.25">
      <c r="A662" t="str">
        <f>VLOOKUP("SurOccidente",[1]HistoriaOrdenCW24031155!$B662:$C$1413,2,FALSE)</f>
        <v>PUT.Campobello</v>
      </c>
      <c r="B662" s="3">
        <f ca="1">SUMIF([1]HistoriaOrdenCW24031155!$C$1:$E$1413,A662,[1]HistoriaOrdenCW24031155!$E:$E)</f>
        <v>562458311</v>
      </c>
      <c r="C662" s="1">
        <f>SUMIFS([1]HistoriaOrdenCW24031155!$E$2:$E$1413,[1]HistoriaOrdenCW24031155!$C$2:$C$1413,A662,[1]HistoriaOrdenCW24031155!$Z$2:$Z$1413,"")</f>
        <v>70000000</v>
      </c>
      <c r="D662" s="1">
        <f>SUMIFS([1]HistoriaOrdenCW24031155!$E$2:$E$1413,[1]HistoriaOrdenCW24031155!$C$2:$C$1413,A662,[1]HistoriaOrdenCW24031155!$Z$2:$Z$1413,"&gt; 0")</f>
        <v>492458311</v>
      </c>
      <c r="E662" s="4">
        <f>IFERROR(IF(VLOOKUP(A662,[1]HistoriaOrdenCW24031155!$C$2:$Z$1413,24,FALSE)=0,"",VLOOKUP(A662,[1]HistoriaOrdenCW24031155!$C$2:$Z$1413,24,FALSE)),"")</f>
        <v>44504</v>
      </c>
      <c r="F662" s="2" t="str">
        <f>MID(IF(VLOOKUP("SurOccidente",[1]HistoriaOrdenCW24031155!$B662:$D$1413,2,FALSE)="NA","",(VLOOKUP("SurOccidente",[1]HistoriaOrdenCW24031155!$B662:$D$1413,3,FALSE))),1,90)</f>
        <v>Localidades 700 - Obra Civil 100%</v>
      </c>
      <c r="G662" s="4">
        <f>VLOOKUP(A662,[1]HistoriaOrdenCW24031155!$C$2:$O$1413,13,FALSE)</f>
        <v>44413</v>
      </c>
      <c r="H662" t="str">
        <f t="shared" si="11"/>
        <v>Año 2</v>
      </c>
      <c r="I662" s="2" t="str">
        <f>VLOOKUP(LEFT(A662,3),TablasAnexas!$A$22:$B$41,2,FALSE)</f>
        <v>Putumayo</v>
      </c>
      <c r="L662" t="str">
        <f>VLOOKUP(A662,[1]HistoriaOrdenCW24031155!$C$2:$F$1413,4,FALSE)</f>
        <v>German David Diez</v>
      </c>
    </row>
    <row r="663" spans="1:12" x14ac:dyDescent="0.25">
      <c r="A663" t="str">
        <f>VLOOKUP("SurOccidente",[1]HistoriaOrdenCW24031155!$B663:$C$1413,2,FALSE)</f>
        <v>PUT.San Vicente</v>
      </c>
      <c r="B663" s="3">
        <f ca="1">SUMIF([1]HistoriaOrdenCW24031155!$C$1:$E$1413,A663,[1]HistoriaOrdenCW24031155!$E:$E)</f>
        <v>763660609</v>
      </c>
      <c r="C663" s="1">
        <f>SUMIFS([1]HistoriaOrdenCW24031155!$E$2:$E$1413,[1]HistoriaOrdenCW24031155!$C$2:$C$1413,A663,[1]HistoriaOrdenCW24031155!$Z$2:$Z$1413,"")</f>
        <v>763660609</v>
      </c>
      <c r="D663" s="1">
        <f>SUMIFS([1]HistoriaOrdenCW24031155!$E$2:$E$1413,[1]HistoriaOrdenCW24031155!$C$2:$C$1413,A663,[1]HistoriaOrdenCW24031155!$Z$2:$Z$1413,"&gt; 0")</f>
        <v>0</v>
      </c>
      <c r="E663" s="4" t="str">
        <f>IFERROR(IF(VLOOKUP(A663,[1]HistoriaOrdenCW24031155!$C$2:$Z$1413,24,FALSE)=0,"",VLOOKUP(A663,[1]HistoriaOrdenCW24031155!$C$2:$Z$1413,24,FALSE)),"")</f>
        <v/>
      </c>
      <c r="F663" s="2" t="str">
        <f>MID(IF(VLOOKUP("SurOccidente",[1]HistoriaOrdenCW24031155!$B663:$D$1413,2,FALSE)="NA","",(VLOOKUP("SurOccidente",[1]HistoriaOrdenCW24031155!$B663:$D$1413,3,FALSE))),1,90)</f>
        <v>Localidades 700 - Suministro e Instalación Torre</v>
      </c>
      <c r="G663" s="4">
        <f>VLOOKUP(A663,[1]HistoriaOrdenCW24031155!$C$2:$O$1413,13,FALSE)</f>
        <v>44413</v>
      </c>
      <c r="H663" t="str">
        <f t="shared" si="11"/>
        <v>Año 2</v>
      </c>
      <c r="I663" s="2" t="str">
        <f>VLOOKUP(LEFT(A663,3),TablasAnexas!$A$22:$B$41,2,FALSE)</f>
        <v>Putumayo</v>
      </c>
      <c r="L663" t="str">
        <f>VLOOKUP(A663,[1]HistoriaOrdenCW24031155!$C$2:$F$1413,4,FALSE)</f>
        <v>German David Diez</v>
      </c>
    </row>
    <row r="664" spans="1:12" x14ac:dyDescent="0.25">
      <c r="A664" t="str">
        <f>VLOOKUP("SurOccidente",[1]HistoriaOrdenCW24031155!$B664:$C$1413,2,FALSE)</f>
        <v>PUT.San Vicente</v>
      </c>
      <c r="B664" s="3">
        <f ca="1">SUMIF([1]HistoriaOrdenCW24031155!$C$1:$E$1413,A664,[1]HistoriaOrdenCW24031155!$E:$E)</f>
        <v>763660609</v>
      </c>
      <c r="C664" s="1">
        <f>SUMIFS([1]HistoriaOrdenCW24031155!$E$2:$E$1413,[1]HistoriaOrdenCW24031155!$C$2:$C$1413,A664,[1]HistoriaOrdenCW24031155!$Z$2:$Z$1413,"")</f>
        <v>763660609</v>
      </c>
      <c r="D664" s="1">
        <f>SUMIFS([1]HistoriaOrdenCW24031155!$E$2:$E$1413,[1]HistoriaOrdenCW24031155!$C$2:$C$1413,A664,[1]HistoriaOrdenCW24031155!$Z$2:$Z$1413,"&gt; 0")</f>
        <v>0</v>
      </c>
      <c r="E664" s="4" t="str">
        <f>IFERROR(IF(VLOOKUP(A664,[1]HistoriaOrdenCW24031155!$C$2:$Z$1413,24,FALSE)=0,"",VLOOKUP(A664,[1]HistoriaOrdenCW24031155!$C$2:$Z$1413,24,FALSE)),"")</f>
        <v/>
      </c>
      <c r="F664" s="2" t="str">
        <f>MID(IF(VLOOKUP("SurOccidente",[1]HistoriaOrdenCW24031155!$B664:$D$1413,2,FALSE)="NA","",(VLOOKUP("SurOccidente",[1]HistoriaOrdenCW24031155!$B664:$D$1413,3,FALSE))),1,90)</f>
        <v>Localidades 700 - Cimentación Torre</v>
      </c>
      <c r="G664" s="4">
        <f>VLOOKUP(A664,[1]HistoriaOrdenCW24031155!$C$2:$O$1413,13,FALSE)</f>
        <v>44413</v>
      </c>
      <c r="H664" t="str">
        <f t="shared" si="11"/>
        <v>Año 2</v>
      </c>
      <c r="I664" s="2" t="str">
        <f>VLOOKUP(LEFT(A664,3),TablasAnexas!$A$22:$B$41,2,FALSE)</f>
        <v>Putumayo</v>
      </c>
      <c r="L664" t="str">
        <f>VLOOKUP(A664,[1]HistoriaOrdenCW24031155!$C$2:$F$1413,4,FALSE)</f>
        <v>German David Diez</v>
      </c>
    </row>
    <row r="665" spans="1:12" x14ac:dyDescent="0.25">
      <c r="A665" t="str">
        <f>VLOOKUP("SurOccidente",[1]HistoriaOrdenCW24031155!$B665:$C$1413,2,FALSE)</f>
        <v>PUT.San Vicente</v>
      </c>
      <c r="B665" s="3">
        <f ca="1">SUMIF([1]HistoriaOrdenCW24031155!$C$1:$E$1413,A665,[1]HistoriaOrdenCW24031155!$E:$E)</f>
        <v>763660609</v>
      </c>
      <c r="C665" s="1">
        <f>SUMIFS([1]HistoriaOrdenCW24031155!$E$2:$E$1413,[1]HistoriaOrdenCW24031155!$C$2:$C$1413,A665,[1]HistoriaOrdenCW24031155!$Z$2:$Z$1413,"")</f>
        <v>763660609</v>
      </c>
      <c r="D665" s="1">
        <f>SUMIFS([1]HistoriaOrdenCW24031155!$E$2:$E$1413,[1]HistoriaOrdenCW24031155!$C$2:$C$1413,A665,[1]HistoriaOrdenCW24031155!$Z$2:$Z$1413,"&gt; 0")</f>
        <v>0</v>
      </c>
      <c r="E665" s="4" t="str">
        <f>IFERROR(IF(VLOOKUP(A665,[1]HistoriaOrdenCW24031155!$C$2:$Z$1413,24,FALSE)=0,"",VLOOKUP(A665,[1]HistoriaOrdenCW24031155!$C$2:$Z$1413,24,FALSE)),"")</f>
        <v/>
      </c>
      <c r="F665" s="2" t="str">
        <f>MID(IF(VLOOKUP("SurOccidente",[1]HistoriaOrdenCW24031155!$B665:$D$1413,2,FALSE)="NA","",(VLOOKUP("SurOccidente",[1]HistoriaOrdenCW24031155!$B665:$D$1413,3,FALSE))),1,90)</f>
        <v>Localidades 700 - Obra Eléctrica 100%</v>
      </c>
      <c r="G665" s="4">
        <f>VLOOKUP(A665,[1]HistoriaOrdenCW24031155!$C$2:$O$1413,13,FALSE)</f>
        <v>44413</v>
      </c>
      <c r="H665" t="str">
        <f t="shared" si="11"/>
        <v>Año 2</v>
      </c>
      <c r="I665" s="2" t="str">
        <f>VLOOKUP(LEFT(A665,3),TablasAnexas!$A$22:$B$41,2,FALSE)</f>
        <v>Putumayo</v>
      </c>
      <c r="L665" t="str">
        <f>VLOOKUP(A665,[1]HistoriaOrdenCW24031155!$C$2:$F$1413,4,FALSE)</f>
        <v>German David Diez</v>
      </c>
    </row>
    <row r="666" spans="1:12" x14ac:dyDescent="0.25">
      <c r="A666" t="str">
        <f>VLOOKUP("SurOccidente",[1]HistoriaOrdenCW24031155!$B666:$C$1413,2,FALSE)</f>
        <v>PUT.San Vicente</v>
      </c>
      <c r="B666" s="3">
        <f ca="1">SUMIF([1]HistoriaOrdenCW24031155!$C$1:$E$1413,A666,[1]HistoriaOrdenCW24031155!$E:$E)</f>
        <v>763660609</v>
      </c>
      <c r="C666" s="1">
        <f>SUMIFS([1]HistoriaOrdenCW24031155!$E$2:$E$1413,[1]HistoriaOrdenCW24031155!$C$2:$C$1413,A666,[1]HistoriaOrdenCW24031155!$Z$2:$Z$1413,"")</f>
        <v>763660609</v>
      </c>
      <c r="D666" s="1">
        <f>SUMIFS([1]HistoriaOrdenCW24031155!$E$2:$E$1413,[1]HistoriaOrdenCW24031155!$C$2:$C$1413,A666,[1]HistoriaOrdenCW24031155!$Z$2:$Z$1413,"&gt; 0")</f>
        <v>0</v>
      </c>
      <c r="E666" s="4" t="str">
        <f>IFERROR(IF(VLOOKUP(A666,[1]HistoriaOrdenCW24031155!$C$2:$Z$1413,24,FALSE)=0,"",VLOOKUP(A666,[1]HistoriaOrdenCW24031155!$C$2:$Z$1413,24,FALSE)),"")</f>
        <v/>
      </c>
      <c r="F666" s="2" t="str">
        <f>MID(IF(VLOOKUP("SurOccidente",[1]HistoriaOrdenCW24031155!$B666:$D$1413,2,FALSE)="NA","",(VLOOKUP("SurOccidente",[1]HistoriaOrdenCW24031155!$B666:$D$1413,3,FALSE))),1,90)</f>
        <v>Localidades 700 - Obra Civil 100%</v>
      </c>
      <c r="G666" s="4">
        <f>VLOOKUP(A666,[1]HistoriaOrdenCW24031155!$C$2:$O$1413,13,FALSE)</f>
        <v>44413</v>
      </c>
      <c r="H666" t="str">
        <f t="shared" si="11"/>
        <v>Año 2</v>
      </c>
      <c r="I666" s="2" t="str">
        <f>VLOOKUP(LEFT(A666,3),TablasAnexas!$A$22:$B$41,2,FALSE)</f>
        <v>Putumayo</v>
      </c>
      <c r="L666" t="str">
        <f>VLOOKUP(A666,[1]HistoriaOrdenCW24031155!$C$2:$F$1413,4,FALSE)</f>
        <v>German David Diez</v>
      </c>
    </row>
    <row r="667" spans="1:12" x14ac:dyDescent="0.25">
      <c r="A667" t="str">
        <f>VLOOKUP("SurOccidente",[1]HistoriaOrdenCW24031155!$B667:$C$1413,2,FALSE)</f>
        <v>PUT.Arizona</v>
      </c>
      <c r="B667" s="3">
        <f ca="1">SUMIF([1]HistoriaOrdenCW24031155!$C$1:$E$1413,A667,[1]HistoriaOrdenCW24031155!$E:$E)</f>
        <v>578466570</v>
      </c>
      <c r="C667" s="1">
        <f>SUMIFS([1]HistoriaOrdenCW24031155!$E$2:$E$1413,[1]HistoriaOrdenCW24031155!$C$2:$C$1413,A667,[1]HistoriaOrdenCW24031155!$Z$2:$Z$1413,"")</f>
        <v>0</v>
      </c>
      <c r="D667" s="1">
        <f>SUMIFS([1]HistoriaOrdenCW24031155!$E$2:$E$1413,[1]HistoriaOrdenCW24031155!$C$2:$C$1413,A667,[1]HistoriaOrdenCW24031155!$Z$2:$Z$1413,"&gt; 0")</f>
        <v>578466570</v>
      </c>
      <c r="E667" s="4">
        <f>IFERROR(IF(VLOOKUP(A667,[1]HistoriaOrdenCW24031155!$C$2:$Z$1413,24,FALSE)=0,"",VLOOKUP(A667,[1]HistoriaOrdenCW24031155!$C$2:$Z$1413,24,FALSE)),"")</f>
        <v>44473</v>
      </c>
      <c r="F667" s="2" t="str">
        <f>MID(IF(VLOOKUP("SurOccidente",[1]HistoriaOrdenCW24031155!$B667:$D$1413,2,FALSE)="NA","",(VLOOKUP("SurOccidente",[1]HistoriaOrdenCW24031155!$B667:$D$1413,3,FALSE))),1,90)</f>
        <v>Localidades 700 - Suministro e Instalación Torre</v>
      </c>
      <c r="G667" s="4">
        <f>VLOOKUP(A667,[1]HistoriaOrdenCW24031155!$C$2:$O$1413,13,FALSE)</f>
        <v>44413</v>
      </c>
      <c r="H667" t="str">
        <f t="shared" si="11"/>
        <v>Año 2</v>
      </c>
      <c r="I667" s="2" t="str">
        <f>VLOOKUP(LEFT(A667,3),TablasAnexas!$A$22:$B$41,2,FALSE)</f>
        <v>Putumayo</v>
      </c>
      <c r="L667" t="str">
        <f>VLOOKUP(A667,[1]HistoriaOrdenCW24031155!$C$2:$F$1413,4,FALSE)</f>
        <v>German David Diez</v>
      </c>
    </row>
    <row r="668" spans="1:12" x14ac:dyDescent="0.25">
      <c r="A668" t="str">
        <f>VLOOKUP("SurOccidente",[1]HistoriaOrdenCW24031155!$B668:$C$1413,2,FALSE)</f>
        <v>PUT.Arizona</v>
      </c>
      <c r="B668" s="3">
        <f ca="1">SUMIF([1]HistoriaOrdenCW24031155!$C$1:$E$1413,A668,[1]HistoriaOrdenCW24031155!$E:$E)</f>
        <v>578466570</v>
      </c>
      <c r="C668" s="1">
        <f>SUMIFS([1]HistoriaOrdenCW24031155!$E$2:$E$1413,[1]HistoriaOrdenCW24031155!$C$2:$C$1413,A668,[1]HistoriaOrdenCW24031155!$Z$2:$Z$1413,"")</f>
        <v>0</v>
      </c>
      <c r="D668" s="1">
        <f>SUMIFS([1]HistoriaOrdenCW24031155!$E$2:$E$1413,[1]HistoriaOrdenCW24031155!$C$2:$C$1413,A668,[1]HistoriaOrdenCW24031155!$Z$2:$Z$1413,"&gt; 0")</f>
        <v>578466570</v>
      </c>
      <c r="E668" s="4">
        <f>IFERROR(IF(VLOOKUP(A668,[1]HistoriaOrdenCW24031155!$C$2:$Z$1413,24,FALSE)=0,"",VLOOKUP(A668,[1]HistoriaOrdenCW24031155!$C$2:$Z$1413,24,FALSE)),"")</f>
        <v>44473</v>
      </c>
      <c r="F668" s="2" t="str">
        <f>MID(IF(VLOOKUP("SurOccidente",[1]HistoriaOrdenCW24031155!$B668:$D$1413,2,FALSE)="NA","",(VLOOKUP("SurOccidente",[1]HistoriaOrdenCW24031155!$B668:$D$1413,3,FALSE))),1,90)</f>
        <v>Localidades 700 - Cimentación Torre</v>
      </c>
      <c r="G668" s="4">
        <f>VLOOKUP(A668,[1]HistoriaOrdenCW24031155!$C$2:$O$1413,13,FALSE)</f>
        <v>44413</v>
      </c>
      <c r="H668" t="str">
        <f t="shared" si="11"/>
        <v>Año 2</v>
      </c>
      <c r="I668" s="2" t="str">
        <f>VLOOKUP(LEFT(A668,3),TablasAnexas!$A$22:$B$41,2,FALSE)</f>
        <v>Putumayo</v>
      </c>
      <c r="L668" t="str">
        <f>VLOOKUP(A668,[1]HistoriaOrdenCW24031155!$C$2:$F$1413,4,FALSE)</f>
        <v>German David Diez</v>
      </c>
    </row>
    <row r="669" spans="1:12" x14ac:dyDescent="0.25">
      <c r="A669" t="str">
        <f>VLOOKUP("SurOccidente",[1]HistoriaOrdenCW24031155!$B669:$C$1413,2,FALSE)</f>
        <v>PUT.Arizona</v>
      </c>
      <c r="B669" s="3">
        <f ca="1">SUMIF([1]HistoriaOrdenCW24031155!$C$1:$E$1413,A669,[1]HistoriaOrdenCW24031155!$E:$E)</f>
        <v>578466570</v>
      </c>
      <c r="C669" s="1">
        <f>SUMIFS([1]HistoriaOrdenCW24031155!$E$2:$E$1413,[1]HistoriaOrdenCW24031155!$C$2:$C$1413,A669,[1]HistoriaOrdenCW24031155!$Z$2:$Z$1413,"")</f>
        <v>0</v>
      </c>
      <c r="D669" s="1">
        <f>SUMIFS([1]HistoriaOrdenCW24031155!$E$2:$E$1413,[1]HistoriaOrdenCW24031155!$C$2:$C$1413,A669,[1]HistoriaOrdenCW24031155!$Z$2:$Z$1413,"&gt; 0")</f>
        <v>578466570</v>
      </c>
      <c r="E669" s="4">
        <f>IFERROR(IF(VLOOKUP(A669,[1]HistoriaOrdenCW24031155!$C$2:$Z$1413,24,FALSE)=0,"",VLOOKUP(A669,[1]HistoriaOrdenCW24031155!$C$2:$Z$1413,24,FALSE)),"")</f>
        <v>44473</v>
      </c>
      <c r="F669" s="2" t="str">
        <f>MID(IF(VLOOKUP("SurOccidente",[1]HistoriaOrdenCW24031155!$B669:$D$1413,2,FALSE)="NA","",(VLOOKUP("SurOccidente",[1]HistoriaOrdenCW24031155!$B669:$D$1413,3,FALSE))),1,90)</f>
        <v>Localidades 700 - Obra Civil 100%</v>
      </c>
      <c r="G669" s="4">
        <f>VLOOKUP(A669,[1]HistoriaOrdenCW24031155!$C$2:$O$1413,13,FALSE)</f>
        <v>44413</v>
      </c>
      <c r="H669" t="str">
        <f t="shared" si="11"/>
        <v>Año 2</v>
      </c>
      <c r="I669" s="2" t="str">
        <f>VLOOKUP(LEFT(A669,3),TablasAnexas!$A$22:$B$41,2,FALSE)</f>
        <v>Putumayo</v>
      </c>
      <c r="L669" t="str">
        <f>VLOOKUP(A669,[1]HistoriaOrdenCW24031155!$C$2:$F$1413,4,FALSE)</f>
        <v>German David Diez</v>
      </c>
    </row>
    <row r="670" spans="1:12" x14ac:dyDescent="0.25">
      <c r="A670" t="str">
        <f>VLOOKUP("SurOccidente",[1]HistoriaOrdenCW24031155!$B670:$C$1413,2,FALSE)</f>
        <v>CAQ.Casa Grande</v>
      </c>
      <c r="B670" s="3">
        <f ca="1">SUMIF([1]HistoriaOrdenCW24031155!$C$1:$E$1413,A670,[1]HistoriaOrdenCW24031155!$E:$E)</f>
        <v>462997791</v>
      </c>
      <c r="C670" s="1">
        <f>SUMIFS([1]HistoriaOrdenCW24031155!$E$2:$E$1413,[1]HistoriaOrdenCW24031155!$C$2:$C$1413,A670,[1]HistoriaOrdenCW24031155!$Z$2:$Z$1413,"")</f>
        <v>30000000</v>
      </c>
      <c r="D670" s="1">
        <f>SUMIFS([1]HistoriaOrdenCW24031155!$E$2:$E$1413,[1]HistoriaOrdenCW24031155!$C$2:$C$1413,A670,[1]HistoriaOrdenCW24031155!$Z$2:$Z$1413,"&gt; 0")</f>
        <v>432997791</v>
      </c>
      <c r="E670" s="4" t="str">
        <f>IFERROR(IF(VLOOKUP(A670,[1]HistoriaOrdenCW24031155!$C$2:$Z$1413,24,FALSE)=0,"",VLOOKUP(A670,[1]HistoriaOrdenCW24031155!$C$2:$Z$1413,24,FALSE)),"")</f>
        <v/>
      </c>
      <c r="F670" s="2" t="str">
        <f>MID(IF(VLOOKUP("SurOccidente",[1]HistoriaOrdenCW24031155!$B670:$D$1413,2,FALSE)="NA","",(VLOOKUP("SurOccidente",[1]HistoriaOrdenCW24031155!$B670:$D$1413,3,FALSE))),1,90)</f>
        <v>Localidades 700 - Obra Eléctrica 100%</v>
      </c>
      <c r="G670" s="4">
        <f>VLOOKUP(A670,[1]HistoriaOrdenCW24031155!$C$2:$O$1413,13,FALSE)</f>
        <v>44421</v>
      </c>
      <c r="H670" t="str">
        <f t="shared" si="11"/>
        <v>Año 2</v>
      </c>
      <c r="I670" s="2" t="str">
        <f>VLOOKUP(LEFT(A670,3),TablasAnexas!$A$22:$B$41,2,FALSE)</f>
        <v>Caqueta</v>
      </c>
      <c r="L670" t="str">
        <f>VLOOKUP(A670,[1]HistoriaOrdenCW24031155!$C$2:$F$1413,4,FALSE)</f>
        <v>Luis Ediel Torres</v>
      </c>
    </row>
    <row r="671" spans="1:12" x14ac:dyDescent="0.25">
      <c r="A671" t="str">
        <f>VLOOKUP("SurOccidente",[1]HistoriaOrdenCW24031155!$B671:$C$1413,2,FALSE)</f>
        <v>CAQ.Casa Grande</v>
      </c>
      <c r="B671" s="3">
        <f ca="1">SUMIF([1]HistoriaOrdenCW24031155!$C$1:$E$1413,A671,[1]HistoriaOrdenCW24031155!$E:$E)</f>
        <v>462997791</v>
      </c>
      <c r="C671" s="1">
        <f>SUMIFS([1]HistoriaOrdenCW24031155!$E$2:$E$1413,[1]HistoriaOrdenCW24031155!$C$2:$C$1413,A671,[1]HistoriaOrdenCW24031155!$Z$2:$Z$1413,"")</f>
        <v>30000000</v>
      </c>
      <c r="D671" s="1">
        <f>SUMIFS([1]HistoriaOrdenCW24031155!$E$2:$E$1413,[1]HistoriaOrdenCW24031155!$C$2:$C$1413,A671,[1]HistoriaOrdenCW24031155!$Z$2:$Z$1413,"&gt; 0")</f>
        <v>432997791</v>
      </c>
      <c r="E671" s="4" t="str">
        <f>IFERROR(IF(VLOOKUP(A671,[1]HistoriaOrdenCW24031155!$C$2:$Z$1413,24,FALSE)=0,"",VLOOKUP(A671,[1]HistoriaOrdenCW24031155!$C$2:$Z$1413,24,FALSE)),"")</f>
        <v/>
      </c>
      <c r="F671" s="2" t="str">
        <f>MID(IF(VLOOKUP("SurOccidente",[1]HistoriaOrdenCW24031155!$B671:$D$1413,2,FALSE)="NA","",(VLOOKUP("SurOccidente",[1]HistoriaOrdenCW24031155!$B671:$D$1413,3,FALSE))),1,90)</f>
        <v>Localidades 700 - Cimentación Torre</v>
      </c>
      <c r="G671" s="4">
        <f>VLOOKUP(A671,[1]HistoriaOrdenCW24031155!$C$2:$O$1413,13,FALSE)</f>
        <v>44421</v>
      </c>
      <c r="H671" t="str">
        <f t="shared" si="11"/>
        <v>Año 2</v>
      </c>
      <c r="I671" s="2" t="str">
        <f>VLOOKUP(LEFT(A671,3),TablasAnexas!$A$22:$B$41,2,FALSE)</f>
        <v>Caqueta</v>
      </c>
      <c r="L671" t="str">
        <f>VLOOKUP(A671,[1]HistoriaOrdenCW24031155!$C$2:$F$1413,4,FALSE)</f>
        <v>Luis Ediel Torres</v>
      </c>
    </row>
    <row r="672" spans="1:12" x14ac:dyDescent="0.25">
      <c r="A672" t="str">
        <f>VLOOKUP("SurOccidente",[1]HistoriaOrdenCW24031155!$B672:$C$1413,2,FALSE)</f>
        <v>CAQ.Casa Grande</v>
      </c>
      <c r="B672" s="3">
        <f ca="1">SUMIF([1]HistoriaOrdenCW24031155!$C$1:$E$1413,A672,[1]HistoriaOrdenCW24031155!$E:$E)</f>
        <v>462997791</v>
      </c>
      <c r="C672" s="1">
        <f>SUMIFS([1]HistoriaOrdenCW24031155!$E$2:$E$1413,[1]HistoriaOrdenCW24031155!$C$2:$C$1413,A672,[1]HistoriaOrdenCW24031155!$Z$2:$Z$1413,"")</f>
        <v>30000000</v>
      </c>
      <c r="D672" s="1">
        <f>SUMIFS([1]HistoriaOrdenCW24031155!$E$2:$E$1413,[1]HistoriaOrdenCW24031155!$C$2:$C$1413,A672,[1]HistoriaOrdenCW24031155!$Z$2:$Z$1413,"&gt; 0")</f>
        <v>432997791</v>
      </c>
      <c r="E672" s="4" t="str">
        <f>IFERROR(IF(VLOOKUP(A672,[1]HistoriaOrdenCW24031155!$C$2:$Z$1413,24,FALSE)=0,"",VLOOKUP(A672,[1]HistoriaOrdenCW24031155!$C$2:$Z$1413,24,FALSE)),"")</f>
        <v/>
      </c>
      <c r="F672" s="2" t="str">
        <f>MID(IF(VLOOKUP("SurOccidente",[1]HistoriaOrdenCW24031155!$B672:$D$1413,2,FALSE)="NA","",(VLOOKUP("SurOccidente",[1]HistoriaOrdenCW24031155!$B672:$D$1413,3,FALSE))),1,90)</f>
        <v>Localidades 700 - Suministro e Instalación Torre</v>
      </c>
      <c r="G672" s="4">
        <f>VLOOKUP(A672,[1]HistoriaOrdenCW24031155!$C$2:$O$1413,13,FALSE)</f>
        <v>44421</v>
      </c>
      <c r="H672" t="str">
        <f t="shared" si="11"/>
        <v>Año 2</v>
      </c>
      <c r="I672" s="2" t="str">
        <f>VLOOKUP(LEFT(A672,3),TablasAnexas!$A$22:$B$41,2,FALSE)</f>
        <v>Caqueta</v>
      </c>
      <c r="L672" t="str">
        <f>VLOOKUP(A672,[1]HistoriaOrdenCW24031155!$C$2:$F$1413,4,FALSE)</f>
        <v>Luis Ediel Torres</v>
      </c>
    </row>
    <row r="673" spans="1:12" x14ac:dyDescent="0.25">
      <c r="A673" t="str">
        <f>VLOOKUP("SurOccidente",[1]HistoriaOrdenCW24031155!$B673:$C$1413,2,FALSE)</f>
        <v>CAQ.Casa Grande</v>
      </c>
      <c r="B673" s="3">
        <f ca="1">SUMIF([1]HistoriaOrdenCW24031155!$C$1:$E$1413,A673,[1]HistoriaOrdenCW24031155!$E:$E)</f>
        <v>462997791</v>
      </c>
      <c r="C673" s="1">
        <f>SUMIFS([1]HistoriaOrdenCW24031155!$E$2:$E$1413,[1]HistoriaOrdenCW24031155!$C$2:$C$1413,A673,[1]HistoriaOrdenCW24031155!$Z$2:$Z$1413,"")</f>
        <v>30000000</v>
      </c>
      <c r="D673" s="1">
        <f>SUMIFS([1]HistoriaOrdenCW24031155!$E$2:$E$1413,[1]HistoriaOrdenCW24031155!$C$2:$C$1413,A673,[1]HistoriaOrdenCW24031155!$Z$2:$Z$1413,"&gt; 0")</f>
        <v>432997791</v>
      </c>
      <c r="E673" s="4" t="str">
        <f>IFERROR(IF(VLOOKUP(A673,[1]HistoriaOrdenCW24031155!$C$2:$Z$1413,24,FALSE)=0,"",VLOOKUP(A673,[1]HistoriaOrdenCW24031155!$C$2:$Z$1413,24,FALSE)),"")</f>
        <v/>
      </c>
      <c r="F673" s="2" t="str">
        <f>MID(IF(VLOOKUP("SurOccidente",[1]HistoriaOrdenCW24031155!$B673:$D$1413,2,FALSE)="NA","",(VLOOKUP("SurOccidente",[1]HistoriaOrdenCW24031155!$B673:$D$1413,3,FALSE))),1,90)</f>
        <v>Localidades 700 - Obra Civil 100%</v>
      </c>
      <c r="G673" s="4">
        <f>VLOOKUP(A673,[1]HistoriaOrdenCW24031155!$C$2:$O$1413,13,FALSE)</f>
        <v>44421</v>
      </c>
      <c r="H673" t="str">
        <f t="shared" si="11"/>
        <v>Año 2</v>
      </c>
      <c r="I673" s="2" t="str">
        <f>VLOOKUP(LEFT(A673,3),TablasAnexas!$A$22:$B$41,2,FALSE)</f>
        <v>Caqueta</v>
      </c>
      <c r="L673" t="str">
        <f>VLOOKUP(A673,[1]HistoriaOrdenCW24031155!$C$2:$F$1413,4,FALSE)</f>
        <v>Luis Ediel Torres</v>
      </c>
    </row>
    <row r="674" spans="1:12" x14ac:dyDescent="0.25">
      <c r="A674" t="str">
        <f>VLOOKUP("SurOccidente",[1]HistoriaOrdenCW24031155!$B674:$C$1413,2,FALSE)</f>
        <v>PUT.Galilea</v>
      </c>
      <c r="B674" s="3">
        <f ca="1">SUMIF([1]HistoriaOrdenCW24031155!$C$1:$E$1413,A674,[1]HistoriaOrdenCW24031155!$E:$E)</f>
        <v>1729632625</v>
      </c>
      <c r="C674" s="1">
        <f>SUMIFS([1]HistoriaOrdenCW24031155!$E$2:$E$1413,[1]HistoriaOrdenCW24031155!$C$2:$C$1413,A674,[1]HistoriaOrdenCW24031155!$Z$2:$Z$1413,"")</f>
        <v>1729632625</v>
      </c>
      <c r="D674" s="1">
        <f>SUMIFS([1]HistoriaOrdenCW24031155!$E$2:$E$1413,[1]HistoriaOrdenCW24031155!$C$2:$C$1413,A674,[1]HistoriaOrdenCW24031155!$Z$2:$Z$1413,"&gt; 0")</f>
        <v>0</v>
      </c>
      <c r="E674" s="4" t="str">
        <f>IFERROR(IF(VLOOKUP(A674,[1]HistoriaOrdenCW24031155!$C$2:$Z$1413,24,FALSE)=0,"",VLOOKUP(A674,[1]HistoriaOrdenCW24031155!$C$2:$Z$1413,24,FALSE)),"")</f>
        <v/>
      </c>
      <c r="F674" s="2" t="str">
        <f>MID(IF(VLOOKUP("SurOccidente",[1]HistoriaOrdenCW24031155!$B674:$D$1413,2,FALSE)="NA","",(VLOOKUP("SurOccidente",[1]HistoriaOrdenCW24031155!$B674:$D$1413,3,FALSE))),1,90)</f>
        <v>Localidades 700 - Suministro e Instalación Torre</v>
      </c>
      <c r="G674" s="4">
        <f>VLOOKUP(A674,[1]HistoriaOrdenCW24031155!$C$2:$O$1413,13,FALSE)</f>
        <v>44413</v>
      </c>
      <c r="H674" t="str">
        <f t="shared" si="11"/>
        <v>Año 2</v>
      </c>
      <c r="I674" s="2" t="str">
        <f>VLOOKUP(LEFT(A674,3),TablasAnexas!$A$22:$B$41,2,FALSE)</f>
        <v>Putumayo</v>
      </c>
      <c r="L674" t="str">
        <f>VLOOKUP(A674,[1]HistoriaOrdenCW24031155!$C$2:$F$1413,4,FALSE)</f>
        <v>German David Diez</v>
      </c>
    </row>
    <row r="675" spans="1:12" x14ac:dyDescent="0.25">
      <c r="A675" t="str">
        <f>VLOOKUP("SurOccidente",[1]HistoriaOrdenCW24031155!$B675:$C$1413,2,FALSE)</f>
        <v>PUT.Galilea</v>
      </c>
      <c r="B675" s="3">
        <f ca="1">SUMIF([1]HistoriaOrdenCW24031155!$C$1:$E$1413,A675,[1]HistoriaOrdenCW24031155!$E:$E)</f>
        <v>1729632625</v>
      </c>
      <c r="C675" s="1">
        <f>SUMIFS([1]HistoriaOrdenCW24031155!$E$2:$E$1413,[1]HistoriaOrdenCW24031155!$C$2:$C$1413,A675,[1]HistoriaOrdenCW24031155!$Z$2:$Z$1413,"")</f>
        <v>1729632625</v>
      </c>
      <c r="D675" s="1">
        <f>SUMIFS([1]HistoriaOrdenCW24031155!$E$2:$E$1413,[1]HistoriaOrdenCW24031155!$C$2:$C$1413,A675,[1]HistoriaOrdenCW24031155!$Z$2:$Z$1413,"&gt; 0")</f>
        <v>0</v>
      </c>
      <c r="E675" s="4" t="str">
        <f>IFERROR(IF(VLOOKUP(A675,[1]HistoriaOrdenCW24031155!$C$2:$Z$1413,24,FALSE)=0,"",VLOOKUP(A675,[1]HistoriaOrdenCW24031155!$C$2:$Z$1413,24,FALSE)),"")</f>
        <v/>
      </c>
      <c r="F675" s="2" t="str">
        <f>MID(IF(VLOOKUP("SurOccidente",[1]HistoriaOrdenCW24031155!$B675:$D$1413,2,FALSE)="NA","",(VLOOKUP("SurOccidente",[1]HistoriaOrdenCW24031155!$B675:$D$1413,3,FALSE))),1,90)</f>
        <v>Localidades 700 - Cimentación Torre</v>
      </c>
      <c r="G675" s="4">
        <f>VLOOKUP(A675,[1]HistoriaOrdenCW24031155!$C$2:$O$1413,13,FALSE)</f>
        <v>44413</v>
      </c>
      <c r="H675" t="str">
        <f t="shared" si="11"/>
        <v>Año 2</v>
      </c>
      <c r="I675" s="2" t="str">
        <f>VLOOKUP(LEFT(A675,3),TablasAnexas!$A$22:$B$41,2,FALSE)</f>
        <v>Putumayo</v>
      </c>
      <c r="L675" t="str">
        <f>VLOOKUP(A675,[1]HistoriaOrdenCW24031155!$C$2:$F$1413,4,FALSE)</f>
        <v>German David Diez</v>
      </c>
    </row>
    <row r="676" spans="1:12" x14ac:dyDescent="0.25">
      <c r="A676" t="str">
        <f>VLOOKUP("SurOccidente",[1]HistoriaOrdenCW24031155!$B676:$C$1413,2,FALSE)</f>
        <v>PUT.Galilea</v>
      </c>
      <c r="B676" s="3">
        <f ca="1">SUMIF([1]HistoriaOrdenCW24031155!$C$1:$E$1413,A676,[1]HistoriaOrdenCW24031155!$E:$E)</f>
        <v>1729632625</v>
      </c>
      <c r="C676" s="1">
        <f>SUMIFS([1]HistoriaOrdenCW24031155!$E$2:$E$1413,[1]HistoriaOrdenCW24031155!$C$2:$C$1413,A676,[1]HistoriaOrdenCW24031155!$Z$2:$Z$1413,"")</f>
        <v>1729632625</v>
      </c>
      <c r="D676" s="1">
        <f>SUMIFS([1]HistoriaOrdenCW24031155!$E$2:$E$1413,[1]HistoriaOrdenCW24031155!$C$2:$C$1413,A676,[1]HistoriaOrdenCW24031155!$Z$2:$Z$1413,"&gt; 0")</f>
        <v>0</v>
      </c>
      <c r="E676" s="4" t="str">
        <f>IFERROR(IF(VLOOKUP(A676,[1]HistoriaOrdenCW24031155!$C$2:$Z$1413,24,FALSE)=0,"",VLOOKUP(A676,[1]HistoriaOrdenCW24031155!$C$2:$Z$1413,24,FALSE)),"")</f>
        <v/>
      </c>
      <c r="F676" s="2" t="str">
        <f>MID(IF(VLOOKUP("SurOccidente",[1]HistoriaOrdenCW24031155!$B676:$D$1413,2,FALSE)="NA","",(VLOOKUP("SurOccidente",[1]HistoriaOrdenCW24031155!$B676:$D$1413,3,FALSE))),1,90)</f>
        <v>Localidades 700 - Obra Eléctrica 100%</v>
      </c>
      <c r="G676" s="4">
        <f>VLOOKUP(A676,[1]HistoriaOrdenCW24031155!$C$2:$O$1413,13,FALSE)</f>
        <v>44413</v>
      </c>
      <c r="H676" t="str">
        <f t="shared" si="11"/>
        <v>Año 2</v>
      </c>
      <c r="I676" s="2" t="str">
        <f>VLOOKUP(LEFT(A676,3),TablasAnexas!$A$22:$B$41,2,FALSE)</f>
        <v>Putumayo</v>
      </c>
      <c r="L676" t="str">
        <f>VLOOKUP(A676,[1]HistoriaOrdenCW24031155!$C$2:$F$1413,4,FALSE)</f>
        <v>German David Diez</v>
      </c>
    </row>
    <row r="677" spans="1:12" x14ac:dyDescent="0.25">
      <c r="A677" t="str">
        <f>VLOOKUP("SurOccidente",[1]HistoriaOrdenCW24031155!$B677:$C$1413,2,FALSE)</f>
        <v>PUT.Galilea</v>
      </c>
      <c r="B677" s="3">
        <f ca="1">SUMIF([1]HistoriaOrdenCW24031155!$C$1:$E$1413,A677,[1]HistoriaOrdenCW24031155!$E:$E)</f>
        <v>1729632625</v>
      </c>
      <c r="C677" s="1">
        <f>SUMIFS([1]HistoriaOrdenCW24031155!$E$2:$E$1413,[1]HistoriaOrdenCW24031155!$C$2:$C$1413,A677,[1]HistoriaOrdenCW24031155!$Z$2:$Z$1413,"")</f>
        <v>1729632625</v>
      </c>
      <c r="D677" s="1">
        <f>SUMIFS([1]HistoriaOrdenCW24031155!$E$2:$E$1413,[1]HistoriaOrdenCW24031155!$C$2:$C$1413,A677,[1]HistoriaOrdenCW24031155!$Z$2:$Z$1413,"&gt; 0")</f>
        <v>0</v>
      </c>
      <c r="E677" s="4" t="str">
        <f>IFERROR(IF(VLOOKUP(A677,[1]HistoriaOrdenCW24031155!$C$2:$Z$1413,24,FALSE)=0,"",VLOOKUP(A677,[1]HistoriaOrdenCW24031155!$C$2:$Z$1413,24,FALSE)),"")</f>
        <v/>
      </c>
      <c r="F677" s="2" t="str">
        <f>MID(IF(VLOOKUP("SurOccidente",[1]HistoriaOrdenCW24031155!$B677:$D$1413,2,FALSE)="NA","",(VLOOKUP("SurOccidente",[1]HistoriaOrdenCW24031155!$B677:$D$1413,3,FALSE))),1,90)</f>
        <v>Localidades 700 - Obra Civil 100%</v>
      </c>
      <c r="G677" s="4">
        <f>VLOOKUP(A677,[1]HistoriaOrdenCW24031155!$C$2:$O$1413,13,FALSE)</f>
        <v>44413</v>
      </c>
      <c r="H677" t="str">
        <f t="shared" si="11"/>
        <v>Año 2</v>
      </c>
      <c r="I677" s="2" t="str">
        <f>VLOOKUP(LEFT(A677,3),TablasAnexas!$A$22:$B$41,2,FALSE)</f>
        <v>Putumayo</v>
      </c>
      <c r="L677" t="str">
        <f>VLOOKUP(A677,[1]HistoriaOrdenCW24031155!$C$2:$F$1413,4,FALSE)</f>
        <v>German David Diez</v>
      </c>
    </row>
    <row r="678" spans="1:12" x14ac:dyDescent="0.25">
      <c r="A678" t="str">
        <f>VLOOKUP("SurOccidente",[1]HistoriaOrdenCW24031155!$B678:$C$1413,2,FALSE)</f>
        <v>CAQ.Los Laureles</v>
      </c>
      <c r="B678" s="3">
        <f ca="1">SUMIF([1]HistoriaOrdenCW24031155!$C$1:$E$1413,A678,[1]HistoriaOrdenCW24031155!$E:$E)</f>
        <v>650271174</v>
      </c>
      <c r="C678" s="1">
        <f>SUMIFS([1]HistoriaOrdenCW24031155!$E$2:$E$1413,[1]HistoriaOrdenCW24031155!$C$2:$C$1413,A678,[1]HistoriaOrdenCW24031155!$Z$2:$Z$1413,"")</f>
        <v>0</v>
      </c>
      <c r="D678" s="1">
        <f>SUMIFS([1]HistoriaOrdenCW24031155!$E$2:$E$1413,[1]HistoriaOrdenCW24031155!$C$2:$C$1413,A678,[1]HistoriaOrdenCW24031155!$Z$2:$Z$1413,"&gt; 0")</f>
        <v>650271174</v>
      </c>
      <c r="E678" s="4">
        <f>IFERROR(IF(VLOOKUP(A678,[1]HistoriaOrdenCW24031155!$C$2:$Z$1413,24,FALSE)=0,"",VLOOKUP(A678,[1]HistoriaOrdenCW24031155!$C$2:$Z$1413,24,FALSE)),"")</f>
        <v>44567</v>
      </c>
      <c r="F678" s="2" t="str">
        <f>MID(IF(VLOOKUP("SurOccidente",[1]HistoriaOrdenCW24031155!$B678:$D$1413,2,FALSE)="NA","",(VLOOKUP("SurOccidente",[1]HistoriaOrdenCW24031155!$B678:$D$1413,3,FALSE))),1,90)</f>
        <v>Localidades 700 - Obra Civil 100%</v>
      </c>
      <c r="G678" s="4">
        <f>VLOOKUP(A678,[1]HistoriaOrdenCW24031155!$C$2:$O$1413,13,FALSE)</f>
        <v>44413</v>
      </c>
      <c r="H678" t="str">
        <f t="shared" si="11"/>
        <v>Año 2</v>
      </c>
      <c r="I678" s="2" t="str">
        <f>VLOOKUP(LEFT(A678,3),TablasAnexas!$A$22:$B$41,2,FALSE)</f>
        <v>Caqueta</v>
      </c>
      <c r="L678" t="str">
        <f>VLOOKUP(A678,[1]HistoriaOrdenCW24031155!$C$2:$F$1413,4,FALSE)</f>
        <v>German David Diez</v>
      </c>
    </row>
    <row r="679" spans="1:12" x14ac:dyDescent="0.25">
      <c r="A679" t="str">
        <f>VLOOKUP("SurOccidente",[1]HistoriaOrdenCW24031155!$B679:$C$1413,2,FALSE)</f>
        <v>CAQ.Campo Alegre-2</v>
      </c>
      <c r="B679" s="3">
        <f ca="1">SUMIF([1]HistoriaOrdenCW24031155!$C$1:$E$1413,A679,[1]HistoriaOrdenCW24031155!$E:$E)</f>
        <v>447177668</v>
      </c>
      <c r="C679" s="1">
        <f>SUMIFS([1]HistoriaOrdenCW24031155!$E$2:$E$1413,[1]HistoriaOrdenCW24031155!$C$2:$C$1413,A679,[1]HistoriaOrdenCW24031155!$Z$2:$Z$1413,"")</f>
        <v>77000000</v>
      </c>
      <c r="D679" s="1">
        <f>SUMIFS([1]HistoriaOrdenCW24031155!$E$2:$E$1413,[1]HistoriaOrdenCW24031155!$C$2:$C$1413,A679,[1]HistoriaOrdenCW24031155!$Z$2:$Z$1413,"&gt; 0")</f>
        <v>370177668</v>
      </c>
      <c r="E679" s="4" t="str">
        <f>IFERROR(IF(VLOOKUP(A679,[1]HistoriaOrdenCW24031155!$C$2:$Z$1413,24,FALSE)=0,"",VLOOKUP(A679,[1]HistoriaOrdenCW24031155!$C$2:$Z$1413,24,FALSE)),"")</f>
        <v/>
      </c>
      <c r="F679" s="2" t="str">
        <f>MID(IF(VLOOKUP("SurOccidente",[1]HistoriaOrdenCW24031155!$B679:$D$1413,2,FALSE)="NA","",(VLOOKUP("SurOccidente",[1]HistoriaOrdenCW24031155!$B679:$D$1413,3,FALSE))),1,90)</f>
        <v>Localidades 700 - Obra Eléctrica 100%</v>
      </c>
      <c r="G679" s="4">
        <f>VLOOKUP(A679,[1]HistoriaOrdenCW24031155!$C$2:$O$1413,13,FALSE)</f>
        <v>44606</v>
      </c>
      <c r="H679" t="str">
        <f t="shared" si="11"/>
        <v>Año 3</v>
      </c>
      <c r="I679" s="2" t="str">
        <f>VLOOKUP(LEFT(A679,3),TablasAnexas!$A$22:$B$41,2,FALSE)</f>
        <v>Caqueta</v>
      </c>
      <c r="L679" t="str">
        <f>VLOOKUP(A679,[1]HistoriaOrdenCW24031155!$C$2:$F$1413,4,FALSE)</f>
        <v>German David Diez</v>
      </c>
    </row>
    <row r="680" spans="1:12" x14ac:dyDescent="0.25">
      <c r="A680" t="str">
        <f>VLOOKUP("SurOccidente",[1]HistoriaOrdenCW24031155!$B680:$C$1413,2,FALSE)</f>
        <v>CAQ.Campo Alegre-2</v>
      </c>
      <c r="B680" s="3">
        <f ca="1">SUMIF([1]HistoriaOrdenCW24031155!$C$1:$E$1413,A680,[1]HistoriaOrdenCW24031155!$E:$E)</f>
        <v>447177668</v>
      </c>
      <c r="C680" s="1">
        <f>SUMIFS([1]HistoriaOrdenCW24031155!$E$2:$E$1413,[1]HistoriaOrdenCW24031155!$C$2:$C$1413,A680,[1]HistoriaOrdenCW24031155!$Z$2:$Z$1413,"")</f>
        <v>77000000</v>
      </c>
      <c r="D680" s="1">
        <f>SUMIFS([1]HistoriaOrdenCW24031155!$E$2:$E$1413,[1]HistoriaOrdenCW24031155!$C$2:$C$1413,A680,[1]HistoriaOrdenCW24031155!$Z$2:$Z$1413,"&gt; 0")</f>
        <v>370177668</v>
      </c>
      <c r="E680" s="4" t="str">
        <f>IFERROR(IF(VLOOKUP(A680,[1]HistoriaOrdenCW24031155!$C$2:$Z$1413,24,FALSE)=0,"",VLOOKUP(A680,[1]HistoriaOrdenCW24031155!$C$2:$Z$1413,24,FALSE)),"")</f>
        <v/>
      </c>
      <c r="F680" s="2" t="str">
        <f>MID(IF(VLOOKUP("SurOccidente",[1]HistoriaOrdenCW24031155!$B680:$D$1413,2,FALSE)="NA","",(VLOOKUP("SurOccidente",[1]HistoriaOrdenCW24031155!$B680:$D$1413,3,FALSE))),1,90)</f>
        <v>Localidades 700 - Obra Civil 100%</v>
      </c>
      <c r="G680" s="4">
        <f>VLOOKUP(A680,[1]HistoriaOrdenCW24031155!$C$2:$O$1413,13,FALSE)</f>
        <v>44606</v>
      </c>
      <c r="H680" t="str">
        <f t="shared" si="11"/>
        <v>Año 3</v>
      </c>
      <c r="I680" s="2" t="str">
        <f>VLOOKUP(LEFT(A680,3),TablasAnexas!$A$22:$B$41,2,FALSE)</f>
        <v>Caqueta</v>
      </c>
      <c r="L680" t="str">
        <f>VLOOKUP(A680,[1]HistoriaOrdenCW24031155!$C$2:$F$1413,4,FALSE)</f>
        <v>German David Diez</v>
      </c>
    </row>
    <row r="681" spans="1:12" x14ac:dyDescent="0.25">
      <c r="A681" t="str">
        <f>VLOOKUP("SurOccidente",[1]HistoriaOrdenCW24031155!$B681:$C$1413,2,FALSE)</f>
        <v>CAQ.La Mana</v>
      </c>
      <c r="B681" s="3">
        <f ca="1">SUMIF([1]HistoriaOrdenCW24031155!$C$1:$E$1413,A681,[1]HistoriaOrdenCW24031155!$E:$E)</f>
        <v>557848245</v>
      </c>
      <c r="C681" s="1">
        <f>SUMIFS([1]HistoriaOrdenCW24031155!$E$2:$E$1413,[1]HistoriaOrdenCW24031155!$C$2:$C$1413,A681,[1]HistoriaOrdenCW24031155!$Z$2:$Z$1413,"")</f>
        <v>30000000</v>
      </c>
      <c r="D681" s="1">
        <f>SUMIFS([1]HistoriaOrdenCW24031155!$E$2:$E$1413,[1]HistoriaOrdenCW24031155!$C$2:$C$1413,A681,[1]HistoriaOrdenCW24031155!$Z$2:$Z$1413,"&gt; 0")</f>
        <v>527848245</v>
      </c>
      <c r="E681" s="4" t="str">
        <f>IFERROR(IF(VLOOKUP(A681,[1]HistoriaOrdenCW24031155!$C$2:$Z$1413,24,FALSE)=0,"",VLOOKUP(A681,[1]HistoriaOrdenCW24031155!$C$2:$Z$1413,24,FALSE)),"")</f>
        <v/>
      </c>
      <c r="F681" s="2" t="str">
        <f>MID(IF(VLOOKUP("SurOccidente",[1]HistoriaOrdenCW24031155!$B681:$D$1413,2,FALSE)="NA","",(VLOOKUP("SurOccidente",[1]HistoriaOrdenCW24031155!$B681:$D$1413,3,FALSE))),1,90)</f>
        <v>Localidades 700 - Obra Civil 100%</v>
      </c>
      <c r="G681" s="4">
        <f>VLOOKUP(A681,[1]HistoriaOrdenCW24031155!$C$2:$O$1413,13,FALSE)</f>
        <v>44184</v>
      </c>
      <c r="H681" t="str">
        <f t="shared" si="11"/>
        <v>Año 1</v>
      </c>
      <c r="I681" s="2" t="str">
        <f>VLOOKUP(LEFT(A681,3),TablasAnexas!$A$22:$B$41,2,FALSE)</f>
        <v>Caqueta</v>
      </c>
      <c r="L681" t="str">
        <f>VLOOKUP(A681,[1]HistoriaOrdenCW24031155!$C$2:$F$1413,4,FALSE)</f>
        <v>Luis Ediel Torres</v>
      </c>
    </row>
    <row r="682" spans="1:12" x14ac:dyDescent="0.25">
      <c r="A682" t="str">
        <f>VLOOKUP("SurOccidente",[1]HistoriaOrdenCW24031155!$B682:$C$1413,2,FALSE)</f>
        <v>CAQ.Pato Balsillas</v>
      </c>
      <c r="B682" s="3">
        <f ca="1">SUMIF([1]HistoriaOrdenCW24031155!$C$1:$E$1413,A682,[1]HistoriaOrdenCW24031155!$E:$E)</f>
        <v>459841285</v>
      </c>
      <c r="C682" s="1">
        <f>SUMIFS([1]HistoriaOrdenCW24031155!$E$2:$E$1413,[1]HistoriaOrdenCW24031155!$C$2:$C$1413,A682,[1]HistoriaOrdenCW24031155!$Z$2:$Z$1413,"")</f>
        <v>80000000</v>
      </c>
      <c r="D682" s="1">
        <f>SUMIFS([1]HistoriaOrdenCW24031155!$E$2:$E$1413,[1]HistoriaOrdenCW24031155!$C$2:$C$1413,A682,[1]HistoriaOrdenCW24031155!$Z$2:$Z$1413,"&gt; 0")</f>
        <v>379841285</v>
      </c>
      <c r="E682" s="4">
        <f>IFERROR(IF(VLOOKUP(A682,[1]HistoriaOrdenCW24031155!$C$2:$Z$1413,24,FALSE)=0,"",VLOOKUP(A682,[1]HistoriaOrdenCW24031155!$C$2:$Z$1413,24,FALSE)),"")</f>
        <v>44442</v>
      </c>
      <c r="F682" s="2" t="str">
        <f>MID(IF(VLOOKUP("SurOccidente",[1]HistoriaOrdenCW24031155!$B682:$D$1413,2,FALSE)="NA","",(VLOOKUP("SurOccidente",[1]HistoriaOrdenCW24031155!$B682:$D$1413,3,FALSE))),1,90)</f>
        <v>Localidades 700 - Suministro e Instalación Torre</v>
      </c>
      <c r="G682" s="4">
        <f>VLOOKUP(A682,[1]HistoriaOrdenCW24031155!$C$2:$O$1413,13,FALSE)</f>
        <v>44417</v>
      </c>
      <c r="H682" t="str">
        <f t="shared" si="11"/>
        <v>Año 2</v>
      </c>
      <c r="I682" s="2" t="str">
        <f>VLOOKUP(LEFT(A682,3),TablasAnexas!$A$22:$B$41,2,FALSE)</f>
        <v>Caqueta</v>
      </c>
      <c r="L682" t="str">
        <f>VLOOKUP(A682,[1]HistoriaOrdenCW24031155!$C$2:$F$1413,4,FALSE)</f>
        <v>Luis Ediel Torres</v>
      </c>
    </row>
    <row r="683" spans="1:12" x14ac:dyDescent="0.25">
      <c r="A683" t="str">
        <f>VLOOKUP("SurOccidente",[1]HistoriaOrdenCW24031155!$B683:$C$1413,2,FALSE)</f>
        <v>CAQ.Pato Balsillas</v>
      </c>
      <c r="B683" s="3">
        <f ca="1">SUMIF([1]HistoriaOrdenCW24031155!$C$1:$E$1413,A683,[1]HistoriaOrdenCW24031155!$E:$E)</f>
        <v>459841285</v>
      </c>
      <c r="C683" s="1">
        <f>SUMIFS([1]HistoriaOrdenCW24031155!$E$2:$E$1413,[1]HistoriaOrdenCW24031155!$C$2:$C$1413,A683,[1]HistoriaOrdenCW24031155!$Z$2:$Z$1413,"")</f>
        <v>80000000</v>
      </c>
      <c r="D683" s="1">
        <f>SUMIFS([1]HistoriaOrdenCW24031155!$E$2:$E$1413,[1]HistoriaOrdenCW24031155!$C$2:$C$1413,A683,[1]HistoriaOrdenCW24031155!$Z$2:$Z$1413,"&gt; 0")</f>
        <v>379841285</v>
      </c>
      <c r="E683" s="4">
        <f>IFERROR(IF(VLOOKUP(A683,[1]HistoriaOrdenCW24031155!$C$2:$Z$1413,24,FALSE)=0,"",VLOOKUP(A683,[1]HistoriaOrdenCW24031155!$C$2:$Z$1413,24,FALSE)),"")</f>
        <v>44442</v>
      </c>
      <c r="F683" s="2" t="str">
        <f>MID(IF(VLOOKUP("SurOccidente",[1]HistoriaOrdenCW24031155!$B683:$D$1413,2,FALSE)="NA","",(VLOOKUP("SurOccidente",[1]HistoriaOrdenCW24031155!$B683:$D$1413,3,FALSE))),1,90)</f>
        <v>Localidades 700 - Obra Civil 100%</v>
      </c>
      <c r="G683" s="4">
        <f>VLOOKUP(A683,[1]HistoriaOrdenCW24031155!$C$2:$O$1413,13,FALSE)</f>
        <v>44417</v>
      </c>
      <c r="H683" t="str">
        <f t="shared" si="11"/>
        <v>Año 2</v>
      </c>
      <c r="I683" s="2" t="str">
        <f>VLOOKUP(LEFT(A683,3),TablasAnexas!$A$22:$B$41,2,FALSE)</f>
        <v>Caqueta</v>
      </c>
      <c r="L683" t="str">
        <f>VLOOKUP(A683,[1]HistoriaOrdenCW24031155!$C$2:$F$1413,4,FALSE)</f>
        <v>Luis Ediel Torres</v>
      </c>
    </row>
    <row r="684" spans="1:12" x14ac:dyDescent="0.25">
      <c r="A684" t="str">
        <f>VLOOKUP("SurOccidente",[1]HistoriaOrdenCW24031155!$B684:$C$1413,2,FALSE)</f>
        <v>CAQ.Pato Balsillas</v>
      </c>
      <c r="B684" s="3">
        <f ca="1">SUMIF([1]HistoriaOrdenCW24031155!$C$1:$E$1413,A684,[1]HistoriaOrdenCW24031155!$E:$E)</f>
        <v>459841285</v>
      </c>
      <c r="C684" s="1">
        <f>SUMIFS([1]HistoriaOrdenCW24031155!$E$2:$E$1413,[1]HistoriaOrdenCW24031155!$C$2:$C$1413,A684,[1]HistoriaOrdenCW24031155!$Z$2:$Z$1413,"")</f>
        <v>80000000</v>
      </c>
      <c r="D684" s="1">
        <f>SUMIFS([1]HistoriaOrdenCW24031155!$E$2:$E$1413,[1]HistoriaOrdenCW24031155!$C$2:$C$1413,A684,[1]HistoriaOrdenCW24031155!$Z$2:$Z$1413,"&gt; 0")</f>
        <v>379841285</v>
      </c>
      <c r="E684" s="4">
        <f>IFERROR(IF(VLOOKUP(A684,[1]HistoriaOrdenCW24031155!$C$2:$Z$1413,24,FALSE)=0,"",VLOOKUP(A684,[1]HistoriaOrdenCW24031155!$C$2:$Z$1413,24,FALSE)),"")</f>
        <v>44442</v>
      </c>
      <c r="F684" s="2" t="str">
        <f>MID(IF(VLOOKUP("SurOccidente",[1]HistoriaOrdenCW24031155!$B684:$D$1413,2,FALSE)="NA","",(VLOOKUP("SurOccidente",[1]HistoriaOrdenCW24031155!$B684:$D$1413,3,FALSE))),1,90)</f>
        <v>Localidades 700 - Obra Eléctrica 100%</v>
      </c>
      <c r="G684" s="4">
        <f>VLOOKUP(A684,[1]HistoriaOrdenCW24031155!$C$2:$O$1413,13,FALSE)</f>
        <v>44417</v>
      </c>
      <c r="H684" t="str">
        <f t="shared" si="11"/>
        <v>Año 2</v>
      </c>
      <c r="I684" s="2" t="str">
        <f>VLOOKUP(LEFT(A684,3),TablasAnexas!$A$22:$B$41,2,FALSE)</f>
        <v>Caqueta</v>
      </c>
      <c r="L684" t="str">
        <f>VLOOKUP(A684,[1]HistoriaOrdenCW24031155!$C$2:$F$1413,4,FALSE)</f>
        <v>Luis Ediel Torres</v>
      </c>
    </row>
    <row r="685" spans="1:12" x14ac:dyDescent="0.25">
      <c r="A685" t="str">
        <f>VLOOKUP("SurOccidente",[1]HistoriaOrdenCW24031155!$B685:$C$1413,2,FALSE)</f>
        <v>PUT.Balsamo</v>
      </c>
      <c r="B685" s="3">
        <f ca="1">SUMIF([1]HistoriaOrdenCW24031155!$C$1:$E$1413,A685,[1]HistoriaOrdenCW24031155!$E:$E)</f>
        <v>1143732115</v>
      </c>
      <c r="C685" s="1">
        <f>SUMIFS([1]HistoriaOrdenCW24031155!$E$2:$E$1413,[1]HistoriaOrdenCW24031155!$C$2:$C$1413,A685,[1]HistoriaOrdenCW24031155!$Z$2:$Z$1413,"")</f>
        <v>0</v>
      </c>
      <c r="D685" s="1">
        <f>SUMIFS([1]HistoriaOrdenCW24031155!$E$2:$E$1413,[1]HistoriaOrdenCW24031155!$C$2:$C$1413,A685,[1]HistoriaOrdenCW24031155!$Z$2:$Z$1413,"&gt; 0")</f>
        <v>1143732115</v>
      </c>
      <c r="E685" s="4">
        <f>IFERROR(IF(VLOOKUP(A685,[1]HistoriaOrdenCW24031155!$C$2:$Z$1413,24,FALSE)=0,"",VLOOKUP(A685,[1]HistoriaOrdenCW24031155!$C$2:$Z$1413,24,FALSE)),"")</f>
        <v>44624</v>
      </c>
      <c r="F685" s="2" t="str">
        <f>MID(IF(VLOOKUP("SurOccidente",[1]HistoriaOrdenCW24031155!$B685:$D$1413,2,FALSE)="NA","",(VLOOKUP("SurOccidente",[1]HistoriaOrdenCW24031155!$B685:$D$1413,3,FALSE))),1,90)</f>
        <v>Localidades 700 - Suministro e Instalación Torre</v>
      </c>
      <c r="G685" s="4">
        <f>VLOOKUP(A685,[1]HistoriaOrdenCW24031155!$C$2:$O$1413,13,FALSE)</f>
        <v>44408</v>
      </c>
      <c r="H685" t="str">
        <f t="shared" si="11"/>
        <v>Año 2</v>
      </c>
      <c r="I685" s="2" t="str">
        <f>VLOOKUP(LEFT(A685,3),TablasAnexas!$A$22:$B$41,2,FALSE)</f>
        <v>Putumayo</v>
      </c>
      <c r="L685" t="str">
        <f>VLOOKUP(A685,[1]HistoriaOrdenCW24031155!$C$2:$F$1413,4,FALSE)</f>
        <v>German David Diez</v>
      </c>
    </row>
    <row r="686" spans="1:12" x14ac:dyDescent="0.25">
      <c r="A686" t="str">
        <f>VLOOKUP("SurOccidente",[1]HistoriaOrdenCW24031155!$B686:$C$1413,2,FALSE)</f>
        <v>PUT.Balsamo</v>
      </c>
      <c r="B686" s="3">
        <f ca="1">SUMIF([1]HistoriaOrdenCW24031155!$C$1:$E$1413,A686,[1]HistoriaOrdenCW24031155!$E:$E)</f>
        <v>1143732115</v>
      </c>
      <c r="C686" s="1">
        <f>SUMIFS([1]HistoriaOrdenCW24031155!$E$2:$E$1413,[1]HistoriaOrdenCW24031155!$C$2:$C$1413,A686,[1]HistoriaOrdenCW24031155!$Z$2:$Z$1413,"")</f>
        <v>0</v>
      </c>
      <c r="D686" s="1">
        <f>SUMIFS([1]HistoriaOrdenCW24031155!$E$2:$E$1413,[1]HistoriaOrdenCW24031155!$C$2:$C$1413,A686,[1]HistoriaOrdenCW24031155!$Z$2:$Z$1413,"&gt; 0")</f>
        <v>1143732115</v>
      </c>
      <c r="E686" s="4">
        <f>IFERROR(IF(VLOOKUP(A686,[1]HistoriaOrdenCW24031155!$C$2:$Z$1413,24,FALSE)=0,"",VLOOKUP(A686,[1]HistoriaOrdenCW24031155!$C$2:$Z$1413,24,FALSE)),"")</f>
        <v>44624</v>
      </c>
      <c r="F686" s="2" t="str">
        <f>MID(IF(VLOOKUP("SurOccidente",[1]HistoriaOrdenCW24031155!$B686:$D$1413,2,FALSE)="NA","",(VLOOKUP("SurOccidente",[1]HistoriaOrdenCW24031155!$B686:$D$1413,3,FALSE))),1,90)</f>
        <v>Localidades 700 - Cimentación Torre</v>
      </c>
      <c r="G686" s="4">
        <f>VLOOKUP(A686,[1]HistoriaOrdenCW24031155!$C$2:$O$1413,13,FALSE)</f>
        <v>44408</v>
      </c>
      <c r="H686" t="str">
        <f t="shared" si="11"/>
        <v>Año 2</v>
      </c>
      <c r="I686" s="2" t="str">
        <f>VLOOKUP(LEFT(A686,3),TablasAnexas!$A$22:$B$41,2,FALSE)</f>
        <v>Putumayo</v>
      </c>
      <c r="L686" t="str">
        <f>VLOOKUP(A686,[1]HistoriaOrdenCW24031155!$C$2:$F$1413,4,FALSE)</f>
        <v>German David Diez</v>
      </c>
    </row>
    <row r="687" spans="1:12" x14ac:dyDescent="0.25">
      <c r="A687" t="str">
        <f>VLOOKUP("SurOccidente",[1]HistoriaOrdenCW24031155!$B687:$C$1413,2,FALSE)</f>
        <v>PUT.Balsamo</v>
      </c>
      <c r="B687" s="3">
        <f ca="1">SUMIF([1]HistoriaOrdenCW24031155!$C$1:$E$1413,A687,[1]HistoriaOrdenCW24031155!$E:$E)</f>
        <v>1143732115</v>
      </c>
      <c r="C687" s="1">
        <f>SUMIFS([1]HistoriaOrdenCW24031155!$E$2:$E$1413,[1]HistoriaOrdenCW24031155!$C$2:$C$1413,A687,[1]HistoriaOrdenCW24031155!$Z$2:$Z$1413,"")</f>
        <v>0</v>
      </c>
      <c r="D687" s="1">
        <f>SUMIFS([1]HistoriaOrdenCW24031155!$E$2:$E$1413,[1]HistoriaOrdenCW24031155!$C$2:$C$1413,A687,[1]HistoriaOrdenCW24031155!$Z$2:$Z$1413,"&gt; 0")</f>
        <v>1143732115</v>
      </c>
      <c r="E687" s="4">
        <f>IFERROR(IF(VLOOKUP(A687,[1]HistoriaOrdenCW24031155!$C$2:$Z$1413,24,FALSE)=0,"",VLOOKUP(A687,[1]HistoriaOrdenCW24031155!$C$2:$Z$1413,24,FALSE)),"")</f>
        <v>44624</v>
      </c>
      <c r="F687" s="2" t="str">
        <f>MID(IF(VLOOKUP("SurOccidente",[1]HistoriaOrdenCW24031155!$B687:$D$1413,2,FALSE)="NA","",(VLOOKUP("SurOccidente",[1]HistoriaOrdenCW24031155!$B687:$D$1413,3,FALSE))),1,90)</f>
        <v>Localidades 700 - Obra Civil 100%</v>
      </c>
      <c r="G687" s="4">
        <f>VLOOKUP(A687,[1]HistoriaOrdenCW24031155!$C$2:$O$1413,13,FALSE)</f>
        <v>44408</v>
      </c>
      <c r="H687" t="str">
        <f t="shared" si="11"/>
        <v>Año 2</v>
      </c>
      <c r="I687" s="2" t="str">
        <f>VLOOKUP(LEFT(A687,3),TablasAnexas!$A$22:$B$41,2,FALSE)</f>
        <v>Putumayo</v>
      </c>
      <c r="L687" t="str">
        <f>VLOOKUP(A687,[1]HistoriaOrdenCW24031155!$C$2:$F$1413,4,FALSE)</f>
        <v>German David Diez</v>
      </c>
    </row>
    <row r="688" spans="1:12" x14ac:dyDescent="0.25">
      <c r="A688" t="str">
        <f>VLOOKUP("SurOccidente",[1]HistoriaOrdenCW24031155!$B688:$C$1413,2,FALSE)</f>
        <v>PUT.Cana Brava</v>
      </c>
      <c r="B688" s="3">
        <f ca="1">SUMIF([1]HistoriaOrdenCW24031155!$C$1:$E$1413,A688,[1]HistoriaOrdenCW24031155!$E:$E)</f>
        <v>564944502</v>
      </c>
      <c r="C688" s="1">
        <f>SUMIFS([1]HistoriaOrdenCW24031155!$E$2:$E$1413,[1]HistoriaOrdenCW24031155!$C$2:$C$1413,A688,[1]HistoriaOrdenCW24031155!$Z$2:$Z$1413,"")</f>
        <v>381019250</v>
      </c>
      <c r="D688" s="1">
        <f>SUMIFS([1]HistoriaOrdenCW24031155!$E$2:$E$1413,[1]HistoriaOrdenCW24031155!$C$2:$C$1413,A688,[1]HistoriaOrdenCW24031155!$Z$2:$Z$1413,"&gt; 0")</f>
        <v>183925252</v>
      </c>
      <c r="E688" s="4">
        <f>IFERROR(IF(VLOOKUP(A688,[1]HistoriaOrdenCW24031155!$C$2:$Z$1413,24,FALSE)=0,"",VLOOKUP(A688,[1]HistoriaOrdenCW24031155!$C$2:$Z$1413,24,FALSE)),"")</f>
        <v>44596</v>
      </c>
      <c r="F688" s="2" t="str">
        <f>MID(IF(VLOOKUP("SurOccidente",[1]HistoriaOrdenCW24031155!$B688:$D$1413,2,FALSE)="NA","",(VLOOKUP("SurOccidente",[1]HistoriaOrdenCW24031155!$B688:$D$1413,3,FALSE))),1,90)</f>
        <v>Localidades 700 - Suministro e Instalación Torre</v>
      </c>
      <c r="G688" s="4">
        <f>VLOOKUP(A688,[1]HistoriaOrdenCW24031155!$C$2:$O$1413,13,FALSE)</f>
        <v>44408</v>
      </c>
      <c r="H688" t="str">
        <f t="shared" si="11"/>
        <v>Año 2</v>
      </c>
      <c r="I688" s="2" t="str">
        <f>VLOOKUP(LEFT(A688,3),TablasAnexas!$A$22:$B$41,2,FALSE)</f>
        <v>Putumayo</v>
      </c>
      <c r="L688" t="str">
        <f>VLOOKUP(A688,[1]HistoriaOrdenCW24031155!$C$2:$F$1413,4,FALSE)</f>
        <v>German David Diez</v>
      </c>
    </row>
    <row r="689" spans="1:12" x14ac:dyDescent="0.25">
      <c r="A689" t="str">
        <f>VLOOKUP("SurOccidente",[1]HistoriaOrdenCW24031155!$B689:$C$1413,2,FALSE)</f>
        <v>PUT.Cana Brava</v>
      </c>
      <c r="B689" s="3">
        <f ca="1">SUMIF([1]HistoriaOrdenCW24031155!$C$1:$E$1413,A689,[1]HistoriaOrdenCW24031155!$E:$E)</f>
        <v>564944502</v>
      </c>
      <c r="C689" s="1">
        <f>SUMIFS([1]HistoriaOrdenCW24031155!$E$2:$E$1413,[1]HistoriaOrdenCW24031155!$C$2:$C$1413,A689,[1]HistoriaOrdenCW24031155!$Z$2:$Z$1413,"")</f>
        <v>381019250</v>
      </c>
      <c r="D689" s="1">
        <f>SUMIFS([1]HistoriaOrdenCW24031155!$E$2:$E$1413,[1]HistoriaOrdenCW24031155!$C$2:$C$1413,A689,[1]HistoriaOrdenCW24031155!$Z$2:$Z$1413,"&gt; 0")</f>
        <v>183925252</v>
      </c>
      <c r="E689" s="4">
        <f>IFERROR(IF(VLOOKUP(A689,[1]HistoriaOrdenCW24031155!$C$2:$Z$1413,24,FALSE)=0,"",VLOOKUP(A689,[1]HistoriaOrdenCW24031155!$C$2:$Z$1413,24,FALSE)),"")</f>
        <v>44596</v>
      </c>
      <c r="F689" s="2" t="str">
        <f>MID(IF(VLOOKUP("SurOccidente",[1]HistoriaOrdenCW24031155!$B689:$D$1413,2,FALSE)="NA","",(VLOOKUP("SurOccidente",[1]HistoriaOrdenCW24031155!$B689:$D$1413,3,FALSE))),1,90)</f>
        <v>Localidades 700 - Cimentación Torre</v>
      </c>
      <c r="G689" s="4">
        <f>VLOOKUP(A689,[1]HistoriaOrdenCW24031155!$C$2:$O$1413,13,FALSE)</f>
        <v>44408</v>
      </c>
      <c r="H689" t="str">
        <f t="shared" si="11"/>
        <v>Año 2</v>
      </c>
      <c r="I689" s="2" t="str">
        <f>VLOOKUP(LEFT(A689,3),TablasAnexas!$A$22:$B$41,2,FALSE)</f>
        <v>Putumayo</v>
      </c>
      <c r="L689" t="str">
        <f>VLOOKUP(A689,[1]HistoriaOrdenCW24031155!$C$2:$F$1413,4,FALSE)</f>
        <v>German David Diez</v>
      </c>
    </row>
    <row r="690" spans="1:12" x14ac:dyDescent="0.25">
      <c r="A690" t="str">
        <f>VLOOKUP("SurOccidente",[1]HistoriaOrdenCW24031155!$B690:$C$1413,2,FALSE)</f>
        <v>PUT.Cana Brava</v>
      </c>
      <c r="B690" s="3">
        <f ca="1">SUMIF([1]HistoriaOrdenCW24031155!$C$1:$E$1413,A690,[1]HistoriaOrdenCW24031155!$E:$E)</f>
        <v>564944502</v>
      </c>
      <c r="C690" s="1">
        <f>SUMIFS([1]HistoriaOrdenCW24031155!$E$2:$E$1413,[1]HistoriaOrdenCW24031155!$C$2:$C$1413,A690,[1]HistoriaOrdenCW24031155!$Z$2:$Z$1413,"")</f>
        <v>381019250</v>
      </c>
      <c r="D690" s="1">
        <f>SUMIFS([1]HistoriaOrdenCW24031155!$E$2:$E$1413,[1]HistoriaOrdenCW24031155!$C$2:$C$1413,A690,[1]HistoriaOrdenCW24031155!$Z$2:$Z$1413,"&gt; 0")</f>
        <v>183925252</v>
      </c>
      <c r="E690" s="4">
        <f>IFERROR(IF(VLOOKUP(A690,[1]HistoriaOrdenCW24031155!$C$2:$Z$1413,24,FALSE)=0,"",VLOOKUP(A690,[1]HistoriaOrdenCW24031155!$C$2:$Z$1413,24,FALSE)),"")</f>
        <v>44596</v>
      </c>
      <c r="F690" s="2" t="str">
        <f>MID(IF(VLOOKUP("SurOccidente",[1]HistoriaOrdenCW24031155!$B690:$D$1413,2,FALSE)="NA","",(VLOOKUP("SurOccidente",[1]HistoriaOrdenCW24031155!$B690:$D$1413,3,FALSE))),1,90)</f>
        <v>Localidades 700 - Obra Civil 100%</v>
      </c>
      <c r="G690" s="4">
        <f>VLOOKUP(A690,[1]HistoriaOrdenCW24031155!$C$2:$O$1413,13,FALSE)</f>
        <v>44408</v>
      </c>
      <c r="H690" t="str">
        <f t="shared" si="11"/>
        <v>Año 2</v>
      </c>
      <c r="I690" s="2" t="str">
        <f>VLOOKUP(LEFT(A690,3),TablasAnexas!$A$22:$B$41,2,FALSE)</f>
        <v>Putumayo</v>
      </c>
      <c r="L690" t="str">
        <f>VLOOKUP(A690,[1]HistoriaOrdenCW24031155!$C$2:$F$1413,4,FALSE)</f>
        <v>German David Diez</v>
      </c>
    </row>
    <row r="691" spans="1:12" x14ac:dyDescent="0.25">
      <c r="A691" t="str">
        <f>VLOOKUP("SurOccidente",[1]HistoriaOrdenCW24031155!$B691:$C$1413,2,FALSE)</f>
        <v>CAQ.Esmeralda Chaira</v>
      </c>
      <c r="B691" s="3">
        <f ca="1">SUMIF([1]HistoriaOrdenCW24031155!$C$1:$E$1413,A691,[1]HistoriaOrdenCW24031155!$E:$E)</f>
        <v>722527621</v>
      </c>
      <c r="C691" s="1">
        <f>SUMIFS([1]HistoriaOrdenCW24031155!$E$2:$E$1413,[1]HistoriaOrdenCW24031155!$C$2:$C$1413,A691,[1]HistoriaOrdenCW24031155!$Z$2:$Z$1413,"")</f>
        <v>0</v>
      </c>
      <c r="D691" s="1">
        <f>SUMIFS([1]HistoriaOrdenCW24031155!$E$2:$E$1413,[1]HistoriaOrdenCW24031155!$C$2:$C$1413,A691,[1]HistoriaOrdenCW24031155!$Z$2:$Z$1413,"&gt; 0")</f>
        <v>722527621</v>
      </c>
      <c r="E691" s="4">
        <f>IFERROR(IF(VLOOKUP(A691,[1]HistoriaOrdenCW24031155!$C$2:$Z$1413,24,FALSE)=0,"",VLOOKUP(A691,[1]HistoriaOrdenCW24031155!$C$2:$Z$1413,24,FALSE)),"")</f>
        <v>44624</v>
      </c>
      <c r="F691" s="2" t="str">
        <f>MID(IF(VLOOKUP("SurOccidente",[1]HistoriaOrdenCW24031155!$B691:$D$1413,2,FALSE)="NA","",(VLOOKUP("SurOccidente",[1]HistoriaOrdenCW24031155!$B691:$D$1413,3,FALSE))),1,90)</f>
        <v>Localidades 700 - Suministro e Instalación Torre</v>
      </c>
      <c r="G691" s="4">
        <f>VLOOKUP(A691,[1]HistoriaOrdenCW24031155!$C$2:$O$1413,13,FALSE)</f>
        <v>44407</v>
      </c>
      <c r="H691" t="str">
        <f t="shared" si="11"/>
        <v>Año 2</v>
      </c>
      <c r="I691" s="2" t="str">
        <f>VLOOKUP(LEFT(A691,3),TablasAnexas!$A$22:$B$41,2,FALSE)</f>
        <v>Caqueta</v>
      </c>
      <c r="L691" t="str">
        <f>VLOOKUP(A691,[1]HistoriaOrdenCW24031155!$C$2:$F$1413,4,FALSE)</f>
        <v>German David Diez</v>
      </c>
    </row>
    <row r="692" spans="1:12" x14ac:dyDescent="0.25">
      <c r="A692" t="str">
        <f>VLOOKUP("SurOccidente",[1]HistoriaOrdenCW24031155!$B692:$C$1413,2,FALSE)</f>
        <v>CAQ.Esmeralda Chaira</v>
      </c>
      <c r="B692" s="3">
        <f ca="1">SUMIF([1]HistoriaOrdenCW24031155!$C$1:$E$1413,A692,[1]HistoriaOrdenCW24031155!$E:$E)</f>
        <v>722527621</v>
      </c>
      <c r="C692" s="1">
        <f>SUMIFS([1]HistoriaOrdenCW24031155!$E$2:$E$1413,[1]HistoriaOrdenCW24031155!$C$2:$C$1413,A692,[1]HistoriaOrdenCW24031155!$Z$2:$Z$1413,"")</f>
        <v>0</v>
      </c>
      <c r="D692" s="1">
        <f>SUMIFS([1]HistoriaOrdenCW24031155!$E$2:$E$1413,[1]HistoriaOrdenCW24031155!$C$2:$C$1413,A692,[1]HistoriaOrdenCW24031155!$Z$2:$Z$1413,"&gt; 0")</f>
        <v>722527621</v>
      </c>
      <c r="E692" s="4">
        <f>IFERROR(IF(VLOOKUP(A692,[1]HistoriaOrdenCW24031155!$C$2:$Z$1413,24,FALSE)=0,"",VLOOKUP(A692,[1]HistoriaOrdenCW24031155!$C$2:$Z$1413,24,FALSE)),"")</f>
        <v>44624</v>
      </c>
      <c r="F692" s="2" t="str">
        <f>MID(IF(VLOOKUP("SurOccidente",[1]HistoriaOrdenCW24031155!$B692:$D$1413,2,FALSE)="NA","",(VLOOKUP("SurOccidente",[1]HistoriaOrdenCW24031155!$B692:$D$1413,3,FALSE))),1,90)</f>
        <v>Localidades 700 - Cimentación Torre</v>
      </c>
      <c r="G692" s="4">
        <f>VLOOKUP(A692,[1]HistoriaOrdenCW24031155!$C$2:$O$1413,13,FALSE)</f>
        <v>44407</v>
      </c>
      <c r="H692" t="str">
        <f t="shared" si="11"/>
        <v>Año 2</v>
      </c>
      <c r="I692" s="2" t="str">
        <f>VLOOKUP(LEFT(A692,3),TablasAnexas!$A$22:$B$41,2,FALSE)</f>
        <v>Caqueta</v>
      </c>
      <c r="L692" t="str">
        <f>VLOOKUP(A692,[1]HistoriaOrdenCW24031155!$C$2:$F$1413,4,FALSE)</f>
        <v>German David Diez</v>
      </c>
    </row>
    <row r="693" spans="1:12" x14ac:dyDescent="0.25">
      <c r="A693" t="str">
        <f>VLOOKUP("SurOccidente",[1]HistoriaOrdenCW24031155!$B693:$C$1413,2,FALSE)</f>
        <v>CAQ.Esmeralda Chaira</v>
      </c>
      <c r="B693" s="3">
        <f ca="1">SUMIF([1]HistoriaOrdenCW24031155!$C$1:$E$1413,A693,[1]HistoriaOrdenCW24031155!$E:$E)</f>
        <v>722527621</v>
      </c>
      <c r="C693" s="1">
        <f>SUMIFS([1]HistoriaOrdenCW24031155!$E$2:$E$1413,[1]HistoriaOrdenCW24031155!$C$2:$C$1413,A693,[1]HistoriaOrdenCW24031155!$Z$2:$Z$1413,"")</f>
        <v>0</v>
      </c>
      <c r="D693" s="1">
        <f>SUMIFS([1]HistoriaOrdenCW24031155!$E$2:$E$1413,[1]HistoriaOrdenCW24031155!$C$2:$C$1413,A693,[1]HistoriaOrdenCW24031155!$Z$2:$Z$1413,"&gt; 0")</f>
        <v>722527621</v>
      </c>
      <c r="E693" s="4">
        <f>IFERROR(IF(VLOOKUP(A693,[1]HistoriaOrdenCW24031155!$C$2:$Z$1413,24,FALSE)=0,"",VLOOKUP(A693,[1]HistoriaOrdenCW24031155!$C$2:$Z$1413,24,FALSE)),"")</f>
        <v>44624</v>
      </c>
      <c r="F693" s="2" t="str">
        <f>MID(IF(VLOOKUP("SurOccidente",[1]HistoriaOrdenCW24031155!$B693:$D$1413,2,FALSE)="NA","",(VLOOKUP("SurOccidente",[1]HistoriaOrdenCW24031155!$B693:$D$1413,3,FALSE))),1,90)</f>
        <v>Localidades 700 - Obra Civil 100%</v>
      </c>
      <c r="G693" s="4">
        <f>VLOOKUP(A693,[1]HistoriaOrdenCW24031155!$C$2:$O$1413,13,FALSE)</f>
        <v>44407</v>
      </c>
      <c r="H693" t="str">
        <f t="shared" si="11"/>
        <v>Año 2</v>
      </c>
      <c r="I693" s="2" t="str">
        <f>VLOOKUP(LEFT(A693,3),TablasAnexas!$A$22:$B$41,2,FALSE)</f>
        <v>Caqueta</v>
      </c>
      <c r="L693" t="str">
        <f>VLOOKUP(A693,[1]HistoriaOrdenCW24031155!$C$2:$F$1413,4,FALSE)</f>
        <v>German David Diez</v>
      </c>
    </row>
    <row r="694" spans="1:12" x14ac:dyDescent="0.25">
      <c r="A694" t="str">
        <f>VLOOKUP("SurOccidente",[1]HistoriaOrdenCW24031155!$B694:$C$1413,2,FALSE)</f>
        <v>PUT.Caicuche</v>
      </c>
      <c r="B694" s="3">
        <f ca="1">SUMIF([1]HistoriaOrdenCW24031155!$C$1:$E$1413,A694,[1]HistoriaOrdenCW24031155!$E:$E)</f>
        <v>673263975</v>
      </c>
      <c r="C694" s="1">
        <f>SUMIFS([1]HistoriaOrdenCW24031155!$E$2:$E$1413,[1]HistoriaOrdenCW24031155!$C$2:$C$1413,A694,[1]HistoriaOrdenCW24031155!$Z$2:$Z$1413,"")</f>
        <v>0</v>
      </c>
      <c r="D694" s="1">
        <f>SUMIFS([1]HistoriaOrdenCW24031155!$E$2:$E$1413,[1]HistoriaOrdenCW24031155!$C$2:$C$1413,A694,[1]HistoriaOrdenCW24031155!$Z$2:$Z$1413,"&gt; 0")</f>
        <v>673263975</v>
      </c>
      <c r="E694" s="4">
        <f>IFERROR(IF(VLOOKUP(A694,[1]HistoriaOrdenCW24031155!$C$2:$Z$1413,24,FALSE)=0,"",VLOOKUP(A694,[1]HistoriaOrdenCW24031155!$C$2:$Z$1413,24,FALSE)),"")</f>
        <v>44473</v>
      </c>
      <c r="F694" s="2" t="str">
        <f>MID(IF(VLOOKUP("SurOccidente",[1]HistoriaOrdenCW24031155!$B694:$D$1413,2,FALSE)="NA","",(VLOOKUP("SurOccidente",[1]HistoriaOrdenCW24031155!$B694:$D$1413,3,FALSE))),1,90)</f>
        <v>Localidades 700 - Suministro e Instalación Torre</v>
      </c>
      <c r="G694" s="4">
        <f>VLOOKUP(A694,[1]HistoriaOrdenCW24031155!$C$2:$O$1413,13,FALSE)</f>
        <v>44407</v>
      </c>
      <c r="H694" t="str">
        <f t="shared" si="11"/>
        <v>Año 2</v>
      </c>
      <c r="I694" s="2" t="str">
        <f>VLOOKUP(LEFT(A694,3),TablasAnexas!$A$22:$B$41,2,FALSE)</f>
        <v>Putumayo</v>
      </c>
      <c r="L694" t="str">
        <f>VLOOKUP(A694,[1]HistoriaOrdenCW24031155!$C$2:$F$1413,4,FALSE)</f>
        <v>German David Diez</v>
      </c>
    </row>
    <row r="695" spans="1:12" x14ac:dyDescent="0.25">
      <c r="A695" t="str">
        <f>VLOOKUP("SurOccidente",[1]HistoriaOrdenCW24031155!$B695:$C$1413,2,FALSE)</f>
        <v>PUT.Caicuche</v>
      </c>
      <c r="B695" s="3">
        <f ca="1">SUMIF([1]HistoriaOrdenCW24031155!$C$1:$E$1413,A695,[1]HistoriaOrdenCW24031155!$E:$E)</f>
        <v>673263975</v>
      </c>
      <c r="C695" s="1">
        <f>SUMIFS([1]HistoriaOrdenCW24031155!$E$2:$E$1413,[1]HistoriaOrdenCW24031155!$C$2:$C$1413,A695,[1]HistoriaOrdenCW24031155!$Z$2:$Z$1413,"")</f>
        <v>0</v>
      </c>
      <c r="D695" s="1">
        <f>SUMIFS([1]HistoriaOrdenCW24031155!$E$2:$E$1413,[1]HistoriaOrdenCW24031155!$C$2:$C$1413,A695,[1]HistoriaOrdenCW24031155!$Z$2:$Z$1413,"&gt; 0")</f>
        <v>673263975</v>
      </c>
      <c r="E695" s="4">
        <f>IFERROR(IF(VLOOKUP(A695,[1]HistoriaOrdenCW24031155!$C$2:$Z$1413,24,FALSE)=0,"",VLOOKUP(A695,[1]HistoriaOrdenCW24031155!$C$2:$Z$1413,24,FALSE)),"")</f>
        <v>44473</v>
      </c>
      <c r="F695" s="2" t="str">
        <f>MID(IF(VLOOKUP("SurOccidente",[1]HistoriaOrdenCW24031155!$B695:$D$1413,2,FALSE)="NA","",(VLOOKUP("SurOccidente",[1]HistoriaOrdenCW24031155!$B695:$D$1413,3,FALSE))),1,90)</f>
        <v>Localidades 700 - Cimentación Torre</v>
      </c>
      <c r="G695" s="4">
        <f>VLOOKUP(A695,[1]HistoriaOrdenCW24031155!$C$2:$O$1413,13,FALSE)</f>
        <v>44407</v>
      </c>
      <c r="H695" t="str">
        <f t="shared" si="11"/>
        <v>Año 2</v>
      </c>
      <c r="I695" s="2" t="str">
        <f>VLOOKUP(LEFT(A695,3),TablasAnexas!$A$22:$B$41,2,FALSE)</f>
        <v>Putumayo</v>
      </c>
      <c r="L695" t="str">
        <f>VLOOKUP(A695,[1]HistoriaOrdenCW24031155!$C$2:$F$1413,4,FALSE)</f>
        <v>German David Diez</v>
      </c>
    </row>
    <row r="696" spans="1:12" x14ac:dyDescent="0.25">
      <c r="A696" t="str">
        <f>VLOOKUP("SurOccidente",[1]HistoriaOrdenCW24031155!$B696:$C$1413,2,FALSE)</f>
        <v>PUT.Caicuche</v>
      </c>
      <c r="B696" s="3">
        <f ca="1">SUMIF([1]HistoriaOrdenCW24031155!$C$1:$E$1413,A696,[1]HistoriaOrdenCW24031155!$E:$E)</f>
        <v>673263975</v>
      </c>
      <c r="C696" s="1">
        <f>SUMIFS([1]HistoriaOrdenCW24031155!$E$2:$E$1413,[1]HistoriaOrdenCW24031155!$C$2:$C$1413,A696,[1]HistoriaOrdenCW24031155!$Z$2:$Z$1413,"")</f>
        <v>0</v>
      </c>
      <c r="D696" s="1">
        <f>SUMIFS([1]HistoriaOrdenCW24031155!$E$2:$E$1413,[1]HistoriaOrdenCW24031155!$C$2:$C$1413,A696,[1]HistoriaOrdenCW24031155!$Z$2:$Z$1413,"&gt; 0")</f>
        <v>673263975</v>
      </c>
      <c r="E696" s="4">
        <f>IFERROR(IF(VLOOKUP(A696,[1]HistoriaOrdenCW24031155!$C$2:$Z$1413,24,FALSE)=0,"",VLOOKUP(A696,[1]HistoriaOrdenCW24031155!$C$2:$Z$1413,24,FALSE)),"")</f>
        <v>44473</v>
      </c>
      <c r="F696" s="2" t="str">
        <f>MID(IF(VLOOKUP("SurOccidente",[1]HistoriaOrdenCW24031155!$B696:$D$1413,2,FALSE)="NA","",(VLOOKUP("SurOccidente",[1]HistoriaOrdenCW24031155!$B696:$D$1413,3,FALSE))),1,90)</f>
        <v>Localidades 700 - Obra Civil 100%</v>
      </c>
      <c r="G696" s="4">
        <f>VLOOKUP(A696,[1]HistoriaOrdenCW24031155!$C$2:$O$1413,13,FALSE)</f>
        <v>44407</v>
      </c>
      <c r="H696" t="str">
        <f t="shared" si="11"/>
        <v>Año 2</v>
      </c>
      <c r="I696" s="2" t="str">
        <f>VLOOKUP(LEFT(A696,3),TablasAnexas!$A$22:$B$41,2,FALSE)</f>
        <v>Putumayo</v>
      </c>
      <c r="L696" t="str">
        <f>VLOOKUP(A696,[1]HistoriaOrdenCW24031155!$C$2:$F$1413,4,FALSE)</f>
        <v>German David Diez</v>
      </c>
    </row>
    <row r="697" spans="1:12" x14ac:dyDescent="0.25">
      <c r="A697" t="str">
        <f>VLOOKUP("SurOccidente",[1]HistoriaOrdenCW24031155!$B697:$C$1413,2,FALSE)</f>
        <v>HUI.El Carmen</v>
      </c>
      <c r="B697" s="3">
        <f ca="1">SUMIF([1]HistoriaOrdenCW24031155!$C$1:$E$1413,A697,[1]HistoriaOrdenCW24031155!$E:$E)</f>
        <v>70000000</v>
      </c>
      <c r="C697" s="1">
        <f>SUMIFS([1]HistoriaOrdenCW24031155!$E$2:$E$1413,[1]HistoriaOrdenCW24031155!$C$2:$C$1413,A697,[1]HistoriaOrdenCW24031155!$Z$2:$Z$1413,"")</f>
        <v>70000000</v>
      </c>
      <c r="D697" s="1">
        <f>SUMIFS([1]HistoriaOrdenCW24031155!$E$2:$E$1413,[1]HistoriaOrdenCW24031155!$C$2:$C$1413,A697,[1]HistoriaOrdenCW24031155!$Z$2:$Z$1413,"&gt; 0")</f>
        <v>0</v>
      </c>
      <c r="E697" s="4" t="str">
        <f>IFERROR(IF(VLOOKUP(A697,[1]HistoriaOrdenCW24031155!$C$2:$Z$1413,24,FALSE)=0,"",VLOOKUP(A697,[1]HistoriaOrdenCW24031155!$C$2:$Z$1413,24,FALSE)),"")</f>
        <v/>
      </c>
      <c r="F697" s="2" t="str">
        <f>MID(IF(VLOOKUP("SurOccidente",[1]HistoriaOrdenCW24031155!$B697:$D$1413,2,FALSE)="NA","",(VLOOKUP("SurOccidente",[1]HistoriaOrdenCW24031155!$B697:$D$1413,3,FALSE))),1,90)</f>
        <v>Adecuaciones - Obras Eléctricas Menores</v>
      </c>
      <c r="G697" s="4">
        <f>VLOOKUP(A697,[1]HistoriaOrdenCW24031155!$C$2:$O$1413,13,FALSE)</f>
        <v>44404</v>
      </c>
      <c r="H697" t="str">
        <f t="shared" si="11"/>
        <v>Año 2</v>
      </c>
      <c r="I697" s="2" t="str">
        <f>VLOOKUP(LEFT(A697,3),TablasAnexas!$A$22:$B$41,2,FALSE)</f>
        <v>Huila</v>
      </c>
      <c r="L697" t="str">
        <f>VLOOKUP(A697,[1]HistoriaOrdenCW24031155!$C$2:$F$1413,4,FALSE)</f>
        <v>Rafael Angel Garcia</v>
      </c>
    </row>
    <row r="698" spans="1:12" x14ac:dyDescent="0.25">
      <c r="A698" t="str">
        <f>VLOOKUP("SurOccidente",[1]HistoriaOrdenCW24031155!$B698:$C$1413,2,FALSE)</f>
        <v>CAQ.Playa Verde</v>
      </c>
      <c r="B698" s="3">
        <f ca="1">SUMIF([1]HistoriaOrdenCW24031155!$C$1:$E$1413,A698,[1]HistoriaOrdenCW24031155!$E:$E)</f>
        <v>451747328</v>
      </c>
      <c r="C698" s="1">
        <f>SUMIFS([1]HistoriaOrdenCW24031155!$E$2:$E$1413,[1]HistoriaOrdenCW24031155!$C$2:$C$1413,A698,[1]HistoriaOrdenCW24031155!$Z$2:$Z$1413,"")</f>
        <v>70000000</v>
      </c>
      <c r="D698" s="1">
        <f>SUMIFS([1]HistoriaOrdenCW24031155!$E$2:$E$1413,[1]HistoriaOrdenCW24031155!$C$2:$C$1413,A698,[1]HistoriaOrdenCW24031155!$Z$2:$Z$1413,"&gt; 0")</f>
        <v>381747328</v>
      </c>
      <c r="E698" s="4" t="str">
        <f>IFERROR(IF(VLOOKUP(A698,[1]HistoriaOrdenCW24031155!$C$2:$Z$1413,24,FALSE)=0,"",VLOOKUP(A698,[1]HistoriaOrdenCW24031155!$C$2:$Z$1413,24,FALSE)),"")</f>
        <v/>
      </c>
      <c r="F698" s="2" t="str">
        <f>MID(IF(VLOOKUP("SurOccidente",[1]HistoriaOrdenCW24031155!$B698:$D$1413,2,FALSE)="NA","",(VLOOKUP("SurOccidente",[1]HistoriaOrdenCW24031155!$B698:$D$1413,3,FALSE))),1,90)</f>
        <v>Localidades 700 - Obra Eléctrica 100%</v>
      </c>
      <c r="G698" s="4">
        <f>VLOOKUP(A698,[1]HistoriaOrdenCW24031155!$C$2:$O$1413,13,FALSE)</f>
        <v>44407</v>
      </c>
      <c r="H698" t="str">
        <f t="shared" si="11"/>
        <v>Año 2</v>
      </c>
      <c r="I698" s="2" t="str">
        <f>VLOOKUP(LEFT(A698,3),TablasAnexas!$A$22:$B$41,2,FALSE)</f>
        <v>Caqueta</v>
      </c>
      <c r="L698" t="str">
        <f>VLOOKUP(A698,[1]HistoriaOrdenCW24031155!$C$2:$F$1413,4,FALSE)</f>
        <v>German David Diez</v>
      </c>
    </row>
    <row r="699" spans="1:12" x14ac:dyDescent="0.25">
      <c r="A699" t="str">
        <f>VLOOKUP("SurOccidente",[1]HistoriaOrdenCW24031155!$B699:$C$1413,2,FALSE)</f>
        <v>CAQ.Playa Verde</v>
      </c>
      <c r="B699" s="3">
        <f ca="1">SUMIF([1]HistoriaOrdenCW24031155!$C$1:$E$1413,A699,[1]HistoriaOrdenCW24031155!$E:$E)</f>
        <v>451747328</v>
      </c>
      <c r="C699" s="1">
        <f>SUMIFS([1]HistoriaOrdenCW24031155!$E$2:$E$1413,[1]HistoriaOrdenCW24031155!$C$2:$C$1413,A699,[1]HistoriaOrdenCW24031155!$Z$2:$Z$1413,"")</f>
        <v>70000000</v>
      </c>
      <c r="D699" s="1">
        <f>SUMIFS([1]HistoriaOrdenCW24031155!$E$2:$E$1413,[1]HistoriaOrdenCW24031155!$C$2:$C$1413,A699,[1]HistoriaOrdenCW24031155!$Z$2:$Z$1413,"&gt; 0")</f>
        <v>381747328</v>
      </c>
      <c r="E699" s="4" t="str">
        <f>IFERROR(IF(VLOOKUP(A699,[1]HistoriaOrdenCW24031155!$C$2:$Z$1413,24,FALSE)=0,"",VLOOKUP(A699,[1]HistoriaOrdenCW24031155!$C$2:$Z$1413,24,FALSE)),"")</f>
        <v/>
      </c>
      <c r="F699" s="2" t="str">
        <f>MID(IF(VLOOKUP("SurOccidente",[1]HistoriaOrdenCW24031155!$B699:$D$1413,2,FALSE)="NA","",(VLOOKUP("SurOccidente",[1]HistoriaOrdenCW24031155!$B699:$D$1413,3,FALSE))),1,90)</f>
        <v>Localidades 700 - Obra Civil 100%</v>
      </c>
      <c r="G699" s="4">
        <f>VLOOKUP(A699,[1]HistoriaOrdenCW24031155!$C$2:$O$1413,13,FALSE)</f>
        <v>44407</v>
      </c>
      <c r="H699" t="str">
        <f t="shared" si="11"/>
        <v>Año 2</v>
      </c>
      <c r="I699" s="2" t="str">
        <f>VLOOKUP(LEFT(A699,3),TablasAnexas!$A$22:$B$41,2,FALSE)</f>
        <v>Caqueta</v>
      </c>
      <c r="L699" t="str">
        <f>VLOOKUP(A699,[1]HistoriaOrdenCW24031155!$C$2:$F$1413,4,FALSE)</f>
        <v>German David Diez</v>
      </c>
    </row>
    <row r="700" spans="1:12" x14ac:dyDescent="0.25">
      <c r="A700" t="str">
        <f>VLOOKUP("SurOccidente",[1]HistoriaOrdenCW24031155!$B700:$C$1413,2,FALSE)</f>
        <v>CAQ.Novia Puerto Valdivia</v>
      </c>
      <c r="B700" s="3">
        <f ca="1">SUMIF([1]HistoriaOrdenCW24031155!$C$1:$E$1413,A700,[1]HistoriaOrdenCW24031155!$E:$E)</f>
        <v>467044466</v>
      </c>
      <c r="C700" s="1">
        <f>SUMIFS([1]HistoriaOrdenCW24031155!$E$2:$E$1413,[1]HistoriaOrdenCW24031155!$C$2:$C$1413,A700,[1]HistoriaOrdenCW24031155!$Z$2:$Z$1413,"")</f>
        <v>70000000</v>
      </c>
      <c r="D700" s="1">
        <f>SUMIFS([1]HistoriaOrdenCW24031155!$E$2:$E$1413,[1]HistoriaOrdenCW24031155!$C$2:$C$1413,A700,[1]HistoriaOrdenCW24031155!$Z$2:$Z$1413,"&gt; 0")</f>
        <v>397044466</v>
      </c>
      <c r="E700" s="4" t="str">
        <f>IFERROR(IF(VLOOKUP(A700,[1]HistoriaOrdenCW24031155!$C$2:$Z$1413,24,FALSE)=0,"",VLOOKUP(A700,[1]HistoriaOrdenCW24031155!$C$2:$Z$1413,24,FALSE)),"")</f>
        <v/>
      </c>
      <c r="F700" s="2" t="str">
        <f>MID(IF(VLOOKUP("SurOccidente",[1]HistoriaOrdenCW24031155!$B700:$D$1413,2,FALSE)="NA","",(VLOOKUP("SurOccidente",[1]HistoriaOrdenCW24031155!$B700:$D$1413,3,FALSE))),1,90)</f>
        <v>Localidades 700 - Obra Eléctrica 100%</v>
      </c>
      <c r="G700" s="4">
        <f>VLOOKUP(A700,[1]HistoriaOrdenCW24031155!$C$2:$O$1413,13,FALSE)</f>
        <v>44407</v>
      </c>
      <c r="H700" t="str">
        <f t="shared" si="11"/>
        <v>Año 2</v>
      </c>
      <c r="I700" s="2" t="str">
        <f>VLOOKUP(LEFT(A700,3),TablasAnexas!$A$22:$B$41,2,FALSE)</f>
        <v>Caqueta</v>
      </c>
      <c r="L700" t="str">
        <f>VLOOKUP(A700,[1]HistoriaOrdenCW24031155!$C$2:$F$1413,4,FALSE)</f>
        <v>German David Diez</v>
      </c>
    </row>
    <row r="701" spans="1:12" x14ac:dyDescent="0.25">
      <c r="A701" t="str">
        <f>VLOOKUP("SurOccidente",[1]HistoriaOrdenCW24031155!$B701:$C$1413,2,FALSE)</f>
        <v>CAQ.Novia Puerto Valdivia</v>
      </c>
      <c r="B701" s="3">
        <f ca="1">SUMIF([1]HistoriaOrdenCW24031155!$C$1:$E$1413,A701,[1]HistoriaOrdenCW24031155!$E:$E)</f>
        <v>467044466</v>
      </c>
      <c r="C701" s="1">
        <f>SUMIFS([1]HistoriaOrdenCW24031155!$E$2:$E$1413,[1]HistoriaOrdenCW24031155!$C$2:$C$1413,A701,[1]HistoriaOrdenCW24031155!$Z$2:$Z$1413,"")</f>
        <v>70000000</v>
      </c>
      <c r="D701" s="1">
        <f>SUMIFS([1]HistoriaOrdenCW24031155!$E$2:$E$1413,[1]HistoriaOrdenCW24031155!$C$2:$C$1413,A701,[1]HistoriaOrdenCW24031155!$Z$2:$Z$1413,"&gt; 0")</f>
        <v>397044466</v>
      </c>
      <c r="E701" s="4" t="str">
        <f>IFERROR(IF(VLOOKUP(A701,[1]HistoriaOrdenCW24031155!$C$2:$Z$1413,24,FALSE)=0,"",VLOOKUP(A701,[1]HistoriaOrdenCW24031155!$C$2:$Z$1413,24,FALSE)),"")</f>
        <v/>
      </c>
      <c r="F701" s="2" t="str">
        <f>MID(IF(VLOOKUP("SurOccidente",[1]HistoriaOrdenCW24031155!$B701:$D$1413,2,FALSE)="NA","",(VLOOKUP("SurOccidente",[1]HistoriaOrdenCW24031155!$B701:$D$1413,3,FALSE))),1,90)</f>
        <v>Localidades 700 - Obra Civil 100%</v>
      </c>
      <c r="G701" s="4">
        <f>VLOOKUP(A701,[1]HistoriaOrdenCW24031155!$C$2:$O$1413,13,FALSE)</f>
        <v>44407</v>
      </c>
      <c r="H701" t="str">
        <f t="shared" si="11"/>
        <v>Año 2</v>
      </c>
      <c r="I701" s="2" t="str">
        <f>VLOOKUP(LEFT(A701,3),TablasAnexas!$A$22:$B$41,2,FALSE)</f>
        <v>Caqueta</v>
      </c>
      <c r="L701" t="str">
        <f>VLOOKUP(A701,[1]HistoriaOrdenCW24031155!$C$2:$F$1413,4,FALSE)</f>
        <v>German David Diez</v>
      </c>
    </row>
    <row r="702" spans="1:12" x14ac:dyDescent="0.25">
      <c r="A702" t="str">
        <f>VLOOKUP("SurOccidente",[1]HistoriaOrdenCW24031155!$B702:$C$1413,2,FALSE)</f>
        <v>CAQ.El Paraiso</v>
      </c>
      <c r="B702" s="3">
        <f ca="1">SUMIF([1]HistoriaOrdenCW24031155!$C$1:$E$1413,A702,[1]HistoriaOrdenCW24031155!$E:$E)</f>
        <v>304377016</v>
      </c>
      <c r="C702" s="1">
        <f>SUMIFS([1]HistoriaOrdenCW24031155!$E$2:$E$1413,[1]HistoriaOrdenCW24031155!$C$2:$C$1413,A702,[1]HistoriaOrdenCW24031155!$Z$2:$Z$1413,"")</f>
        <v>0</v>
      </c>
      <c r="D702" s="1">
        <f>SUMIFS([1]HistoriaOrdenCW24031155!$E$2:$E$1413,[1]HistoriaOrdenCW24031155!$C$2:$C$1413,A702,[1]HistoriaOrdenCW24031155!$Z$2:$Z$1413,"&gt; 0")</f>
        <v>304377016</v>
      </c>
      <c r="E702" s="4">
        <f>IFERROR(IF(VLOOKUP(A702,[1]HistoriaOrdenCW24031155!$C$2:$Z$1413,24,FALSE)=0,"",VLOOKUP(A702,[1]HistoriaOrdenCW24031155!$C$2:$Z$1413,24,FALSE)),"")</f>
        <v>44596</v>
      </c>
      <c r="F702" s="2" t="str">
        <f>MID(IF(VLOOKUP("SurOccidente",[1]HistoriaOrdenCW24031155!$B702:$D$1413,2,FALSE)="NA","",(VLOOKUP("SurOccidente",[1]HistoriaOrdenCW24031155!$B702:$D$1413,3,FALSE))),1,90)</f>
        <v>Localidades 700 - Obra Eléctrica 100%</v>
      </c>
      <c r="G702" s="4">
        <f>VLOOKUP(A702,[1]HistoriaOrdenCW24031155!$C$2:$O$1413,13,FALSE)</f>
        <v>44407</v>
      </c>
      <c r="H702" t="str">
        <f t="shared" si="11"/>
        <v>Año 2</v>
      </c>
      <c r="I702" s="2" t="str">
        <f>VLOOKUP(LEFT(A702,3),TablasAnexas!$A$22:$B$41,2,FALSE)</f>
        <v>Caqueta</v>
      </c>
      <c r="L702" t="str">
        <f>VLOOKUP(A702,[1]HistoriaOrdenCW24031155!$C$2:$F$1413,4,FALSE)</f>
        <v>German David Diez</v>
      </c>
    </row>
    <row r="703" spans="1:12" x14ac:dyDescent="0.25">
      <c r="A703" t="str">
        <f>VLOOKUP("SurOccidente",[1]HistoriaOrdenCW24031155!$B703:$C$1413,2,FALSE)</f>
        <v>CAQ.El Paraiso</v>
      </c>
      <c r="B703" s="3">
        <f ca="1">SUMIF([1]HistoriaOrdenCW24031155!$C$1:$E$1413,A703,[1]HistoriaOrdenCW24031155!$E:$E)</f>
        <v>304377016</v>
      </c>
      <c r="C703" s="1">
        <f>SUMIFS([1]HistoriaOrdenCW24031155!$E$2:$E$1413,[1]HistoriaOrdenCW24031155!$C$2:$C$1413,A703,[1]HistoriaOrdenCW24031155!$Z$2:$Z$1413,"")</f>
        <v>0</v>
      </c>
      <c r="D703" s="1">
        <f>SUMIFS([1]HistoriaOrdenCW24031155!$E$2:$E$1413,[1]HistoriaOrdenCW24031155!$C$2:$C$1413,A703,[1]HistoriaOrdenCW24031155!$Z$2:$Z$1413,"&gt; 0")</f>
        <v>304377016</v>
      </c>
      <c r="E703" s="4">
        <f>IFERROR(IF(VLOOKUP(A703,[1]HistoriaOrdenCW24031155!$C$2:$Z$1413,24,FALSE)=0,"",VLOOKUP(A703,[1]HistoriaOrdenCW24031155!$C$2:$Z$1413,24,FALSE)),"")</f>
        <v>44596</v>
      </c>
      <c r="F703" s="2" t="str">
        <f>MID(IF(VLOOKUP("SurOccidente",[1]HistoriaOrdenCW24031155!$B703:$D$1413,2,FALSE)="NA","",(VLOOKUP("SurOccidente",[1]HistoriaOrdenCW24031155!$B703:$D$1413,3,FALSE))),1,90)</f>
        <v>Localidades 700 - Obra Civil 100%</v>
      </c>
      <c r="G703" s="4">
        <f>VLOOKUP(A703,[1]HistoriaOrdenCW24031155!$C$2:$O$1413,13,FALSE)</f>
        <v>44407</v>
      </c>
      <c r="H703" t="str">
        <f t="shared" si="11"/>
        <v>Año 2</v>
      </c>
      <c r="I703" s="2" t="str">
        <f>VLOOKUP(LEFT(A703,3),TablasAnexas!$A$22:$B$41,2,FALSE)</f>
        <v>Caqueta</v>
      </c>
      <c r="L703" t="str">
        <f>VLOOKUP(A703,[1]HistoriaOrdenCW24031155!$C$2:$F$1413,4,FALSE)</f>
        <v>German David Diez</v>
      </c>
    </row>
    <row r="704" spans="1:12" x14ac:dyDescent="0.25">
      <c r="B704" s="3"/>
      <c r="E704" s="4"/>
      <c r="G704" s="4"/>
      <c r="I704" s="2"/>
    </row>
    <row r="705" spans="1:12" x14ac:dyDescent="0.25">
      <c r="A705" t="str">
        <f>VLOOKUP("SurOccidente",[1]HistoriaOrdenCW24031155!$B705:$C$1413,2,FALSE)</f>
        <v>JAM.Alfaguara-2</v>
      </c>
      <c r="B705" s="3">
        <f ca="1">SUMIF([1]HistoriaOrdenCW24031155!$C$1:$E$1413,A705,[1]HistoriaOrdenCW24031155!$E:$E)</f>
        <v>270784456</v>
      </c>
      <c r="C705" s="1">
        <f>SUMIFS([1]HistoriaOrdenCW24031155!$E$2:$E$1413,[1]HistoriaOrdenCW24031155!$C$2:$C$1413,A705,[1]HistoriaOrdenCW24031155!$Z$2:$Z$1413,"")</f>
        <v>236535072</v>
      </c>
      <c r="D705" s="1">
        <f>SUMIFS([1]HistoriaOrdenCW24031155!$E$2:$E$1413,[1]HistoriaOrdenCW24031155!$C$2:$C$1413,A705,[1]HistoriaOrdenCW24031155!$Z$2:$Z$1413,"&gt; 0")</f>
        <v>34249384</v>
      </c>
      <c r="E705" s="4" t="str">
        <f>IFERROR(IF(VLOOKUP(A705,[1]HistoriaOrdenCW24031155!$C$2:$Z$1413,24,FALSE)=0,"",VLOOKUP(A705,[1]HistoriaOrdenCW24031155!$C$2:$Z$1413,24,FALSE)),"")</f>
        <v/>
      </c>
      <c r="F705" s="2" t="str">
        <f>MID(IF(VLOOKUP("SurOccidente",[1]HistoriaOrdenCW24031155!$B705:$D$1413,2,FALSE)="NA","",(VLOOKUP("SurOccidente",[1]HistoriaOrdenCW24031155!$B705:$D$1413,3,FALSE))),1,90)</f>
        <v>Plan de Expansión - Suministro e Instalación de Torre</v>
      </c>
      <c r="G705" s="4">
        <f>VLOOKUP(A705,[1]HistoriaOrdenCW24031155!$C$2:$O$1413,13,FALSE)</f>
        <v>44406</v>
      </c>
      <c r="H705" t="str">
        <f t="shared" si="11"/>
        <v>Año 2</v>
      </c>
      <c r="I705" s="2" t="str">
        <f>VLOOKUP(LEFT(A705,3),TablasAnexas!$A$22:$B$41,2,FALSE)</f>
        <v>Jamundi</v>
      </c>
      <c r="L705" t="str">
        <f>VLOOKUP(A705,[1]HistoriaOrdenCW24031155!$C$2:$F$1413,4,FALSE)</f>
        <v>German David Diez</v>
      </c>
    </row>
    <row r="706" spans="1:12" x14ac:dyDescent="0.25">
      <c r="A706" t="str">
        <f>VLOOKUP("SurOccidente",[1]HistoriaOrdenCW24031155!$B706:$C$1413,2,FALSE)</f>
        <v>JAM.Alfaguara-2</v>
      </c>
      <c r="B706" s="3">
        <f ca="1">SUMIF([1]HistoriaOrdenCW24031155!$C$1:$E$1413,A706,[1]HistoriaOrdenCW24031155!$E:$E)</f>
        <v>270784456</v>
      </c>
      <c r="C706" s="1">
        <f>SUMIFS([1]HistoriaOrdenCW24031155!$E$2:$E$1413,[1]HistoriaOrdenCW24031155!$C$2:$C$1413,A706,[1]HistoriaOrdenCW24031155!$Z$2:$Z$1413,"")</f>
        <v>236535072</v>
      </c>
      <c r="D706" s="1">
        <f>SUMIFS([1]HistoriaOrdenCW24031155!$E$2:$E$1413,[1]HistoriaOrdenCW24031155!$C$2:$C$1413,A706,[1]HistoriaOrdenCW24031155!$Z$2:$Z$1413,"&gt; 0")</f>
        <v>34249384</v>
      </c>
      <c r="E706" s="4" t="str">
        <f>IFERROR(IF(VLOOKUP(A706,[1]HistoriaOrdenCW24031155!$C$2:$Z$1413,24,FALSE)=0,"",VLOOKUP(A706,[1]HistoriaOrdenCW24031155!$C$2:$Z$1413,24,FALSE)),"")</f>
        <v/>
      </c>
      <c r="F706" s="2" t="str">
        <f>MID(IF(VLOOKUP("SurOccidente",[1]HistoriaOrdenCW24031155!$B706:$D$1413,2,FALSE)="NA","",(VLOOKUP("SurOccidente",[1]HistoriaOrdenCW24031155!$B706:$D$1413,3,FALSE))),1,90)</f>
        <v>Plan de Expansión - Cimentación Torre</v>
      </c>
      <c r="G706" s="4">
        <f>VLOOKUP(A706,[1]HistoriaOrdenCW24031155!$C$2:$O$1413,13,FALSE)</f>
        <v>44406</v>
      </c>
      <c r="H706" t="str">
        <f t="shared" si="11"/>
        <v>Año 2</v>
      </c>
      <c r="I706" s="2" t="str">
        <f>VLOOKUP(LEFT(A706,3),TablasAnexas!$A$22:$B$41,2,FALSE)</f>
        <v>Jamundi</v>
      </c>
      <c r="L706" t="str">
        <f>VLOOKUP(A706,[1]HistoriaOrdenCW24031155!$C$2:$F$1413,4,FALSE)</f>
        <v>German David Diez</v>
      </c>
    </row>
    <row r="707" spans="1:12" x14ac:dyDescent="0.25">
      <c r="A707" t="str">
        <f>VLOOKUP("SurOccidente",[1]HistoriaOrdenCW24031155!$B707:$C$1413,2,FALSE)</f>
        <v>JAM.Alfaguara-2</v>
      </c>
      <c r="B707" s="3">
        <f ca="1">SUMIF([1]HistoriaOrdenCW24031155!$C$1:$E$1413,A707,[1]HistoriaOrdenCW24031155!$E:$E)</f>
        <v>270784456</v>
      </c>
      <c r="C707" s="1">
        <f>SUMIFS([1]HistoriaOrdenCW24031155!$E$2:$E$1413,[1]HistoriaOrdenCW24031155!$C$2:$C$1413,A707,[1]HistoriaOrdenCW24031155!$Z$2:$Z$1413,"")</f>
        <v>236535072</v>
      </c>
      <c r="D707" s="1">
        <f>SUMIFS([1]HistoriaOrdenCW24031155!$E$2:$E$1413,[1]HistoriaOrdenCW24031155!$C$2:$C$1413,A707,[1]HistoriaOrdenCW24031155!$Z$2:$Z$1413,"&gt; 0")</f>
        <v>34249384</v>
      </c>
      <c r="E707" s="4" t="str">
        <f>IFERROR(IF(VLOOKUP(A707,[1]HistoriaOrdenCW24031155!$C$2:$Z$1413,24,FALSE)=0,"",VLOOKUP(A707,[1]HistoriaOrdenCW24031155!$C$2:$Z$1413,24,FALSE)),"")</f>
        <v/>
      </c>
      <c r="F707" s="2" t="str">
        <f>MID(IF(VLOOKUP("SurOccidente",[1]HistoriaOrdenCW24031155!$B707:$D$1413,2,FALSE)="NA","",(VLOOKUP("SurOccidente",[1]HistoriaOrdenCW24031155!$B707:$D$1413,3,FALSE))),1,90)</f>
        <v>Plan de Expansión - Obra Eléctrica 100%</v>
      </c>
      <c r="G707" s="4">
        <f>VLOOKUP(A707,[1]HistoriaOrdenCW24031155!$C$2:$O$1413,13,FALSE)</f>
        <v>44406</v>
      </c>
      <c r="H707" t="str">
        <f t="shared" ref="H707:H769" si="12">IF(YEAR(G707)=2022,"Año 3",IF(YEAR(G707)=2021,"Año 2","Año 1"))</f>
        <v>Año 2</v>
      </c>
      <c r="I707" s="2" t="str">
        <f>VLOOKUP(LEFT(A707,3),TablasAnexas!$A$22:$B$41,2,FALSE)</f>
        <v>Jamundi</v>
      </c>
      <c r="L707" t="str">
        <f>VLOOKUP(A707,[1]HistoriaOrdenCW24031155!$C$2:$F$1413,4,FALSE)</f>
        <v>German David Diez</v>
      </c>
    </row>
    <row r="708" spans="1:12" x14ac:dyDescent="0.25">
      <c r="A708" t="str">
        <f>VLOOKUP("SurOccidente",[1]HistoriaOrdenCW24031155!$B708:$C$1413,2,FALSE)</f>
        <v>JAM.Alfaguara-2</v>
      </c>
      <c r="B708" s="3">
        <f ca="1">SUMIF([1]HistoriaOrdenCW24031155!$C$1:$E$1413,A708,[1]HistoriaOrdenCW24031155!$E:$E)</f>
        <v>270784456</v>
      </c>
      <c r="C708" s="1">
        <f>SUMIFS([1]HistoriaOrdenCW24031155!$E$2:$E$1413,[1]HistoriaOrdenCW24031155!$C$2:$C$1413,A708,[1]HistoriaOrdenCW24031155!$Z$2:$Z$1413,"")</f>
        <v>236535072</v>
      </c>
      <c r="D708" s="1">
        <f>SUMIFS([1]HistoriaOrdenCW24031155!$E$2:$E$1413,[1]HistoriaOrdenCW24031155!$C$2:$C$1413,A708,[1]HistoriaOrdenCW24031155!$Z$2:$Z$1413,"&gt; 0")</f>
        <v>34249384</v>
      </c>
      <c r="E708" s="4" t="str">
        <f>IFERROR(IF(VLOOKUP(A708,[1]HistoriaOrdenCW24031155!$C$2:$Z$1413,24,FALSE)=0,"",VLOOKUP(A708,[1]HistoriaOrdenCW24031155!$C$2:$Z$1413,24,FALSE)),"")</f>
        <v/>
      </c>
      <c r="F708" s="2" t="str">
        <f>MID(IF(VLOOKUP("SurOccidente",[1]HistoriaOrdenCW24031155!$B708:$D$1413,2,FALSE)="NA","",(VLOOKUP("SurOccidente",[1]HistoriaOrdenCW24031155!$B708:$D$1413,3,FALSE))),1,90)</f>
        <v>Plan de Expansión - Obra Civil 100%</v>
      </c>
      <c r="G708" s="4">
        <f>VLOOKUP(A708,[1]HistoriaOrdenCW24031155!$C$2:$O$1413,13,FALSE)</f>
        <v>44406</v>
      </c>
      <c r="H708" t="str">
        <f t="shared" si="12"/>
        <v>Año 2</v>
      </c>
      <c r="I708" s="2" t="str">
        <f>VLOOKUP(LEFT(A708,3),TablasAnexas!$A$22:$B$41,2,FALSE)</f>
        <v>Jamundi</v>
      </c>
      <c r="L708" t="str">
        <f>VLOOKUP(A708,[1]HistoriaOrdenCW24031155!$C$2:$F$1413,4,FALSE)</f>
        <v>German David Diez</v>
      </c>
    </row>
    <row r="709" spans="1:12" x14ac:dyDescent="0.25">
      <c r="A709" t="str">
        <f>VLOOKUP("SurOccidente",[1]HistoriaOrdenCW24031155!$B709:$C$1413,2,FALSE)</f>
        <v>CAU.Yapura</v>
      </c>
      <c r="B709" s="3">
        <f ca="1">SUMIF([1]HistoriaOrdenCW24031155!$C$1:$E$1413,A709,[1]HistoriaOrdenCW24031155!$E:$E)</f>
        <v>350729217</v>
      </c>
      <c r="C709" s="1">
        <f>SUMIFS([1]HistoriaOrdenCW24031155!$E$2:$E$1413,[1]HistoriaOrdenCW24031155!$C$2:$C$1413,A709,[1]HistoriaOrdenCW24031155!$Z$2:$Z$1413,"")</f>
        <v>0</v>
      </c>
      <c r="D709" s="1">
        <f>SUMIFS([1]HistoriaOrdenCW24031155!$E$2:$E$1413,[1]HistoriaOrdenCW24031155!$C$2:$C$1413,A709,[1]HistoriaOrdenCW24031155!$Z$2:$Z$1413,"&gt; 0")</f>
        <v>350729217</v>
      </c>
      <c r="E709" s="4">
        <f>IFERROR(IF(VLOOKUP(A709,[1]HistoriaOrdenCW24031155!$C$2:$Z$1413,24,FALSE)=0,"",VLOOKUP(A709,[1]HistoriaOrdenCW24031155!$C$2:$Z$1413,24,FALSE)),"")</f>
        <v>44504</v>
      </c>
      <c r="F709" s="2" t="str">
        <f>MID(IF(VLOOKUP("SurOccidente",[1]HistoriaOrdenCW24031155!$B709:$D$1413,2,FALSE)="NA","",(VLOOKUP("SurOccidente",[1]HistoriaOrdenCW24031155!$B709:$D$1413,3,FALSE))),1,90)</f>
        <v>Adecuaciones - Obras Civiles Menores</v>
      </c>
      <c r="G709" s="4">
        <f>VLOOKUP(A709,[1]HistoriaOrdenCW24031155!$C$2:$O$1413,13,FALSE)</f>
        <v>44403</v>
      </c>
      <c r="H709" t="str">
        <f t="shared" si="12"/>
        <v>Año 2</v>
      </c>
      <c r="I709" s="2" t="str">
        <f>VLOOKUP(LEFT(A709,3),TablasAnexas!$A$22:$B$41,2,FALSE)</f>
        <v>Cauca</v>
      </c>
      <c r="L709" t="str">
        <f>VLOOKUP(A709,[1]HistoriaOrdenCW24031155!$C$2:$F$1413,4,FALSE)</f>
        <v>Luis Ediel Torres</v>
      </c>
    </row>
    <row r="710" spans="1:12" x14ac:dyDescent="0.25">
      <c r="A710" t="str">
        <f>VLOOKUP("SurOccidente",[1]HistoriaOrdenCW24031155!$B711:$C$1413,2,FALSE)</f>
        <v>NAR.Llorente</v>
      </c>
      <c r="B710" s="3">
        <f ca="1">SUMIF([1]HistoriaOrdenCW24031155!$C$1:$E$1413,A710,[1]HistoriaOrdenCW24031155!$E:$E)</f>
        <v>50078414</v>
      </c>
      <c r="C710" s="1">
        <f>SUMIFS([1]HistoriaOrdenCW24031155!$E$2:$E$1413,[1]HistoriaOrdenCW24031155!$C$2:$C$1413,A710,[1]HistoriaOrdenCW24031155!$Z$2:$Z$1413,"")</f>
        <v>0</v>
      </c>
      <c r="D710" s="1">
        <f>SUMIFS([1]HistoriaOrdenCW24031155!$E$2:$E$1413,[1]HistoriaOrdenCW24031155!$C$2:$C$1413,A710,[1]HistoriaOrdenCW24031155!$Z$2:$Z$1413,"&gt; 0")</f>
        <v>50078414</v>
      </c>
      <c r="E710" s="4">
        <f>IFERROR(IF(VLOOKUP(A710,[1]HistoriaOrdenCW24031155!$C$2:$Z$1413,24,FALSE)=0,"",VLOOKUP(A710,[1]HistoriaOrdenCW24031155!$C$2:$Z$1413,24,FALSE)),"")</f>
        <v>44624</v>
      </c>
      <c r="F710" s="2" t="str">
        <f>MID(IF(VLOOKUP("SurOccidente",[1]HistoriaOrdenCW24031155!$B711:$D$1413,2,FALSE)="NA","",(VLOOKUP("SurOccidente",[1]HistoriaOrdenCW24031155!$B711:$D$1413,3,FALSE))),1,90)</f>
        <v>Ampliación Localidades 700 - Ampliación Obras Civiles</v>
      </c>
      <c r="G710" s="4">
        <f>VLOOKUP(A710,[1]HistoriaOrdenCW24031155!$C$2:$O$1413,13,FALSE)</f>
        <v>44404</v>
      </c>
      <c r="H710" t="str">
        <f t="shared" si="12"/>
        <v>Año 2</v>
      </c>
      <c r="I710" s="2" t="str">
        <f>VLOOKUP(LEFT(A710,3),TablasAnexas!$A$22:$B$41,2,FALSE)</f>
        <v>Nariño</v>
      </c>
      <c r="L710" t="str">
        <f>VLOOKUP(A710,[1]HistoriaOrdenCW24031155!$C$2:$F$1413,4,FALSE)</f>
        <v>German Dario Mancipe</v>
      </c>
    </row>
    <row r="711" spans="1:12" x14ac:dyDescent="0.25">
      <c r="A711" t="str">
        <f>VLOOKUP("SurOccidente",[1]HistoriaOrdenCW24031155!$B712:$C$1413,2,FALSE)</f>
        <v>CAQ.San Vicente</v>
      </c>
      <c r="B711" s="3">
        <f ca="1">SUMIF([1]HistoriaOrdenCW24031155!$C$1:$E$1413,A711,[1]HistoriaOrdenCW24031155!$E:$E)</f>
        <v>27169481</v>
      </c>
      <c r="C711" s="1">
        <f>SUMIFS([1]HistoriaOrdenCW24031155!$E$2:$E$1413,[1]HistoriaOrdenCW24031155!$C$2:$C$1413,A711,[1]HistoriaOrdenCW24031155!$Z$2:$Z$1413,"")</f>
        <v>0</v>
      </c>
      <c r="D711" s="1">
        <f>SUMIFS([1]HistoriaOrdenCW24031155!$E$2:$E$1413,[1]HistoriaOrdenCW24031155!$C$2:$C$1413,A711,[1]HistoriaOrdenCW24031155!$Z$2:$Z$1413,"&gt; 0")</f>
        <v>27169481</v>
      </c>
      <c r="E711" s="4">
        <f>IFERROR(IF(VLOOKUP(A711,[1]HistoriaOrdenCW24031155!$C$2:$Z$1413,24,FALSE)=0,"",VLOOKUP(A711,[1]HistoriaOrdenCW24031155!$C$2:$Z$1413,24,FALSE)),"")</f>
        <v>44533</v>
      </c>
      <c r="F711" s="2" t="str">
        <f>MID(IF(VLOOKUP("SurOccidente",[1]HistoriaOrdenCW24031155!$B712:$D$1413,2,FALSE)="NA","",(VLOOKUP("SurOccidente",[1]HistoriaOrdenCW24031155!$B712:$D$1413,3,FALSE))),1,90)</f>
        <v>Ampliación Localidades 700 - Ampliación Obras Civiles</v>
      </c>
      <c r="G711" s="4">
        <f>VLOOKUP(A711,[1]HistoriaOrdenCW24031155!$C$2:$O$1413,13,FALSE)</f>
        <v>44404</v>
      </c>
      <c r="H711" t="str">
        <f t="shared" si="12"/>
        <v>Año 2</v>
      </c>
      <c r="I711" s="2" t="str">
        <f>VLOOKUP(LEFT(A711,3),TablasAnexas!$A$22:$B$41,2,FALSE)</f>
        <v>Caqueta</v>
      </c>
      <c r="L711" t="str">
        <f>VLOOKUP(A711,[1]HistoriaOrdenCW24031155!$C$2:$F$1413,4,FALSE)</f>
        <v>German Dario Mancipe</v>
      </c>
    </row>
    <row r="712" spans="1:12" x14ac:dyDescent="0.25">
      <c r="A712" t="str">
        <f>VLOOKUP("SurOccidente",[1]HistoriaOrdenCW24031155!$B713:$C$1413,2,FALSE)</f>
        <v>CAQ.Las Morras</v>
      </c>
      <c r="B712" s="3">
        <f ca="1">SUMIF([1]HistoriaOrdenCW24031155!$C$1:$E$1413,A712,[1]HistoriaOrdenCW24031155!$E:$E)</f>
        <v>479258918</v>
      </c>
      <c r="C712" s="1">
        <f>SUMIFS([1]HistoriaOrdenCW24031155!$E$2:$E$1413,[1]HistoriaOrdenCW24031155!$C$2:$C$1413,A712,[1]HistoriaOrdenCW24031155!$Z$2:$Z$1413,"")</f>
        <v>70000000</v>
      </c>
      <c r="D712" s="1">
        <f>SUMIFS([1]HistoriaOrdenCW24031155!$E$2:$E$1413,[1]HistoriaOrdenCW24031155!$C$2:$C$1413,A712,[1]HistoriaOrdenCW24031155!$Z$2:$Z$1413,"&gt; 0")</f>
        <v>409258918</v>
      </c>
      <c r="E712" s="4" t="str">
        <f>IFERROR(IF(VLOOKUP(A712,[1]HistoriaOrdenCW24031155!$C$2:$Z$1413,24,FALSE)=0,"",VLOOKUP(A712,[1]HistoriaOrdenCW24031155!$C$2:$Z$1413,24,FALSE)),"")</f>
        <v/>
      </c>
      <c r="F712" s="2" t="str">
        <f>MID(IF(VLOOKUP("SurOccidente",[1]HistoriaOrdenCW24031155!$B713:$D$1413,2,FALSE)="NA","",(VLOOKUP("SurOccidente",[1]HistoriaOrdenCW24031155!$B713:$D$1413,3,FALSE))),1,90)</f>
        <v>Localidades 700 - Obra Eléctrica 100%</v>
      </c>
      <c r="G712" s="4">
        <f>VLOOKUP(A712,[1]HistoriaOrdenCW24031155!$C$2:$O$1413,13,FALSE)</f>
        <v>44403</v>
      </c>
      <c r="H712" t="str">
        <f t="shared" si="12"/>
        <v>Año 2</v>
      </c>
      <c r="I712" s="2" t="str">
        <f>VLOOKUP(LEFT(A712,3),TablasAnexas!$A$22:$B$41,2,FALSE)</f>
        <v>Caqueta</v>
      </c>
      <c r="L712" t="str">
        <f>VLOOKUP(A712,[1]HistoriaOrdenCW24031155!$C$2:$F$1413,4,FALSE)</f>
        <v>German David Diez</v>
      </c>
    </row>
    <row r="713" spans="1:12" x14ac:dyDescent="0.25">
      <c r="A713" t="str">
        <f>VLOOKUP("SurOccidente",[1]HistoriaOrdenCW24031155!$B714:$C$1413,2,FALSE)</f>
        <v>CAQ.Las Morras</v>
      </c>
      <c r="B713" s="3">
        <f ca="1">SUMIF([1]HistoriaOrdenCW24031155!$C$1:$E$1413,A713,[1]HistoriaOrdenCW24031155!$E:$E)</f>
        <v>479258918</v>
      </c>
      <c r="C713" s="1">
        <f>SUMIFS([1]HistoriaOrdenCW24031155!$E$2:$E$1413,[1]HistoriaOrdenCW24031155!$C$2:$C$1413,A713,[1]HistoriaOrdenCW24031155!$Z$2:$Z$1413,"")</f>
        <v>70000000</v>
      </c>
      <c r="D713" s="1">
        <f>SUMIFS([1]HistoriaOrdenCW24031155!$E$2:$E$1413,[1]HistoriaOrdenCW24031155!$C$2:$C$1413,A713,[1]HistoriaOrdenCW24031155!$Z$2:$Z$1413,"&gt; 0")</f>
        <v>409258918</v>
      </c>
      <c r="E713" s="4" t="str">
        <f>IFERROR(IF(VLOOKUP(A713,[1]HistoriaOrdenCW24031155!$C$2:$Z$1413,24,FALSE)=0,"",VLOOKUP(A713,[1]HistoriaOrdenCW24031155!$C$2:$Z$1413,24,FALSE)),"")</f>
        <v/>
      </c>
      <c r="F713" s="2" t="str">
        <f>MID(IF(VLOOKUP("SurOccidente",[1]HistoriaOrdenCW24031155!$B714:$D$1413,2,FALSE)="NA","",(VLOOKUP("SurOccidente",[1]HistoriaOrdenCW24031155!$B714:$D$1413,3,FALSE))),1,90)</f>
        <v>Localidades 700 - Obra Civil 100%</v>
      </c>
      <c r="G713" s="4">
        <f>VLOOKUP(A713,[1]HistoriaOrdenCW24031155!$C$2:$O$1413,13,FALSE)</f>
        <v>44403</v>
      </c>
      <c r="H713" t="str">
        <f t="shared" si="12"/>
        <v>Año 2</v>
      </c>
      <c r="I713" s="2" t="str">
        <f>VLOOKUP(LEFT(A713,3),TablasAnexas!$A$22:$B$41,2,FALSE)</f>
        <v>Caqueta</v>
      </c>
      <c r="L713" t="str">
        <f>VLOOKUP(A713,[1]HistoriaOrdenCW24031155!$C$2:$F$1413,4,FALSE)</f>
        <v>German David Diez</v>
      </c>
    </row>
    <row r="714" spans="1:12" x14ac:dyDescent="0.25">
      <c r="A714" t="str">
        <f>VLOOKUP("SurOccidente",[1]HistoriaOrdenCW24031155!$B715:$C$1413,2,FALSE)</f>
        <v>CAQ.Fundacion</v>
      </c>
      <c r="B714" s="3">
        <f ca="1">SUMIF([1]HistoriaOrdenCW24031155!$C$1:$E$1413,A714,[1]HistoriaOrdenCW24031155!$E:$E)</f>
        <v>702816476</v>
      </c>
      <c r="C714" s="1">
        <f>SUMIFS([1]HistoriaOrdenCW24031155!$E$2:$E$1413,[1]HistoriaOrdenCW24031155!$C$2:$C$1413,A714,[1]HistoriaOrdenCW24031155!$Z$2:$Z$1413,"")</f>
        <v>0</v>
      </c>
      <c r="D714" s="1">
        <f>SUMIFS([1]HistoriaOrdenCW24031155!$E$2:$E$1413,[1]HistoriaOrdenCW24031155!$C$2:$C$1413,A714,[1]HistoriaOrdenCW24031155!$Z$2:$Z$1413,"&gt; 0")</f>
        <v>702816476</v>
      </c>
      <c r="E714" s="4">
        <f>IFERROR(IF(VLOOKUP(A714,[1]HistoriaOrdenCW24031155!$C$2:$Z$1413,24,FALSE)=0,"",VLOOKUP(A714,[1]HistoriaOrdenCW24031155!$C$2:$Z$1413,24,FALSE)),"")</f>
        <v>44473</v>
      </c>
      <c r="F714" s="2" t="str">
        <f>MID(IF(VLOOKUP("SurOccidente",[1]HistoriaOrdenCW24031155!$B715:$D$1413,2,FALSE)="NA","",(VLOOKUP("SurOccidente",[1]HistoriaOrdenCW24031155!$B715:$D$1413,3,FALSE))),1,90)</f>
        <v>Localidades 700 - Suministro e Instalación Torre</v>
      </c>
      <c r="G714" s="4">
        <f>VLOOKUP(A714,[1]HistoriaOrdenCW24031155!$C$2:$O$1413,13,FALSE)</f>
        <v>44403</v>
      </c>
      <c r="H714" t="str">
        <f t="shared" si="12"/>
        <v>Año 2</v>
      </c>
      <c r="I714" s="2" t="str">
        <f>VLOOKUP(LEFT(A714,3),TablasAnexas!$A$22:$B$41,2,FALSE)</f>
        <v>Caqueta</v>
      </c>
      <c r="L714" t="str">
        <f>VLOOKUP(A714,[1]HistoriaOrdenCW24031155!$C$2:$F$1413,4,FALSE)</f>
        <v>German David Diez</v>
      </c>
    </row>
    <row r="715" spans="1:12" x14ac:dyDescent="0.25">
      <c r="A715" t="str">
        <f>VLOOKUP("SurOccidente",[1]HistoriaOrdenCW24031155!$B716:$C$1413,2,FALSE)</f>
        <v>CAQ.Fundacion</v>
      </c>
      <c r="B715" s="3">
        <f ca="1">SUMIF([1]HistoriaOrdenCW24031155!$C$1:$E$1413,A715,[1]HistoriaOrdenCW24031155!$E:$E)</f>
        <v>702816476</v>
      </c>
      <c r="C715" s="1">
        <f>SUMIFS([1]HistoriaOrdenCW24031155!$E$2:$E$1413,[1]HistoriaOrdenCW24031155!$C$2:$C$1413,A715,[1]HistoriaOrdenCW24031155!$Z$2:$Z$1413,"")</f>
        <v>0</v>
      </c>
      <c r="D715" s="1">
        <f>SUMIFS([1]HistoriaOrdenCW24031155!$E$2:$E$1413,[1]HistoriaOrdenCW24031155!$C$2:$C$1413,A715,[1]HistoriaOrdenCW24031155!$Z$2:$Z$1413,"&gt; 0")</f>
        <v>702816476</v>
      </c>
      <c r="E715" s="4">
        <f>IFERROR(IF(VLOOKUP(A715,[1]HistoriaOrdenCW24031155!$C$2:$Z$1413,24,FALSE)=0,"",VLOOKUP(A715,[1]HistoriaOrdenCW24031155!$C$2:$Z$1413,24,FALSE)),"")</f>
        <v>44473</v>
      </c>
      <c r="F715" s="2" t="str">
        <f>MID(IF(VLOOKUP("SurOccidente",[1]HistoriaOrdenCW24031155!$B716:$D$1413,2,FALSE)="NA","",(VLOOKUP("SurOccidente",[1]HistoriaOrdenCW24031155!$B716:$D$1413,3,FALSE))),1,90)</f>
        <v>Localidades 700 - Cimentación Torre</v>
      </c>
      <c r="G715" s="4">
        <f>VLOOKUP(A715,[1]HistoriaOrdenCW24031155!$C$2:$O$1413,13,FALSE)</f>
        <v>44403</v>
      </c>
      <c r="H715" t="str">
        <f t="shared" si="12"/>
        <v>Año 2</v>
      </c>
      <c r="I715" s="2" t="str">
        <f>VLOOKUP(LEFT(A715,3),TablasAnexas!$A$22:$B$41,2,FALSE)</f>
        <v>Caqueta</v>
      </c>
      <c r="L715" t="str">
        <f>VLOOKUP(A715,[1]HistoriaOrdenCW24031155!$C$2:$F$1413,4,FALSE)</f>
        <v>German David Diez</v>
      </c>
    </row>
    <row r="716" spans="1:12" x14ac:dyDescent="0.25">
      <c r="A716" t="str">
        <f>VLOOKUP("SurOccidente",[1]HistoriaOrdenCW24031155!$B717:$C$1413,2,FALSE)</f>
        <v>CAQ.Fundacion</v>
      </c>
      <c r="B716" s="3">
        <f ca="1">SUMIF([1]HistoriaOrdenCW24031155!$C$1:$E$1413,A716,[1]HistoriaOrdenCW24031155!$E:$E)</f>
        <v>702816476</v>
      </c>
      <c r="C716" s="1">
        <f>SUMIFS([1]HistoriaOrdenCW24031155!$E$2:$E$1413,[1]HistoriaOrdenCW24031155!$C$2:$C$1413,A716,[1]HistoriaOrdenCW24031155!$Z$2:$Z$1413,"")</f>
        <v>0</v>
      </c>
      <c r="D716" s="1">
        <f>SUMIFS([1]HistoriaOrdenCW24031155!$E$2:$E$1413,[1]HistoriaOrdenCW24031155!$C$2:$C$1413,A716,[1]HistoriaOrdenCW24031155!$Z$2:$Z$1413,"&gt; 0")</f>
        <v>702816476</v>
      </c>
      <c r="E716" s="4">
        <f>IFERROR(IF(VLOOKUP(A716,[1]HistoriaOrdenCW24031155!$C$2:$Z$1413,24,FALSE)=0,"",VLOOKUP(A716,[1]HistoriaOrdenCW24031155!$C$2:$Z$1413,24,FALSE)),"")</f>
        <v>44473</v>
      </c>
      <c r="F716" s="2" t="str">
        <f>MID(IF(VLOOKUP("SurOccidente",[1]HistoriaOrdenCW24031155!$B717:$D$1413,2,FALSE)="NA","",(VLOOKUP("SurOccidente",[1]HistoriaOrdenCW24031155!$B717:$D$1413,3,FALSE))),1,90)</f>
        <v>Localidades 700 - Obra Civil 100%</v>
      </c>
      <c r="G716" s="4">
        <f>VLOOKUP(A716,[1]HistoriaOrdenCW24031155!$C$2:$O$1413,13,FALSE)</f>
        <v>44403</v>
      </c>
      <c r="H716" t="str">
        <f t="shared" si="12"/>
        <v>Año 2</v>
      </c>
      <c r="I716" s="2" t="str">
        <f>VLOOKUP(LEFT(A716,3),TablasAnexas!$A$22:$B$41,2,FALSE)</f>
        <v>Caqueta</v>
      </c>
      <c r="L716" t="str">
        <f>VLOOKUP(A716,[1]HistoriaOrdenCW24031155!$C$2:$F$1413,4,FALSE)</f>
        <v>German David Diez</v>
      </c>
    </row>
    <row r="717" spans="1:12" x14ac:dyDescent="0.25">
      <c r="A717" t="str">
        <f>VLOOKUP("SurOccidente",[1]HistoriaOrdenCW24031155!$B718:$C$1413,2,FALSE)</f>
        <v>CAQ.El Manantial</v>
      </c>
      <c r="B717" s="3">
        <f ca="1">SUMIF([1]HistoriaOrdenCW24031155!$C$1:$E$1413,A717,[1]HistoriaOrdenCW24031155!$E:$E)</f>
        <v>400881126</v>
      </c>
      <c r="C717" s="1">
        <f>SUMIFS([1]HistoriaOrdenCW24031155!$E$2:$E$1413,[1]HistoriaOrdenCW24031155!$C$2:$C$1413,A717,[1]HistoriaOrdenCW24031155!$Z$2:$Z$1413,"")</f>
        <v>0</v>
      </c>
      <c r="D717" s="1">
        <f>SUMIFS([1]HistoriaOrdenCW24031155!$E$2:$E$1413,[1]HistoriaOrdenCW24031155!$C$2:$C$1413,A717,[1]HistoriaOrdenCW24031155!$Z$2:$Z$1413,"&gt; 0")</f>
        <v>400881126</v>
      </c>
      <c r="E717" s="4">
        <f>IFERROR(IF(VLOOKUP(A717,[1]HistoriaOrdenCW24031155!$C$2:$Z$1413,24,FALSE)=0,"",VLOOKUP(A717,[1]HistoriaOrdenCW24031155!$C$2:$Z$1413,24,FALSE)),"")</f>
        <v>44624</v>
      </c>
      <c r="F717" s="2" t="str">
        <f>MID(IF(VLOOKUP("SurOccidente",[1]HistoriaOrdenCW24031155!$B718:$D$1413,2,FALSE)="NA","",(VLOOKUP("SurOccidente",[1]HistoriaOrdenCW24031155!$B718:$D$1413,3,FALSE))),1,90)</f>
        <v>Localidades 700 - Obra Civil 100%</v>
      </c>
      <c r="G717" s="4">
        <f>VLOOKUP(A717,[1]HistoriaOrdenCW24031155!$C$2:$O$1413,13,FALSE)</f>
        <v>44403</v>
      </c>
      <c r="H717" t="str">
        <f t="shared" si="12"/>
        <v>Año 2</v>
      </c>
      <c r="I717" s="2" t="str">
        <f>VLOOKUP(LEFT(A717,3),TablasAnexas!$A$22:$B$41,2,FALSE)</f>
        <v>Caqueta</v>
      </c>
      <c r="L717" t="str">
        <f>VLOOKUP(A717,[1]HistoriaOrdenCW24031155!$C$2:$F$1413,4,FALSE)</f>
        <v>German David Diez</v>
      </c>
    </row>
    <row r="718" spans="1:12" x14ac:dyDescent="0.25">
      <c r="A718" t="str">
        <f>VLOOKUP("SurOccidente",[1]HistoriaOrdenCW24031155!$B719:$C$1413,2,FALSE)</f>
        <v>NEI.Manzanares BSC</v>
      </c>
      <c r="B718" s="3">
        <f ca="1">SUMIF([1]HistoriaOrdenCW24031155!$C$1:$E$1413,A718,[1]HistoriaOrdenCW24031155!$E:$E)</f>
        <v>36111890</v>
      </c>
      <c r="C718" s="1">
        <f>SUMIFS([1]HistoriaOrdenCW24031155!$E$2:$E$1413,[1]HistoriaOrdenCW24031155!$C$2:$C$1413,A718,[1]HistoriaOrdenCW24031155!$Z$2:$Z$1413,"")</f>
        <v>0</v>
      </c>
      <c r="D718" s="1">
        <f>SUMIFS([1]HistoriaOrdenCW24031155!$E$2:$E$1413,[1]HistoriaOrdenCW24031155!$C$2:$C$1413,A718,[1]HistoriaOrdenCW24031155!$Z$2:$Z$1413,"&gt; 0")</f>
        <v>36111890</v>
      </c>
      <c r="E718" s="4">
        <f>IFERROR(IF(VLOOKUP(A718,[1]HistoriaOrdenCW24031155!$C$2:$Z$1413,24,FALSE)=0,"",VLOOKUP(A718,[1]HistoriaOrdenCW24031155!$C$2:$Z$1413,24,FALSE)),"")</f>
        <v>44596</v>
      </c>
      <c r="F718" s="2" t="str">
        <f>MID(IF(VLOOKUP("SurOccidente",[1]HistoriaOrdenCW24031155!$B719:$D$1413,2,FALSE)="NA","",(VLOOKUP("SurOccidente",[1]HistoriaOrdenCW24031155!$B719:$D$1413,3,FALSE))),1,90)</f>
        <v>Ampliación Localidades 700 - Ampliación Obras Civiles</v>
      </c>
      <c r="G718" s="4">
        <f>VLOOKUP(A718,[1]HistoriaOrdenCW24031155!$C$2:$O$1413,13,FALSE)</f>
        <v>44399</v>
      </c>
      <c r="H718" t="str">
        <f t="shared" si="12"/>
        <v>Año 2</v>
      </c>
      <c r="I718" s="2" t="str">
        <f>VLOOKUP(LEFT(A718,3),TablasAnexas!$A$22:$B$41,2,FALSE)</f>
        <v>Neiva</v>
      </c>
      <c r="L718" t="str">
        <f>VLOOKUP(A718,[1]HistoriaOrdenCW24031155!$C$2:$F$1413,4,FALSE)</f>
        <v>German Dario Mancipe</v>
      </c>
    </row>
    <row r="719" spans="1:12" x14ac:dyDescent="0.25">
      <c r="A719" t="str">
        <f>VLOOKUP("SurOccidente",[1]HistoriaOrdenCW24031155!$B720:$C$1413,2,FALSE)</f>
        <v>HUI.Pitalito-3</v>
      </c>
      <c r="B719" s="3">
        <f ca="1">SUMIF([1]HistoriaOrdenCW24031155!$C$1:$E$1413,A719,[1]HistoriaOrdenCW24031155!$E:$E)</f>
        <v>15052820</v>
      </c>
      <c r="C719" s="1">
        <f>SUMIFS([1]HistoriaOrdenCW24031155!$E$2:$E$1413,[1]HistoriaOrdenCW24031155!$C$2:$C$1413,A719,[1]HistoriaOrdenCW24031155!$Z$2:$Z$1413,"")</f>
        <v>0</v>
      </c>
      <c r="D719" s="1">
        <f>SUMIFS([1]HistoriaOrdenCW24031155!$E$2:$E$1413,[1]HistoriaOrdenCW24031155!$C$2:$C$1413,A719,[1]HistoriaOrdenCW24031155!$Z$2:$Z$1413,"&gt; 0")</f>
        <v>15052820</v>
      </c>
      <c r="E719" s="4">
        <f>IFERROR(IF(VLOOKUP(A719,[1]HistoriaOrdenCW24031155!$C$2:$Z$1413,24,FALSE)=0,"",VLOOKUP(A719,[1]HistoriaOrdenCW24031155!$C$2:$Z$1413,24,FALSE)),"")</f>
        <v>44442</v>
      </c>
      <c r="F719" s="2" t="str">
        <f>MID(IF(VLOOKUP("SurOccidente",[1]HistoriaOrdenCW24031155!$B720:$D$1413,2,FALSE)="NA","",(VLOOKUP("SurOccidente",[1]HistoriaOrdenCW24031155!$B720:$D$1413,3,FALSE))),1,90)</f>
        <v>Adecuaciones - Civiles LTE u Otras tecnologias</v>
      </c>
      <c r="G719" s="4">
        <f>VLOOKUP(A719,[1]HistoriaOrdenCW24031155!$C$2:$O$1413,13,FALSE)</f>
        <v>44399</v>
      </c>
      <c r="H719" t="str">
        <f t="shared" si="12"/>
        <v>Año 2</v>
      </c>
      <c r="I719" s="2" t="str">
        <f>VLOOKUP(LEFT(A719,3),TablasAnexas!$A$22:$B$41,2,FALSE)</f>
        <v>Huila</v>
      </c>
      <c r="L719" t="str">
        <f>VLOOKUP(A719,[1]HistoriaOrdenCW24031155!$C$2:$F$1413,4,FALSE)</f>
        <v>German Dario Mancipe</v>
      </c>
    </row>
    <row r="720" spans="1:12" x14ac:dyDescent="0.25">
      <c r="A720" t="str">
        <f>VLOOKUP("SurOccidente",[1]HistoriaOrdenCW24031155!$B721:$C$1413,2,FALSE)</f>
        <v>CAL.Ingenio</v>
      </c>
      <c r="B720" s="3">
        <f ca="1">SUMIF([1]HistoriaOrdenCW24031155!$C$1:$E$1413,A720,[1]HistoriaOrdenCW24031155!$E:$E)</f>
        <v>152742442</v>
      </c>
      <c r="C720" s="1">
        <f>SUMIFS([1]HistoriaOrdenCW24031155!$E$2:$E$1413,[1]HistoriaOrdenCW24031155!$C$2:$C$1413,A720,[1]HistoriaOrdenCW24031155!$Z$2:$Z$1413,"")</f>
        <v>130000000</v>
      </c>
      <c r="D720" s="1">
        <f>SUMIFS([1]HistoriaOrdenCW24031155!$E$2:$E$1413,[1]HistoriaOrdenCW24031155!$C$2:$C$1413,A720,[1]HistoriaOrdenCW24031155!$Z$2:$Z$1413,"&gt; 0")</f>
        <v>22742442</v>
      </c>
      <c r="E720" s="4" t="str">
        <f>IFERROR(IF(VLOOKUP(A720,[1]HistoriaOrdenCW24031155!$C$2:$Z$1413,24,FALSE)=0,"",VLOOKUP(A720,[1]HistoriaOrdenCW24031155!$C$2:$Z$1413,24,FALSE)),"")</f>
        <v/>
      </c>
      <c r="F720" s="2" t="str">
        <f>MID(IF(VLOOKUP("SurOccidente",[1]HistoriaOrdenCW24031155!$B721:$D$1413,2,FALSE)="NA","",(VLOOKUP("SurOccidente",[1]HistoriaOrdenCW24031155!$B721:$D$1413,3,FALSE))),1,90)</f>
        <v>Ampliación Localidades 700 - Ampliación Obras Civiles</v>
      </c>
      <c r="G720" s="4">
        <f>VLOOKUP(A720,[1]HistoriaOrdenCW24031155!$C$2:$O$1413,13,FALSE)</f>
        <v>44609</v>
      </c>
      <c r="H720" t="str">
        <f t="shared" si="12"/>
        <v>Año 3</v>
      </c>
      <c r="I720" s="2" t="str">
        <f>VLOOKUP(LEFT(A720,3),TablasAnexas!$A$22:$B$41,2,FALSE)</f>
        <v>Cali</v>
      </c>
      <c r="L720" t="str">
        <f>VLOOKUP(A720,[1]HistoriaOrdenCW24031155!$C$2:$F$1413,4,FALSE)</f>
        <v>Andres Felipe Gonzalez Cardona</v>
      </c>
    </row>
    <row r="721" spans="1:12" x14ac:dyDescent="0.25">
      <c r="A721" t="str">
        <f>VLOOKUP("SurOccidente",[1]HistoriaOrdenCW24031155!$B722:$C$1413,2,FALSE)</f>
        <v>CAU.Mondomo</v>
      </c>
      <c r="B721" s="3">
        <f ca="1">SUMIF([1]HistoriaOrdenCW24031155!$C$1:$E$1413,A721,[1]HistoriaOrdenCW24031155!$E:$E)</f>
        <v>4700185</v>
      </c>
      <c r="C721" s="1">
        <f>SUMIFS([1]HistoriaOrdenCW24031155!$E$2:$E$1413,[1]HistoriaOrdenCW24031155!$C$2:$C$1413,A721,[1]HistoriaOrdenCW24031155!$Z$2:$Z$1413,"")</f>
        <v>0</v>
      </c>
      <c r="D721" s="1">
        <f>SUMIFS([1]HistoriaOrdenCW24031155!$E$2:$E$1413,[1]HistoriaOrdenCW24031155!$C$2:$C$1413,A721,[1]HistoriaOrdenCW24031155!$Z$2:$Z$1413,"&gt; 0")</f>
        <v>4700185</v>
      </c>
      <c r="E721" s="4">
        <f>IFERROR(IF(VLOOKUP(A721,[1]HistoriaOrdenCW24031155!$C$2:$Z$1413,24,FALSE)=0,"",VLOOKUP(A721,[1]HistoriaOrdenCW24031155!$C$2:$Z$1413,24,FALSE)),"")</f>
        <v>44411</v>
      </c>
      <c r="F721" s="2" t="str">
        <f>MID(IF(VLOOKUP("SurOccidente",[1]HistoriaOrdenCW24031155!$B722:$D$1413,2,FALSE)="NA","",(VLOOKUP("SurOccidente",[1]HistoriaOrdenCW24031155!$B722:$D$1413,3,FALSE))),1,90)</f>
        <v>Ampliación 3G/LTE - Ampliación Obras Civiles</v>
      </c>
      <c r="G721" s="4">
        <f>VLOOKUP(A721,[1]HistoriaOrdenCW24031155!$C$2:$O$1413,13,FALSE)</f>
        <v>44385</v>
      </c>
      <c r="H721" t="str">
        <f t="shared" si="12"/>
        <v>Año 2</v>
      </c>
      <c r="I721" s="2" t="str">
        <f>VLOOKUP(LEFT(A721,3),TablasAnexas!$A$22:$B$41,2,FALSE)</f>
        <v>Cauca</v>
      </c>
      <c r="L721" t="str">
        <f>VLOOKUP(A721,[1]HistoriaOrdenCW24031155!$C$2:$F$1413,4,FALSE)</f>
        <v>German Dario Mancipe</v>
      </c>
    </row>
    <row r="722" spans="1:12" x14ac:dyDescent="0.25">
      <c r="A722" t="str">
        <f>VLOOKUP("SurOccidente",[1]HistoriaOrdenCW24031155!$B723:$C$1413,2,FALSE)</f>
        <v>TUL.Farfan</v>
      </c>
      <c r="B722" s="3">
        <f ca="1">SUMIF([1]HistoriaOrdenCW24031155!$C$1:$E$1413,A722,[1]HistoriaOrdenCW24031155!$E:$E)</f>
        <v>146865617</v>
      </c>
      <c r="C722" s="1">
        <f>SUMIFS([1]HistoriaOrdenCW24031155!$E$2:$E$1413,[1]HistoriaOrdenCW24031155!$C$2:$C$1413,A722,[1]HistoriaOrdenCW24031155!$Z$2:$Z$1413,"")</f>
        <v>140745302</v>
      </c>
      <c r="D722" s="1">
        <f>SUMIFS([1]HistoriaOrdenCW24031155!$E$2:$E$1413,[1]HistoriaOrdenCW24031155!$C$2:$C$1413,A722,[1]HistoriaOrdenCW24031155!$Z$2:$Z$1413,"&gt; 0")</f>
        <v>6120315</v>
      </c>
      <c r="E722" s="4">
        <f>IFERROR(IF(VLOOKUP(A722,[1]HistoriaOrdenCW24031155!$C$2:$Z$1413,24,FALSE)=0,"",VLOOKUP(A722,[1]HistoriaOrdenCW24031155!$C$2:$Z$1413,24,FALSE)),"")</f>
        <v>44473</v>
      </c>
      <c r="F722" s="2" t="str">
        <f>MID(IF(VLOOKUP("SurOccidente",[1]HistoriaOrdenCW24031155!$B723:$D$1413,2,FALSE)="NA","",(VLOOKUP("SurOccidente",[1]HistoriaOrdenCW24031155!$B723:$D$1413,3,FALSE))),1,90)</f>
        <v>Adecuaciones - Obras Civiles Menores</v>
      </c>
      <c r="G722" s="4">
        <f>VLOOKUP(A722,[1]HistoriaOrdenCW24031155!$C$2:$O$1413,13,FALSE)</f>
        <v>44400</v>
      </c>
      <c r="H722" t="str">
        <f t="shared" si="12"/>
        <v>Año 2</v>
      </c>
      <c r="I722" s="2" t="str">
        <f>VLOOKUP(LEFT(A722,3),TablasAnexas!$A$22:$B$41,2,FALSE)</f>
        <v>Tulua</v>
      </c>
      <c r="L722" t="str">
        <f>VLOOKUP(A722,[1]HistoriaOrdenCW24031155!$C$2:$F$1413,4,FALSE)</f>
        <v>Luis Ediel Torres</v>
      </c>
    </row>
    <row r="723" spans="1:12" x14ac:dyDescent="0.25">
      <c r="A723" t="str">
        <f>VLOOKUP("SurOccidente",[1]HistoriaOrdenCW24031155!$B724:$C$1413,2,FALSE)</f>
        <v>POP.RB Campanario</v>
      </c>
      <c r="B723" s="3">
        <f ca="1">SUMIF([1]HistoriaOrdenCW24031155!$C$1:$E$1413,A723,[1]HistoriaOrdenCW24031155!$E:$E)</f>
        <v>53851907</v>
      </c>
      <c r="C723" s="1">
        <f>SUMIFS([1]HistoriaOrdenCW24031155!$E$2:$E$1413,[1]HistoriaOrdenCW24031155!$C$2:$C$1413,A723,[1]HistoriaOrdenCW24031155!$Z$2:$Z$1413,"")</f>
        <v>0</v>
      </c>
      <c r="D723" s="1">
        <f>SUMIFS([1]HistoriaOrdenCW24031155!$E$2:$E$1413,[1]HistoriaOrdenCW24031155!$C$2:$C$1413,A723,[1]HistoriaOrdenCW24031155!$Z$2:$Z$1413,"&gt; 0")</f>
        <v>53851907</v>
      </c>
      <c r="E723" s="4">
        <f>IFERROR(IF(VLOOKUP(A723,[1]HistoriaOrdenCW24031155!$C$2:$Z$1413,24,FALSE)=0,"",VLOOKUP(A723,[1]HistoriaOrdenCW24031155!$C$2:$Z$1413,24,FALSE)),"")</f>
        <v>44533</v>
      </c>
      <c r="F723" s="2" t="str">
        <f>MID(IF(VLOOKUP("SurOccidente",[1]HistoriaOrdenCW24031155!$B724:$D$1413,2,FALSE)="NA","",(VLOOKUP("SurOccidente",[1]HistoriaOrdenCW24031155!$B724:$D$1413,3,FALSE))),1,90)</f>
        <v>Plan de Expansión - Obra Civil 100%</v>
      </c>
      <c r="G723" s="4">
        <f>VLOOKUP(A723,[1]HistoriaOrdenCW24031155!$C$2:$O$1413,13,FALSE)</f>
        <v>44396</v>
      </c>
      <c r="H723" t="str">
        <f t="shared" si="12"/>
        <v>Año 2</v>
      </c>
      <c r="I723" s="2" t="str">
        <f>VLOOKUP(LEFT(A723,3),TablasAnexas!$A$22:$B$41,2,FALSE)</f>
        <v>Popayan</v>
      </c>
      <c r="L723" t="str">
        <f>VLOOKUP(A723,[1]HistoriaOrdenCW24031155!$C$2:$F$1413,4,FALSE)</f>
        <v>German David Diez</v>
      </c>
    </row>
    <row r="724" spans="1:12" x14ac:dyDescent="0.25">
      <c r="A724" t="str">
        <f>VLOOKUP("SurOccidente",[1]HistoriaOrdenCW24031155!$B725:$C$1413,2,FALSE)</f>
        <v>PUT.Remolinos</v>
      </c>
      <c r="B724" s="3">
        <f ca="1">SUMIF([1]HistoriaOrdenCW24031155!$C$1:$E$1413,A724,[1]HistoriaOrdenCW24031155!$E:$E)</f>
        <v>577525619</v>
      </c>
      <c r="C724" s="1">
        <f>SUMIFS([1]HistoriaOrdenCW24031155!$E$2:$E$1413,[1]HistoriaOrdenCW24031155!$C$2:$C$1413,A724,[1]HistoriaOrdenCW24031155!$Z$2:$Z$1413,"")</f>
        <v>0</v>
      </c>
      <c r="D724" s="1">
        <f>SUMIFS([1]HistoriaOrdenCW24031155!$E$2:$E$1413,[1]HistoriaOrdenCW24031155!$C$2:$C$1413,A724,[1]HistoriaOrdenCW24031155!$Z$2:$Z$1413,"&gt; 0")</f>
        <v>577525619</v>
      </c>
      <c r="E724" s="4">
        <f>IFERROR(IF(VLOOKUP(A724,[1]HistoriaOrdenCW24031155!$C$2:$Z$1413,24,FALSE)=0,"",VLOOKUP(A724,[1]HistoriaOrdenCW24031155!$C$2:$Z$1413,24,FALSE)),"")</f>
        <v>44411</v>
      </c>
      <c r="F724" s="2" t="str">
        <f>MID(IF(VLOOKUP("SurOccidente",[1]HistoriaOrdenCW24031155!$B725:$D$1413,2,FALSE)="NA","",(VLOOKUP("SurOccidente",[1]HistoriaOrdenCW24031155!$B725:$D$1413,3,FALSE))),1,90)</f>
        <v>Adecuaciones - Obras Civiles Menores</v>
      </c>
      <c r="G724" s="4">
        <f>VLOOKUP(A724,[1]HistoriaOrdenCW24031155!$C$2:$O$1413,13,FALSE)</f>
        <v>44393</v>
      </c>
      <c r="H724" t="str">
        <f t="shared" si="12"/>
        <v>Año 2</v>
      </c>
      <c r="I724" s="2" t="str">
        <f>VLOOKUP(LEFT(A724,3),TablasAnexas!$A$22:$B$41,2,FALSE)</f>
        <v>Putumayo</v>
      </c>
      <c r="L724" t="str">
        <f>VLOOKUP(A724,[1]HistoriaOrdenCW24031155!$C$2:$F$1413,4,FALSE)</f>
        <v>German Dario Mancipe</v>
      </c>
    </row>
    <row r="725" spans="1:12" x14ac:dyDescent="0.25">
      <c r="A725" t="str">
        <f>VLOOKUP("SurOccidente",[1]HistoriaOrdenCW24031155!$B726:$C$1413,2,FALSE)</f>
        <v>CAL.Diamante</v>
      </c>
      <c r="B725" s="3">
        <f ca="1">SUMIF([1]HistoriaOrdenCW24031155!$C$1:$E$1413,A725,[1]HistoriaOrdenCW24031155!$E:$E)</f>
        <v>19242490</v>
      </c>
      <c r="C725" s="1">
        <f>SUMIFS([1]HistoriaOrdenCW24031155!$E$2:$E$1413,[1]HistoriaOrdenCW24031155!$C$2:$C$1413,A725,[1]HistoriaOrdenCW24031155!$Z$2:$Z$1413,"")</f>
        <v>0</v>
      </c>
      <c r="D725" s="1">
        <f>SUMIFS([1]HistoriaOrdenCW24031155!$E$2:$E$1413,[1]HistoriaOrdenCW24031155!$C$2:$C$1413,A725,[1]HistoriaOrdenCW24031155!$Z$2:$Z$1413,"&gt; 0")</f>
        <v>19242490</v>
      </c>
      <c r="E725" s="4">
        <f>IFERROR(IF(VLOOKUP(A725,[1]HistoriaOrdenCW24031155!$C$2:$Z$1413,24,FALSE)=0,"",VLOOKUP(A725,[1]HistoriaOrdenCW24031155!$C$2:$Z$1413,24,FALSE)),"")</f>
        <v>44473</v>
      </c>
      <c r="F725" s="2" t="str">
        <f>MID(IF(VLOOKUP("SurOccidente",[1]HistoriaOrdenCW24031155!$B726:$D$1413,2,FALSE)="NA","",(VLOOKUP("SurOccidente",[1]HistoriaOrdenCW24031155!$B726:$D$1413,3,FALSE))),1,90)</f>
        <v>Ampliación Localidades 700 - Ampliación Obras Civiles</v>
      </c>
      <c r="G725" s="4">
        <f>VLOOKUP(A725,[1]HistoriaOrdenCW24031155!$C$2:$O$1413,13,FALSE)</f>
        <v>44445</v>
      </c>
      <c r="H725" t="str">
        <f t="shared" si="12"/>
        <v>Año 2</v>
      </c>
      <c r="I725" s="2" t="str">
        <f>VLOOKUP(LEFT(A725,3),TablasAnexas!$A$22:$B$41,2,FALSE)</f>
        <v>Cali</v>
      </c>
      <c r="L725" t="str">
        <f>VLOOKUP(A725,[1]HistoriaOrdenCW24031155!$C$2:$F$1413,4,FALSE)</f>
        <v>German Dario Mancipe</v>
      </c>
    </row>
    <row r="726" spans="1:12" x14ac:dyDescent="0.25">
      <c r="A726" t="str">
        <f>VLOOKUP("SurOccidente",[1]HistoriaOrdenCW24031155!$B727:$C$1413,2,FALSE)</f>
        <v>CAU.Santander-1</v>
      </c>
      <c r="B726" s="3">
        <f ca="1">SUMIF([1]HistoriaOrdenCW24031155!$C$1:$E$1413,A726,[1]HistoriaOrdenCW24031155!$E:$E)</f>
        <v>18644142</v>
      </c>
      <c r="C726" s="1">
        <f>SUMIFS([1]HistoriaOrdenCW24031155!$E$2:$E$1413,[1]HistoriaOrdenCW24031155!$C$2:$C$1413,A726,[1]HistoriaOrdenCW24031155!$Z$2:$Z$1413,"")</f>
        <v>0</v>
      </c>
      <c r="D726" s="1">
        <f>SUMIFS([1]HistoriaOrdenCW24031155!$E$2:$E$1413,[1]HistoriaOrdenCW24031155!$C$2:$C$1413,A726,[1]HistoriaOrdenCW24031155!$Z$2:$Z$1413,"&gt; 0")</f>
        <v>18644142</v>
      </c>
      <c r="E726" s="4">
        <f>IFERROR(IF(VLOOKUP(A726,[1]HistoriaOrdenCW24031155!$C$2:$Z$1413,24,FALSE)=0,"",VLOOKUP(A726,[1]HistoriaOrdenCW24031155!$C$2:$Z$1413,24,FALSE)),"")</f>
        <v>44442</v>
      </c>
      <c r="F726" s="2" t="str">
        <f>MID(IF(VLOOKUP("SurOccidente",[1]HistoriaOrdenCW24031155!$B727:$D$1413,2,FALSE)="NA","",(VLOOKUP("SurOccidente",[1]HistoriaOrdenCW24031155!$B727:$D$1413,3,FALSE))),1,90)</f>
        <v>Ampliación Localidades 700 - Ampliación Obras Civiles</v>
      </c>
      <c r="G726" s="4">
        <f>VLOOKUP(A726,[1]HistoriaOrdenCW24031155!$C$2:$O$1413,13,FALSE)</f>
        <v>44393</v>
      </c>
      <c r="H726" t="str">
        <f t="shared" si="12"/>
        <v>Año 2</v>
      </c>
      <c r="I726" s="2" t="str">
        <f>VLOOKUP(LEFT(A726,3),TablasAnexas!$A$22:$B$41,2,FALSE)</f>
        <v>Cauca</v>
      </c>
      <c r="L726" t="str">
        <f>VLOOKUP(A726,[1]HistoriaOrdenCW24031155!$C$2:$F$1413,4,FALSE)</f>
        <v>German Dario Mancipe</v>
      </c>
    </row>
    <row r="727" spans="1:12" x14ac:dyDescent="0.25">
      <c r="A727" t="str">
        <f>VLOOKUP("SurOccidente",[1]HistoriaOrdenCW24031155!$B728:$C$1413,2,FALSE)</f>
        <v>CAU.Villarica</v>
      </c>
      <c r="B727" s="3">
        <f ca="1">SUMIF([1]HistoriaOrdenCW24031155!$C$1:$E$1413,A727,[1]HistoriaOrdenCW24031155!$E:$E)</f>
        <v>32191056</v>
      </c>
      <c r="C727" s="1">
        <f>SUMIFS([1]HistoriaOrdenCW24031155!$E$2:$E$1413,[1]HistoriaOrdenCW24031155!$C$2:$C$1413,A727,[1]HistoriaOrdenCW24031155!$Z$2:$Z$1413,"")</f>
        <v>0</v>
      </c>
      <c r="D727" s="1">
        <f>SUMIFS([1]HistoriaOrdenCW24031155!$E$2:$E$1413,[1]HistoriaOrdenCW24031155!$C$2:$C$1413,A727,[1]HistoriaOrdenCW24031155!$Z$2:$Z$1413,"&gt; 0")</f>
        <v>32191056</v>
      </c>
      <c r="E727" s="4">
        <f>IFERROR(IF(VLOOKUP(A727,[1]HistoriaOrdenCW24031155!$C$2:$Z$1413,24,FALSE)=0,"",VLOOKUP(A727,[1]HistoriaOrdenCW24031155!$C$2:$Z$1413,24,FALSE)),"")</f>
        <v>44442</v>
      </c>
      <c r="F727" s="2" t="str">
        <f>MID(IF(VLOOKUP("SurOccidente",[1]HistoriaOrdenCW24031155!$B728:$D$1413,2,FALSE)="NA","",(VLOOKUP("SurOccidente",[1]HistoriaOrdenCW24031155!$B728:$D$1413,3,FALSE))),1,90)</f>
        <v>Ampliación Localidades 700 - Ampliación Obras Civiles</v>
      </c>
      <c r="G727" s="4">
        <f>VLOOKUP(A727,[1]HistoriaOrdenCW24031155!$C$2:$O$1413,13,FALSE)</f>
        <v>44393</v>
      </c>
      <c r="H727" t="str">
        <f t="shared" si="12"/>
        <v>Año 2</v>
      </c>
      <c r="I727" s="2" t="str">
        <f>VLOOKUP(LEFT(A727,3),TablasAnexas!$A$22:$B$41,2,FALSE)</f>
        <v>Cauca</v>
      </c>
      <c r="L727" t="str">
        <f>VLOOKUP(A727,[1]HistoriaOrdenCW24031155!$C$2:$F$1413,4,FALSE)</f>
        <v>German Dario Mancipe</v>
      </c>
    </row>
    <row r="728" spans="1:12" x14ac:dyDescent="0.25">
      <c r="A728" t="str">
        <f>VLOOKUP("SurOccidente",[1]HistoriaOrdenCW24031155!$B729:$C$1413,2,FALSE)</f>
        <v>HUI.Bruselas</v>
      </c>
      <c r="B728" s="3">
        <f ca="1">SUMIF([1]HistoriaOrdenCW24031155!$C$1:$E$1413,A728,[1]HistoriaOrdenCW24031155!$E:$E)</f>
        <v>16166608</v>
      </c>
      <c r="C728" s="1">
        <f>SUMIFS([1]HistoriaOrdenCW24031155!$E$2:$E$1413,[1]HistoriaOrdenCW24031155!$C$2:$C$1413,A728,[1]HistoriaOrdenCW24031155!$Z$2:$Z$1413,"")</f>
        <v>0</v>
      </c>
      <c r="D728" s="1">
        <f>SUMIFS([1]HistoriaOrdenCW24031155!$E$2:$E$1413,[1]HistoriaOrdenCW24031155!$C$2:$C$1413,A728,[1]HistoriaOrdenCW24031155!$Z$2:$Z$1413,"&gt; 0")</f>
        <v>16166608</v>
      </c>
      <c r="E728" s="4">
        <f>IFERROR(IF(VLOOKUP(A728,[1]HistoriaOrdenCW24031155!$C$2:$Z$1413,24,FALSE)=0,"",VLOOKUP(A728,[1]HistoriaOrdenCW24031155!$C$2:$Z$1413,24,FALSE)),"")</f>
        <v>44442</v>
      </c>
      <c r="F728" s="2" t="str">
        <f>MID(IF(VLOOKUP("SurOccidente",[1]HistoriaOrdenCW24031155!$B729:$D$1413,2,FALSE)="NA","",(VLOOKUP("SurOccidente",[1]HistoriaOrdenCW24031155!$B729:$D$1413,3,FALSE))),1,90)</f>
        <v>Ampliación Localidades 700 - Ampliación Obras Civiles</v>
      </c>
      <c r="G728" s="4">
        <f>VLOOKUP(A728,[1]HistoriaOrdenCW24031155!$C$2:$O$1413,13,FALSE)</f>
        <v>44393</v>
      </c>
      <c r="H728" t="str">
        <f t="shared" si="12"/>
        <v>Año 2</v>
      </c>
      <c r="I728" s="2" t="str">
        <f>VLOOKUP(LEFT(A728,3),TablasAnexas!$A$22:$B$41,2,FALSE)</f>
        <v>Huila</v>
      </c>
      <c r="L728" t="str">
        <f>VLOOKUP(A728,[1]HistoriaOrdenCW24031155!$C$2:$F$1413,4,FALSE)</f>
        <v>German Dario Mancipe</v>
      </c>
    </row>
    <row r="729" spans="1:12" x14ac:dyDescent="0.25">
      <c r="A729" t="str">
        <f>VLOOKUP("SurOccidente",[1]HistoriaOrdenCW24031155!$B730:$C$1413,2,FALSE)</f>
        <v>NAR.Ipiales-7</v>
      </c>
      <c r="B729" s="3">
        <f ca="1">SUMIF([1]HistoriaOrdenCW24031155!$C$1:$E$1413,A729,[1]HistoriaOrdenCW24031155!$E:$E)</f>
        <v>8955223</v>
      </c>
      <c r="C729" s="1">
        <f>SUMIFS([1]HistoriaOrdenCW24031155!$E$2:$E$1413,[1]HistoriaOrdenCW24031155!$C$2:$C$1413,A729,[1]HistoriaOrdenCW24031155!$Z$2:$Z$1413,"")</f>
        <v>0</v>
      </c>
      <c r="D729" s="1">
        <f>SUMIFS([1]HistoriaOrdenCW24031155!$E$2:$E$1413,[1]HistoriaOrdenCW24031155!$C$2:$C$1413,A729,[1]HistoriaOrdenCW24031155!$Z$2:$Z$1413,"&gt; 0")</f>
        <v>8955223</v>
      </c>
      <c r="E729" s="4">
        <f>IFERROR(IF(VLOOKUP(A729,[1]HistoriaOrdenCW24031155!$C$2:$Z$1413,24,FALSE)=0,"",VLOOKUP(A729,[1]HistoriaOrdenCW24031155!$C$2:$Z$1413,24,FALSE)),"")</f>
        <v>44442</v>
      </c>
      <c r="F729" s="2" t="str">
        <f>MID(IF(VLOOKUP("SurOccidente",[1]HistoriaOrdenCW24031155!$B730:$D$1413,2,FALSE)="NA","",(VLOOKUP("SurOccidente",[1]HistoriaOrdenCW24031155!$B730:$D$1413,3,FALSE))),1,90)</f>
        <v>Ampliación Localidades 700 - Ampliación Obras Civiles</v>
      </c>
      <c r="G729" s="4">
        <f>VLOOKUP(A729,[1]HistoriaOrdenCW24031155!$C$2:$O$1413,13,FALSE)</f>
        <v>44393</v>
      </c>
      <c r="H729" t="str">
        <f t="shared" si="12"/>
        <v>Año 2</v>
      </c>
      <c r="I729" s="2" t="str">
        <f>VLOOKUP(LEFT(A729,3),TablasAnexas!$A$22:$B$41,2,FALSE)</f>
        <v>Nariño</v>
      </c>
      <c r="L729" t="str">
        <f>VLOOKUP(A729,[1]HistoriaOrdenCW24031155!$C$2:$F$1413,4,FALSE)</f>
        <v>German Dario Mancipe</v>
      </c>
    </row>
    <row r="730" spans="1:12" x14ac:dyDescent="0.25">
      <c r="A730" t="str">
        <f>VLOOKUP("SurOccidente",[1]HistoriaOrdenCW24031155!$B731:$C$1413,2,FALSE)</f>
        <v>POP.Las Ferias</v>
      </c>
      <c r="B730" s="3">
        <f ca="1">SUMIF([1]HistoriaOrdenCW24031155!$C$1:$E$1413,A730,[1]HistoriaOrdenCW24031155!$E:$E)</f>
        <v>20973407</v>
      </c>
      <c r="C730" s="1">
        <f>SUMIFS([1]HistoriaOrdenCW24031155!$E$2:$E$1413,[1]HistoriaOrdenCW24031155!$C$2:$C$1413,A730,[1]HistoriaOrdenCW24031155!$Z$2:$Z$1413,"")</f>
        <v>0</v>
      </c>
      <c r="D730" s="1">
        <f>SUMIFS([1]HistoriaOrdenCW24031155!$E$2:$E$1413,[1]HistoriaOrdenCW24031155!$C$2:$C$1413,A730,[1]HistoriaOrdenCW24031155!$Z$2:$Z$1413,"&gt; 0")</f>
        <v>20973407</v>
      </c>
      <c r="E730" s="4">
        <f>IFERROR(IF(VLOOKUP(A730,[1]HistoriaOrdenCW24031155!$C$2:$Z$1413,24,FALSE)=0,"",VLOOKUP(A730,[1]HistoriaOrdenCW24031155!$C$2:$Z$1413,24,FALSE)),"")</f>
        <v>44442</v>
      </c>
      <c r="F730" s="2" t="str">
        <f>MID(IF(VLOOKUP("SurOccidente",[1]HistoriaOrdenCW24031155!$B731:$D$1413,2,FALSE)="NA","",(VLOOKUP("SurOccidente",[1]HistoriaOrdenCW24031155!$B731:$D$1413,3,FALSE))),1,90)</f>
        <v>Ampliación Localidades 700 - Ampliación Obras Civiles</v>
      </c>
      <c r="G730" s="4">
        <f>VLOOKUP(A730,[1]HistoriaOrdenCW24031155!$C$2:$O$1413,13,FALSE)</f>
        <v>44393</v>
      </c>
      <c r="H730" t="str">
        <f t="shared" si="12"/>
        <v>Año 2</v>
      </c>
      <c r="I730" s="2" t="str">
        <f>VLOOKUP(LEFT(A730,3),TablasAnexas!$A$22:$B$41,2,FALSE)</f>
        <v>Popayan</v>
      </c>
      <c r="L730" t="str">
        <f>VLOOKUP(A730,[1]HistoriaOrdenCW24031155!$C$2:$F$1413,4,FALSE)</f>
        <v>German Dario Mancipe</v>
      </c>
    </row>
    <row r="731" spans="1:12" x14ac:dyDescent="0.25">
      <c r="A731" t="str">
        <f>VLOOKUP("SurOccidente",[1]HistoriaOrdenCW24031155!$B732:$C$1413,2,FALSE)</f>
        <v>TOL.Natagaima</v>
      </c>
      <c r="B731" s="3">
        <f ca="1">SUMIF([1]HistoriaOrdenCW24031155!$C$1:$E$1413,A731,[1]HistoriaOrdenCW24031155!$E:$E)</f>
        <v>30051060</v>
      </c>
      <c r="C731" s="1">
        <f>SUMIFS([1]HistoriaOrdenCW24031155!$E$2:$E$1413,[1]HistoriaOrdenCW24031155!$C$2:$C$1413,A731,[1]HistoriaOrdenCW24031155!$Z$2:$Z$1413,"")</f>
        <v>6000000</v>
      </c>
      <c r="D731" s="1">
        <f>SUMIFS([1]HistoriaOrdenCW24031155!$E$2:$E$1413,[1]HistoriaOrdenCW24031155!$C$2:$C$1413,A731,[1]HistoriaOrdenCW24031155!$Z$2:$Z$1413,"&gt; 0")</f>
        <v>24051060</v>
      </c>
      <c r="E731" s="4">
        <f>IFERROR(IF(VLOOKUP(A731,[1]HistoriaOrdenCW24031155!$C$2:$Z$1413,24,FALSE)=0,"",VLOOKUP(A731,[1]HistoriaOrdenCW24031155!$C$2:$Z$1413,24,FALSE)),"")</f>
        <v>44533</v>
      </c>
      <c r="F731" s="2" t="str">
        <f>MID(IF(VLOOKUP("SurOccidente",[1]HistoriaOrdenCW24031155!$B732:$D$1413,2,FALSE)="NA","",(VLOOKUP("SurOccidente",[1]HistoriaOrdenCW24031155!$B732:$D$1413,3,FALSE))),1,90)</f>
        <v>Adecuaciones - Civiles LTE u Otras tecnologias</v>
      </c>
      <c r="G731" s="4">
        <f>VLOOKUP(A731,[1]HistoriaOrdenCW24031155!$C$2:$O$1413,13,FALSE)</f>
        <v>44354</v>
      </c>
      <c r="H731" t="str">
        <f t="shared" si="12"/>
        <v>Año 2</v>
      </c>
      <c r="I731" s="2" t="str">
        <f>VLOOKUP(LEFT(A731,3),TablasAnexas!$A$22:$B$41,2,FALSE)</f>
        <v>Tolima</v>
      </c>
      <c r="L731" t="str">
        <f>VLOOKUP(A731,[1]HistoriaOrdenCW24031155!$C$2:$F$1413,4,FALSE)</f>
        <v>German Dario Mancipe</v>
      </c>
    </row>
    <row r="732" spans="1:12" x14ac:dyDescent="0.25">
      <c r="A732" t="str">
        <f>VLOOKUP("SurOccidente",[1]HistoriaOrdenCW24031155!$B733:$C$1413,2,FALSE)</f>
        <v>VAL.Montebello</v>
      </c>
      <c r="B732" s="3">
        <f ca="1">SUMIF([1]HistoriaOrdenCW24031155!$C$1:$E$1413,A732,[1]HistoriaOrdenCW24031155!$E:$E)</f>
        <v>23288415</v>
      </c>
      <c r="C732" s="1">
        <f>SUMIFS([1]HistoriaOrdenCW24031155!$E$2:$E$1413,[1]HistoriaOrdenCW24031155!$C$2:$C$1413,A732,[1]HistoriaOrdenCW24031155!$Z$2:$Z$1413,"")</f>
        <v>0</v>
      </c>
      <c r="D732" s="1">
        <f>SUMIFS([1]HistoriaOrdenCW24031155!$E$2:$E$1413,[1]HistoriaOrdenCW24031155!$C$2:$C$1413,A732,[1]HistoriaOrdenCW24031155!$Z$2:$Z$1413,"&gt; 0")</f>
        <v>23288415</v>
      </c>
      <c r="E732" s="4">
        <f>IFERROR(IF(VLOOKUP(A732,[1]HistoriaOrdenCW24031155!$C$2:$Z$1413,24,FALSE)=0,"",VLOOKUP(A732,[1]HistoriaOrdenCW24031155!$C$2:$Z$1413,24,FALSE)),"")</f>
        <v>44624</v>
      </c>
      <c r="F732" s="2" t="str">
        <f>MID(IF(VLOOKUP("SurOccidente",[1]HistoriaOrdenCW24031155!$B733:$D$1413,2,FALSE)="NA","",(VLOOKUP("SurOccidente",[1]HistoriaOrdenCW24031155!$B733:$D$1413,3,FALSE))),1,90)</f>
        <v>Adecuaciones - Civiles LTE u Otras tecnologias</v>
      </c>
      <c r="G732" s="4">
        <f>VLOOKUP(A732,[1]HistoriaOrdenCW24031155!$C$2:$O$1413,13,FALSE)</f>
        <v>44363</v>
      </c>
      <c r="H732" t="str">
        <f t="shared" si="12"/>
        <v>Año 2</v>
      </c>
      <c r="I732" s="2" t="str">
        <f>VLOOKUP(LEFT(A732,3),TablasAnexas!$A$22:$B$41,2,FALSE)</f>
        <v>Valle del Cauca</v>
      </c>
      <c r="L732" t="str">
        <f>VLOOKUP(A732,[1]HistoriaOrdenCW24031155!$C$2:$F$1413,4,FALSE)</f>
        <v>German Dario Mancipe</v>
      </c>
    </row>
    <row r="733" spans="1:12" x14ac:dyDescent="0.25">
      <c r="A733" t="str">
        <f>VLOOKUP("SurOccidente",[1]HistoriaOrdenCW24031155!$B734:$C$1413,2,FALSE)</f>
        <v>VAL.Propal</v>
      </c>
      <c r="B733" s="3">
        <f ca="1">SUMIF([1]HistoriaOrdenCW24031155!$C$1:$E$1413,A733,[1]HistoriaOrdenCW24031155!$E:$E)</f>
        <v>19587151</v>
      </c>
      <c r="C733" s="1">
        <f>SUMIFS([1]HistoriaOrdenCW24031155!$E$2:$E$1413,[1]HistoriaOrdenCW24031155!$C$2:$C$1413,A733,[1]HistoriaOrdenCW24031155!$Z$2:$Z$1413,"")</f>
        <v>0</v>
      </c>
      <c r="D733" s="1">
        <f>SUMIFS([1]HistoriaOrdenCW24031155!$E$2:$E$1413,[1]HistoriaOrdenCW24031155!$C$2:$C$1413,A733,[1]HistoriaOrdenCW24031155!$Z$2:$Z$1413,"&gt; 0")</f>
        <v>19587151</v>
      </c>
      <c r="E733" s="4">
        <f>IFERROR(IF(VLOOKUP(A733,[1]HistoriaOrdenCW24031155!$C$2:$Z$1413,24,FALSE)=0,"",VLOOKUP(A733,[1]HistoriaOrdenCW24031155!$C$2:$Z$1413,24,FALSE)),"")</f>
        <v>44596</v>
      </c>
      <c r="F733" s="2" t="str">
        <f>MID(IF(VLOOKUP("SurOccidente",[1]HistoriaOrdenCW24031155!$B734:$D$1413,2,FALSE)="NA","",(VLOOKUP("SurOccidente",[1]HistoriaOrdenCW24031155!$B734:$D$1413,3,FALSE))),1,90)</f>
        <v>Adecuaciones - Civiles LTE u Otras tecnologias</v>
      </c>
      <c r="G733" s="4">
        <f>VLOOKUP(A733,[1]HistoriaOrdenCW24031155!$C$2:$O$1413,13,FALSE)</f>
        <v>44282</v>
      </c>
      <c r="H733" t="str">
        <f t="shared" si="12"/>
        <v>Año 2</v>
      </c>
      <c r="I733" s="2" t="str">
        <f>VLOOKUP(LEFT(A733,3),TablasAnexas!$A$22:$B$41,2,FALSE)</f>
        <v>Valle del Cauca</v>
      </c>
      <c r="L733" t="str">
        <f>VLOOKUP(A733,[1]HistoriaOrdenCW24031155!$C$2:$F$1413,4,FALSE)</f>
        <v>German Dario Mancipe</v>
      </c>
    </row>
    <row r="734" spans="1:12" x14ac:dyDescent="0.25">
      <c r="A734" t="str">
        <f>VLOOKUP("SurOccidente",[1]HistoriaOrdenCW24031155!$B735:$C$1413,2,FALSE)</f>
        <v>CAU.Puerto Saija</v>
      </c>
      <c r="B734" s="3">
        <f ca="1">SUMIF([1]HistoriaOrdenCW24031155!$C$1:$E$1413,A734,[1]HistoriaOrdenCW24031155!$E:$E)</f>
        <v>728049761</v>
      </c>
      <c r="C734" s="1">
        <f>SUMIFS([1]HistoriaOrdenCW24031155!$E$2:$E$1413,[1]HistoriaOrdenCW24031155!$C$2:$C$1413,A734,[1]HistoriaOrdenCW24031155!$Z$2:$Z$1413,"")</f>
        <v>70000000</v>
      </c>
      <c r="D734" s="1">
        <f>SUMIFS([1]HistoriaOrdenCW24031155!$E$2:$E$1413,[1]HistoriaOrdenCW24031155!$C$2:$C$1413,A734,[1]HistoriaOrdenCW24031155!$Z$2:$Z$1413,"&gt; 0")</f>
        <v>658049761</v>
      </c>
      <c r="E734" s="4">
        <f>IFERROR(IF(VLOOKUP(A734,[1]HistoriaOrdenCW24031155!$C$2:$Z$1413,24,FALSE)=0,"",VLOOKUP(A734,[1]HistoriaOrdenCW24031155!$C$2:$Z$1413,24,FALSE)),"")</f>
        <v>44473</v>
      </c>
      <c r="F734" s="2" t="str">
        <f>MID(IF(VLOOKUP("SurOccidente",[1]HistoriaOrdenCW24031155!$B735:$D$1413,2,FALSE)="NA","",(VLOOKUP("SurOccidente",[1]HistoriaOrdenCW24031155!$B735:$D$1413,3,FALSE))),1,90)</f>
        <v>Localidades 700 - Obra Eléctrica 100%</v>
      </c>
      <c r="G734" s="4">
        <f>VLOOKUP(A734,[1]HistoriaOrdenCW24031155!$C$2:$O$1413,13,FALSE)</f>
        <v>44123</v>
      </c>
      <c r="H734" t="str">
        <f t="shared" si="12"/>
        <v>Año 1</v>
      </c>
      <c r="I734" s="2" t="str">
        <f>VLOOKUP(LEFT(A734,3),TablasAnexas!$A$22:$B$41,2,FALSE)</f>
        <v>Cauca</v>
      </c>
      <c r="L734" t="str">
        <f>VLOOKUP(A734,[1]HistoriaOrdenCW24031155!$C$2:$F$1413,4,FALSE)</f>
        <v>German David Diez</v>
      </c>
    </row>
    <row r="735" spans="1:12" x14ac:dyDescent="0.25">
      <c r="A735" t="str">
        <f>VLOOKUP("SurOccidente",[1]HistoriaOrdenCW24031155!$B736:$C$1413,2,FALSE)</f>
        <v>CAQ.Palizadas</v>
      </c>
      <c r="B735" s="3">
        <f ca="1">SUMIF([1]HistoriaOrdenCW24031155!$C$1:$E$1413,A735,[1]HistoriaOrdenCW24031155!$E:$E)</f>
        <v>666529072</v>
      </c>
      <c r="C735" s="1">
        <f>SUMIFS([1]HistoriaOrdenCW24031155!$E$2:$E$1413,[1]HistoriaOrdenCW24031155!$C$2:$C$1413,A735,[1]HistoriaOrdenCW24031155!$Z$2:$Z$1413,"")</f>
        <v>475000000</v>
      </c>
      <c r="D735" s="1">
        <f>SUMIFS([1]HistoriaOrdenCW24031155!$E$2:$E$1413,[1]HistoriaOrdenCW24031155!$C$2:$C$1413,A735,[1]HistoriaOrdenCW24031155!$Z$2:$Z$1413,"&gt; 0")</f>
        <v>191529072</v>
      </c>
      <c r="E735" s="4">
        <f>IFERROR(IF(VLOOKUP(A735,[1]HistoriaOrdenCW24031155!$C$2:$Z$1413,24,FALSE)=0,"",VLOOKUP(A735,[1]HistoriaOrdenCW24031155!$C$2:$Z$1413,24,FALSE)),"")</f>
        <v>44533</v>
      </c>
      <c r="F735" s="2" t="str">
        <f>MID(IF(VLOOKUP("SurOccidente",[1]HistoriaOrdenCW24031155!$B736:$D$1413,2,FALSE)="NA","",(VLOOKUP("SurOccidente",[1]HistoriaOrdenCW24031155!$B736:$D$1413,3,FALSE))),1,90)</f>
        <v>Localidades 700 - Suministro e Instalación Torre</v>
      </c>
      <c r="G735" s="4">
        <f>VLOOKUP(A735,[1]HistoriaOrdenCW24031155!$C$2:$O$1413,13,FALSE)</f>
        <v>44392</v>
      </c>
      <c r="H735" t="str">
        <f t="shared" si="12"/>
        <v>Año 2</v>
      </c>
      <c r="I735" s="2" t="str">
        <f>VLOOKUP(LEFT(A735,3),TablasAnexas!$A$22:$B$41,2,FALSE)</f>
        <v>Caqueta</v>
      </c>
      <c r="L735" t="str">
        <f>VLOOKUP(A735,[1]HistoriaOrdenCW24031155!$C$2:$F$1413,4,FALSE)</f>
        <v>German David Diez</v>
      </c>
    </row>
    <row r="736" spans="1:12" x14ac:dyDescent="0.25">
      <c r="A736" t="str">
        <f>VLOOKUP("SurOccidente",[1]HistoriaOrdenCW24031155!$B737:$C$1413,2,FALSE)</f>
        <v>CAQ.Palizadas</v>
      </c>
      <c r="B736" s="3">
        <f ca="1">SUMIF([1]HistoriaOrdenCW24031155!$C$1:$E$1413,A736,[1]HistoriaOrdenCW24031155!$E:$E)</f>
        <v>666529072</v>
      </c>
      <c r="C736" s="1">
        <f>SUMIFS([1]HistoriaOrdenCW24031155!$E$2:$E$1413,[1]HistoriaOrdenCW24031155!$C$2:$C$1413,A736,[1]HistoriaOrdenCW24031155!$Z$2:$Z$1413,"")</f>
        <v>475000000</v>
      </c>
      <c r="D736" s="1">
        <f>SUMIFS([1]HistoriaOrdenCW24031155!$E$2:$E$1413,[1]HistoriaOrdenCW24031155!$C$2:$C$1413,A736,[1]HistoriaOrdenCW24031155!$Z$2:$Z$1413,"&gt; 0")</f>
        <v>191529072</v>
      </c>
      <c r="E736" s="4">
        <f>IFERROR(IF(VLOOKUP(A736,[1]HistoriaOrdenCW24031155!$C$2:$Z$1413,24,FALSE)=0,"",VLOOKUP(A736,[1]HistoriaOrdenCW24031155!$C$2:$Z$1413,24,FALSE)),"")</f>
        <v>44533</v>
      </c>
      <c r="F736" s="2" t="str">
        <f>MID(IF(VLOOKUP("SurOccidente",[1]HistoriaOrdenCW24031155!$B737:$D$1413,2,FALSE)="NA","",(VLOOKUP("SurOccidente",[1]HistoriaOrdenCW24031155!$B737:$D$1413,3,FALSE))),1,90)</f>
        <v>Localidades 700 - Cimentación Torre</v>
      </c>
      <c r="G736" s="4">
        <f>VLOOKUP(A736,[1]HistoriaOrdenCW24031155!$C$2:$O$1413,13,FALSE)</f>
        <v>44392</v>
      </c>
      <c r="H736" t="str">
        <f t="shared" si="12"/>
        <v>Año 2</v>
      </c>
      <c r="I736" s="2" t="str">
        <f>VLOOKUP(LEFT(A736,3),TablasAnexas!$A$22:$B$41,2,FALSE)</f>
        <v>Caqueta</v>
      </c>
      <c r="L736" t="str">
        <f>VLOOKUP(A736,[1]HistoriaOrdenCW24031155!$C$2:$F$1413,4,FALSE)</f>
        <v>German David Diez</v>
      </c>
    </row>
    <row r="737" spans="1:12" x14ac:dyDescent="0.25">
      <c r="A737" t="str">
        <f>VLOOKUP("SurOccidente",[1]HistoriaOrdenCW24031155!$B738:$C$1413,2,FALSE)</f>
        <v>CAQ.Palizadas</v>
      </c>
      <c r="B737" s="3">
        <f ca="1">SUMIF([1]HistoriaOrdenCW24031155!$C$1:$E$1413,A737,[1]HistoriaOrdenCW24031155!$E:$E)</f>
        <v>666529072</v>
      </c>
      <c r="C737" s="1">
        <f>SUMIFS([1]HistoriaOrdenCW24031155!$E$2:$E$1413,[1]HistoriaOrdenCW24031155!$C$2:$C$1413,A737,[1]HistoriaOrdenCW24031155!$Z$2:$Z$1413,"")</f>
        <v>475000000</v>
      </c>
      <c r="D737" s="1">
        <f>SUMIFS([1]HistoriaOrdenCW24031155!$E$2:$E$1413,[1]HistoriaOrdenCW24031155!$C$2:$C$1413,A737,[1]HistoriaOrdenCW24031155!$Z$2:$Z$1413,"&gt; 0")</f>
        <v>191529072</v>
      </c>
      <c r="E737" s="4">
        <f>IFERROR(IF(VLOOKUP(A737,[1]HistoriaOrdenCW24031155!$C$2:$Z$1413,24,FALSE)=0,"",VLOOKUP(A737,[1]HistoriaOrdenCW24031155!$C$2:$Z$1413,24,FALSE)),"")</f>
        <v>44533</v>
      </c>
      <c r="F737" s="2" t="str">
        <f>MID(IF(VLOOKUP("SurOccidente",[1]HistoriaOrdenCW24031155!$B738:$D$1413,2,FALSE)="NA","",(VLOOKUP("SurOccidente",[1]HistoriaOrdenCW24031155!$B738:$D$1413,3,FALSE))),1,90)</f>
        <v>Localidades 700 - Obra Eléctrica 100%</v>
      </c>
      <c r="G737" s="4">
        <f>VLOOKUP(A737,[1]HistoriaOrdenCW24031155!$C$2:$O$1413,13,FALSE)</f>
        <v>44392</v>
      </c>
      <c r="H737" t="str">
        <f t="shared" si="12"/>
        <v>Año 2</v>
      </c>
      <c r="I737" s="2" t="str">
        <f>VLOOKUP(LEFT(A737,3),TablasAnexas!$A$22:$B$41,2,FALSE)</f>
        <v>Caqueta</v>
      </c>
      <c r="L737" t="str">
        <f>VLOOKUP(A737,[1]HistoriaOrdenCW24031155!$C$2:$F$1413,4,FALSE)</f>
        <v>German David Diez</v>
      </c>
    </row>
    <row r="738" spans="1:12" x14ac:dyDescent="0.25">
      <c r="A738" t="str">
        <f>VLOOKUP("SurOccidente",[1]HistoriaOrdenCW24031155!$B739:$C$1413,2,FALSE)</f>
        <v>CAQ.Palizadas</v>
      </c>
      <c r="B738" s="3">
        <f ca="1">SUMIF([1]HistoriaOrdenCW24031155!$C$1:$E$1413,A738,[1]HistoriaOrdenCW24031155!$E:$E)</f>
        <v>666529072</v>
      </c>
      <c r="C738" s="1">
        <f>SUMIFS([1]HistoriaOrdenCW24031155!$E$2:$E$1413,[1]HistoriaOrdenCW24031155!$C$2:$C$1413,A738,[1]HistoriaOrdenCW24031155!$Z$2:$Z$1413,"")</f>
        <v>475000000</v>
      </c>
      <c r="D738" s="1">
        <f>SUMIFS([1]HistoriaOrdenCW24031155!$E$2:$E$1413,[1]HistoriaOrdenCW24031155!$C$2:$C$1413,A738,[1]HistoriaOrdenCW24031155!$Z$2:$Z$1413,"&gt; 0")</f>
        <v>191529072</v>
      </c>
      <c r="E738" s="4">
        <f>IFERROR(IF(VLOOKUP(A738,[1]HistoriaOrdenCW24031155!$C$2:$Z$1413,24,FALSE)=0,"",VLOOKUP(A738,[1]HistoriaOrdenCW24031155!$C$2:$Z$1413,24,FALSE)),"")</f>
        <v>44533</v>
      </c>
      <c r="F738" s="2" t="str">
        <f>MID(IF(VLOOKUP("SurOccidente",[1]HistoriaOrdenCW24031155!$B739:$D$1413,2,FALSE)="NA","",(VLOOKUP("SurOccidente",[1]HistoriaOrdenCW24031155!$B739:$D$1413,3,FALSE))),1,90)</f>
        <v>Localidades 700 - Obra Civil 100%</v>
      </c>
      <c r="G738" s="4">
        <f>VLOOKUP(A738,[1]HistoriaOrdenCW24031155!$C$2:$O$1413,13,FALSE)</f>
        <v>44392</v>
      </c>
      <c r="H738" t="str">
        <f t="shared" si="12"/>
        <v>Año 2</v>
      </c>
      <c r="I738" s="2" t="str">
        <f>VLOOKUP(LEFT(A738,3),TablasAnexas!$A$22:$B$41,2,FALSE)</f>
        <v>Caqueta</v>
      </c>
      <c r="L738" t="str">
        <f>VLOOKUP(A738,[1]HistoriaOrdenCW24031155!$C$2:$F$1413,4,FALSE)</f>
        <v>German David Diez</v>
      </c>
    </row>
    <row r="739" spans="1:12" x14ac:dyDescent="0.25">
      <c r="A739" t="str">
        <f>VLOOKUP("SurOccidente",[1]HistoriaOrdenCW24031155!$B740:$C$1413,2,FALSE)</f>
        <v>CAQ.Alto Cafeto</v>
      </c>
      <c r="B739" s="3">
        <f ca="1">SUMIF([1]HistoriaOrdenCW24031155!$C$1:$E$1413,A739,[1]HistoriaOrdenCW24031155!$E:$E)</f>
        <v>383512061</v>
      </c>
      <c r="C739" s="1">
        <f>SUMIFS([1]HistoriaOrdenCW24031155!$E$2:$E$1413,[1]HistoriaOrdenCW24031155!$C$2:$C$1413,A739,[1]HistoriaOrdenCW24031155!$Z$2:$Z$1413,"")</f>
        <v>0</v>
      </c>
      <c r="D739" s="1">
        <f>SUMIFS([1]HistoriaOrdenCW24031155!$E$2:$E$1413,[1]HistoriaOrdenCW24031155!$C$2:$C$1413,A739,[1]HistoriaOrdenCW24031155!$Z$2:$Z$1413,"&gt; 0")</f>
        <v>383512061</v>
      </c>
      <c r="E739" s="4">
        <f>IFERROR(IF(VLOOKUP(A739,[1]HistoriaOrdenCW24031155!$C$2:$Z$1413,24,FALSE)=0,"",VLOOKUP(A739,[1]HistoriaOrdenCW24031155!$C$2:$Z$1413,24,FALSE)),"")</f>
        <v>44624</v>
      </c>
      <c r="F739" s="2" t="str">
        <f>MID(IF(VLOOKUP("SurOccidente",[1]HistoriaOrdenCW24031155!$B740:$D$1413,2,FALSE)="NA","",(VLOOKUP("SurOccidente",[1]HistoriaOrdenCW24031155!$B740:$D$1413,3,FALSE))),1,90)</f>
        <v>Localidades 700 - Obra Eléctrica 100%</v>
      </c>
      <c r="G739" s="4">
        <f>VLOOKUP(A739,[1]HistoriaOrdenCW24031155!$C$2:$O$1413,13,FALSE)</f>
        <v>44394</v>
      </c>
      <c r="H739" t="str">
        <f t="shared" si="12"/>
        <v>Año 2</v>
      </c>
      <c r="I739" s="2" t="str">
        <f>VLOOKUP(LEFT(A739,3),TablasAnexas!$A$22:$B$41,2,FALSE)</f>
        <v>Caqueta</v>
      </c>
      <c r="L739" t="str">
        <f>VLOOKUP(A739,[1]HistoriaOrdenCW24031155!$C$2:$F$1413,4,FALSE)</f>
        <v>German David Diez</v>
      </c>
    </row>
    <row r="740" spans="1:12" x14ac:dyDescent="0.25">
      <c r="A740" t="str">
        <f>VLOOKUP("SurOccidente",[1]HistoriaOrdenCW24031155!$B741:$C$1413,2,FALSE)</f>
        <v>CAQ.Alto Cafeto</v>
      </c>
      <c r="B740" s="3">
        <f ca="1">SUMIF([1]HistoriaOrdenCW24031155!$C$1:$E$1413,A740,[1]HistoriaOrdenCW24031155!$E:$E)</f>
        <v>383512061</v>
      </c>
      <c r="C740" s="1">
        <f>SUMIFS([1]HistoriaOrdenCW24031155!$E$2:$E$1413,[1]HistoriaOrdenCW24031155!$C$2:$C$1413,A740,[1]HistoriaOrdenCW24031155!$Z$2:$Z$1413,"")</f>
        <v>0</v>
      </c>
      <c r="D740" s="1">
        <f>SUMIFS([1]HistoriaOrdenCW24031155!$E$2:$E$1413,[1]HistoriaOrdenCW24031155!$C$2:$C$1413,A740,[1]HistoriaOrdenCW24031155!$Z$2:$Z$1413,"&gt; 0")</f>
        <v>383512061</v>
      </c>
      <c r="E740" s="4">
        <f>IFERROR(IF(VLOOKUP(A740,[1]HistoriaOrdenCW24031155!$C$2:$Z$1413,24,FALSE)=0,"",VLOOKUP(A740,[1]HistoriaOrdenCW24031155!$C$2:$Z$1413,24,FALSE)),"")</f>
        <v>44624</v>
      </c>
      <c r="F740" s="2" t="str">
        <f>MID(IF(VLOOKUP("SurOccidente",[1]HistoriaOrdenCW24031155!$B741:$D$1413,2,FALSE)="NA","",(VLOOKUP("SurOccidente",[1]HistoriaOrdenCW24031155!$B741:$D$1413,3,FALSE))),1,90)</f>
        <v>Localidades 700 - Obra Civil 100%</v>
      </c>
      <c r="G740" s="4">
        <f>VLOOKUP(A740,[1]HistoriaOrdenCW24031155!$C$2:$O$1413,13,FALSE)</f>
        <v>44394</v>
      </c>
      <c r="H740" t="str">
        <f t="shared" si="12"/>
        <v>Año 2</v>
      </c>
      <c r="I740" s="2" t="str">
        <f>VLOOKUP(LEFT(A740,3),TablasAnexas!$A$22:$B$41,2,FALSE)</f>
        <v>Caqueta</v>
      </c>
      <c r="L740" t="str">
        <f>VLOOKUP(A740,[1]HistoriaOrdenCW24031155!$C$2:$F$1413,4,FALSE)</f>
        <v>German David Diez</v>
      </c>
    </row>
    <row r="741" spans="1:12" x14ac:dyDescent="0.25">
      <c r="A741" t="str">
        <f>VLOOKUP("SurOccidente",[1]HistoriaOrdenCW24031155!$B742:$C$1413,2,FALSE)</f>
        <v>CAQ.Barranquillita</v>
      </c>
      <c r="B741" s="3">
        <f ca="1">SUMIF([1]HistoriaOrdenCW24031155!$C$1:$E$1413,A741,[1]HistoriaOrdenCW24031155!$E:$E)</f>
        <v>368123647</v>
      </c>
      <c r="C741" s="1">
        <f>SUMIFS([1]HistoriaOrdenCW24031155!$E$2:$E$1413,[1]HistoriaOrdenCW24031155!$C$2:$C$1413,A741,[1]HistoriaOrdenCW24031155!$Z$2:$Z$1413,"")</f>
        <v>0</v>
      </c>
      <c r="D741" s="1">
        <f>SUMIFS([1]HistoriaOrdenCW24031155!$E$2:$E$1413,[1]HistoriaOrdenCW24031155!$C$2:$C$1413,A741,[1]HistoriaOrdenCW24031155!$Z$2:$Z$1413,"&gt; 0")</f>
        <v>368123647</v>
      </c>
      <c r="E741" s="4">
        <f>IFERROR(IF(VLOOKUP(A741,[1]HistoriaOrdenCW24031155!$C$2:$Z$1413,24,FALSE)=0,"",VLOOKUP(A741,[1]HistoriaOrdenCW24031155!$C$2:$Z$1413,24,FALSE)),"")</f>
        <v>44473</v>
      </c>
      <c r="F741" s="2" t="str">
        <f>MID(IF(VLOOKUP("SurOccidente",[1]HistoriaOrdenCW24031155!$B742:$D$1413,2,FALSE)="NA","",(VLOOKUP("SurOccidente",[1]HistoriaOrdenCW24031155!$B742:$D$1413,3,FALSE))),1,90)</f>
        <v>Localidades 700 - Obra Civil 100%</v>
      </c>
      <c r="G741" s="4">
        <f>VLOOKUP(A741,[1]HistoriaOrdenCW24031155!$C$2:$O$1413,13,FALSE)</f>
        <v>44394</v>
      </c>
      <c r="H741" t="str">
        <f t="shared" si="12"/>
        <v>Año 2</v>
      </c>
      <c r="I741" s="2" t="str">
        <f>VLOOKUP(LEFT(A741,3),TablasAnexas!$A$22:$B$41,2,FALSE)</f>
        <v>Caqueta</v>
      </c>
      <c r="L741" t="str">
        <f>VLOOKUP(A741,[1]HistoriaOrdenCW24031155!$C$2:$F$1413,4,FALSE)</f>
        <v>German David Diez</v>
      </c>
    </row>
    <row r="742" spans="1:12" x14ac:dyDescent="0.25">
      <c r="A742" t="str">
        <f>VLOOKUP("SurOccidente",[1]HistoriaOrdenCW24031155!$B743:$C$1413,2,FALSE)</f>
        <v>CAQ.La Paz 3</v>
      </c>
      <c r="B742" s="3">
        <f ca="1">SUMIF([1]HistoriaOrdenCW24031155!$C$1:$E$1413,A742,[1]HistoriaOrdenCW24031155!$E:$E)</f>
        <v>735999270</v>
      </c>
      <c r="C742" s="1">
        <f>SUMIFS([1]HistoriaOrdenCW24031155!$E$2:$E$1413,[1]HistoriaOrdenCW24031155!$C$2:$C$1413,A742,[1]HistoriaOrdenCW24031155!$Z$2:$Z$1413,"")</f>
        <v>70000000</v>
      </c>
      <c r="D742" s="1">
        <f>SUMIFS([1]HistoriaOrdenCW24031155!$E$2:$E$1413,[1]HistoriaOrdenCW24031155!$C$2:$C$1413,A742,[1]HistoriaOrdenCW24031155!$Z$2:$Z$1413,"&gt; 0")</f>
        <v>665999270</v>
      </c>
      <c r="E742" s="4">
        <f>IFERROR(IF(VLOOKUP(A742,[1]HistoriaOrdenCW24031155!$C$2:$Z$1413,24,FALSE)=0,"",VLOOKUP(A742,[1]HistoriaOrdenCW24031155!$C$2:$Z$1413,24,FALSE)),"")</f>
        <v>44567</v>
      </c>
      <c r="F742" s="2" t="str">
        <f>MID(IF(VLOOKUP("SurOccidente",[1]HistoriaOrdenCW24031155!$B743:$D$1413,2,FALSE)="NA","",(VLOOKUP("SurOccidente",[1]HistoriaOrdenCW24031155!$B743:$D$1413,3,FALSE))),1,90)</f>
        <v>Localidades 700 - Suministro e Instalación Torre</v>
      </c>
      <c r="G742" s="4">
        <f>VLOOKUP(A742,[1]HistoriaOrdenCW24031155!$C$2:$O$1413,13,FALSE)</f>
        <v>44394</v>
      </c>
      <c r="H742" t="str">
        <f t="shared" si="12"/>
        <v>Año 2</v>
      </c>
      <c r="I742" s="2" t="str">
        <f>VLOOKUP(LEFT(A742,3),TablasAnexas!$A$22:$B$41,2,FALSE)</f>
        <v>Caqueta</v>
      </c>
      <c r="L742" t="str">
        <f>VLOOKUP(A742,[1]HistoriaOrdenCW24031155!$C$2:$F$1413,4,FALSE)</f>
        <v>German David Diez</v>
      </c>
    </row>
    <row r="743" spans="1:12" x14ac:dyDescent="0.25">
      <c r="A743" t="str">
        <f>VLOOKUP("SurOccidente",[1]HistoriaOrdenCW24031155!$B744:$C$1413,2,FALSE)</f>
        <v>CAQ.La Paz 3</v>
      </c>
      <c r="B743" s="3">
        <f ca="1">SUMIF([1]HistoriaOrdenCW24031155!$C$1:$E$1413,A743,[1]HistoriaOrdenCW24031155!$E:$E)</f>
        <v>735999270</v>
      </c>
      <c r="C743" s="1">
        <f>SUMIFS([1]HistoriaOrdenCW24031155!$E$2:$E$1413,[1]HistoriaOrdenCW24031155!$C$2:$C$1413,A743,[1]HistoriaOrdenCW24031155!$Z$2:$Z$1413,"")</f>
        <v>70000000</v>
      </c>
      <c r="D743" s="1">
        <f>SUMIFS([1]HistoriaOrdenCW24031155!$E$2:$E$1413,[1]HistoriaOrdenCW24031155!$C$2:$C$1413,A743,[1]HistoriaOrdenCW24031155!$Z$2:$Z$1413,"&gt; 0")</f>
        <v>665999270</v>
      </c>
      <c r="E743" s="4">
        <f>IFERROR(IF(VLOOKUP(A743,[1]HistoriaOrdenCW24031155!$C$2:$Z$1413,24,FALSE)=0,"",VLOOKUP(A743,[1]HistoriaOrdenCW24031155!$C$2:$Z$1413,24,FALSE)),"")</f>
        <v>44567</v>
      </c>
      <c r="F743" s="2" t="str">
        <f>MID(IF(VLOOKUP("SurOccidente",[1]HistoriaOrdenCW24031155!$B744:$D$1413,2,FALSE)="NA","",(VLOOKUP("SurOccidente",[1]HistoriaOrdenCW24031155!$B744:$D$1413,3,FALSE))),1,90)</f>
        <v>Localidades 700 - Cimentación Torre</v>
      </c>
      <c r="G743" s="4">
        <f>VLOOKUP(A743,[1]HistoriaOrdenCW24031155!$C$2:$O$1413,13,FALSE)</f>
        <v>44394</v>
      </c>
      <c r="H743" t="str">
        <f t="shared" si="12"/>
        <v>Año 2</v>
      </c>
      <c r="I743" s="2" t="str">
        <f>VLOOKUP(LEFT(A743,3),TablasAnexas!$A$22:$B$41,2,FALSE)</f>
        <v>Caqueta</v>
      </c>
      <c r="L743" t="str">
        <f>VLOOKUP(A743,[1]HistoriaOrdenCW24031155!$C$2:$F$1413,4,FALSE)</f>
        <v>German David Diez</v>
      </c>
    </row>
    <row r="744" spans="1:12" x14ac:dyDescent="0.25">
      <c r="A744" t="str">
        <f>VLOOKUP("SurOccidente",[1]HistoriaOrdenCW24031155!$B745:$C$1413,2,FALSE)</f>
        <v>CAQ.La Paz 3</v>
      </c>
      <c r="B744" s="3">
        <f ca="1">SUMIF([1]HistoriaOrdenCW24031155!$C$1:$E$1413,A744,[1]HistoriaOrdenCW24031155!$E:$E)</f>
        <v>735999270</v>
      </c>
      <c r="C744" s="1">
        <f>SUMIFS([1]HistoriaOrdenCW24031155!$E$2:$E$1413,[1]HistoriaOrdenCW24031155!$C$2:$C$1413,A744,[1]HistoriaOrdenCW24031155!$Z$2:$Z$1413,"")</f>
        <v>70000000</v>
      </c>
      <c r="D744" s="1">
        <f>SUMIFS([1]HistoriaOrdenCW24031155!$E$2:$E$1413,[1]HistoriaOrdenCW24031155!$C$2:$C$1413,A744,[1]HistoriaOrdenCW24031155!$Z$2:$Z$1413,"&gt; 0")</f>
        <v>665999270</v>
      </c>
      <c r="E744" s="4">
        <f>IFERROR(IF(VLOOKUP(A744,[1]HistoriaOrdenCW24031155!$C$2:$Z$1413,24,FALSE)=0,"",VLOOKUP(A744,[1]HistoriaOrdenCW24031155!$C$2:$Z$1413,24,FALSE)),"")</f>
        <v>44567</v>
      </c>
      <c r="F744" s="2" t="str">
        <f>MID(IF(VLOOKUP("SurOccidente",[1]HistoriaOrdenCW24031155!$B745:$D$1413,2,FALSE)="NA","",(VLOOKUP("SurOccidente",[1]HistoriaOrdenCW24031155!$B745:$D$1413,3,FALSE))),1,90)</f>
        <v>Localidades 700 - Obra Eléctrica 100%</v>
      </c>
      <c r="G744" s="4">
        <f>VLOOKUP(A744,[1]HistoriaOrdenCW24031155!$C$2:$O$1413,13,FALSE)</f>
        <v>44394</v>
      </c>
      <c r="H744" t="str">
        <f t="shared" si="12"/>
        <v>Año 2</v>
      </c>
      <c r="I744" s="2" t="str">
        <f>VLOOKUP(LEFT(A744,3),TablasAnexas!$A$22:$B$41,2,FALSE)</f>
        <v>Caqueta</v>
      </c>
      <c r="L744" t="str">
        <f>VLOOKUP(A744,[1]HistoriaOrdenCW24031155!$C$2:$F$1413,4,FALSE)</f>
        <v>German David Diez</v>
      </c>
    </row>
    <row r="745" spans="1:12" x14ac:dyDescent="0.25">
      <c r="A745" t="str">
        <f>VLOOKUP("SurOccidente",[1]HistoriaOrdenCW24031155!$B746:$C$1413,2,FALSE)</f>
        <v>CAQ.La Paz 3</v>
      </c>
      <c r="B745" s="3">
        <f ca="1">SUMIF([1]HistoriaOrdenCW24031155!$C$1:$E$1413,A745,[1]HistoriaOrdenCW24031155!$E:$E)</f>
        <v>735999270</v>
      </c>
      <c r="C745" s="1">
        <f>SUMIFS([1]HistoriaOrdenCW24031155!$E$2:$E$1413,[1]HistoriaOrdenCW24031155!$C$2:$C$1413,A745,[1]HistoriaOrdenCW24031155!$Z$2:$Z$1413,"")</f>
        <v>70000000</v>
      </c>
      <c r="D745" s="1">
        <f>SUMIFS([1]HistoriaOrdenCW24031155!$E$2:$E$1413,[1]HistoriaOrdenCW24031155!$C$2:$C$1413,A745,[1]HistoriaOrdenCW24031155!$Z$2:$Z$1413,"&gt; 0")</f>
        <v>665999270</v>
      </c>
      <c r="E745" s="4">
        <f>IFERROR(IF(VLOOKUP(A745,[1]HistoriaOrdenCW24031155!$C$2:$Z$1413,24,FALSE)=0,"",VLOOKUP(A745,[1]HistoriaOrdenCW24031155!$C$2:$Z$1413,24,FALSE)),"")</f>
        <v>44567</v>
      </c>
      <c r="F745" s="2" t="str">
        <f>MID(IF(VLOOKUP("SurOccidente",[1]HistoriaOrdenCW24031155!$B746:$D$1413,2,FALSE)="NA","",(VLOOKUP("SurOccidente",[1]HistoriaOrdenCW24031155!$B746:$D$1413,3,FALSE))),1,90)</f>
        <v>Localidades 700 - Obra Civil 100%</v>
      </c>
      <c r="G745" s="4">
        <f>VLOOKUP(A745,[1]HistoriaOrdenCW24031155!$C$2:$O$1413,13,FALSE)</f>
        <v>44394</v>
      </c>
      <c r="H745" t="str">
        <f t="shared" si="12"/>
        <v>Año 2</v>
      </c>
      <c r="I745" s="2" t="str">
        <f>VLOOKUP(LEFT(A745,3),TablasAnexas!$A$22:$B$41,2,FALSE)</f>
        <v>Caqueta</v>
      </c>
      <c r="L745" t="str">
        <f>VLOOKUP(A745,[1]HistoriaOrdenCW24031155!$C$2:$F$1413,4,FALSE)</f>
        <v>German David Diez</v>
      </c>
    </row>
    <row r="746" spans="1:12" x14ac:dyDescent="0.25">
      <c r="A746" t="str">
        <f>VLOOKUP("SurOccidente",[1]HistoriaOrdenCW24031155!$B747:$C$1413,2,FALSE)</f>
        <v>CAQ.Salamina</v>
      </c>
      <c r="B746" s="3">
        <f ca="1">SUMIF([1]HistoriaOrdenCW24031155!$C$1:$E$1413,A746,[1]HistoriaOrdenCW24031155!$E:$E)</f>
        <v>354891739</v>
      </c>
      <c r="C746" s="1">
        <f>SUMIFS([1]HistoriaOrdenCW24031155!$E$2:$E$1413,[1]HistoriaOrdenCW24031155!$C$2:$C$1413,A746,[1]HistoriaOrdenCW24031155!$Z$2:$Z$1413,"")</f>
        <v>70000000</v>
      </c>
      <c r="D746" s="1">
        <f>SUMIFS([1]HistoriaOrdenCW24031155!$E$2:$E$1413,[1]HistoriaOrdenCW24031155!$C$2:$C$1413,A746,[1]HistoriaOrdenCW24031155!$Z$2:$Z$1413,"&gt; 0")</f>
        <v>284891739</v>
      </c>
      <c r="E746" s="4" t="str">
        <f>IFERROR(IF(VLOOKUP(A746,[1]HistoriaOrdenCW24031155!$C$2:$Z$1413,24,FALSE)=0,"",VLOOKUP(A746,[1]HistoriaOrdenCW24031155!$C$2:$Z$1413,24,FALSE)),"")</f>
        <v/>
      </c>
      <c r="F746" s="2" t="str">
        <f>MID(IF(VLOOKUP("SurOccidente",[1]HistoriaOrdenCW24031155!$B747:$D$1413,2,FALSE)="NA","",(VLOOKUP("SurOccidente",[1]HistoriaOrdenCW24031155!$B747:$D$1413,3,FALSE))),1,90)</f>
        <v>Localidades 700 - Obra Eléctrica 100%</v>
      </c>
      <c r="G746" s="4">
        <f>VLOOKUP(A746,[1]HistoriaOrdenCW24031155!$C$2:$O$1413,13,FALSE)</f>
        <v>44394</v>
      </c>
      <c r="H746" t="str">
        <f t="shared" si="12"/>
        <v>Año 2</v>
      </c>
      <c r="I746" s="2" t="str">
        <f>VLOOKUP(LEFT(A746,3),TablasAnexas!$A$22:$B$41,2,FALSE)</f>
        <v>Caqueta</v>
      </c>
      <c r="L746" t="str">
        <f>VLOOKUP(A746,[1]HistoriaOrdenCW24031155!$C$2:$F$1413,4,FALSE)</f>
        <v>German David Diez</v>
      </c>
    </row>
    <row r="747" spans="1:12" x14ac:dyDescent="0.25">
      <c r="A747" t="str">
        <f>VLOOKUP("SurOccidente",[1]HistoriaOrdenCW24031155!$B748:$C$1413,2,FALSE)</f>
        <v>CAQ.Salamina</v>
      </c>
      <c r="B747" s="3">
        <f ca="1">SUMIF([1]HistoriaOrdenCW24031155!$C$1:$E$1413,A747,[1]HistoriaOrdenCW24031155!$E:$E)</f>
        <v>354891739</v>
      </c>
      <c r="C747" s="1">
        <f>SUMIFS([1]HistoriaOrdenCW24031155!$E$2:$E$1413,[1]HistoriaOrdenCW24031155!$C$2:$C$1413,A747,[1]HistoriaOrdenCW24031155!$Z$2:$Z$1413,"")</f>
        <v>70000000</v>
      </c>
      <c r="D747" s="1">
        <f>SUMIFS([1]HistoriaOrdenCW24031155!$E$2:$E$1413,[1]HistoriaOrdenCW24031155!$C$2:$C$1413,A747,[1]HistoriaOrdenCW24031155!$Z$2:$Z$1413,"&gt; 0")</f>
        <v>284891739</v>
      </c>
      <c r="E747" s="4" t="str">
        <f>IFERROR(IF(VLOOKUP(A747,[1]HistoriaOrdenCW24031155!$C$2:$Z$1413,24,FALSE)=0,"",VLOOKUP(A747,[1]HistoriaOrdenCW24031155!$C$2:$Z$1413,24,FALSE)),"")</f>
        <v/>
      </c>
      <c r="F747" s="2" t="str">
        <f>MID(IF(VLOOKUP("SurOccidente",[1]HistoriaOrdenCW24031155!$B748:$D$1413,2,FALSE)="NA","",(VLOOKUP("SurOccidente",[1]HistoriaOrdenCW24031155!$B748:$D$1413,3,FALSE))),1,90)</f>
        <v>Localidades 700 - Obra Civil 100%</v>
      </c>
      <c r="G747" s="4">
        <f>VLOOKUP(A747,[1]HistoriaOrdenCW24031155!$C$2:$O$1413,13,FALSE)</f>
        <v>44394</v>
      </c>
      <c r="H747" t="str">
        <f t="shared" si="12"/>
        <v>Año 2</v>
      </c>
      <c r="I747" s="2" t="str">
        <f>VLOOKUP(LEFT(A747,3),TablasAnexas!$A$22:$B$41,2,FALSE)</f>
        <v>Caqueta</v>
      </c>
      <c r="L747" t="str">
        <f>VLOOKUP(A747,[1]HistoriaOrdenCW24031155!$C$2:$F$1413,4,FALSE)</f>
        <v>German David Diez</v>
      </c>
    </row>
    <row r="748" spans="1:12" x14ac:dyDescent="0.25">
      <c r="A748" t="str">
        <f>VLOOKUP("SurOccidente",[1]HistoriaOrdenCW24031155!$B749:$C$1413,2,FALSE)</f>
        <v>CAL.Imbanaco</v>
      </c>
      <c r="B748" s="3">
        <f ca="1">SUMIF([1]HistoriaOrdenCW24031155!$C$1:$E$1413,A748,[1]HistoriaOrdenCW24031155!$E:$E)</f>
        <v>14851320</v>
      </c>
      <c r="C748" s="1">
        <f>SUMIFS([1]HistoriaOrdenCW24031155!$E$2:$E$1413,[1]HistoriaOrdenCW24031155!$C$2:$C$1413,A748,[1]HistoriaOrdenCW24031155!$Z$2:$Z$1413,"")</f>
        <v>0</v>
      </c>
      <c r="D748" s="1">
        <f>SUMIFS([1]HistoriaOrdenCW24031155!$E$2:$E$1413,[1]HistoriaOrdenCW24031155!$C$2:$C$1413,A748,[1]HistoriaOrdenCW24031155!$Z$2:$Z$1413,"&gt; 0")</f>
        <v>14851320</v>
      </c>
      <c r="E748" s="4">
        <f>IFERROR(IF(VLOOKUP(A748,[1]HistoriaOrdenCW24031155!$C$2:$Z$1413,24,FALSE)=0,"",VLOOKUP(A748,[1]HistoriaOrdenCW24031155!$C$2:$Z$1413,24,FALSE)),"")</f>
        <v>44473</v>
      </c>
      <c r="F748" s="2" t="str">
        <f>MID(IF(VLOOKUP("SurOccidente",[1]HistoriaOrdenCW24031155!$B749:$D$1413,2,FALSE)="NA","",(VLOOKUP("SurOccidente",[1]HistoriaOrdenCW24031155!$B749:$D$1413,3,FALSE))),1,90)</f>
        <v>Ampliación Localidades 700 - Ampliación Obras Civiles</v>
      </c>
      <c r="G748" s="4">
        <f>VLOOKUP(A748,[1]HistoriaOrdenCW24031155!$C$2:$O$1413,13,FALSE)</f>
        <v>44393</v>
      </c>
      <c r="H748" t="str">
        <f t="shared" si="12"/>
        <v>Año 2</v>
      </c>
      <c r="I748" s="2" t="str">
        <f>VLOOKUP(LEFT(A748,3),TablasAnexas!$A$22:$B$41,2,FALSE)</f>
        <v>Cali</v>
      </c>
      <c r="L748" t="str">
        <f>VLOOKUP(A748,[1]HistoriaOrdenCW24031155!$C$2:$F$1413,4,FALSE)</f>
        <v>German Dario Mancipe</v>
      </c>
    </row>
    <row r="749" spans="1:12" x14ac:dyDescent="0.25">
      <c r="A749" t="str">
        <f>VLOOKUP("SurOccidente",[1]HistoriaOrdenCW24031155!$B750:$C$1413,2,FALSE)</f>
        <v>CAL.Palmeto</v>
      </c>
      <c r="B749" s="3">
        <f ca="1">SUMIF([1]HistoriaOrdenCW24031155!$C$1:$E$1413,A749,[1]HistoriaOrdenCW24031155!$E:$E)</f>
        <v>20000000</v>
      </c>
      <c r="C749" s="1">
        <f>SUMIFS([1]HistoriaOrdenCW24031155!$E$2:$E$1413,[1]HistoriaOrdenCW24031155!$C$2:$C$1413,A749,[1]HistoriaOrdenCW24031155!$Z$2:$Z$1413,"")</f>
        <v>20000000</v>
      </c>
      <c r="D749" s="1">
        <f>SUMIFS([1]HistoriaOrdenCW24031155!$E$2:$E$1413,[1]HistoriaOrdenCW24031155!$C$2:$C$1413,A749,[1]HistoriaOrdenCW24031155!$Z$2:$Z$1413,"&gt; 0")</f>
        <v>0</v>
      </c>
      <c r="E749" s="4" t="str">
        <f>IFERROR(IF(VLOOKUP(A749,[1]HistoriaOrdenCW24031155!$C$2:$Z$1413,24,FALSE)=0,"",VLOOKUP(A749,[1]HistoriaOrdenCW24031155!$C$2:$Z$1413,24,FALSE)),"")</f>
        <v/>
      </c>
      <c r="F749" s="2" t="str">
        <f>MID(IF(VLOOKUP("SurOccidente",[1]HistoriaOrdenCW24031155!$B750:$D$1413,2,FALSE)="NA","",(VLOOKUP("SurOccidente",[1]HistoriaOrdenCW24031155!$B750:$D$1413,3,FALSE))),1,90)</f>
        <v>Adecuaciones - Obras Civiles Menores</v>
      </c>
      <c r="G749" s="4">
        <f>VLOOKUP(A749,[1]HistoriaOrdenCW24031155!$C$2:$O$1413,13,FALSE)</f>
        <v>44392</v>
      </c>
      <c r="H749" t="str">
        <f t="shared" si="12"/>
        <v>Año 2</v>
      </c>
      <c r="I749" s="2" t="str">
        <f>VLOOKUP(LEFT(A749,3),TablasAnexas!$A$22:$B$41,2,FALSE)</f>
        <v>Cali</v>
      </c>
      <c r="L749" t="str">
        <f>VLOOKUP(A749,[1]HistoriaOrdenCW24031155!$C$2:$F$1413,4,FALSE)</f>
        <v>Rafael Angel Garcia</v>
      </c>
    </row>
    <row r="750" spans="1:12" x14ac:dyDescent="0.25">
      <c r="A750" t="str">
        <f>VLOOKUP("SurOccidente",[1]HistoriaOrdenCW24031155!$B751:$C$1413,2,FALSE)</f>
        <v>VAL.IND BAYER-Opción 1</v>
      </c>
      <c r="B750" s="3">
        <f ca="1">SUMIF([1]HistoriaOrdenCW24031155!$C$1:$E$1413,A750,[1]HistoriaOrdenCW24031155!$E:$E)</f>
        <v>28313387</v>
      </c>
      <c r="C750" s="1">
        <f>SUMIFS([1]HistoriaOrdenCW24031155!$E$2:$E$1413,[1]HistoriaOrdenCW24031155!$C$2:$C$1413,A750,[1]HistoriaOrdenCW24031155!$Z$2:$Z$1413,"")</f>
        <v>0</v>
      </c>
      <c r="D750" s="1">
        <f>SUMIFS([1]HistoriaOrdenCW24031155!$E$2:$E$1413,[1]HistoriaOrdenCW24031155!$C$2:$C$1413,A750,[1]HistoriaOrdenCW24031155!$Z$2:$Z$1413,"&gt; 0")</f>
        <v>28313387</v>
      </c>
      <c r="E750" s="4">
        <f>IFERROR(IF(VLOOKUP(A750,[1]HistoriaOrdenCW24031155!$C$2:$Z$1413,24,FALSE)=0,"",VLOOKUP(A750,[1]HistoriaOrdenCW24031155!$C$2:$Z$1413,24,FALSE)),"")</f>
        <v>44442</v>
      </c>
      <c r="F750" s="2" t="str">
        <f>MID(IF(VLOOKUP("SurOccidente",[1]HistoriaOrdenCW24031155!$B751:$D$1413,2,FALSE)="NA","",(VLOOKUP("SurOccidente",[1]HistoriaOrdenCW24031155!$B751:$D$1413,3,FALSE))),1,90)</f>
        <v>Soluciones Dedicadas Corporativas - Obra Civil 100%</v>
      </c>
      <c r="G750" s="4">
        <f>VLOOKUP(A750,[1]HistoriaOrdenCW24031155!$C$2:$O$1413,13,FALSE)</f>
        <v>44392</v>
      </c>
      <c r="H750" t="str">
        <f t="shared" si="12"/>
        <v>Año 2</v>
      </c>
      <c r="I750" s="2" t="str">
        <f>VLOOKUP(LEFT(A750,3),TablasAnexas!$A$22:$B$41,2,FALSE)</f>
        <v>Valle del Cauca</v>
      </c>
      <c r="L750" t="str">
        <f>VLOOKUP(A750,[1]HistoriaOrdenCW24031155!$C$2:$F$1413,4,FALSE)</f>
        <v>German Dario Mancipe</v>
      </c>
    </row>
    <row r="751" spans="1:12" x14ac:dyDescent="0.25">
      <c r="A751" t="str">
        <f>VLOOKUP("SurOccidente",[1]HistoriaOrdenCW24031155!$B752:$C$1413,2,FALSE)</f>
        <v>CAQ.La Raya</v>
      </c>
      <c r="B751" s="3">
        <f ca="1">SUMIF([1]HistoriaOrdenCW24031155!$C$1:$E$1413,A751,[1]HistoriaOrdenCW24031155!$E:$E)</f>
        <v>571787925</v>
      </c>
      <c r="C751" s="1">
        <f>SUMIFS([1]HistoriaOrdenCW24031155!$E$2:$E$1413,[1]HistoriaOrdenCW24031155!$C$2:$C$1413,A751,[1]HistoriaOrdenCW24031155!$Z$2:$Z$1413,"")</f>
        <v>35000000</v>
      </c>
      <c r="D751" s="1">
        <f>SUMIFS([1]HistoriaOrdenCW24031155!$E$2:$E$1413,[1]HistoriaOrdenCW24031155!$C$2:$C$1413,A751,[1]HistoriaOrdenCW24031155!$Z$2:$Z$1413,"&gt; 0")</f>
        <v>536787925</v>
      </c>
      <c r="E751" s="4" t="str">
        <f>IFERROR(IF(VLOOKUP(A751,[1]HistoriaOrdenCW24031155!$C$2:$Z$1413,24,FALSE)=0,"",VLOOKUP(A751,[1]HistoriaOrdenCW24031155!$C$2:$Z$1413,24,FALSE)),"")</f>
        <v/>
      </c>
      <c r="F751" s="2" t="str">
        <f>MID(IF(VLOOKUP("SurOccidente",[1]HistoriaOrdenCW24031155!$B752:$D$1413,2,FALSE)="NA","",(VLOOKUP("SurOccidente",[1]HistoriaOrdenCW24031155!$B752:$D$1413,3,FALSE))),1,90)</f>
        <v>Localidades 700 - Obra Eléctrica 100%</v>
      </c>
      <c r="G751" s="4">
        <f>VLOOKUP(A751,[1]HistoriaOrdenCW24031155!$C$2:$O$1413,13,FALSE)</f>
        <v>44403</v>
      </c>
      <c r="H751" t="str">
        <f t="shared" si="12"/>
        <v>Año 2</v>
      </c>
      <c r="I751" s="2" t="str">
        <f>VLOOKUP(LEFT(A751,3),TablasAnexas!$A$22:$B$41,2,FALSE)</f>
        <v>Caqueta</v>
      </c>
      <c r="L751" t="str">
        <f>VLOOKUP(A751,[1]HistoriaOrdenCW24031155!$C$2:$F$1413,4,FALSE)</f>
        <v>Luis Ediel Torres</v>
      </c>
    </row>
    <row r="752" spans="1:12" x14ac:dyDescent="0.25">
      <c r="A752" t="str">
        <f>VLOOKUP("SurOccidente",[1]HistoriaOrdenCW24031155!$B753:$C$1413,2,FALSE)</f>
        <v>CAQ.La Raya</v>
      </c>
      <c r="B752" s="3">
        <f ca="1">SUMIF([1]HistoriaOrdenCW24031155!$C$1:$E$1413,A752,[1]HistoriaOrdenCW24031155!$E:$E)</f>
        <v>571787925</v>
      </c>
      <c r="C752" s="1">
        <f>SUMIFS([1]HistoriaOrdenCW24031155!$E$2:$E$1413,[1]HistoriaOrdenCW24031155!$C$2:$C$1413,A752,[1]HistoriaOrdenCW24031155!$Z$2:$Z$1413,"")</f>
        <v>35000000</v>
      </c>
      <c r="D752" s="1">
        <f>SUMIFS([1]HistoriaOrdenCW24031155!$E$2:$E$1413,[1]HistoriaOrdenCW24031155!$C$2:$C$1413,A752,[1]HistoriaOrdenCW24031155!$Z$2:$Z$1413,"&gt; 0")</f>
        <v>536787925</v>
      </c>
      <c r="E752" s="4" t="str">
        <f>IFERROR(IF(VLOOKUP(A752,[1]HistoriaOrdenCW24031155!$C$2:$Z$1413,24,FALSE)=0,"",VLOOKUP(A752,[1]HistoriaOrdenCW24031155!$C$2:$Z$1413,24,FALSE)),"")</f>
        <v/>
      </c>
      <c r="F752" s="2" t="str">
        <f>MID(IF(VLOOKUP("SurOccidente",[1]HistoriaOrdenCW24031155!$B753:$D$1413,2,FALSE)="NA","",(VLOOKUP("SurOccidente",[1]HistoriaOrdenCW24031155!$B753:$D$1413,3,FALSE))),1,90)</f>
        <v>Localidades 700 - Cimentación Torre</v>
      </c>
      <c r="G752" s="4">
        <f>VLOOKUP(A752,[1]HistoriaOrdenCW24031155!$C$2:$O$1413,13,FALSE)</f>
        <v>44403</v>
      </c>
      <c r="H752" t="str">
        <f t="shared" si="12"/>
        <v>Año 2</v>
      </c>
      <c r="I752" s="2" t="str">
        <f>VLOOKUP(LEFT(A752,3),TablasAnexas!$A$22:$B$41,2,FALSE)</f>
        <v>Caqueta</v>
      </c>
      <c r="L752" t="str">
        <f>VLOOKUP(A752,[1]HistoriaOrdenCW24031155!$C$2:$F$1413,4,FALSE)</f>
        <v>Luis Ediel Torres</v>
      </c>
    </row>
    <row r="753" spans="1:12" x14ac:dyDescent="0.25">
      <c r="A753" t="str">
        <f>VLOOKUP("SurOccidente",[1]HistoriaOrdenCW24031155!$B754:$C$1413,2,FALSE)</f>
        <v>CAQ.La Raya</v>
      </c>
      <c r="B753" s="3">
        <f ca="1">SUMIF([1]HistoriaOrdenCW24031155!$C$1:$E$1413,A753,[1]HistoriaOrdenCW24031155!$E:$E)</f>
        <v>571787925</v>
      </c>
      <c r="C753" s="1">
        <f>SUMIFS([1]HistoriaOrdenCW24031155!$E$2:$E$1413,[1]HistoriaOrdenCW24031155!$C$2:$C$1413,A753,[1]HistoriaOrdenCW24031155!$Z$2:$Z$1413,"")</f>
        <v>35000000</v>
      </c>
      <c r="D753" s="1">
        <f>SUMIFS([1]HistoriaOrdenCW24031155!$E$2:$E$1413,[1]HistoriaOrdenCW24031155!$C$2:$C$1413,A753,[1]HistoriaOrdenCW24031155!$Z$2:$Z$1413,"&gt; 0")</f>
        <v>536787925</v>
      </c>
      <c r="E753" s="4" t="str">
        <f>IFERROR(IF(VLOOKUP(A753,[1]HistoriaOrdenCW24031155!$C$2:$Z$1413,24,FALSE)=0,"",VLOOKUP(A753,[1]HistoriaOrdenCW24031155!$C$2:$Z$1413,24,FALSE)),"")</f>
        <v/>
      </c>
      <c r="F753" s="2" t="str">
        <f>MID(IF(VLOOKUP("SurOccidente",[1]HistoriaOrdenCW24031155!$B754:$D$1413,2,FALSE)="NA","",(VLOOKUP("SurOccidente",[1]HistoriaOrdenCW24031155!$B754:$D$1413,3,FALSE))),1,90)</f>
        <v>Localidades 700 - Suministro e Instalación Torre</v>
      </c>
      <c r="G753" s="4">
        <f>VLOOKUP(A753,[1]HistoriaOrdenCW24031155!$C$2:$O$1413,13,FALSE)</f>
        <v>44403</v>
      </c>
      <c r="H753" t="str">
        <f t="shared" si="12"/>
        <v>Año 2</v>
      </c>
      <c r="I753" s="2" t="str">
        <f>VLOOKUP(LEFT(A753,3),TablasAnexas!$A$22:$B$41,2,FALSE)</f>
        <v>Caqueta</v>
      </c>
      <c r="L753" t="str">
        <f>VLOOKUP(A753,[1]HistoriaOrdenCW24031155!$C$2:$F$1413,4,FALSE)</f>
        <v>Luis Ediel Torres</v>
      </c>
    </row>
    <row r="754" spans="1:12" x14ac:dyDescent="0.25">
      <c r="A754" t="str">
        <f>VLOOKUP("SurOccidente",[1]HistoriaOrdenCW24031155!$B755:$C$1413,2,FALSE)</f>
        <v>CAQ.La Raya</v>
      </c>
      <c r="B754" s="3">
        <f ca="1">SUMIF([1]HistoriaOrdenCW24031155!$C$1:$E$1413,A754,[1]HistoriaOrdenCW24031155!$E:$E)</f>
        <v>571787925</v>
      </c>
      <c r="C754" s="1">
        <f>SUMIFS([1]HistoriaOrdenCW24031155!$E$2:$E$1413,[1]HistoriaOrdenCW24031155!$C$2:$C$1413,A754,[1]HistoriaOrdenCW24031155!$Z$2:$Z$1413,"")</f>
        <v>35000000</v>
      </c>
      <c r="D754" s="1">
        <f>SUMIFS([1]HistoriaOrdenCW24031155!$E$2:$E$1413,[1]HistoriaOrdenCW24031155!$C$2:$C$1413,A754,[1]HistoriaOrdenCW24031155!$Z$2:$Z$1413,"&gt; 0")</f>
        <v>536787925</v>
      </c>
      <c r="E754" s="4" t="str">
        <f>IFERROR(IF(VLOOKUP(A754,[1]HistoriaOrdenCW24031155!$C$2:$Z$1413,24,FALSE)=0,"",VLOOKUP(A754,[1]HistoriaOrdenCW24031155!$C$2:$Z$1413,24,FALSE)),"")</f>
        <v/>
      </c>
      <c r="F754" s="2" t="str">
        <f>MID(IF(VLOOKUP("SurOccidente",[1]HistoriaOrdenCW24031155!$B755:$D$1413,2,FALSE)="NA","",(VLOOKUP("SurOccidente",[1]HistoriaOrdenCW24031155!$B755:$D$1413,3,FALSE))),1,90)</f>
        <v>Localidades 700 - Obra Civil 100%</v>
      </c>
      <c r="G754" s="4">
        <f>VLOOKUP(A754,[1]HistoriaOrdenCW24031155!$C$2:$O$1413,13,FALSE)</f>
        <v>44403</v>
      </c>
      <c r="H754" t="str">
        <f t="shared" si="12"/>
        <v>Año 2</v>
      </c>
      <c r="I754" s="2" t="str">
        <f>VLOOKUP(LEFT(A754,3),TablasAnexas!$A$22:$B$41,2,FALSE)</f>
        <v>Caqueta</v>
      </c>
      <c r="L754" t="str">
        <f>VLOOKUP(A754,[1]HistoriaOrdenCW24031155!$C$2:$F$1413,4,FALSE)</f>
        <v>Luis Ediel Torres</v>
      </c>
    </row>
    <row r="755" spans="1:12" x14ac:dyDescent="0.25">
      <c r="A755" t="str">
        <f>VLOOKUP("SurOccidente",[1]HistoriaOrdenCW24031155!$B756:$C$1413,2,FALSE)</f>
        <v>TOL.Coello-2</v>
      </c>
      <c r="B755" s="3">
        <f ca="1">SUMIF([1]HistoriaOrdenCW24031155!$C$1:$E$1413,A755,[1]HistoriaOrdenCW24031155!$E:$E)</f>
        <v>15720392</v>
      </c>
      <c r="C755" s="1">
        <f>SUMIFS([1]HistoriaOrdenCW24031155!$E$2:$E$1413,[1]HistoriaOrdenCW24031155!$C$2:$C$1413,A755,[1]HistoriaOrdenCW24031155!$Z$2:$Z$1413,"")</f>
        <v>0</v>
      </c>
      <c r="D755" s="1">
        <f>SUMIFS([1]HistoriaOrdenCW24031155!$E$2:$E$1413,[1]HistoriaOrdenCW24031155!$C$2:$C$1413,A755,[1]HistoriaOrdenCW24031155!$Z$2:$Z$1413,"&gt; 0")</f>
        <v>15720392</v>
      </c>
      <c r="E755" s="4">
        <f>IFERROR(IF(VLOOKUP(A755,[1]HistoriaOrdenCW24031155!$C$2:$Z$1413,24,FALSE)=0,"",VLOOKUP(A755,[1]HistoriaOrdenCW24031155!$C$2:$Z$1413,24,FALSE)),"")</f>
        <v>44504</v>
      </c>
      <c r="F755" s="2" t="str">
        <f>MID(IF(VLOOKUP("SurOccidente",[1]HistoriaOrdenCW24031155!$B756:$D$1413,2,FALSE)="NA","",(VLOOKUP("SurOccidente",[1]HistoriaOrdenCW24031155!$B756:$D$1413,3,FALSE))),1,90)</f>
        <v>Adecuaciones - Obras Civiles Menores</v>
      </c>
      <c r="G755" s="4">
        <f>VLOOKUP(A755,[1]HistoriaOrdenCW24031155!$C$2:$O$1413,13,FALSE)</f>
        <v>44396</v>
      </c>
      <c r="H755" t="str">
        <f t="shared" si="12"/>
        <v>Año 2</v>
      </c>
      <c r="I755" s="2" t="str">
        <f>VLOOKUP(LEFT(A755,3),TablasAnexas!$A$22:$B$41,2,FALSE)</f>
        <v>Tolima</v>
      </c>
      <c r="L755" t="str">
        <f>VLOOKUP(A755,[1]HistoriaOrdenCW24031155!$C$2:$F$1413,4,FALSE)</f>
        <v>Luis Ediel Torres</v>
      </c>
    </row>
    <row r="756" spans="1:12" x14ac:dyDescent="0.25">
      <c r="A756" t="str">
        <f>VLOOKUP("SurOccidente",[1]HistoriaOrdenCW24031155!$B757:$C$1413,2,FALSE)</f>
        <v>TOL.Chicoral</v>
      </c>
      <c r="B756" s="3">
        <f ca="1">SUMIF([1]HistoriaOrdenCW24031155!$C$1:$E$1413,A756,[1]HistoriaOrdenCW24031155!$E:$E)</f>
        <v>17661066</v>
      </c>
      <c r="C756" s="1">
        <f>SUMIFS([1]HistoriaOrdenCW24031155!$E$2:$E$1413,[1]HistoriaOrdenCW24031155!$C$2:$C$1413,A756,[1]HistoriaOrdenCW24031155!$Z$2:$Z$1413,"")</f>
        <v>0</v>
      </c>
      <c r="D756" s="1">
        <f>SUMIFS([1]HistoriaOrdenCW24031155!$E$2:$E$1413,[1]HistoriaOrdenCW24031155!$C$2:$C$1413,A756,[1]HistoriaOrdenCW24031155!$Z$2:$Z$1413,"&gt; 0")</f>
        <v>17661066</v>
      </c>
      <c r="E756" s="4">
        <f>IFERROR(IF(VLOOKUP(A756,[1]HistoriaOrdenCW24031155!$C$2:$Z$1413,24,FALSE)=0,"",VLOOKUP(A756,[1]HistoriaOrdenCW24031155!$C$2:$Z$1413,24,FALSE)),"")</f>
        <v>44504</v>
      </c>
      <c r="F756" s="2" t="str">
        <f>MID(IF(VLOOKUP("SurOccidente",[1]HistoriaOrdenCW24031155!$B757:$D$1413,2,FALSE)="NA","",(VLOOKUP("SurOccidente",[1]HistoriaOrdenCW24031155!$B757:$D$1413,3,FALSE))),1,90)</f>
        <v>Adecuaciones - Obras Civiles Menores</v>
      </c>
      <c r="G756" s="4">
        <f>VLOOKUP(A756,[1]HistoriaOrdenCW24031155!$C$2:$O$1413,13,FALSE)</f>
        <v>44396</v>
      </c>
      <c r="H756" t="str">
        <f t="shared" si="12"/>
        <v>Año 2</v>
      </c>
      <c r="I756" s="2" t="str">
        <f>VLOOKUP(LEFT(A756,3),TablasAnexas!$A$22:$B$41,2,FALSE)</f>
        <v>Tolima</v>
      </c>
      <c r="L756" t="str">
        <f>VLOOKUP(A756,[1]HistoriaOrdenCW24031155!$C$2:$F$1413,4,FALSE)</f>
        <v>Luis Ediel Torres</v>
      </c>
    </row>
    <row r="757" spans="1:12" x14ac:dyDescent="0.25">
      <c r="A757" t="str">
        <f>VLOOKUP("SurOccidente",[1]HistoriaOrdenCW24031155!$B758:$C$1413,2,FALSE)</f>
        <v>TOL.Bilbao</v>
      </c>
      <c r="B757" s="3">
        <f ca="1">SUMIF([1]HistoriaOrdenCW24031155!$C$1:$E$1413,A757,[1]HistoriaOrdenCW24031155!$E:$E)</f>
        <v>14332808</v>
      </c>
      <c r="C757" s="1">
        <f>SUMIFS([1]HistoriaOrdenCW24031155!$E$2:$E$1413,[1]HistoriaOrdenCW24031155!$C$2:$C$1413,A757,[1]HistoriaOrdenCW24031155!$Z$2:$Z$1413,"")</f>
        <v>0</v>
      </c>
      <c r="D757" s="1">
        <f>SUMIFS([1]HistoriaOrdenCW24031155!$E$2:$E$1413,[1]HistoriaOrdenCW24031155!$C$2:$C$1413,A757,[1]HistoriaOrdenCW24031155!$Z$2:$Z$1413,"&gt; 0")</f>
        <v>14332808</v>
      </c>
      <c r="E757" s="4">
        <f>IFERROR(IF(VLOOKUP(A757,[1]HistoriaOrdenCW24031155!$C$2:$Z$1413,24,FALSE)=0,"",VLOOKUP(A757,[1]HistoriaOrdenCW24031155!$C$2:$Z$1413,24,FALSE)),"")</f>
        <v>44504</v>
      </c>
      <c r="F757" s="2" t="str">
        <f>MID(IF(VLOOKUP("SurOccidente",[1]HistoriaOrdenCW24031155!$B758:$D$1413,2,FALSE)="NA","",(VLOOKUP("SurOccidente",[1]HistoriaOrdenCW24031155!$B758:$D$1413,3,FALSE))),1,90)</f>
        <v>Adecuaciones - Obras Civiles Menores</v>
      </c>
      <c r="G757" s="4">
        <f>VLOOKUP(A757,[1]HistoriaOrdenCW24031155!$C$2:$O$1413,13,FALSE)</f>
        <v>44396</v>
      </c>
      <c r="H757" t="str">
        <f t="shared" si="12"/>
        <v>Año 2</v>
      </c>
      <c r="I757" s="2" t="str">
        <f>VLOOKUP(LEFT(A757,3),TablasAnexas!$A$22:$B$41,2,FALSE)</f>
        <v>Tolima</v>
      </c>
      <c r="L757" t="str">
        <f>VLOOKUP(A757,[1]HistoriaOrdenCW24031155!$C$2:$F$1413,4,FALSE)</f>
        <v>Luis Ediel Torres</v>
      </c>
    </row>
    <row r="758" spans="1:12" x14ac:dyDescent="0.25">
      <c r="A758" t="str">
        <f>VLOOKUP("SurOccidente",[1]HistoriaOrdenCW24031155!$B759:$C$1413,2,FALSE)</f>
        <v>VAL.Cartago-1</v>
      </c>
      <c r="B758" s="3">
        <f ca="1">SUMIF([1]HistoriaOrdenCW24031155!$C$1:$E$1413,A758,[1]HistoriaOrdenCW24031155!$E:$E)</f>
        <v>14549246</v>
      </c>
      <c r="C758" s="1">
        <f>SUMIFS([1]HistoriaOrdenCW24031155!$E$2:$E$1413,[1]HistoriaOrdenCW24031155!$C$2:$C$1413,A758,[1]HistoriaOrdenCW24031155!$Z$2:$Z$1413,"")</f>
        <v>0</v>
      </c>
      <c r="D758" s="1">
        <f>SUMIFS([1]HistoriaOrdenCW24031155!$E$2:$E$1413,[1]HistoriaOrdenCW24031155!$C$2:$C$1413,A758,[1]HistoriaOrdenCW24031155!$Z$2:$Z$1413,"&gt; 0")</f>
        <v>14549246</v>
      </c>
      <c r="E758" s="4">
        <f>IFERROR(IF(VLOOKUP(A758,[1]HistoriaOrdenCW24031155!$C$2:$Z$1413,24,FALSE)=0,"",VLOOKUP(A758,[1]HistoriaOrdenCW24031155!$C$2:$Z$1413,24,FALSE)),"")</f>
        <v>44473</v>
      </c>
      <c r="F758" s="2" t="str">
        <f>MID(IF(VLOOKUP("SurOccidente",[1]HistoriaOrdenCW24031155!$B759:$D$1413,2,FALSE)="NA","",(VLOOKUP("SurOccidente",[1]HistoriaOrdenCW24031155!$B759:$D$1413,3,FALSE))),1,90)</f>
        <v>Adecuaciones - Obras Civiles Menores</v>
      </c>
      <c r="G758" s="4">
        <f>VLOOKUP(A758,[1]HistoriaOrdenCW24031155!$C$2:$O$1413,13,FALSE)</f>
        <v>44391</v>
      </c>
      <c r="H758" t="str">
        <f t="shared" si="12"/>
        <v>Año 2</v>
      </c>
      <c r="I758" s="2" t="str">
        <f>VLOOKUP(LEFT(A758,3),TablasAnexas!$A$22:$B$41,2,FALSE)</f>
        <v>Valle del Cauca</v>
      </c>
      <c r="L758" t="str">
        <f>VLOOKUP(A758,[1]HistoriaOrdenCW24031155!$C$2:$F$1413,4,FALSE)</f>
        <v>German Dario Mancipe</v>
      </c>
    </row>
    <row r="759" spans="1:12" x14ac:dyDescent="0.25">
      <c r="A759" t="str">
        <f>VLOOKUP("SurOccidente",[1]HistoriaOrdenCW24031155!$B760:$C$1413,2,FALSE)</f>
        <v>CAU.Santander-3</v>
      </c>
      <c r="B759" s="3">
        <f ca="1">SUMIF([1]HistoriaOrdenCW24031155!$C$1:$E$1413,A759,[1]HistoriaOrdenCW24031155!$E:$E)</f>
        <v>20900392</v>
      </c>
      <c r="C759" s="1">
        <f>SUMIFS([1]HistoriaOrdenCW24031155!$E$2:$E$1413,[1]HistoriaOrdenCW24031155!$C$2:$C$1413,A759,[1]HistoriaOrdenCW24031155!$Z$2:$Z$1413,"")</f>
        <v>0</v>
      </c>
      <c r="D759" s="1">
        <f>SUMIFS([1]HistoriaOrdenCW24031155!$E$2:$E$1413,[1]HistoriaOrdenCW24031155!$C$2:$C$1413,A759,[1]HistoriaOrdenCW24031155!$Z$2:$Z$1413,"&gt; 0")</f>
        <v>20900392</v>
      </c>
      <c r="E759" s="4">
        <f>IFERROR(IF(VLOOKUP(A759,[1]HistoriaOrdenCW24031155!$C$2:$Z$1413,24,FALSE)=0,"",VLOOKUP(A759,[1]HistoriaOrdenCW24031155!$C$2:$Z$1413,24,FALSE)),"")</f>
        <v>44533</v>
      </c>
      <c r="F759" s="2" t="str">
        <f>MID(IF(VLOOKUP("SurOccidente",[1]HistoriaOrdenCW24031155!$B760:$D$1413,2,FALSE)="NA","",(VLOOKUP("SurOccidente",[1]HistoriaOrdenCW24031155!$B760:$D$1413,3,FALSE))),1,90)</f>
        <v>Ampliación Localidades 700 - Ampliación Obras Civiles</v>
      </c>
      <c r="G759" s="4">
        <f>VLOOKUP(A759,[1]HistoriaOrdenCW24031155!$C$2:$O$1413,13,FALSE)</f>
        <v>44390</v>
      </c>
      <c r="H759" t="str">
        <f t="shared" si="12"/>
        <v>Año 2</v>
      </c>
      <c r="I759" s="2" t="str">
        <f>VLOOKUP(LEFT(A759,3),TablasAnexas!$A$22:$B$41,2,FALSE)</f>
        <v>Cauca</v>
      </c>
      <c r="L759" t="str">
        <f>VLOOKUP(A759,[1]HistoriaOrdenCW24031155!$C$2:$F$1413,4,FALSE)</f>
        <v>German Dario Mancipe</v>
      </c>
    </row>
    <row r="760" spans="1:12" x14ac:dyDescent="0.25">
      <c r="A760" t="str">
        <f>VLOOKUP("SurOccidente",[1]HistoriaOrdenCW24031155!$B761:$C$1413,2,FALSE)</f>
        <v>CAU.El Rosario-2</v>
      </c>
      <c r="B760" s="3">
        <f ca="1">SUMIF([1]HistoriaOrdenCW24031155!$C$1:$E$1413,A760,[1]HistoriaOrdenCW24031155!$E:$E)</f>
        <v>309949035</v>
      </c>
      <c r="C760" s="1">
        <f>SUMIFS([1]HistoriaOrdenCW24031155!$E$2:$E$1413,[1]HistoriaOrdenCW24031155!$C$2:$C$1413,A760,[1]HistoriaOrdenCW24031155!$Z$2:$Z$1413,"")</f>
        <v>65000000</v>
      </c>
      <c r="D760" s="1">
        <f>SUMIFS([1]HistoriaOrdenCW24031155!$E$2:$E$1413,[1]HistoriaOrdenCW24031155!$C$2:$C$1413,A760,[1]HistoriaOrdenCW24031155!$Z$2:$Z$1413,"&gt; 0")</f>
        <v>244949035</v>
      </c>
      <c r="E760" s="4" t="str">
        <f>IFERROR(IF(VLOOKUP(A760,[1]HistoriaOrdenCW24031155!$C$2:$Z$1413,24,FALSE)=0,"",VLOOKUP(A760,[1]HistoriaOrdenCW24031155!$C$2:$Z$1413,24,FALSE)),"")</f>
        <v/>
      </c>
      <c r="F760" s="2" t="str">
        <f>MID(IF(VLOOKUP("SurOccidente",[1]HistoriaOrdenCW24031155!$B761:$D$1413,2,FALSE)="NA","",(VLOOKUP("SurOccidente",[1]HistoriaOrdenCW24031155!$B761:$D$1413,3,FALSE))),1,90)</f>
        <v>Adecuaciones - Obras Eléctricas Menores</v>
      </c>
      <c r="G760" s="4">
        <f>VLOOKUP(A760,[1]HistoriaOrdenCW24031155!$C$2:$O$1413,13,FALSE)</f>
        <v>44390</v>
      </c>
      <c r="H760" t="str">
        <f t="shared" si="12"/>
        <v>Año 2</v>
      </c>
      <c r="I760" s="2" t="str">
        <f>VLOOKUP(LEFT(A760,3),TablasAnexas!$A$22:$B$41,2,FALSE)</f>
        <v>Cauca</v>
      </c>
      <c r="L760" t="str">
        <f>VLOOKUP(A760,[1]HistoriaOrdenCW24031155!$C$2:$F$1413,4,FALSE)</f>
        <v>Rafael Angel Garcia</v>
      </c>
    </row>
    <row r="761" spans="1:12" x14ac:dyDescent="0.25">
      <c r="A761" t="str">
        <f>VLOOKUP("SurOccidente",[1]HistoriaOrdenCW24031155!$B762:$C$1413,2,FALSE)</f>
        <v>CAQ.El Triunfo</v>
      </c>
      <c r="B761" s="3">
        <f ca="1">SUMIF([1]HistoriaOrdenCW24031155!$C$1:$E$1413,A761,[1]HistoriaOrdenCW24031155!$E:$E)</f>
        <v>306805286</v>
      </c>
      <c r="C761" s="1">
        <f>SUMIFS([1]HistoriaOrdenCW24031155!$E$2:$E$1413,[1]HistoriaOrdenCW24031155!$C$2:$C$1413,A761,[1]HistoriaOrdenCW24031155!$Z$2:$Z$1413,"")</f>
        <v>40076003</v>
      </c>
      <c r="D761" s="1">
        <f>SUMIFS([1]HistoriaOrdenCW24031155!$E$2:$E$1413,[1]HistoriaOrdenCW24031155!$C$2:$C$1413,A761,[1]HistoriaOrdenCW24031155!$Z$2:$Z$1413,"&gt; 0")</f>
        <v>266729283</v>
      </c>
      <c r="E761" s="4" t="str">
        <f>IFERROR(IF(VLOOKUP(A761,[1]HistoriaOrdenCW24031155!$C$2:$Z$1413,24,FALSE)=0,"",VLOOKUP(A761,[1]HistoriaOrdenCW24031155!$C$2:$Z$1413,24,FALSE)),"")</f>
        <v/>
      </c>
      <c r="F761" s="2" t="str">
        <f>MID(IF(VLOOKUP("SurOccidente",[1]HistoriaOrdenCW24031155!$B762:$D$1413,2,FALSE)="NA","",(VLOOKUP("SurOccidente",[1]HistoriaOrdenCW24031155!$B762:$D$1413,3,FALSE))),1,90)</f>
        <v>Localidades 700 - Obra Eléctrica 100%</v>
      </c>
      <c r="G761" s="4">
        <f>VLOOKUP(A761,[1]HistoriaOrdenCW24031155!$C$2:$O$1413,13,FALSE)</f>
        <v>44389</v>
      </c>
      <c r="H761" t="str">
        <f t="shared" si="12"/>
        <v>Año 2</v>
      </c>
      <c r="I761" s="2" t="str">
        <f>VLOOKUP(LEFT(A761,3),TablasAnexas!$A$22:$B$41,2,FALSE)</f>
        <v>Caqueta</v>
      </c>
      <c r="L761" t="str">
        <f>VLOOKUP(A761,[1]HistoriaOrdenCW24031155!$C$2:$F$1413,4,FALSE)</f>
        <v>Luis Ediel Torres</v>
      </c>
    </row>
    <row r="762" spans="1:12" x14ac:dyDescent="0.25">
      <c r="A762" t="str">
        <f>VLOOKUP("SurOccidente",[1]HistoriaOrdenCW24031155!$B763:$C$1413,2,FALSE)</f>
        <v>CAQ.El Triunfo</v>
      </c>
      <c r="B762" s="3">
        <f ca="1">SUMIF([1]HistoriaOrdenCW24031155!$C$1:$E$1413,A762,[1]HistoriaOrdenCW24031155!$E:$E)</f>
        <v>306805286</v>
      </c>
      <c r="C762" s="1">
        <f>SUMIFS([1]HistoriaOrdenCW24031155!$E$2:$E$1413,[1]HistoriaOrdenCW24031155!$C$2:$C$1413,A762,[1]HistoriaOrdenCW24031155!$Z$2:$Z$1413,"")</f>
        <v>40076003</v>
      </c>
      <c r="D762" s="1">
        <f>SUMIFS([1]HistoriaOrdenCW24031155!$E$2:$E$1413,[1]HistoriaOrdenCW24031155!$C$2:$C$1413,A762,[1]HistoriaOrdenCW24031155!$Z$2:$Z$1413,"&gt; 0")</f>
        <v>266729283</v>
      </c>
      <c r="E762" s="4" t="str">
        <f>IFERROR(IF(VLOOKUP(A762,[1]HistoriaOrdenCW24031155!$C$2:$Z$1413,24,FALSE)=0,"",VLOOKUP(A762,[1]HistoriaOrdenCW24031155!$C$2:$Z$1413,24,FALSE)),"")</f>
        <v/>
      </c>
      <c r="F762" s="2" t="str">
        <f>MID(IF(VLOOKUP("SurOccidente",[1]HistoriaOrdenCW24031155!$B763:$D$1413,2,FALSE)="NA","",(VLOOKUP("SurOccidente",[1]HistoriaOrdenCW24031155!$B763:$D$1413,3,FALSE))),1,90)</f>
        <v>Localidades 700 - Obra Civil 100%</v>
      </c>
      <c r="G762" s="4">
        <f>VLOOKUP(A762,[1]HistoriaOrdenCW24031155!$C$2:$O$1413,13,FALSE)</f>
        <v>44389</v>
      </c>
      <c r="H762" t="str">
        <f t="shared" si="12"/>
        <v>Año 2</v>
      </c>
      <c r="I762" s="2" t="str">
        <f>VLOOKUP(LEFT(A762,3),TablasAnexas!$A$22:$B$41,2,FALSE)</f>
        <v>Caqueta</v>
      </c>
      <c r="L762" t="str">
        <f>VLOOKUP(A762,[1]HistoriaOrdenCW24031155!$C$2:$F$1413,4,FALSE)</f>
        <v>Luis Ediel Torres</v>
      </c>
    </row>
    <row r="763" spans="1:12" x14ac:dyDescent="0.25">
      <c r="A763" t="str">
        <f>VLOOKUP("SurOccidente",[1]HistoriaOrdenCW24031155!$B764:$C$1413,2,FALSE)</f>
        <v>CAQ.El Triunfo</v>
      </c>
      <c r="B763" s="3">
        <f ca="1">SUMIF([1]HistoriaOrdenCW24031155!$C$1:$E$1413,A763,[1]HistoriaOrdenCW24031155!$E:$E)</f>
        <v>306805286</v>
      </c>
      <c r="C763" s="1">
        <f>SUMIFS([1]HistoriaOrdenCW24031155!$E$2:$E$1413,[1]HistoriaOrdenCW24031155!$C$2:$C$1413,A763,[1]HistoriaOrdenCW24031155!$Z$2:$Z$1413,"")</f>
        <v>40076003</v>
      </c>
      <c r="D763" s="1">
        <f>SUMIFS([1]HistoriaOrdenCW24031155!$E$2:$E$1413,[1]HistoriaOrdenCW24031155!$C$2:$C$1413,A763,[1]HistoriaOrdenCW24031155!$Z$2:$Z$1413,"&gt; 0")</f>
        <v>266729283</v>
      </c>
      <c r="E763" s="4" t="str">
        <f>IFERROR(IF(VLOOKUP(A763,[1]HistoriaOrdenCW24031155!$C$2:$Z$1413,24,FALSE)=0,"",VLOOKUP(A763,[1]HistoriaOrdenCW24031155!$C$2:$Z$1413,24,FALSE)),"")</f>
        <v/>
      </c>
      <c r="F763" s="2" t="str">
        <f>MID(IF(VLOOKUP("SurOccidente",[1]HistoriaOrdenCW24031155!$B764:$D$1413,2,FALSE)="NA","",(VLOOKUP("SurOccidente",[1]HistoriaOrdenCW24031155!$B764:$D$1413,3,FALSE))),1,90)</f>
        <v>Localidades 700 - Suministro e Instalación Torre</v>
      </c>
      <c r="G763" s="4">
        <f>VLOOKUP(A763,[1]HistoriaOrdenCW24031155!$C$2:$O$1413,13,FALSE)</f>
        <v>44389</v>
      </c>
      <c r="H763" t="str">
        <f t="shared" si="12"/>
        <v>Año 2</v>
      </c>
      <c r="I763" s="2" t="str">
        <f>VLOOKUP(LEFT(A763,3),TablasAnexas!$A$22:$B$41,2,FALSE)</f>
        <v>Caqueta</v>
      </c>
      <c r="L763" t="str">
        <f>VLOOKUP(A763,[1]HistoriaOrdenCW24031155!$C$2:$F$1413,4,FALSE)</f>
        <v>Luis Ediel Torres</v>
      </c>
    </row>
    <row r="764" spans="1:12" x14ac:dyDescent="0.25">
      <c r="A764" t="str">
        <f>VLOOKUP("SurOccidente",[1]HistoriaOrdenCW24031155!$B765:$C$1413,2,FALSE)</f>
        <v>TOL.Planadas-2</v>
      </c>
      <c r="B764" s="3">
        <f ca="1">SUMIF([1]HistoriaOrdenCW24031155!$C$1:$E$1413,A764,[1]HistoriaOrdenCW24031155!$E:$E)</f>
        <v>5678603</v>
      </c>
      <c r="C764" s="1">
        <f>SUMIFS([1]HistoriaOrdenCW24031155!$E$2:$E$1413,[1]HistoriaOrdenCW24031155!$C$2:$C$1413,A764,[1]HistoriaOrdenCW24031155!$Z$2:$Z$1413,"")</f>
        <v>0</v>
      </c>
      <c r="D764" s="1">
        <f>SUMIFS([1]HistoriaOrdenCW24031155!$E$2:$E$1413,[1]HistoriaOrdenCW24031155!$C$2:$C$1413,A764,[1]HistoriaOrdenCW24031155!$Z$2:$Z$1413,"&gt; 0")</f>
        <v>5678603</v>
      </c>
      <c r="E764" s="4">
        <f>IFERROR(IF(VLOOKUP(A764,[1]HistoriaOrdenCW24031155!$C$2:$Z$1413,24,FALSE)=0,"",VLOOKUP(A764,[1]HistoriaOrdenCW24031155!$C$2:$Z$1413,24,FALSE)),"")</f>
        <v>44504</v>
      </c>
      <c r="F764" s="2" t="str">
        <f>MID(IF(VLOOKUP("SurOccidente",[1]HistoriaOrdenCW24031155!$B765:$D$1413,2,FALSE)="NA","",(VLOOKUP("SurOccidente",[1]HistoriaOrdenCW24031155!$B765:$D$1413,3,FALSE))),1,90)</f>
        <v>Ampliación Localidades 700 - Ampliación Obras Civiles</v>
      </c>
      <c r="G764" s="4">
        <f>VLOOKUP(A764,[1]HistoriaOrdenCW24031155!$C$2:$O$1413,13,FALSE)</f>
        <v>44384</v>
      </c>
      <c r="H764" t="str">
        <f t="shared" si="12"/>
        <v>Año 2</v>
      </c>
      <c r="I764" s="2" t="str">
        <f>VLOOKUP(LEFT(A764,3),TablasAnexas!$A$22:$B$41,2,FALSE)</f>
        <v>Tolima</v>
      </c>
      <c r="L764" t="str">
        <f>VLOOKUP(A764,[1]HistoriaOrdenCW24031155!$C$2:$F$1413,4,FALSE)</f>
        <v>German Dario Mancipe</v>
      </c>
    </row>
    <row r="765" spans="1:12" x14ac:dyDescent="0.25">
      <c r="A765" t="str">
        <f>VLOOKUP("SurOccidente",[1]HistoriaOrdenCW24031155!$B766:$C$1413,2,FALSE)</f>
        <v>VAL.Carmelita</v>
      </c>
      <c r="B765" s="3">
        <f ca="1">SUMIF([1]HistoriaOrdenCW24031155!$C$1:$E$1413,A765,[1]HistoriaOrdenCW24031155!$E:$E)</f>
        <v>22899205</v>
      </c>
      <c r="C765" s="1">
        <f>SUMIFS([1]HistoriaOrdenCW24031155!$E$2:$E$1413,[1]HistoriaOrdenCW24031155!$C$2:$C$1413,A765,[1]HistoriaOrdenCW24031155!$Z$2:$Z$1413,"")</f>
        <v>0</v>
      </c>
      <c r="D765" s="1">
        <f>SUMIFS([1]HistoriaOrdenCW24031155!$E$2:$E$1413,[1]HistoriaOrdenCW24031155!$C$2:$C$1413,A765,[1]HistoriaOrdenCW24031155!$Z$2:$Z$1413,"&gt; 0")</f>
        <v>22899205</v>
      </c>
      <c r="E765" s="4">
        <f>IFERROR(IF(VLOOKUP(A765,[1]HistoriaOrdenCW24031155!$C$2:$Z$1413,24,FALSE)=0,"",VLOOKUP(A765,[1]HistoriaOrdenCW24031155!$C$2:$Z$1413,24,FALSE)),"")</f>
        <v>44533</v>
      </c>
      <c r="F765" s="2" t="str">
        <f>MID(IF(VLOOKUP("SurOccidente",[1]HistoriaOrdenCW24031155!$B766:$D$1413,2,FALSE)="NA","",(VLOOKUP("SurOccidente",[1]HistoriaOrdenCW24031155!$B766:$D$1413,3,FALSE))),1,90)</f>
        <v>Ampliación Localidades 700 - Ampliación Obras Civiles</v>
      </c>
      <c r="G765" s="4">
        <f>VLOOKUP(A765,[1]HistoriaOrdenCW24031155!$C$2:$O$1413,13,FALSE)</f>
        <v>44384</v>
      </c>
      <c r="H765" t="str">
        <f t="shared" si="12"/>
        <v>Año 2</v>
      </c>
      <c r="I765" s="2" t="str">
        <f>VLOOKUP(LEFT(A765,3),TablasAnexas!$A$22:$B$41,2,FALSE)</f>
        <v>Valle del Cauca</v>
      </c>
      <c r="L765" t="str">
        <f>VLOOKUP(A765,[1]HistoriaOrdenCW24031155!$C$2:$F$1413,4,FALSE)</f>
        <v>German Dario Mancipe</v>
      </c>
    </row>
    <row r="766" spans="1:12" x14ac:dyDescent="0.25">
      <c r="A766" t="str">
        <f>VLOOKUP("SurOccidente",[1]HistoriaOrdenCW24031155!$B767:$C$1413,2,FALSE)</f>
        <v>VAL.Caicedonia</v>
      </c>
      <c r="B766" s="3">
        <f ca="1">SUMIF([1]HistoriaOrdenCW24031155!$C$1:$E$1413,A766,[1]HistoriaOrdenCW24031155!$E:$E)</f>
        <v>1865154</v>
      </c>
      <c r="C766" s="1">
        <f>SUMIFS([1]HistoriaOrdenCW24031155!$E$2:$E$1413,[1]HistoriaOrdenCW24031155!$C$2:$C$1413,A766,[1]HistoriaOrdenCW24031155!$Z$2:$Z$1413,"")</f>
        <v>0</v>
      </c>
      <c r="D766" s="1">
        <f>SUMIFS([1]HistoriaOrdenCW24031155!$E$2:$E$1413,[1]HistoriaOrdenCW24031155!$C$2:$C$1413,A766,[1]HistoriaOrdenCW24031155!$Z$2:$Z$1413,"&gt; 0")</f>
        <v>1865154</v>
      </c>
      <c r="E766" s="4">
        <f>IFERROR(IF(VLOOKUP(A766,[1]HistoriaOrdenCW24031155!$C$2:$Z$1413,24,FALSE)=0,"",VLOOKUP(A766,[1]HistoriaOrdenCW24031155!$C$2:$Z$1413,24,FALSE)),"")</f>
        <v>44411</v>
      </c>
      <c r="F766" s="2" t="str">
        <f>MID(IF(VLOOKUP("SurOccidente",[1]HistoriaOrdenCW24031155!$B767:$D$1413,2,FALSE)="NA","",(VLOOKUP("SurOccidente",[1]HistoriaOrdenCW24031155!$B767:$D$1413,3,FALSE))),1,90)</f>
        <v>Ampliación Localidades 700 - Ampliación Obras Civiles</v>
      </c>
      <c r="G766" s="4">
        <f>VLOOKUP(A766,[1]HistoriaOrdenCW24031155!$C$2:$O$1413,13,FALSE)</f>
        <v>44384</v>
      </c>
      <c r="H766" t="str">
        <f t="shared" si="12"/>
        <v>Año 2</v>
      </c>
      <c r="I766" s="2" t="str">
        <f>VLOOKUP(LEFT(A766,3),TablasAnexas!$A$22:$B$41,2,FALSE)</f>
        <v>Valle del Cauca</v>
      </c>
      <c r="L766" t="str">
        <f>VLOOKUP(A766,[1]HistoriaOrdenCW24031155!$C$2:$F$1413,4,FALSE)</f>
        <v>German Dario Mancipe</v>
      </c>
    </row>
    <row r="767" spans="1:12" x14ac:dyDescent="0.25">
      <c r="A767" t="str">
        <f>VLOOKUP("SurOccidente",[1]HistoriaOrdenCW24031155!$B768:$C$1413,2,FALSE)</f>
        <v>TOL.San Bernardo</v>
      </c>
      <c r="B767" s="3">
        <f ca="1">SUMIF([1]HistoriaOrdenCW24031155!$C$1:$E$1413,A767,[1]HistoriaOrdenCW24031155!$E:$E)</f>
        <v>4217805</v>
      </c>
      <c r="C767" s="1">
        <f>SUMIFS([1]HistoriaOrdenCW24031155!$E$2:$E$1413,[1]HistoriaOrdenCW24031155!$C$2:$C$1413,A767,[1]HistoriaOrdenCW24031155!$Z$2:$Z$1413,"")</f>
        <v>0</v>
      </c>
      <c r="D767" s="1">
        <f>SUMIFS([1]HistoriaOrdenCW24031155!$E$2:$E$1413,[1]HistoriaOrdenCW24031155!$C$2:$C$1413,A767,[1]HistoriaOrdenCW24031155!$Z$2:$Z$1413,"&gt; 0")</f>
        <v>4217805</v>
      </c>
      <c r="E767" s="4">
        <f>IFERROR(IF(VLOOKUP(A767,[1]HistoriaOrdenCW24031155!$C$2:$Z$1413,24,FALSE)=0,"",VLOOKUP(A767,[1]HistoriaOrdenCW24031155!$C$2:$Z$1413,24,FALSE)),"")</f>
        <v>44411</v>
      </c>
      <c r="F767" s="2" t="str">
        <f>MID(IF(VLOOKUP("SurOccidente",[1]HistoriaOrdenCW24031155!$B768:$D$1413,2,FALSE)="NA","",(VLOOKUP("SurOccidente",[1]HistoriaOrdenCW24031155!$B768:$D$1413,3,FALSE))),1,90)</f>
        <v>Ampliación Localidades 700 - Ampliación Obras Civiles</v>
      </c>
      <c r="G767" s="4">
        <f>VLOOKUP(A767,[1]HistoriaOrdenCW24031155!$C$2:$O$1413,13,FALSE)</f>
        <v>44384</v>
      </c>
      <c r="H767" t="str">
        <f t="shared" si="12"/>
        <v>Año 2</v>
      </c>
      <c r="I767" s="2" t="str">
        <f>VLOOKUP(LEFT(A767,3),TablasAnexas!$A$22:$B$41,2,FALSE)</f>
        <v>Tolima</v>
      </c>
      <c r="L767" t="str">
        <f>VLOOKUP(A767,[1]HistoriaOrdenCW24031155!$C$2:$F$1413,4,FALSE)</f>
        <v>German Dario Mancipe</v>
      </c>
    </row>
    <row r="768" spans="1:12" x14ac:dyDescent="0.25">
      <c r="A768" t="str">
        <f>VLOOKUP("SurOccidente",[1]HistoriaOrdenCW24031155!$B769:$C$1413,2,FALSE)</f>
        <v>HUI.Gigante</v>
      </c>
      <c r="B768" s="3">
        <f ca="1">SUMIF([1]HistoriaOrdenCW24031155!$C$1:$E$1413,A768,[1]HistoriaOrdenCW24031155!$E:$E)</f>
        <v>2591164</v>
      </c>
      <c r="C768" s="1">
        <f>SUMIFS([1]HistoriaOrdenCW24031155!$E$2:$E$1413,[1]HistoriaOrdenCW24031155!$C$2:$C$1413,A768,[1]HistoriaOrdenCW24031155!$Z$2:$Z$1413,"")</f>
        <v>0</v>
      </c>
      <c r="D768" s="1">
        <f>SUMIFS([1]HistoriaOrdenCW24031155!$E$2:$E$1413,[1]HistoriaOrdenCW24031155!$C$2:$C$1413,A768,[1]HistoriaOrdenCW24031155!$Z$2:$Z$1413,"&gt; 0")</f>
        <v>2591164</v>
      </c>
      <c r="E768" s="4">
        <f>IFERROR(IF(VLOOKUP(A768,[1]HistoriaOrdenCW24031155!$C$2:$Z$1413,24,FALSE)=0,"",VLOOKUP(A768,[1]HistoriaOrdenCW24031155!$C$2:$Z$1413,24,FALSE)),"")</f>
        <v>44411</v>
      </c>
      <c r="F768" s="2" t="str">
        <f>MID(IF(VLOOKUP("SurOccidente",[1]HistoriaOrdenCW24031155!$B769:$D$1413,2,FALSE)="NA","",(VLOOKUP("SurOccidente",[1]HistoriaOrdenCW24031155!$B769:$D$1413,3,FALSE))),1,90)</f>
        <v>Ampliación Localidades 700 - Ampliación Obras Civiles</v>
      </c>
      <c r="G768" s="4">
        <f>VLOOKUP(A768,[1]HistoriaOrdenCW24031155!$C$2:$O$1413,13,FALSE)</f>
        <v>44384</v>
      </c>
      <c r="H768" t="str">
        <f t="shared" si="12"/>
        <v>Año 2</v>
      </c>
      <c r="I768" s="2" t="str">
        <f>VLOOKUP(LEFT(A768,3),TablasAnexas!$A$22:$B$41,2,FALSE)</f>
        <v>Huila</v>
      </c>
      <c r="L768" t="str">
        <f>VLOOKUP(A768,[1]HistoriaOrdenCW24031155!$C$2:$F$1413,4,FALSE)</f>
        <v>German Dario Mancipe</v>
      </c>
    </row>
    <row r="769" spans="1:12" x14ac:dyDescent="0.25">
      <c r="A769" t="str">
        <f>VLOOKUP("SurOccidente",[1]HistoriaOrdenCW24031155!$B770:$C$1413,2,FALSE)</f>
        <v>CAL.Chiminangos</v>
      </c>
      <c r="B769" s="3">
        <f ca="1">SUMIF([1]HistoriaOrdenCW24031155!$C$1:$E$1413,A769,[1]HistoriaOrdenCW24031155!$E:$E)</f>
        <v>6304461</v>
      </c>
      <c r="C769" s="1">
        <f>SUMIFS([1]HistoriaOrdenCW24031155!$E$2:$E$1413,[1]HistoriaOrdenCW24031155!$C$2:$C$1413,A769,[1]HistoriaOrdenCW24031155!$Z$2:$Z$1413,"")</f>
        <v>5000000</v>
      </c>
      <c r="D769" s="1">
        <f>SUMIFS([1]HistoriaOrdenCW24031155!$E$2:$E$1413,[1]HistoriaOrdenCW24031155!$C$2:$C$1413,A769,[1]HistoriaOrdenCW24031155!$Z$2:$Z$1413,"&gt; 0")</f>
        <v>1304461</v>
      </c>
      <c r="E769" s="4" t="str">
        <f>IFERROR(IF(VLOOKUP(A769,[1]HistoriaOrdenCW24031155!$C$2:$Z$1413,24,FALSE)=0,"",VLOOKUP(A769,[1]HistoriaOrdenCW24031155!$C$2:$Z$1413,24,FALSE)),"")</f>
        <v/>
      </c>
      <c r="F769" s="2" t="str">
        <f>MID(IF(VLOOKUP("SurOccidente",[1]HistoriaOrdenCW24031155!$B770:$D$1413,2,FALSE)="NA","",(VLOOKUP("SurOccidente",[1]HistoriaOrdenCW24031155!$B770:$D$1413,3,FALSE))),1,90)</f>
        <v>Ampliación Localidades 700 - Ampliación Obras Civiles</v>
      </c>
      <c r="G769" s="4">
        <f>VLOOKUP(A769,[1]HistoriaOrdenCW24031155!$C$2:$O$1413,13,FALSE)</f>
        <v>44418</v>
      </c>
      <c r="H769" t="str">
        <f t="shared" si="12"/>
        <v>Año 2</v>
      </c>
      <c r="I769" s="2" t="str">
        <f>VLOOKUP(LEFT(A769,3),TablasAnexas!$A$22:$B$41,2,FALSE)</f>
        <v>Cali</v>
      </c>
      <c r="L769" t="str">
        <f>VLOOKUP(A769,[1]HistoriaOrdenCW24031155!$C$2:$F$1413,4,FALSE)</f>
        <v>German Dario Mancipe</v>
      </c>
    </row>
    <row r="770" spans="1:12" x14ac:dyDescent="0.25">
      <c r="A770" t="str">
        <f>VLOOKUP("SurOccidente",[1]HistoriaOrdenCW24031155!$B771:$C$1413,2,FALSE)</f>
        <v>NAR.Candelillas</v>
      </c>
      <c r="B770" s="3">
        <f ca="1">SUMIF([1]HistoriaOrdenCW24031155!$C$1:$E$1413,A770,[1]HistoriaOrdenCW24031155!$E:$E)</f>
        <v>55885588</v>
      </c>
      <c r="C770" s="1">
        <f>SUMIFS([1]HistoriaOrdenCW24031155!$E$2:$E$1413,[1]HistoriaOrdenCW24031155!$C$2:$C$1413,A770,[1]HistoriaOrdenCW24031155!$Z$2:$Z$1413,"")</f>
        <v>40000000</v>
      </c>
      <c r="D770" s="1">
        <f>SUMIFS([1]HistoriaOrdenCW24031155!$E$2:$E$1413,[1]HistoriaOrdenCW24031155!$C$2:$C$1413,A770,[1]HistoriaOrdenCW24031155!$Z$2:$Z$1413,"&gt; 0")</f>
        <v>15885588</v>
      </c>
      <c r="E770" s="4">
        <f>IFERROR(IF(VLOOKUP(A770,[1]HistoriaOrdenCW24031155!$C$2:$Z$1413,24,FALSE)=0,"",VLOOKUP(A770,[1]HistoriaOrdenCW24031155!$C$2:$Z$1413,24,FALSE)),"")</f>
        <v>44473</v>
      </c>
      <c r="F770" s="2" t="str">
        <f>MID(IF(VLOOKUP("SurOccidente",[1]HistoriaOrdenCW24031155!$B771:$D$1413,2,FALSE)="NA","",(VLOOKUP("SurOccidente",[1]HistoriaOrdenCW24031155!$B771:$D$1413,3,FALSE))),1,90)</f>
        <v>Adecuaciones - Obras Civiles Menores</v>
      </c>
      <c r="G770" s="4">
        <f>VLOOKUP(A770,[1]HistoriaOrdenCW24031155!$C$2:$O$1413,13,FALSE)</f>
        <v>44446</v>
      </c>
      <c r="H770" t="str">
        <f t="shared" ref="H770:H833" si="13">IF(YEAR(G770)=2022,"Año 3",IF(YEAR(G770)=2021,"Año 2","Año 1"))</f>
        <v>Año 2</v>
      </c>
      <c r="I770" s="2" t="str">
        <f>VLOOKUP(LEFT(A770,3),TablasAnexas!$A$22:$B$41,2,FALSE)</f>
        <v>Nariño</v>
      </c>
      <c r="L770" t="str">
        <f>VLOOKUP(A770,[1]HistoriaOrdenCW24031155!$C$2:$F$1413,4,FALSE)</f>
        <v>German Dario Mancipe</v>
      </c>
    </row>
    <row r="771" spans="1:12" x14ac:dyDescent="0.25">
      <c r="A771" t="str">
        <f>VLOOKUP("SurOccidente",[1]HistoriaOrdenCW24031155!$B772:$C$1413,2,FALSE)</f>
        <v>TOL.Sumapaz</v>
      </c>
      <c r="B771" s="3">
        <f ca="1">SUMIF([1]HistoriaOrdenCW24031155!$C$1:$E$1413,A771,[1]HistoriaOrdenCW24031155!$E:$E)</f>
        <v>25335710</v>
      </c>
      <c r="C771" s="1">
        <f>SUMIFS([1]HistoriaOrdenCW24031155!$E$2:$E$1413,[1]HistoriaOrdenCW24031155!$C$2:$C$1413,A771,[1]HistoriaOrdenCW24031155!$Z$2:$Z$1413,"")</f>
        <v>0</v>
      </c>
      <c r="D771" s="1">
        <f>SUMIFS([1]HistoriaOrdenCW24031155!$E$2:$E$1413,[1]HistoriaOrdenCW24031155!$C$2:$C$1413,A771,[1]HistoriaOrdenCW24031155!$Z$2:$Z$1413,"&gt; 0")</f>
        <v>25335710</v>
      </c>
      <c r="E771" s="4">
        <f>IFERROR(IF(VLOOKUP(A771,[1]HistoriaOrdenCW24031155!$C$2:$Z$1413,24,FALSE)=0,"",VLOOKUP(A771,[1]HistoriaOrdenCW24031155!$C$2:$Z$1413,24,FALSE)),"")</f>
        <v>44567</v>
      </c>
      <c r="F771" s="2" t="str">
        <f>MID(IF(VLOOKUP("SurOccidente",[1]HistoriaOrdenCW24031155!$B772:$D$1413,2,FALSE)="NA","",(VLOOKUP("SurOccidente",[1]HistoriaOrdenCW24031155!$B772:$D$1413,3,FALSE))),1,90)</f>
        <v>Adecuaciones - Civiles LTE u Otras tecnologias</v>
      </c>
      <c r="G771" s="4">
        <f>VLOOKUP(A771,[1]HistoriaOrdenCW24031155!$C$2:$O$1413,13,FALSE)</f>
        <v>44363</v>
      </c>
      <c r="H771" t="str">
        <f t="shared" si="13"/>
        <v>Año 2</v>
      </c>
      <c r="I771" s="2" t="str">
        <f>VLOOKUP(LEFT(A771,3),TablasAnexas!$A$22:$B$41,2,FALSE)</f>
        <v>Tolima</v>
      </c>
      <c r="L771" t="str">
        <f>VLOOKUP(A771,[1]HistoriaOrdenCW24031155!$C$2:$F$1413,4,FALSE)</f>
        <v>German Dario Mancipe</v>
      </c>
    </row>
    <row r="772" spans="1:12" x14ac:dyDescent="0.25">
      <c r="A772" t="str">
        <f>VLOOKUP("SurOccidente",[1]HistoriaOrdenCW24031155!$B773:$C$1413,2,FALSE)</f>
        <v>TOL.Guamo-3</v>
      </c>
      <c r="B772" s="3">
        <f ca="1">SUMIF([1]HistoriaOrdenCW24031155!$C$1:$E$1413,A772,[1]HistoriaOrdenCW24031155!$E:$E)</f>
        <v>18018671</v>
      </c>
      <c r="C772" s="1">
        <f>SUMIFS([1]HistoriaOrdenCW24031155!$E$2:$E$1413,[1]HistoriaOrdenCW24031155!$C$2:$C$1413,A772,[1]HistoriaOrdenCW24031155!$Z$2:$Z$1413,"")</f>
        <v>0</v>
      </c>
      <c r="D772" s="1">
        <f>SUMIFS([1]HistoriaOrdenCW24031155!$E$2:$E$1413,[1]HistoriaOrdenCW24031155!$C$2:$C$1413,A772,[1]HistoriaOrdenCW24031155!$Z$2:$Z$1413,"&gt; 0")</f>
        <v>18018671</v>
      </c>
      <c r="E772" s="4">
        <f>IFERROR(IF(VLOOKUP(A772,[1]HistoriaOrdenCW24031155!$C$2:$Z$1413,24,FALSE)=0,"",VLOOKUP(A772,[1]HistoriaOrdenCW24031155!$C$2:$Z$1413,24,FALSE)),"")</f>
        <v>44504</v>
      </c>
      <c r="F772" s="2" t="str">
        <f>MID(IF(VLOOKUP("SurOccidente",[1]HistoriaOrdenCW24031155!$B773:$D$1413,2,FALSE)="NA","",(VLOOKUP("SurOccidente",[1]HistoriaOrdenCW24031155!$B773:$D$1413,3,FALSE))),1,90)</f>
        <v>Adecuaciones - Civiles LTE u Otras tecnologias</v>
      </c>
      <c r="G772" s="4">
        <f>VLOOKUP(A772,[1]HistoriaOrdenCW24031155!$C$2:$O$1413,13,FALSE)</f>
        <v>44362</v>
      </c>
      <c r="H772" t="str">
        <f t="shared" si="13"/>
        <v>Año 2</v>
      </c>
      <c r="I772" s="2" t="str">
        <f>VLOOKUP(LEFT(A772,3),TablasAnexas!$A$22:$B$41,2,FALSE)</f>
        <v>Tolima</v>
      </c>
      <c r="L772" t="str">
        <f>VLOOKUP(A772,[1]HistoriaOrdenCW24031155!$C$2:$F$1413,4,FALSE)</f>
        <v>German Dario Mancipe</v>
      </c>
    </row>
    <row r="773" spans="1:12" x14ac:dyDescent="0.25">
      <c r="A773" t="str">
        <f>VLOOKUP("SurOccidente",[1]HistoriaOrdenCW24031155!$B774:$C$1413,2,FALSE)</f>
        <v>POP.La Maria</v>
      </c>
      <c r="B773" s="3">
        <f ca="1">SUMIF([1]HistoriaOrdenCW24031155!$C$1:$E$1413,A773,[1]HistoriaOrdenCW24031155!$E:$E)</f>
        <v>23606855</v>
      </c>
      <c r="C773" s="1">
        <f>SUMIFS([1]HistoriaOrdenCW24031155!$E$2:$E$1413,[1]HistoriaOrdenCW24031155!$C$2:$C$1413,A773,[1]HistoriaOrdenCW24031155!$Z$2:$Z$1413,"")</f>
        <v>0</v>
      </c>
      <c r="D773" s="1">
        <f>SUMIFS([1]HistoriaOrdenCW24031155!$E$2:$E$1413,[1]HistoriaOrdenCW24031155!$C$2:$C$1413,A773,[1]HistoriaOrdenCW24031155!$Z$2:$Z$1413,"&gt; 0")</f>
        <v>23606855</v>
      </c>
      <c r="E773" s="4">
        <f>IFERROR(IF(VLOOKUP(A773,[1]HistoriaOrdenCW24031155!$C$2:$Z$1413,24,FALSE)=0,"",VLOOKUP(A773,[1]HistoriaOrdenCW24031155!$C$2:$Z$1413,24,FALSE)),"")</f>
        <v>44442</v>
      </c>
      <c r="F773" s="2" t="str">
        <f>MID(IF(VLOOKUP("SurOccidente",[1]HistoriaOrdenCW24031155!$B774:$D$1413,2,FALSE)="NA","",(VLOOKUP("SurOccidente",[1]HistoriaOrdenCW24031155!$B774:$D$1413,3,FALSE))),1,90)</f>
        <v>Adecuaciones - Civiles LTE u Otras tecnologias</v>
      </c>
      <c r="G773" s="4">
        <f>VLOOKUP(A773,[1]HistoriaOrdenCW24031155!$C$2:$O$1413,13,FALSE)</f>
        <v>44347</v>
      </c>
      <c r="H773" t="str">
        <f t="shared" si="13"/>
        <v>Año 2</v>
      </c>
      <c r="I773" s="2" t="str">
        <f>VLOOKUP(LEFT(A773,3),TablasAnexas!$A$22:$B$41,2,FALSE)</f>
        <v>Popayan</v>
      </c>
      <c r="L773" t="str">
        <f>VLOOKUP(A773,[1]HistoriaOrdenCW24031155!$C$2:$F$1413,4,FALSE)</f>
        <v>German Dario Mancipe</v>
      </c>
    </row>
    <row r="774" spans="1:12" x14ac:dyDescent="0.25">
      <c r="A774" t="str">
        <f>VLOOKUP("SurOccidente",[1]HistoriaOrdenCW24031155!$B775:$C$1413,2,FALSE)</f>
        <v>NEI.Sur Oriental</v>
      </c>
      <c r="B774" s="3">
        <f ca="1">SUMIF([1]HistoriaOrdenCW24031155!$C$1:$E$1413,A774,[1]HistoriaOrdenCW24031155!$E:$E)</f>
        <v>25072527</v>
      </c>
      <c r="C774" s="1">
        <f>SUMIFS([1]HistoriaOrdenCW24031155!$E$2:$E$1413,[1]HistoriaOrdenCW24031155!$C$2:$C$1413,A774,[1]HistoriaOrdenCW24031155!$Z$2:$Z$1413,"")</f>
        <v>0</v>
      </c>
      <c r="D774" s="1">
        <f>SUMIFS([1]HistoriaOrdenCW24031155!$E$2:$E$1413,[1]HistoriaOrdenCW24031155!$C$2:$C$1413,A774,[1]HistoriaOrdenCW24031155!$Z$2:$Z$1413,"&gt; 0")</f>
        <v>25072527</v>
      </c>
      <c r="E774" s="4">
        <f>IFERROR(IF(VLOOKUP(A774,[1]HistoriaOrdenCW24031155!$C$2:$Z$1413,24,FALSE)=0,"",VLOOKUP(A774,[1]HistoriaOrdenCW24031155!$C$2:$Z$1413,24,FALSE)),"")</f>
        <v>44567</v>
      </c>
      <c r="F774" s="2" t="str">
        <f>MID(IF(VLOOKUP("SurOccidente",[1]HistoriaOrdenCW24031155!$B775:$D$1413,2,FALSE)="NA","",(VLOOKUP("SurOccidente",[1]HistoriaOrdenCW24031155!$B775:$D$1413,3,FALSE))),1,90)</f>
        <v>Adecuaciones - Civiles LTE u Otras tecnologias</v>
      </c>
      <c r="G774" s="4">
        <f>VLOOKUP(A774,[1]HistoriaOrdenCW24031155!$C$2:$O$1413,13,FALSE)</f>
        <v>44358</v>
      </c>
      <c r="H774" t="str">
        <f t="shared" si="13"/>
        <v>Año 2</v>
      </c>
      <c r="I774" s="2" t="str">
        <f>VLOOKUP(LEFT(A774,3),TablasAnexas!$A$22:$B$41,2,FALSE)</f>
        <v>Neiva</v>
      </c>
      <c r="L774" t="str">
        <f>VLOOKUP(A774,[1]HistoriaOrdenCW24031155!$C$2:$F$1413,4,FALSE)</f>
        <v>German Dario Mancipe</v>
      </c>
    </row>
    <row r="775" spans="1:12" x14ac:dyDescent="0.25">
      <c r="A775" t="str">
        <f>VLOOKUP("SurOccidente",[1]HistoriaOrdenCW24031155!$B776:$C$1413,2,FALSE)</f>
        <v>NAR.Cajapi</v>
      </c>
      <c r="B775" s="3">
        <f ca="1">SUMIF([1]HistoriaOrdenCW24031155!$C$1:$E$1413,A775,[1]HistoriaOrdenCW24031155!$E:$E)</f>
        <v>53179472</v>
      </c>
      <c r="C775" s="1">
        <f>SUMIFS([1]HistoriaOrdenCW24031155!$E$2:$E$1413,[1]HistoriaOrdenCW24031155!$C$2:$C$1413,A775,[1]HistoriaOrdenCW24031155!$Z$2:$Z$1413,"")</f>
        <v>13533968</v>
      </c>
      <c r="D775" s="1">
        <f>SUMIFS([1]HistoriaOrdenCW24031155!$E$2:$E$1413,[1]HistoriaOrdenCW24031155!$C$2:$C$1413,A775,[1]HistoriaOrdenCW24031155!$Z$2:$Z$1413,"&gt; 0")</f>
        <v>39645504</v>
      </c>
      <c r="E775" s="4">
        <f>IFERROR(IF(VLOOKUP(A775,[1]HistoriaOrdenCW24031155!$C$2:$Z$1413,24,FALSE)=0,"",VLOOKUP(A775,[1]HistoriaOrdenCW24031155!$C$2:$Z$1413,24,FALSE)),"")</f>
        <v>44624</v>
      </c>
      <c r="F775" s="2" t="str">
        <f>MID(IF(VLOOKUP("SurOccidente",[1]HistoriaOrdenCW24031155!$B776:$D$1413,2,FALSE)="NA","",(VLOOKUP("SurOccidente",[1]HistoriaOrdenCW24031155!$B776:$D$1413,3,FALSE))),1,90)</f>
        <v>Adecuaciones - Civiles LTE u Otras tecnologias</v>
      </c>
      <c r="G775" s="4">
        <f>VLOOKUP(A775,[1]HistoriaOrdenCW24031155!$C$2:$O$1413,13,FALSE)</f>
        <v>44336</v>
      </c>
      <c r="H775" t="str">
        <f t="shared" si="13"/>
        <v>Año 2</v>
      </c>
      <c r="I775" s="2" t="str">
        <f>VLOOKUP(LEFT(A775,3),TablasAnexas!$A$22:$B$41,2,FALSE)</f>
        <v>Nariño</v>
      </c>
      <c r="L775" t="str">
        <f>VLOOKUP(A775,[1]HistoriaOrdenCW24031155!$C$2:$F$1413,4,FALSE)</f>
        <v>German Dario Mancipe</v>
      </c>
    </row>
    <row r="776" spans="1:12" x14ac:dyDescent="0.25">
      <c r="A776" t="str">
        <f>VLOOKUP("SurOccidente",[1]HistoriaOrdenCW24031155!$B777:$C$1413,2,FALSE)</f>
        <v>CAU.Pto Tejada-3</v>
      </c>
      <c r="B776" s="3">
        <f ca="1">SUMIF([1]HistoriaOrdenCW24031155!$C$1:$E$1413,A776,[1]HistoriaOrdenCW24031155!$E:$E)</f>
        <v>25134211</v>
      </c>
      <c r="C776" s="1">
        <f>SUMIFS([1]HistoriaOrdenCW24031155!$E$2:$E$1413,[1]HistoriaOrdenCW24031155!$C$2:$C$1413,A776,[1]HistoriaOrdenCW24031155!$Z$2:$Z$1413,"")</f>
        <v>0</v>
      </c>
      <c r="D776" s="1">
        <f>SUMIFS([1]HistoriaOrdenCW24031155!$E$2:$E$1413,[1]HistoriaOrdenCW24031155!$C$2:$C$1413,A776,[1]HistoriaOrdenCW24031155!$Z$2:$Z$1413,"&gt; 0")</f>
        <v>25134211</v>
      </c>
      <c r="E776" s="4">
        <f>IFERROR(IF(VLOOKUP(A776,[1]HistoriaOrdenCW24031155!$C$2:$Z$1413,24,FALSE)=0,"",VLOOKUP(A776,[1]HistoriaOrdenCW24031155!$C$2:$Z$1413,24,FALSE)),"")</f>
        <v>44473</v>
      </c>
      <c r="F776" s="2" t="str">
        <f>MID(IF(VLOOKUP("SurOccidente",[1]HistoriaOrdenCW24031155!$B777:$D$1413,2,FALSE)="NA","",(VLOOKUP("SurOccidente",[1]HistoriaOrdenCW24031155!$B777:$D$1413,3,FALSE))),1,90)</f>
        <v>Adecuaciones - Civiles LTE u Otras tecnologias</v>
      </c>
      <c r="G776" s="4">
        <f>VLOOKUP(A776,[1]HistoriaOrdenCW24031155!$C$2:$O$1413,13,FALSE)</f>
        <v>44336</v>
      </c>
      <c r="H776" t="str">
        <f t="shared" si="13"/>
        <v>Año 2</v>
      </c>
      <c r="I776" s="2" t="str">
        <f>VLOOKUP(LEFT(A776,3),TablasAnexas!$A$22:$B$41,2,FALSE)</f>
        <v>Cauca</v>
      </c>
      <c r="L776" t="str">
        <f>VLOOKUP(A776,[1]HistoriaOrdenCW24031155!$C$2:$F$1413,4,FALSE)</f>
        <v>German Dario Mancipe</v>
      </c>
    </row>
    <row r="777" spans="1:12" x14ac:dyDescent="0.25">
      <c r="A777" t="str">
        <f>VLOOKUP("SurOccidente",[1]HistoriaOrdenCW24031155!$B778:$C$1413,2,FALSE)</f>
        <v>CAU.Parques</v>
      </c>
      <c r="B777" s="3">
        <f ca="1">SUMIF([1]HistoriaOrdenCW24031155!$C$1:$E$1413,A777,[1]HistoriaOrdenCW24031155!$E:$E)</f>
        <v>41820042</v>
      </c>
      <c r="C777" s="1">
        <f>SUMIFS([1]HistoriaOrdenCW24031155!$E$2:$E$1413,[1]HistoriaOrdenCW24031155!$C$2:$C$1413,A777,[1]HistoriaOrdenCW24031155!$Z$2:$Z$1413,"")</f>
        <v>0</v>
      </c>
      <c r="D777" s="1">
        <f>SUMIFS([1]HistoriaOrdenCW24031155!$E$2:$E$1413,[1]HistoriaOrdenCW24031155!$C$2:$C$1413,A777,[1]HistoriaOrdenCW24031155!$Z$2:$Z$1413,"&gt; 0")</f>
        <v>41820042</v>
      </c>
      <c r="E777" s="4">
        <f>IFERROR(IF(VLOOKUP(A777,[1]HistoriaOrdenCW24031155!$C$2:$Z$1413,24,FALSE)=0,"",VLOOKUP(A777,[1]HistoriaOrdenCW24031155!$C$2:$Z$1413,24,FALSE)),"")</f>
        <v>44533</v>
      </c>
      <c r="F777" s="2" t="str">
        <f>MID(IF(VLOOKUP("SurOccidente",[1]HistoriaOrdenCW24031155!$B778:$D$1413,2,FALSE)="NA","",(VLOOKUP("SurOccidente",[1]HistoriaOrdenCW24031155!$B778:$D$1413,3,FALSE))),1,90)</f>
        <v>Adecuaciones - Civiles LTE u Otras tecnologias</v>
      </c>
      <c r="G777" s="4">
        <f>VLOOKUP(A777,[1]HistoriaOrdenCW24031155!$C$2:$O$1413,13,FALSE)</f>
        <v>44317</v>
      </c>
      <c r="H777" t="str">
        <f t="shared" si="13"/>
        <v>Año 2</v>
      </c>
      <c r="I777" s="2" t="str">
        <f>VLOOKUP(LEFT(A777,3),TablasAnexas!$A$22:$B$41,2,FALSE)</f>
        <v>Cauca</v>
      </c>
      <c r="L777" t="str">
        <f>VLOOKUP(A777,[1]HistoriaOrdenCW24031155!$C$2:$F$1413,4,FALSE)</f>
        <v>German Dario Mancipe</v>
      </c>
    </row>
    <row r="778" spans="1:12" x14ac:dyDescent="0.25">
      <c r="A778" t="str">
        <f>VLOOKUP("SurOccidente",[1]HistoriaOrdenCW24031155!$B779:$C$1413,2,FALSE)</f>
        <v>CAQ.Campo Hermoso</v>
      </c>
      <c r="B778" s="3">
        <f ca="1">SUMIF([1]HistoriaOrdenCW24031155!$C$1:$E$1413,A778,[1]HistoriaOrdenCW24031155!$E:$E)</f>
        <v>17261623</v>
      </c>
      <c r="C778" s="1">
        <f>SUMIFS([1]HistoriaOrdenCW24031155!$E$2:$E$1413,[1]HistoriaOrdenCW24031155!$C$2:$C$1413,A778,[1]HistoriaOrdenCW24031155!$Z$2:$Z$1413,"")</f>
        <v>0</v>
      </c>
      <c r="D778" s="1">
        <f>SUMIFS([1]HistoriaOrdenCW24031155!$E$2:$E$1413,[1]HistoriaOrdenCW24031155!$C$2:$C$1413,A778,[1]HistoriaOrdenCW24031155!$Z$2:$Z$1413,"&gt; 0")</f>
        <v>17261623</v>
      </c>
      <c r="E778" s="4">
        <f>IFERROR(IF(VLOOKUP(A778,[1]HistoriaOrdenCW24031155!$C$2:$Z$1413,24,FALSE)=0,"",VLOOKUP(A778,[1]HistoriaOrdenCW24031155!$C$2:$Z$1413,24,FALSE)),"")</f>
        <v>44473</v>
      </c>
      <c r="F778" s="2" t="str">
        <f>MID(IF(VLOOKUP("SurOccidente",[1]HistoriaOrdenCW24031155!$B779:$D$1413,2,FALSE)="NA","",(VLOOKUP("SurOccidente",[1]HistoriaOrdenCW24031155!$B779:$D$1413,3,FALSE))),1,90)</f>
        <v>Adecuaciones - Civiles LTE u Otras tecnologias</v>
      </c>
      <c r="G778" s="4">
        <f>VLOOKUP(A778,[1]HistoriaOrdenCW24031155!$C$2:$O$1413,13,FALSE)</f>
        <v>44347</v>
      </c>
      <c r="H778" t="str">
        <f t="shared" si="13"/>
        <v>Año 2</v>
      </c>
      <c r="I778" s="2" t="str">
        <f>VLOOKUP(LEFT(A778,3),TablasAnexas!$A$22:$B$41,2,FALSE)</f>
        <v>Caqueta</v>
      </c>
      <c r="L778" t="str">
        <f>VLOOKUP(A778,[1]HistoriaOrdenCW24031155!$C$2:$F$1413,4,FALSE)</f>
        <v>German Dario Mancipe</v>
      </c>
    </row>
    <row r="779" spans="1:12" x14ac:dyDescent="0.25">
      <c r="A779" t="str">
        <f>VLOOKUP("SurOccidente",[1]HistoriaOrdenCW24031155!$B780:$C$1413,2,FALSE)</f>
        <v>CAL.Obrero</v>
      </c>
      <c r="B779" s="3">
        <f ca="1">SUMIF([1]HistoriaOrdenCW24031155!$C$1:$E$1413,A779,[1]HistoriaOrdenCW24031155!$E:$E)</f>
        <v>24930410</v>
      </c>
      <c r="C779" s="1">
        <f>SUMIFS([1]HistoriaOrdenCW24031155!$E$2:$E$1413,[1]HistoriaOrdenCW24031155!$C$2:$C$1413,A779,[1]HistoriaOrdenCW24031155!$Z$2:$Z$1413,"")</f>
        <v>0</v>
      </c>
      <c r="D779" s="1">
        <f>SUMIFS([1]HistoriaOrdenCW24031155!$E$2:$E$1413,[1]HistoriaOrdenCW24031155!$C$2:$C$1413,A779,[1]HistoriaOrdenCW24031155!$Z$2:$Z$1413,"&gt; 0")</f>
        <v>24930410</v>
      </c>
      <c r="E779" s="4">
        <f>IFERROR(IF(VLOOKUP(A779,[1]HistoriaOrdenCW24031155!$C$2:$Z$1413,24,FALSE)=0,"",VLOOKUP(A779,[1]HistoriaOrdenCW24031155!$C$2:$Z$1413,24,FALSE)),"")</f>
        <v>44473</v>
      </c>
      <c r="F779" s="2" t="str">
        <f>MID(IF(VLOOKUP("SurOccidente",[1]HistoriaOrdenCW24031155!$B780:$D$1413,2,FALSE)="NA","",(VLOOKUP("SurOccidente",[1]HistoriaOrdenCW24031155!$B780:$D$1413,3,FALSE))),1,90)</f>
        <v>Adecuaciones - Civiles LTE u Otras tecnologias</v>
      </c>
      <c r="G779" s="4">
        <f>VLOOKUP(A779,[1]HistoriaOrdenCW24031155!$C$2:$O$1413,13,FALSE)</f>
        <v>44362</v>
      </c>
      <c r="H779" t="str">
        <f t="shared" si="13"/>
        <v>Año 2</v>
      </c>
      <c r="I779" s="2" t="str">
        <f>VLOOKUP(LEFT(A779,3),TablasAnexas!$A$22:$B$41,2,FALSE)</f>
        <v>Cali</v>
      </c>
      <c r="L779" t="str">
        <f>VLOOKUP(A779,[1]HistoriaOrdenCW24031155!$C$2:$F$1413,4,FALSE)</f>
        <v>German Dario Mancipe</v>
      </c>
    </row>
    <row r="780" spans="1:12" x14ac:dyDescent="0.25">
      <c r="A780" t="str">
        <f>VLOOKUP("SurOccidente",[1]HistoriaOrdenCW24031155!$B781:$C$1413,2,FALSE)</f>
        <v>VAL.Kilometro 18</v>
      </c>
      <c r="B780" s="3">
        <f ca="1">SUMIF([1]HistoriaOrdenCW24031155!$C$1:$E$1413,A780,[1]HistoriaOrdenCW24031155!$E:$E)</f>
        <v>30949805</v>
      </c>
      <c r="C780" s="1">
        <f>SUMIFS([1]HistoriaOrdenCW24031155!$E$2:$E$1413,[1]HistoriaOrdenCW24031155!$C$2:$C$1413,A780,[1]HistoriaOrdenCW24031155!$Z$2:$Z$1413,"")</f>
        <v>0</v>
      </c>
      <c r="D780" s="1">
        <f>SUMIFS([1]HistoriaOrdenCW24031155!$E$2:$E$1413,[1]HistoriaOrdenCW24031155!$C$2:$C$1413,A780,[1]HistoriaOrdenCW24031155!$Z$2:$Z$1413,"&gt; 0")</f>
        <v>30949805</v>
      </c>
      <c r="E780" s="4">
        <f>IFERROR(IF(VLOOKUP(A780,[1]HistoriaOrdenCW24031155!$C$2:$Z$1413,24,FALSE)=0,"",VLOOKUP(A780,[1]HistoriaOrdenCW24031155!$C$2:$Z$1413,24,FALSE)),"")</f>
        <v>44533</v>
      </c>
      <c r="F780" s="2" t="str">
        <f>MID(IF(VLOOKUP("SurOccidente",[1]HistoriaOrdenCW24031155!$B781:$D$1413,2,FALSE)="NA","",(VLOOKUP("SurOccidente",[1]HistoriaOrdenCW24031155!$B781:$D$1413,3,FALSE))),1,90)</f>
        <v>Adecuaciones - Civiles LTE u Otras tecnologias</v>
      </c>
      <c r="G780" s="4">
        <f>VLOOKUP(A780,[1]HistoriaOrdenCW24031155!$C$2:$O$1413,13,FALSE)</f>
        <v>44354</v>
      </c>
      <c r="H780" t="str">
        <f t="shared" si="13"/>
        <v>Año 2</v>
      </c>
      <c r="I780" s="2" t="str">
        <f>VLOOKUP(LEFT(A780,3),TablasAnexas!$A$22:$B$41,2,FALSE)</f>
        <v>Valle del Cauca</v>
      </c>
      <c r="L780" t="str">
        <f>VLOOKUP(A780,[1]HistoriaOrdenCW24031155!$C$2:$F$1413,4,FALSE)</f>
        <v>German Dario Mancipe</v>
      </c>
    </row>
    <row r="781" spans="1:12" x14ac:dyDescent="0.25">
      <c r="A781" t="str">
        <f>VLOOKUP("SurOccidente",[1]HistoriaOrdenCW24031155!$B782:$C$1413,2,FALSE)</f>
        <v>PAS.Popular</v>
      </c>
      <c r="B781" s="3">
        <f ca="1">SUMIF([1]HistoriaOrdenCW24031155!$C$1:$E$1413,A781,[1]HistoriaOrdenCW24031155!$E:$E)</f>
        <v>22936677</v>
      </c>
      <c r="C781" s="1">
        <f>SUMIFS([1]HistoriaOrdenCW24031155!$E$2:$E$1413,[1]HistoriaOrdenCW24031155!$C$2:$C$1413,A781,[1]HistoriaOrdenCW24031155!$Z$2:$Z$1413,"")</f>
        <v>0</v>
      </c>
      <c r="D781" s="1">
        <f>SUMIFS([1]HistoriaOrdenCW24031155!$E$2:$E$1413,[1]HistoriaOrdenCW24031155!$C$2:$C$1413,A781,[1]HistoriaOrdenCW24031155!$Z$2:$Z$1413,"&gt; 0")</f>
        <v>22936677</v>
      </c>
      <c r="E781" s="4">
        <f>IFERROR(IF(VLOOKUP(A781,[1]HistoriaOrdenCW24031155!$C$2:$Z$1413,24,FALSE)=0,"",VLOOKUP(A781,[1]HistoriaOrdenCW24031155!$C$2:$Z$1413,24,FALSE)),"")</f>
        <v>44473</v>
      </c>
      <c r="F781" s="2" t="str">
        <f>MID(IF(VLOOKUP("SurOccidente",[1]HistoriaOrdenCW24031155!$B782:$D$1413,2,FALSE)="NA","",(VLOOKUP("SurOccidente",[1]HistoriaOrdenCW24031155!$B782:$D$1413,3,FALSE))),1,90)</f>
        <v>Adecuaciones - Civiles LTE u Otras tecnologias</v>
      </c>
      <c r="G781" s="4">
        <f>VLOOKUP(A781,[1]HistoriaOrdenCW24031155!$C$2:$O$1413,13,FALSE)</f>
        <v>44347</v>
      </c>
      <c r="H781" t="str">
        <f t="shared" si="13"/>
        <v>Año 2</v>
      </c>
      <c r="I781" s="2" t="str">
        <f>VLOOKUP(LEFT(A781,3),TablasAnexas!$A$22:$B$41,2,FALSE)</f>
        <v>Pasto</v>
      </c>
      <c r="L781" t="str">
        <f>VLOOKUP(A781,[1]HistoriaOrdenCW24031155!$C$2:$F$1413,4,FALSE)</f>
        <v>German Dario Mancipe</v>
      </c>
    </row>
    <row r="782" spans="1:12" x14ac:dyDescent="0.25">
      <c r="A782" t="str">
        <f>VLOOKUP("SurOccidente",[1]HistoriaOrdenCW24031155!$B783:$C$1413,2,FALSE)</f>
        <v>PAS.Calle Real</v>
      </c>
      <c r="B782" s="3">
        <f ca="1">SUMIF([1]HistoriaOrdenCW24031155!$C$1:$E$1413,A782,[1]HistoriaOrdenCW24031155!$E:$E)</f>
        <v>18372404</v>
      </c>
      <c r="C782" s="1">
        <f>SUMIFS([1]HistoriaOrdenCW24031155!$E$2:$E$1413,[1]HistoriaOrdenCW24031155!$C$2:$C$1413,A782,[1]HistoriaOrdenCW24031155!$Z$2:$Z$1413,"")</f>
        <v>0</v>
      </c>
      <c r="D782" s="1">
        <f>SUMIFS([1]HistoriaOrdenCW24031155!$E$2:$E$1413,[1]HistoriaOrdenCW24031155!$C$2:$C$1413,A782,[1]HistoriaOrdenCW24031155!$Z$2:$Z$1413,"&gt; 0")</f>
        <v>18372404</v>
      </c>
      <c r="E782" s="4">
        <f>IFERROR(IF(VLOOKUP(A782,[1]HistoriaOrdenCW24031155!$C$2:$Z$1413,24,FALSE)=0,"",VLOOKUP(A782,[1]HistoriaOrdenCW24031155!$C$2:$Z$1413,24,FALSE)),"")</f>
        <v>44473</v>
      </c>
      <c r="F782" s="2" t="str">
        <f>MID(IF(VLOOKUP("SurOccidente",[1]HistoriaOrdenCW24031155!$B783:$D$1413,2,FALSE)="NA","",(VLOOKUP("SurOccidente",[1]HistoriaOrdenCW24031155!$B783:$D$1413,3,FALSE))),1,90)</f>
        <v>Adecuaciones - Civiles LTE u Otras tecnologias</v>
      </c>
      <c r="G782" s="4">
        <f>VLOOKUP(A782,[1]HistoriaOrdenCW24031155!$C$2:$O$1413,13,FALSE)</f>
        <v>44347</v>
      </c>
      <c r="H782" t="str">
        <f t="shared" si="13"/>
        <v>Año 2</v>
      </c>
      <c r="I782" s="2" t="str">
        <f>VLOOKUP(LEFT(A782,3),TablasAnexas!$A$22:$B$41,2,FALSE)</f>
        <v>Pasto</v>
      </c>
      <c r="L782" t="str">
        <f>VLOOKUP(A782,[1]HistoriaOrdenCW24031155!$C$2:$F$1413,4,FALSE)</f>
        <v>German Dario Mancipe</v>
      </c>
    </row>
    <row r="783" spans="1:12" x14ac:dyDescent="0.25">
      <c r="A783" t="str">
        <f>VLOOKUP("SurOccidente",[1]HistoriaOrdenCW24031155!$B784:$C$1413,2,FALSE)</f>
        <v>CAU.Quebraditas</v>
      </c>
      <c r="B783" s="3">
        <f ca="1">SUMIF([1]HistoriaOrdenCW24031155!$C$1:$E$1413,A783,[1]HistoriaOrdenCW24031155!$E:$E)</f>
        <v>26279339</v>
      </c>
      <c r="C783" s="1">
        <f>SUMIFS([1]HistoriaOrdenCW24031155!$E$2:$E$1413,[1]HistoriaOrdenCW24031155!$C$2:$C$1413,A783,[1]HistoriaOrdenCW24031155!$Z$2:$Z$1413,"")</f>
        <v>0</v>
      </c>
      <c r="D783" s="1">
        <f>SUMIFS([1]HistoriaOrdenCW24031155!$E$2:$E$1413,[1]HistoriaOrdenCW24031155!$C$2:$C$1413,A783,[1]HistoriaOrdenCW24031155!$Z$2:$Z$1413,"&gt; 0")</f>
        <v>26279339</v>
      </c>
      <c r="E783" s="4">
        <f>IFERROR(IF(VLOOKUP(A783,[1]HistoriaOrdenCW24031155!$C$2:$Z$1413,24,FALSE)=0,"",VLOOKUP(A783,[1]HistoriaOrdenCW24031155!$C$2:$Z$1413,24,FALSE)),"")</f>
        <v>44596</v>
      </c>
      <c r="F783" s="2" t="str">
        <f>MID(IF(VLOOKUP("SurOccidente",[1]HistoriaOrdenCW24031155!$B784:$D$1413,2,FALSE)="NA","",(VLOOKUP("SurOccidente",[1]HistoriaOrdenCW24031155!$B784:$D$1413,3,FALSE))),1,90)</f>
        <v>Adecuaciones - Civiles LTE u Otras tecnologias</v>
      </c>
      <c r="G783" s="4">
        <f>VLOOKUP(A783,[1]HistoriaOrdenCW24031155!$C$2:$O$1413,13,FALSE)</f>
        <v>44354</v>
      </c>
      <c r="H783" t="str">
        <f t="shared" si="13"/>
        <v>Año 2</v>
      </c>
      <c r="I783" s="2" t="str">
        <f>VLOOKUP(LEFT(A783,3),TablasAnexas!$A$22:$B$41,2,FALSE)</f>
        <v>Cauca</v>
      </c>
      <c r="L783" t="str">
        <f>VLOOKUP(A783,[1]HistoriaOrdenCW24031155!$C$2:$F$1413,4,FALSE)</f>
        <v>German Dario Mancipe</v>
      </c>
    </row>
    <row r="784" spans="1:12" x14ac:dyDescent="0.25">
      <c r="A784" t="str">
        <f>VLOOKUP("SurOccidente",[1]HistoriaOrdenCW24031155!$B785:$C$1413,2,FALSE)</f>
        <v>CAL.Shangai</v>
      </c>
      <c r="B784" s="3">
        <f ca="1">SUMIF([1]HistoriaOrdenCW24031155!$C$1:$E$1413,A784,[1]HistoriaOrdenCW24031155!$E:$E)</f>
        <v>27804970</v>
      </c>
      <c r="C784" s="1">
        <f>SUMIFS([1]HistoriaOrdenCW24031155!$E$2:$E$1413,[1]HistoriaOrdenCW24031155!$C$2:$C$1413,A784,[1]HistoriaOrdenCW24031155!$Z$2:$Z$1413,"")</f>
        <v>0</v>
      </c>
      <c r="D784" s="1">
        <f>SUMIFS([1]HistoriaOrdenCW24031155!$E$2:$E$1413,[1]HistoriaOrdenCW24031155!$C$2:$C$1413,A784,[1]HistoriaOrdenCW24031155!$Z$2:$Z$1413,"&gt; 0")</f>
        <v>27804970</v>
      </c>
      <c r="E784" s="4">
        <f>IFERROR(IF(VLOOKUP(A784,[1]HistoriaOrdenCW24031155!$C$2:$Z$1413,24,FALSE)=0,"",VLOOKUP(A784,[1]HistoriaOrdenCW24031155!$C$2:$Z$1413,24,FALSE)),"")</f>
        <v>44596</v>
      </c>
      <c r="F784" s="2" t="str">
        <f>MID(IF(VLOOKUP("SurOccidente",[1]HistoriaOrdenCW24031155!$B785:$D$1413,2,FALSE)="NA","",(VLOOKUP("SurOccidente",[1]HistoriaOrdenCW24031155!$B785:$D$1413,3,FALSE))),1,90)</f>
        <v>Adecuaciones - Civiles LTE u Otras tecnologias</v>
      </c>
      <c r="G784" s="4">
        <f>VLOOKUP(A784,[1]HistoriaOrdenCW24031155!$C$2:$O$1413,13,FALSE)</f>
        <v>44294</v>
      </c>
      <c r="H784" t="str">
        <f t="shared" si="13"/>
        <v>Año 2</v>
      </c>
      <c r="I784" s="2" t="str">
        <f>VLOOKUP(LEFT(A784,3),TablasAnexas!$A$22:$B$41,2,FALSE)</f>
        <v>Cali</v>
      </c>
      <c r="L784" t="str">
        <f>VLOOKUP(A784,[1]HistoriaOrdenCW24031155!$C$2:$F$1413,4,FALSE)</f>
        <v>German Dario Mancipe</v>
      </c>
    </row>
    <row r="785" spans="1:12" x14ac:dyDescent="0.25">
      <c r="A785" t="str">
        <f>VLOOKUP("SurOccidente",[1]HistoriaOrdenCW24031155!$B786:$C$1413,2,FALSE)</f>
        <v>CAL.Carrefour Norte</v>
      </c>
      <c r="B785" s="3">
        <f ca="1">SUMIF([1]HistoriaOrdenCW24031155!$C$1:$E$1413,A785,[1]HistoriaOrdenCW24031155!$E:$E)</f>
        <v>10598806</v>
      </c>
      <c r="C785" s="1">
        <f>SUMIFS([1]HistoriaOrdenCW24031155!$E$2:$E$1413,[1]HistoriaOrdenCW24031155!$C$2:$C$1413,A785,[1]HistoriaOrdenCW24031155!$Z$2:$Z$1413,"")</f>
        <v>0</v>
      </c>
      <c r="D785" s="1">
        <f>SUMIFS([1]HistoriaOrdenCW24031155!$E$2:$E$1413,[1]HistoriaOrdenCW24031155!$C$2:$C$1413,A785,[1]HistoriaOrdenCW24031155!$Z$2:$Z$1413,"&gt; 0")</f>
        <v>10598806</v>
      </c>
      <c r="E785" s="4">
        <f>IFERROR(IF(VLOOKUP(A785,[1]HistoriaOrdenCW24031155!$C$2:$Z$1413,24,FALSE)=0,"",VLOOKUP(A785,[1]HistoriaOrdenCW24031155!$C$2:$Z$1413,24,FALSE)),"")</f>
        <v>44473</v>
      </c>
      <c r="F785" s="2" t="str">
        <f>MID(IF(VLOOKUP("SurOccidente",[1]HistoriaOrdenCW24031155!$B786:$D$1413,2,FALSE)="NA","",(VLOOKUP("SurOccidente",[1]HistoriaOrdenCW24031155!$B786:$D$1413,3,FALSE))),1,90)</f>
        <v>Adecuaciones - Civiles LTE u Otras tecnologias</v>
      </c>
      <c r="G785" s="4">
        <f>VLOOKUP(A785,[1]HistoriaOrdenCW24031155!$C$2:$O$1413,13,FALSE)</f>
        <v>44298</v>
      </c>
      <c r="H785" t="str">
        <f t="shared" si="13"/>
        <v>Año 2</v>
      </c>
      <c r="I785" s="2" t="str">
        <f>VLOOKUP(LEFT(A785,3),TablasAnexas!$A$22:$B$41,2,FALSE)</f>
        <v>Cali</v>
      </c>
      <c r="L785" t="str">
        <f>VLOOKUP(A785,[1]HistoriaOrdenCW24031155!$C$2:$F$1413,4,FALSE)</f>
        <v>German Dario Mancipe</v>
      </c>
    </row>
    <row r="786" spans="1:12" x14ac:dyDescent="0.25">
      <c r="A786" t="str">
        <f>VLOOKUP("SurOccidente",[1]HistoriaOrdenCW24031155!$B787:$C$1413,2,FALSE)</f>
        <v>IBG.San Martin</v>
      </c>
      <c r="B786" s="3">
        <f ca="1">SUMIF([1]HistoriaOrdenCW24031155!$C$1:$E$1413,A786,[1]HistoriaOrdenCW24031155!$E:$E)</f>
        <v>10543170</v>
      </c>
      <c r="C786" s="1">
        <f>SUMIFS([1]HistoriaOrdenCW24031155!$E$2:$E$1413,[1]HistoriaOrdenCW24031155!$C$2:$C$1413,A786,[1]HistoriaOrdenCW24031155!$Z$2:$Z$1413,"")</f>
        <v>0</v>
      </c>
      <c r="D786" s="1">
        <f>SUMIFS([1]HistoriaOrdenCW24031155!$E$2:$E$1413,[1]HistoriaOrdenCW24031155!$C$2:$C$1413,A786,[1]HistoriaOrdenCW24031155!$Z$2:$Z$1413,"&gt; 0")</f>
        <v>10543170</v>
      </c>
      <c r="E786" s="4">
        <f>IFERROR(IF(VLOOKUP(A786,[1]HistoriaOrdenCW24031155!$C$2:$Z$1413,24,FALSE)=0,"",VLOOKUP(A786,[1]HistoriaOrdenCW24031155!$C$2:$Z$1413,24,FALSE)),"")</f>
        <v>44504</v>
      </c>
      <c r="F786" s="2" t="str">
        <f>MID(IF(VLOOKUP("SurOccidente",[1]HistoriaOrdenCW24031155!$B787:$D$1413,2,FALSE)="NA","",(VLOOKUP("SurOccidente",[1]HistoriaOrdenCW24031155!$B787:$D$1413,3,FALSE))),1,90)</f>
        <v>Adecuaciones - Civiles LTE u Otras tecnologias</v>
      </c>
      <c r="G786" s="4">
        <f>VLOOKUP(A786,[1]HistoriaOrdenCW24031155!$C$2:$O$1413,13,FALSE)</f>
        <v>44383</v>
      </c>
      <c r="H786" t="str">
        <f t="shared" si="13"/>
        <v>Año 2</v>
      </c>
      <c r="I786" s="2" t="str">
        <f>VLOOKUP(LEFT(A786,3),TablasAnexas!$A$22:$B$41,2,FALSE)</f>
        <v>Ibague</v>
      </c>
      <c r="L786" t="str">
        <f>VLOOKUP(A786,[1]HistoriaOrdenCW24031155!$C$2:$F$1413,4,FALSE)</f>
        <v>German Dario Mancipe</v>
      </c>
    </row>
    <row r="787" spans="1:12" x14ac:dyDescent="0.25">
      <c r="A787" t="str">
        <f>VLOOKUP("SurOccidente",[1]HistoriaOrdenCW24031155!$B788:$C$1413,2,FALSE)</f>
        <v>HUI.Pitalito-4</v>
      </c>
      <c r="B787" s="3">
        <f ca="1">SUMIF([1]HistoriaOrdenCW24031155!$C$1:$E$1413,A787,[1]HistoriaOrdenCW24031155!$E:$E)</f>
        <v>14493099</v>
      </c>
      <c r="C787" s="1">
        <f>SUMIFS([1]HistoriaOrdenCW24031155!$E$2:$E$1413,[1]HistoriaOrdenCW24031155!$C$2:$C$1413,A787,[1]HistoriaOrdenCW24031155!$Z$2:$Z$1413,"")</f>
        <v>0</v>
      </c>
      <c r="D787" s="1">
        <f>SUMIFS([1]HistoriaOrdenCW24031155!$E$2:$E$1413,[1]HistoriaOrdenCW24031155!$C$2:$C$1413,A787,[1]HistoriaOrdenCW24031155!$Z$2:$Z$1413,"&gt; 0")</f>
        <v>14493099</v>
      </c>
      <c r="E787" s="4">
        <f>IFERROR(IF(VLOOKUP(A787,[1]HistoriaOrdenCW24031155!$C$2:$Z$1413,24,FALSE)=0,"",VLOOKUP(A787,[1]HistoriaOrdenCW24031155!$C$2:$Z$1413,24,FALSE)),"")</f>
        <v>44473</v>
      </c>
      <c r="F787" s="2" t="str">
        <f>MID(IF(VLOOKUP("SurOccidente",[1]HistoriaOrdenCW24031155!$B788:$D$1413,2,FALSE)="NA","",(VLOOKUP("SurOccidente",[1]HistoriaOrdenCW24031155!$B788:$D$1413,3,FALSE))),1,90)</f>
        <v>Adecuaciones - Civiles LTE u Otras tecnologias</v>
      </c>
      <c r="G787" s="4">
        <f>VLOOKUP(A787,[1]HistoriaOrdenCW24031155!$C$2:$O$1413,13,FALSE)</f>
        <v>44383</v>
      </c>
      <c r="H787" t="str">
        <f t="shared" si="13"/>
        <v>Año 2</v>
      </c>
      <c r="I787" s="2" t="str">
        <f>VLOOKUP(LEFT(A787,3),TablasAnexas!$A$22:$B$41,2,FALSE)</f>
        <v>Huila</v>
      </c>
      <c r="L787" t="str">
        <f>VLOOKUP(A787,[1]HistoriaOrdenCW24031155!$C$2:$F$1413,4,FALSE)</f>
        <v>German Dario Mancipe</v>
      </c>
    </row>
    <row r="788" spans="1:12" x14ac:dyDescent="0.25">
      <c r="A788" t="str">
        <f>VLOOKUP("SurOccidente",[1]HistoriaOrdenCW24031155!$B789:$C$1413,2,FALSE)</f>
        <v>CAL.Tequendama</v>
      </c>
      <c r="B788" s="3">
        <f ca="1">SUMIF([1]HistoriaOrdenCW24031155!$C$1:$E$1413,A788,[1]HistoriaOrdenCW24031155!$E:$E)</f>
        <v>16350653</v>
      </c>
      <c r="C788" s="1">
        <f>SUMIFS([1]HistoriaOrdenCW24031155!$E$2:$E$1413,[1]HistoriaOrdenCW24031155!$C$2:$C$1413,A788,[1]HistoriaOrdenCW24031155!$Z$2:$Z$1413,"")</f>
        <v>0</v>
      </c>
      <c r="D788" s="1">
        <f>SUMIFS([1]HistoriaOrdenCW24031155!$E$2:$E$1413,[1]HistoriaOrdenCW24031155!$C$2:$C$1413,A788,[1]HistoriaOrdenCW24031155!$Z$2:$Z$1413,"&gt; 0")</f>
        <v>16350653</v>
      </c>
      <c r="E788" s="4">
        <f>IFERROR(IF(VLOOKUP(A788,[1]HistoriaOrdenCW24031155!$C$2:$Z$1413,24,FALSE)=0,"",VLOOKUP(A788,[1]HistoriaOrdenCW24031155!$C$2:$Z$1413,24,FALSE)),"")</f>
        <v>44473</v>
      </c>
      <c r="F788" s="2" t="str">
        <f>MID(IF(VLOOKUP("SurOccidente",[1]HistoriaOrdenCW24031155!$B789:$D$1413,2,FALSE)="NA","",(VLOOKUP("SurOccidente",[1]HistoriaOrdenCW24031155!$B789:$D$1413,3,FALSE))),1,90)</f>
        <v>Adecuaciones - Civiles LTE u Otras tecnologias</v>
      </c>
      <c r="G788" s="4">
        <f>VLOOKUP(A788,[1]HistoriaOrdenCW24031155!$C$2:$O$1413,13,FALSE)</f>
        <v>44383</v>
      </c>
      <c r="H788" t="str">
        <f t="shared" si="13"/>
        <v>Año 2</v>
      </c>
      <c r="I788" s="2" t="str">
        <f>VLOOKUP(LEFT(A788,3),TablasAnexas!$A$22:$B$41,2,FALSE)</f>
        <v>Cali</v>
      </c>
      <c r="L788" t="str">
        <f>VLOOKUP(A788,[1]HistoriaOrdenCW24031155!$C$2:$F$1413,4,FALSE)</f>
        <v>German Dario Mancipe</v>
      </c>
    </row>
    <row r="789" spans="1:12" x14ac:dyDescent="0.25">
      <c r="A789" t="str">
        <f>VLOOKUP("SurOccidente",[1]HistoriaOrdenCW24031155!$B790:$C$1413,2,FALSE)</f>
        <v>CAL.Boca Junior</v>
      </c>
      <c r="B789" s="3">
        <f ca="1">SUMIF([1]HistoriaOrdenCW24031155!$C$1:$E$1413,A789,[1]HistoriaOrdenCW24031155!$E:$E)</f>
        <v>38188665</v>
      </c>
      <c r="C789" s="1">
        <f>SUMIFS([1]HistoriaOrdenCW24031155!$E$2:$E$1413,[1]HistoriaOrdenCW24031155!$C$2:$C$1413,A789,[1]HistoriaOrdenCW24031155!$Z$2:$Z$1413,"")</f>
        <v>3590143</v>
      </c>
      <c r="D789" s="1">
        <f>SUMIFS([1]HistoriaOrdenCW24031155!$E$2:$E$1413,[1]HistoriaOrdenCW24031155!$C$2:$C$1413,A789,[1]HistoriaOrdenCW24031155!$Z$2:$Z$1413,"&gt; 0")</f>
        <v>34598522</v>
      </c>
      <c r="E789" s="4">
        <f>IFERROR(IF(VLOOKUP(A789,[1]HistoriaOrdenCW24031155!$C$2:$Z$1413,24,FALSE)=0,"",VLOOKUP(A789,[1]HistoriaOrdenCW24031155!$C$2:$Z$1413,24,FALSE)),"")</f>
        <v>44533</v>
      </c>
      <c r="F789" s="2" t="str">
        <f>MID(IF(VLOOKUP("SurOccidente",[1]HistoriaOrdenCW24031155!$B790:$D$1413,2,FALSE)="NA","",(VLOOKUP("SurOccidente",[1]HistoriaOrdenCW24031155!$B790:$D$1413,3,FALSE))),1,90)</f>
        <v>Ampliación Localidades 700 - Ampliación Obras Civiles</v>
      </c>
      <c r="G789" s="4">
        <f>VLOOKUP(A789,[1]HistoriaOrdenCW24031155!$C$2:$O$1413,13,FALSE)</f>
        <v>44382</v>
      </c>
      <c r="H789" t="str">
        <f t="shared" si="13"/>
        <v>Año 2</v>
      </c>
      <c r="I789" s="2" t="str">
        <f>VLOOKUP(LEFT(A789,3),TablasAnexas!$A$22:$B$41,2,FALSE)</f>
        <v>Cali</v>
      </c>
      <c r="L789" t="str">
        <f>VLOOKUP(A789,[1]HistoriaOrdenCW24031155!$C$2:$F$1413,4,FALSE)</f>
        <v>German Dario Mancipe</v>
      </c>
    </row>
    <row r="790" spans="1:12" x14ac:dyDescent="0.25">
      <c r="A790" t="str">
        <f>VLOOKUP("SurOccidente",[1]HistoriaOrdenCW24031155!$B791:$C$1413,2,FALSE)</f>
        <v>CAQ.Miramar</v>
      </c>
      <c r="B790" s="3">
        <f ca="1">SUMIF([1]HistoriaOrdenCW24031155!$C$1:$E$1413,A790,[1]HistoriaOrdenCW24031155!$E:$E)</f>
        <v>507239467</v>
      </c>
      <c r="C790" s="1">
        <f>SUMIFS([1]HistoriaOrdenCW24031155!$E$2:$E$1413,[1]HistoriaOrdenCW24031155!$C$2:$C$1413,A790,[1]HistoriaOrdenCW24031155!$Z$2:$Z$1413,"")</f>
        <v>4615740</v>
      </c>
      <c r="D790" s="1">
        <f>SUMIFS([1]HistoriaOrdenCW24031155!$E$2:$E$1413,[1]HistoriaOrdenCW24031155!$C$2:$C$1413,A790,[1]HistoriaOrdenCW24031155!$Z$2:$Z$1413,"&gt; 0")</f>
        <v>502623727</v>
      </c>
      <c r="E790" s="4" t="str">
        <f>IFERROR(IF(VLOOKUP(A790,[1]HistoriaOrdenCW24031155!$C$2:$Z$1413,24,FALSE)=0,"",VLOOKUP(A790,[1]HistoriaOrdenCW24031155!$C$2:$Z$1413,24,FALSE)),"")</f>
        <v/>
      </c>
      <c r="F790" s="2" t="str">
        <f>MID(IF(VLOOKUP("SurOccidente",[1]HistoriaOrdenCW24031155!$B791:$D$1413,2,FALSE)="NA","",(VLOOKUP("SurOccidente",[1]HistoriaOrdenCW24031155!$B791:$D$1413,3,FALSE))),1,90)</f>
        <v>Adecuaciones - Obras Civiles Menores</v>
      </c>
      <c r="G790" s="4">
        <f>VLOOKUP(A790,[1]HistoriaOrdenCW24031155!$C$2:$O$1413,13,FALSE)</f>
        <v>44475</v>
      </c>
      <c r="H790" t="str">
        <f t="shared" si="13"/>
        <v>Año 2</v>
      </c>
      <c r="I790" s="2" t="str">
        <f>VLOOKUP(LEFT(A790,3),TablasAnexas!$A$22:$B$41,2,FALSE)</f>
        <v>Caqueta</v>
      </c>
      <c r="L790" t="str">
        <f>VLOOKUP(A790,[1]HistoriaOrdenCW24031155!$C$2:$F$1413,4,FALSE)</f>
        <v>German David Diez</v>
      </c>
    </row>
    <row r="791" spans="1:12" x14ac:dyDescent="0.25">
      <c r="A791" t="str">
        <f>VLOOKUP("SurOccidente",[1]HistoriaOrdenCW24031155!$B792:$C$1413,2,FALSE)</f>
        <v>CAQ.Loma Larga</v>
      </c>
      <c r="B791" s="3">
        <f ca="1">SUMIF([1]HistoriaOrdenCW24031155!$C$1:$E$1413,A791,[1]HistoriaOrdenCW24031155!$E:$E)</f>
        <v>677554986</v>
      </c>
      <c r="C791" s="1">
        <f>SUMIFS([1]HistoriaOrdenCW24031155!$E$2:$E$1413,[1]HistoriaOrdenCW24031155!$C$2:$C$1413,A791,[1]HistoriaOrdenCW24031155!$Z$2:$Z$1413,"")</f>
        <v>0</v>
      </c>
      <c r="D791" s="1">
        <f>SUMIFS([1]HistoriaOrdenCW24031155!$E$2:$E$1413,[1]HistoriaOrdenCW24031155!$C$2:$C$1413,A791,[1]HistoriaOrdenCW24031155!$Z$2:$Z$1413,"&gt; 0")</f>
        <v>677554986</v>
      </c>
      <c r="E791" s="4">
        <f>IFERROR(IF(VLOOKUP(A791,[1]HistoriaOrdenCW24031155!$C$2:$Z$1413,24,FALSE)=0,"",VLOOKUP(A791,[1]HistoriaOrdenCW24031155!$C$2:$Z$1413,24,FALSE)),"")</f>
        <v>44442</v>
      </c>
      <c r="F791" s="2" t="str">
        <f>MID(IF(VLOOKUP("SurOccidente",[1]HistoriaOrdenCW24031155!$B792:$D$1413,2,FALSE)="NA","",(VLOOKUP("SurOccidente",[1]HistoriaOrdenCW24031155!$B792:$D$1413,3,FALSE))),1,90)</f>
        <v>Localidades 700 - Obra Civil 100%</v>
      </c>
      <c r="G791" s="4">
        <f>VLOOKUP(A791,[1]HistoriaOrdenCW24031155!$C$2:$O$1413,13,FALSE)</f>
        <v>44376</v>
      </c>
      <c r="H791" t="str">
        <f t="shared" si="13"/>
        <v>Año 2</v>
      </c>
      <c r="I791" s="2" t="str">
        <f>VLOOKUP(LEFT(A791,3),TablasAnexas!$A$22:$B$41,2,FALSE)</f>
        <v>Caqueta</v>
      </c>
      <c r="L791" t="str">
        <f>VLOOKUP(A791,[1]HistoriaOrdenCW24031155!$C$2:$F$1413,4,FALSE)</f>
        <v>Juan Carlos Gonzalez</v>
      </c>
    </row>
    <row r="792" spans="1:12" x14ac:dyDescent="0.25">
      <c r="A792" t="str">
        <f>VLOOKUP("SurOccidente",[1]HistoriaOrdenCW24031155!$B793:$C$1413,2,FALSE)</f>
        <v>CAQ.Loma Larga</v>
      </c>
      <c r="B792" s="3">
        <f ca="1">SUMIF([1]HistoriaOrdenCW24031155!$C$1:$E$1413,A792,[1]HistoriaOrdenCW24031155!$E:$E)</f>
        <v>677554986</v>
      </c>
      <c r="C792" s="1">
        <f>SUMIFS([1]HistoriaOrdenCW24031155!$E$2:$E$1413,[1]HistoriaOrdenCW24031155!$C$2:$C$1413,A792,[1]HistoriaOrdenCW24031155!$Z$2:$Z$1413,"")</f>
        <v>0</v>
      </c>
      <c r="D792" s="1">
        <f>SUMIFS([1]HistoriaOrdenCW24031155!$E$2:$E$1413,[1]HistoriaOrdenCW24031155!$C$2:$C$1413,A792,[1]HistoriaOrdenCW24031155!$Z$2:$Z$1413,"&gt; 0")</f>
        <v>677554986</v>
      </c>
      <c r="E792" s="4">
        <f>IFERROR(IF(VLOOKUP(A792,[1]HistoriaOrdenCW24031155!$C$2:$Z$1413,24,FALSE)=0,"",VLOOKUP(A792,[1]HistoriaOrdenCW24031155!$C$2:$Z$1413,24,FALSE)),"")</f>
        <v>44442</v>
      </c>
      <c r="F792" s="2" t="str">
        <f>MID(IF(VLOOKUP("SurOccidente",[1]HistoriaOrdenCW24031155!$B793:$D$1413,2,FALSE)="NA","",(VLOOKUP("SurOccidente",[1]HistoriaOrdenCW24031155!$B793:$D$1413,3,FALSE))),1,90)</f>
        <v>Localidades 700 - Cimentación Torre</v>
      </c>
      <c r="G792" s="4">
        <f>VLOOKUP(A792,[1]HistoriaOrdenCW24031155!$C$2:$O$1413,13,FALSE)</f>
        <v>44376</v>
      </c>
      <c r="H792" t="str">
        <f t="shared" si="13"/>
        <v>Año 2</v>
      </c>
      <c r="I792" s="2" t="str">
        <f>VLOOKUP(LEFT(A792,3),TablasAnexas!$A$22:$B$41,2,FALSE)</f>
        <v>Caqueta</v>
      </c>
      <c r="L792" t="str">
        <f>VLOOKUP(A792,[1]HistoriaOrdenCW24031155!$C$2:$F$1413,4,FALSE)</f>
        <v>Juan Carlos Gonzalez</v>
      </c>
    </row>
    <row r="793" spans="1:12" x14ac:dyDescent="0.25">
      <c r="A793" t="str">
        <f>VLOOKUP("SurOccidente",[1]HistoriaOrdenCW24031155!$B794:$C$1413,2,FALSE)</f>
        <v>CAL.RB Brisas del Limonar</v>
      </c>
      <c r="B793" s="3">
        <f ca="1">SUMIF([1]HistoriaOrdenCW24031155!$C$1:$E$1413,A793,[1]HistoriaOrdenCW24031155!$E:$E)</f>
        <v>752237</v>
      </c>
      <c r="C793" s="1">
        <f>SUMIFS([1]HistoriaOrdenCW24031155!$E$2:$E$1413,[1]HistoriaOrdenCW24031155!$C$2:$C$1413,A793,[1]HistoriaOrdenCW24031155!$Z$2:$Z$1413,"")</f>
        <v>0</v>
      </c>
      <c r="D793" s="1">
        <f>SUMIFS([1]HistoriaOrdenCW24031155!$E$2:$E$1413,[1]HistoriaOrdenCW24031155!$C$2:$C$1413,A793,[1]HistoriaOrdenCW24031155!$Z$2:$Z$1413,"&gt; 0")</f>
        <v>752237</v>
      </c>
      <c r="E793" s="4">
        <f>IFERROR(IF(VLOOKUP(A793,[1]HistoriaOrdenCW24031155!$C$2:$Z$1413,24,FALSE)=0,"",VLOOKUP(A793,[1]HistoriaOrdenCW24031155!$C$2:$Z$1413,24,FALSE)),"")</f>
        <v>44378</v>
      </c>
      <c r="F793" s="2" t="str">
        <f>MID(IF(VLOOKUP("SurOccidente",[1]HistoriaOrdenCW24031155!$B794:$D$1413,2,FALSE)="NA","",(VLOOKUP("SurOccidente",[1]HistoriaOrdenCW24031155!$B794:$D$1413,3,FALSE))),1,90)</f>
        <v>Ampliación Localidades 700 - Ampliación Obras Civiles</v>
      </c>
      <c r="G793" s="4">
        <f>VLOOKUP(A793,[1]HistoriaOrdenCW24031155!$C$2:$O$1413,13,FALSE)</f>
        <v>44377</v>
      </c>
      <c r="H793" t="str">
        <f t="shared" si="13"/>
        <v>Año 2</v>
      </c>
      <c r="I793" s="2" t="str">
        <f>VLOOKUP(LEFT(A793,3),TablasAnexas!$A$22:$B$41,2,FALSE)</f>
        <v>Cali</v>
      </c>
      <c r="L793" t="str">
        <f>VLOOKUP(A793,[1]HistoriaOrdenCW24031155!$C$2:$F$1413,4,FALSE)</f>
        <v>German Dario Mancipe</v>
      </c>
    </row>
    <row r="794" spans="1:12" x14ac:dyDescent="0.25">
      <c r="A794" t="str">
        <f>VLOOKUP("SurOccidente",[1]HistoriaOrdenCW24031155!$B795:$C$1413,2,FALSE)</f>
        <v>NAR.Zapote</v>
      </c>
      <c r="B794" s="3">
        <f ca="1">SUMIF([1]HistoriaOrdenCW24031155!$C$1:$E$1413,A794,[1]HistoriaOrdenCW24031155!$E:$E)</f>
        <v>561263023</v>
      </c>
      <c r="C794" s="1">
        <f>SUMIFS([1]HistoriaOrdenCW24031155!$E$2:$E$1413,[1]HistoriaOrdenCW24031155!$C$2:$C$1413,A794,[1]HistoriaOrdenCW24031155!$Z$2:$Z$1413,"")</f>
        <v>40000000</v>
      </c>
      <c r="D794" s="1">
        <f>SUMIFS([1]HistoriaOrdenCW24031155!$E$2:$E$1413,[1]HistoriaOrdenCW24031155!$C$2:$C$1413,A794,[1]HistoriaOrdenCW24031155!$Z$2:$Z$1413,"&gt; 0")</f>
        <v>521263023</v>
      </c>
      <c r="E794" s="4">
        <f>IFERROR(IF(VLOOKUP(A794,[1]HistoriaOrdenCW24031155!$C$2:$Z$1413,24,FALSE)=0,"",VLOOKUP(A794,[1]HistoriaOrdenCW24031155!$C$2:$Z$1413,24,FALSE)),"")</f>
        <v>44533</v>
      </c>
      <c r="F794" s="2" t="str">
        <f>MID(IF(VLOOKUP("SurOccidente",[1]HistoriaOrdenCW24031155!$B795:$D$1413,2,FALSE)="NA","",(VLOOKUP("SurOccidente",[1]HistoriaOrdenCW24031155!$B795:$D$1413,3,FALSE))),1,90)</f>
        <v>Ampliación Localidades 700 - Ampliación Obras Civiles</v>
      </c>
      <c r="G794" s="4">
        <f>VLOOKUP(A794,[1]HistoriaOrdenCW24031155!$C$2:$O$1413,13,FALSE)</f>
        <v>44116</v>
      </c>
      <c r="H794" t="str">
        <f t="shared" si="13"/>
        <v>Año 1</v>
      </c>
      <c r="I794" s="2" t="str">
        <f>VLOOKUP(LEFT(A794,3),TablasAnexas!$A$22:$B$41,2,FALSE)</f>
        <v>Nariño</v>
      </c>
      <c r="L794" t="str">
        <f>VLOOKUP(A794,[1]HistoriaOrdenCW24031155!$C$2:$F$1413,4,FALSE)</f>
        <v>Juan Carlos Gonzalez</v>
      </c>
    </row>
    <row r="795" spans="1:12" x14ac:dyDescent="0.25">
      <c r="A795" t="str">
        <f>VLOOKUP("SurOccidente",[1]HistoriaOrdenCW24031155!$B796:$C$1413,2,FALSE)</f>
        <v>PUT.Remolinos</v>
      </c>
      <c r="B795" s="3">
        <f ca="1">SUMIF([1]HistoriaOrdenCW24031155!$C$1:$E$1413,A795,[1]HistoriaOrdenCW24031155!$E:$E)</f>
        <v>577525619</v>
      </c>
      <c r="C795" s="1">
        <f>SUMIFS([1]HistoriaOrdenCW24031155!$E$2:$E$1413,[1]HistoriaOrdenCW24031155!$C$2:$C$1413,A795,[1]HistoriaOrdenCW24031155!$Z$2:$Z$1413,"")</f>
        <v>0</v>
      </c>
      <c r="D795" s="1">
        <f>SUMIFS([1]HistoriaOrdenCW24031155!$E$2:$E$1413,[1]HistoriaOrdenCW24031155!$C$2:$C$1413,A795,[1]HistoriaOrdenCW24031155!$Z$2:$Z$1413,"&gt; 0")</f>
        <v>577525619</v>
      </c>
      <c r="E795" s="4">
        <f>IFERROR(IF(VLOOKUP(A795,[1]HistoriaOrdenCW24031155!$C$2:$Z$1413,24,FALSE)=0,"",VLOOKUP(A795,[1]HistoriaOrdenCW24031155!$C$2:$Z$1413,24,FALSE)),"")</f>
        <v>44411</v>
      </c>
      <c r="F795" s="2" t="str">
        <f>MID(IF(VLOOKUP("SurOccidente",[1]HistoriaOrdenCW24031155!$B796:$D$1413,2,FALSE)="NA","",(VLOOKUP("SurOccidente",[1]HistoriaOrdenCW24031155!$B796:$D$1413,3,FALSE))),1,90)</f>
        <v>Ampliación Localidades 700 - Ampliación Obras Civiles</v>
      </c>
      <c r="G795" s="4">
        <f>VLOOKUP(A795,[1]HistoriaOrdenCW24031155!$C$2:$O$1413,13,FALSE)</f>
        <v>44393</v>
      </c>
      <c r="H795" t="str">
        <f t="shared" si="13"/>
        <v>Año 2</v>
      </c>
      <c r="I795" s="2" t="str">
        <f>VLOOKUP(LEFT(A795,3),TablasAnexas!$A$22:$B$41,2,FALSE)</f>
        <v>Putumayo</v>
      </c>
      <c r="L795" t="str">
        <f>VLOOKUP(A795,[1]HistoriaOrdenCW24031155!$C$2:$F$1413,4,FALSE)</f>
        <v>German Dario Mancipe</v>
      </c>
    </row>
    <row r="796" spans="1:12" x14ac:dyDescent="0.25">
      <c r="A796" t="str">
        <f>VLOOKUP("SurOccidente",[1]HistoriaOrdenCW24031155!$B797:$C$1413,2,FALSE)</f>
        <v>TUL.Aguaclara</v>
      </c>
      <c r="B796" s="3">
        <f ca="1">SUMIF([1]HistoriaOrdenCW24031155!$C$1:$E$1413,A796,[1]HistoriaOrdenCW24031155!$E:$E)</f>
        <v>25880077</v>
      </c>
      <c r="C796" s="1">
        <f>SUMIFS([1]HistoriaOrdenCW24031155!$E$2:$E$1413,[1]HistoriaOrdenCW24031155!$C$2:$C$1413,A796,[1]HistoriaOrdenCW24031155!$Z$2:$Z$1413,"")</f>
        <v>0</v>
      </c>
      <c r="D796" s="1">
        <f>SUMIFS([1]HistoriaOrdenCW24031155!$E$2:$E$1413,[1]HistoriaOrdenCW24031155!$C$2:$C$1413,A796,[1]HistoriaOrdenCW24031155!$Z$2:$Z$1413,"&gt; 0")</f>
        <v>25880077</v>
      </c>
      <c r="E796" s="4">
        <f>IFERROR(IF(VLOOKUP(A796,[1]HistoriaOrdenCW24031155!$C$2:$Z$1413,24,FALSE)=0,"",VLOOKUP(A796,[1]HistoriaOrdenCW24031155!$C$2:$Z$1413,24,FALSE)),"")</f>
        <v>44533</v>
      </c>
      <c r="F796" s="2" t="str">
        <f>MID(IF(VLOOKUP("SurOccidente",[1]HistoriaOrdenCW24031155!$B797:$D$1413,2,FALSE)="NA","",(VLOOKUP("SurOccidente",[1]HistoriaOrdenCW24031155!$B797:$D$1413,3,FALSE))),1,90)</f>
        <v>Ampliación Localidades 700 - Ampliación Obras Civiles</v>
      </c>
      <c r="G796" s="4">
        <f>VLOOKUP(A796,[1]HistoriaOrdenCW24031155!$C$2:$O$1413,13,FALSE)</f>
        <v>44377</v>
      </c>
      <c r="H796" t="str">
        <f t="shared" si="13"/>
        <v>Año 2</v>
      </c>
      <c r="I796" s="2" t="str">
        <f>VLOOKUP(LEFT(A796,3),TablasAnexas!$A$22:$B$41,2,FALSE)</f>
        <v>Tulua</v>
      </c>
      <c r="L796" t="str">
        <f>VLOOKUP(A796,[1]HistoriaOrdenCW24031155!$C$2:$F$1413,4,FALSE)</f>
        <v>German Dario Mancipe</v>
      </c>
    </row>
    <row r="797" spans="1:12" x14ac:dyDescent="0.25">
      <c r="A797" t="str">
        <f>VLOOKUP("SurOccidente",[1]HistoriaOrdenCW24031155!$B798:$C$1413,2,FALSE)</f>
        <v>TOL.Mariquita-3</v>
      </c>
      <c r="B797" s="3">
        <f ca="1">SUMIF([1]HistoriaOrdenCW24031155!$C$1:$E$1413,A797,[1]HistoriaOrdenCW24031155!$E:$E)</f>
        <v>1513906</v>
      </c>
      <c r="C797" s="1">
        <f>SUMIFS([1]HistoriaOrdenCW24031155!$E$2:$E$1413,[1]HistoriaOrdenCW24031155!$C$2:$C$1413,A797,[1]HistoriaOrdenCW24031155!$Z$2:$Z$1413,"")</f>
        <v>0</v>
      </c>
      <c r="D797" s="1">
        <f>SUMIFS([1]HistoriaOrdenCW24031155!$E$2:$E$1413,[1]HistoriaOrdenCW24031155!$C$2:$C$1413,A797,[1]HistoriaOrdenCW24031155!$Z$2:$Z$1413,"&gt; 0")</f>
        <v>1513906</v>
      </c>
      <c r="E797" s="4">
        <f>IFERROR(IF(VLOOKUP(A797,[1]HistoriaOrdenCW24031155!$C$2:$Z$1413,24,FALSE)=0,"",VLOOKUP(A797,[1]HistoriaOrdenCW24031155!$C$2:$Z$1413,24,FALSE)),"")</f>
        <v>44411</v>
      </c>
      <c r="F797" s="2" t="str">
        <f>MID(IF(VLOOKUP("SurOccidente",[1]HistoriaOrdenCW24031155!$B798:$D$1413,2,FALSE)="NA","",(VLOOKUP("SurOccidente",[1]HistoriaOrdenCW24031155!$B798:$D$1413,3,FALSE))),1,90)</f>
        <v>Ampliación Localidades 700 - Ampliación Obras Civiles</v>
      </c>
      <c r="G797" s="4">
        <f>VLOOKUP(A797,[1]HistoriaOrdenCW24031155!$C$2:$O$1413,13,FALSE)</f>
        <v>44377</v>
      </c>
      <c r="H797" t="str">
        <f t="shared" si="13"/>
        <v>Año 2</v>
      </c>
      <c r="I797" s="2" t="str">
        <f>VLOOKUP(LEFT(A797,3),TablasAnexas!$A$22:$B$41,2,FALSE)</f>
        <v>Tolima</v>
      </c>
      <c r="L797" t="str">
        <f>VLOOKUP(A797,[1]HistoriaOrdenCW24031155!$C$2:$F$1413,4,FALSE)</f>
        <v>German Dario Mancipe</v>
      </c>
    </row>
    <row r="798" spans="1:12" x14ac:dyDescent="0.25">
      <c r="A798" t="str">
        <f>VLOOKUP("SurOccidente",[1]HistoriaOrdenCW24031155!$B799:$C$1413,2,FALSE)</f>
        <v>PUT.Villa Garzon-4</v>
      </c>
      <c r="B798" s="3">
        <f ca="1">SUMIF([1]HistoriaOrdenCW24031155!$C$1:$E$1413,A798,[1]HistoriaOrdenCW24031155!$E:$E)</f>
        <v>1684123</v>
      </c>
      <c r="C798" s="1">
        <f>SUMIFS([1]HistoriaOrdenCW24031155!$E$2:$E$1413,[1]HistoriaOrdenCW24031155!$C$2:$C$1413,A798,[1]HistoriaOrdenCW24031155!$Z$2:$Z$1413,"")</f>
        <v>0</v>
      </c>
      <c r="D798" s="1">
        <f>SUMIFS([1]HistoriaOrdenCW24031155!$E$2:$E$1413,[1]HistoriaOrdenCW24031155!$C$2:$C$1413,A798,[1]HistoriaOrdenCW24031155!$Z$2:$Z$1413,"&gt; 0")</f>
        <v>1684123</v>
      </c>
      <c r="E798" s="4">
        <f>IFERROR(IF(VLOOKUP(A798,[1]HistoriaOrdenCW24031155!$C$2:$Z$1413,24,FALSE)=0,"",VLOOKUP(A798,[1]HistoriaOrdenCW24031155!$C$2:$Z$1413,24,FALSE)),"")</f>
        <v>44411</v>
      </c>
      <c r="F798" s="2" t="str">
        <f>MID(IF(VLOOKUP("SurOccidente",[1]HistoriaOrdenCW24031155!$B799:$D$1413,2,FALSE)="NA","",(VLOOKUP("SurOccidente",[1]HistoriaOrdenCW24031155!$B799:$D$1413,3,FALSE))),1,90)</f>
        <v>Ampliación Localidades 700 - Ampliación Obras Civiles</v>
      </c>
      <c r="G798" s="4">
        <f>VLOOKUP(A798,[1]HistoriaOrdenCW24031155!$C$2:$O$1413,13,FALSE)</f>
        <v>44377</v>
      </c>
      <c r="H798" t="str">
        <f t="shared" si="13"/>
        <v>Año 2</v>
      </c>
      <c r="I798" s="2" t="str">
        <f>VLOOKUP(LEFT(A798,3),TablasAnexas!$A$22:$B$41,2,FALSE)</f>
        <v>Putumayo</v>
      </c>
      <c r="L798" t="str">
        <f>VLOOKUP(A798,[1]HistoriaOrdenCW24031155!$C$2:$F$1413,4,FALSE)</f>
        <v>German Dario Mancipe</v>
      </c>
    </row>
    <row r="799" spans="1:12" x14ac:dyDescent="0.25">
      <c r="A799" t="str">
        <f>VLOOKUP("SurOccidente",[1]HistoriaOrdenCW24031155!$B800:$C$1413,2,FALSE)</f>
        <v>JAM.Las Mercedes</v>
      </c>
      <c r="B799" s="3">
        <f ca="1">SUMIF([1]HistoriaOrdenCW24031155!$C$1:$E$1413,A799,[1]HistoriaOrdenCW24031155!$E:$E)</f>
        <v>5251895</v>
      </c>
      <c r="C799" s="1">
        <f>SUMIFS([1]HistoriaOrdenCW24031155!$E$2:$E$1413,[1]HistoriaOrdenCW24031155!$C$2:$C$1413,A799,[1]HistoriaOrdenCW24031155!$Z$2:$Z$1413,"")</f>
        <v>0</v>
      </c>
      <c r="D799" s="1">
        <f>SUMIFS([1]HistoriaOrdenCW24031155!$E$2:$E$1413,[1]HistoriaOrdenCW24031155!$C$2:$C$1413,A799,[1]HistoriaOrdenCW24031155!$Z$2:$Z$1413,"&gt; 0")</f>
        <v>5251895</v>
      </c>
      <c r="E799" s="4">
        <f>IFERROR(IF(VLOOKUP(A799,[1]HistoriaOrdenCW24031155!$C$2:$Z$1413,24,FALSE)=0,"",VLOOKUP(A799,[1]HistoriaOrdenCW24031155!$C$2:$Z$1413,24,FALSE)),"")</f>
        <v>44411</v>
      </c>
      <c r="F799" s="2" t="str">
        <f>MID(IF(VLOOKUP("SurOccidente",[1]HistoriaOrdenCW24031155!$B800:$D$1413,2,FALSE)="NA","",(VLOOKUP("SurOccidente",[1]HistoriaOrdenCW24031155!$B800:$D$1413,3,FALSE))),1,90)</f>
        <v>Ampliación Localidades 700 - Ampliación Obras Civiles</v>
      </c>
      <c r="G799" s="4">
        <f>VLOOKUP(A799,[1]HistoriaOrdenCW24031155!$C$2:$O$1413,13,FALSE)</f>
        <v>44377</v>
      </c>
      <c r="H799" t="str">
        <f t="shared" si="13"/>
        <v>Año 2</v>
      </c>
      <c r="I799" s="2" t="str">
        <f>VLOOKUP(LEFT(A799,3),TablasAnexas!$A$22:$B$41,2,FALSE)</f>
        <v>Jamundi</v>
      </c>
      <c r="L799" t="str">
        <f>VLOOKUP(A799,[1]HistoriaOrdenCW24031155!$C$2:$F$1413,4,FALSE)</f>
        <v>German Dario Mancipe</v>
      </c>
    </row>
    <row r="800" spans="1:12" x14ac:dyDescent="0.25">
      <c r="A800" t="str">
        <f>VLOOKUP("SurOccidente",[1]HistoriaOrdenCW24031155!$B801:$C$1413,2,FALSE)</f>
        <v>TOL.Melgar-1</v>
      </c>
      <c r="B800" s="3">
        <f ca="1">SUMIF([1]HistoriaOrdenCW24031155!$C$1:$E$1413,A800,[1]HistoriaOrdenCW24031155!$E:$E)</f>
        <v>21332100</v>
      </c>
      <c r="C800" s="1">
        <f>SUMIFS([1]HistoriaOrdenCW24031155!$E$2:$E$1413,[1]HistoriaOrdenCW24031155!$C$2:$C$1413,A800,[1]HistoriaOrdenCW24031155!$Z$2:$Z$1413,"")</f>
        <v>0</v>
      </c>
      <c r="D800" s="1">
        <f>SUMIFS([1]HistoriaOrdenCW24031155!$E$2:$E$1413,[1]HistoriaOrdenCW24031155!$C$2:$C$1413,A800,[1]HistoriaOrdenCW24031155!$Z$2:$Z$1413,"&gt; 0")</f>
        <v>21332100</v>
      </c>
      <c r="E800" s="4">
        <f>IFERROR(IF(VLOOKUP(A800,[1]HistoriaOrdenCW24031155!$C$2:$Z$1413,24,FALSE)=0,"",VLOOKUP(A800,[1]HistoriaOrdenCW24031155!$C$2:$Z$1413,24,FALSE)),"")</f>
        <v>44473</v>
      </c>
      <c r="F800" s="2" t="str">
        <f>MID(IF(VLOOKUP("SurOccidente",[1]HistoriaOrdenCW24031155!$B801:$D$1413,2,FALSE)="NA","",(VLOOKUP("SurOccidente",[1]HistoriaOrdenCW24031155!$B801:$D$1413,3,FALSE))),1,90)</f>
        <v>Adecuaciones - Civiles LTE u Otras tecnologias</v>
      </c>
      <c r="G800" s="4">
        <f>VLOOKUP(A800,[1]HistoriaOrdenCW24031155!$C$2:$O$1413,13,FALSE)</f>
        <v>44354</v>
      </c>
      <c r="H800" t="str">
        <f t="shared" si="13"/>
        <v>Año 2</v>
      </c>
      <c r="I800" s="2" t="str">
        <f>VLOOKUP(LEFT(A800,3),TablasAnexas!$A$22:$B$41,2,FALSE)</f>
        <v>Tolima</v>
      </c>
      <c r="L800" t="str">
        <f>VLOOKUP(A800,[1]HistoriaOrdenCW24031155!$C$2:$F$1413,4,FALSE)</f>
        <v>German Dario Mancipe</v>
      </c>
    </row>
    <row r="801" spans="1:12" x14ac:dyDescent="0.25">
      <c r="A801" t="str">
        <f>VLOOKUP("SurOccidente",[1]HistoriaOrdenCW24031155!$B802:$C$1413,2,FALSE)</f>
        <v>JAM.Cazadores</v>
      </c>
      <c r="B801" s="3">
        <f ca="1">SUMIF([1]HistoriaOrdenCW24031155!$C$1:$E$1413,A801,[1]HistoriaOrdenCW24031155!$E:$E)</f>
        <v>22229486</v>
      </c>
      <c r="C801" s="1">
        <f>SUMIFS([1]HistoriaOrdenCW24031155!$E$2:$E$1413,[1]HistoriaOrdenCW24031155!$C$2:$C$1413,A801,[1]HistoriaOrdenCW24031155!$Z$2:$Z$1413,"")</f>
        <v>0</v>
      </c>
      <c r="D801" s="1">
        <f>SUMIFS([1]HistoriaOrdenCW24031155!$E$2:$E$1413,[1]HistoriaOrdenCW24031155!$C$2:$C$1413,A801,[1]HistoriaOrdenCW24031155!$Z$2:$Z$1413,"&gt; 0")</f>
        <v>22229486</v>
      </c>
      <c r="E801" s="4">
        <f>IFERROR(IF(VLOOKUP(A801,[1]HistoriaOrdenCW24031155!$C$2:$Z$1413,24,FALSE)=0,"",VLOOKUP(A801,[1]HistoriaOrdenCW24031155!$C$2:$Z$1413,24,FALSE)),"")</f>
        <v>44504</v>
      </c>
      <c r="F801" s="2" t="str">
        <f>MID(IF(VLOOKUP("SurOccidente",[1]HistoriaOrdenCW24031155!$B802:$D$1413,2,FALSE)="NA","",(VLOOKUP("SurOccidente",[1]HistoriaOrdenCW24031155!$B802:$D$1413,3,FALSE))),1,90)</f>
        <v>Adecuaciones - Civiles LTE u Otras tecnologias</v>
      </c>
      <c r="G801" s="4">
        <f>VLOOKUP(A801,[1]HistoriaOrdenCW24031155!$C$2:$O$1413,13,FALSE)</f>
        <v>44363</v>
      </c>
      <c r="H801" t="str">
        <f t="shared" si="13"/>
        <v>Año 2</v>
      </c>
      <c r="I801" s="2" t="str">
        <f>VLOOKUP(LEFT(A801,3),TablasAnexas!$A$22:$B$41,2,FALSE)</f>
        <v>Jamundi</v>
      </c>
      <c r="L801" t="str">
        <f>VLOOKUP(A801,[1]HistoriaOrdenCW24031155!$C$2:$F$1413,4,FALSE)</f>
        <v>German Dario Mancipe</v>
      </c>
    </row>
    <row r="802" spans="1:12" x14ac:dyDescent="0.25">
      <c r="A802" t="str">
        <f>VLOOKUP("SurOccidente",[1]HistoriaOrdenCW24031155!$B803:$C$1413,2,FALSE)</f>
        <v>CAU.Cajibio</v>
      </c>
      <c r="B802" s="3">
        <f ca="1">SUMIF([1]HistoriaOrdenCW24031155!$C$1:$E$1413,A802,[1]HistoriaOrdenCW24031155!$E:$E)</f>
        <v>40210591</v>
      </c>
      <c r="C802" s="1">
        <f>SUMIFS([1]HistoriaOrdenCW24031155!$E$2:$E$1413,[1]HistoriaOrdenCW24031155!$C$2:$C$1413,A802,[1]HistoriaOrdenCW24031155!$Z$2:$Z$1413,"")</f>
        <v>1597560</v>
      </c>
      <c r="D802" s="1">
        <f>SUMIFS([1]HistoriaOrdenCW24031155!$E$2:$E$1413,[1]HistoriaOrdenCW24031155!$C$2:$C$1413,A802,[1]HistoriaOrdenCW24031155!$Z$2:$Z$1413,"&gt; 0")</f>
        <v>38613031</v>
      </c>
      <c r="E802" s="4">
        <f>IFERROR(IF(VLOOKUP(A802,[1]HistoriaOrdenCW24031155!$C$2:$Z$1413,24,FALSE)=0,"",VLOOKUP(A802,[1]HistoriaOrdenCW24031155!$C$2:$Z$1413,24,FALSE)),"")</f>
        <v>44442</v>
      </c>
      <c r="F802" s="2" t="str">
        <f>MID(IF(VLOOKUP("SurOccidente",[1]HistoriaOrdenCW24031155!$B803:$D$1413,2,FALSE)="NA","",(VLOOKUP("SurOccidente",[1]HistoriaOrdenCW24031155!$B803:$D$1413,3,FALSE))),1,90)</f>
        <v>Adecuaciones - Civiles LTE u Otras tecnologias</v>
      </c>
      <c r="G802" s="4">
        <f>VLOOKUP(A802,[1]HistoriaOrdenCW24031155!$C$2:$O$1413,13,FALSE)</f>
        <v>44354</v>
      </c>
      <c r="H802" t="str">
        <f t="shared" si="13"/>
        <v>Año 2</v>
      </c>
      <c r="I802" s="2" t="str">
        <f>VLOOKUP(LEFT(A802,3),TablasAnexas!$A$22:$B$41,2,FALSE)</f>
        <v>Cauca</v>
      </c>
      <c r="L802" t="str">
        <f>VLOOKUP(A802,[1]HistoriaOrdenCW24031155!$C$2:$F$1413,4,FALSE)</f>
        <v>German Dario Mancipe</v>
      </c>
    </row>
    <row r="803" spans="1:12" x14ac:dyDescent="0.25">
      <c r="A803" t="str">
        <f>VLOOKUP("SurOccidente",[1]HistoriaOrdenCW24031155!$B804:$C$1413,2,FALSE)</f>
        <v>NAR.Chachagui</v>
      </c>
      <c r="B803" s="3">
        <f ca="1">SUMIF([1]HistoriaOrdenCW24031155!$C$1:$E$1413,A803,[1]HistoriaOrdenCW24031155!$E:$E)</f>
        <v>18401417</v>
      </c>
      <c r="C803" s="1">
        <f>SUMIFS([1]HistoriaOrdenCW24031155!$E$2:$E$1413,[1]HistoriaOrdenCW24031155!$C$2:$C$1413,A803,[1]HistoriaOrdenCW24031155!$Z$2:$Z$1413,"")</f>
        <v>0</v>
      </c>
      <c r="D803" s="1">
        <f>SUMIFS([1]HistoriaOrdenCW24031155!$E$2:$E$1413,[1]HistoriaOrdenCW24031155!$C$2:$C$1413,A803,[1]HistoriaOrdenCW24031155!$Z$2:$Z$1413,"&gt; 0")</f>
        <v>18401417</v>
      </c>
      <c r="E803" s="4">
        <f>IFERROR(IF(VLOOKUP(A803,[1]HistoriaOrdenCW24031155!$C$2:$Z$1413,24,FALSE)=0,"",VLOOKUP(A803,[1]HistoriaOrdenCW24031155!$C$2:$Z$1413,24,FALSE)),"")</f>
        <v>44473</v>
      </c>
      <c r="F803" s="2" t="str">
        <f>MID(IF(VLOOKUP("SurOccidente",[1]HistoriaOrdenCW24031155!$B804:$D$1413,2,FALSE)="NA","",(VLOOKUP("SurOccidente",[1]HistoriaOrdenCW24031155!$B804:$D$1413,3,FALSE))),1,90)</f>
        <v>Adecuaciones - Civiles LTE u Otras tecnologias</v>
      </c>
      <c r="G803" s="4">
        <f>VLOOKUP(A803,[1]HistoriaOrdenCW24031155!$C$2:$O$1413,13,FALSE)</f>
        <v>44376</v>
      </c>
      <c r="H803" t="str">
        <f t="shared" si="13"/>
        <v>Año 2</v>
      </c>
      <c r="I803" s="2" t="str">
        <f>VLOOKUP(LEFT(A803,3),TablasAnexas!$A$22:$B$41,2,FALSE)</f>
        <v>Nariño</v>
      </c>
      <c r="L803" t="str">
        <f>VLOOKUP(A803,[1]HistoriaOrdenCW24031155!$C$2:$F$1413,4,FALSE)</f>
        <v>German Dario Mancipe</v>
      </c>
    </row>
    <row r="804" spans="1:12" x14ac:dyDescent="0.25">
      <c r="A804" t="str">
        <f>VLOOKUP("SurOccidente",[1]HistoriaOrdenCW24031155!$B805:$C$1413,2,FALSE)</f>
        <v>CAU.RB Buenos Aires</v>
      </c>
      <c r="B804" s="3">
        <f ca="1">SUMIF([1]HistoriaOrdenCW24031155!$C$1:$E$1413,A804,[1]HistoriaOrdenCW24031155!$E:$E)</f>
        <v>1109189</v>
      </c>
      <c r="C804" s="1">
        <f>SUMIFS([1]HistoriaOrdenCW24031155!$E$2:$E$1413,[1]HistoriaOrdenCW24031155!$C$2:$C$1413,A804,[1]HistoriaOrdenCW24031155!$Z$2:$Z$1413,"")</f>
        <v>0</v>
      </c>
      <c r="D804" s="1">
        <f>SUMIFS([1]HistoriaOrdenCW24031155!$E$2:$E$1413,[1]HistoriaOrdenCW24031155!$C$2:$C$1413,A804,[1]HistoriaOrdenCW24031155!$Z$2:$Z$1413,"&gt; 0")</f>
        <v>1109189</v>
      </c>
      <c r="E804" s="4">
        <f>IFERROR(IF(VLOOKUP(A804,[1]HistoriaOrdenCW24031155!$C$2:$Z$1413,24,FALSE)=0,"",VLOOKUP(A804,[1]HistoriaOrdenCW24031155!$C$2:$Z$1413,24,FALSE)),"")</f>
        <v>44596</v>
      </c>
      <c r="F804" s="2" t="str">
        <f>MID(IF(VLOOKUP("SurOccidente",[1]HistoriaOrdenCW24031155!$B805:$D$1413,2,FALSE)="NA","",(VLOOKUP("SurOccidente",[1]HistoriaOrdenCW24031155!$B805:$D$1413,3,FALSE))),1,90)</f>
        <v>Localidades 700 - Búsqueda de Sitios</v>
      </c>
      <c r="G804" s="4">
        <f>VLOOKUP(A804,[1]HistoriaOrdenCW24031155!$C$2:$O$1413,13,FALSE)</f>
        <v>44379</v>
      </c>
      <c r="H804" t="str">
        <f t="shared" si="13"/>
        <v>Año 2</v>
      </c>
      <c r="I804" s="2" t="str">
        <f>VLOOKUP(LEFT(A804,3),TablasAnexas!$A$22:$B$41,2,FALSE)</f>
        <v>Cauca</v>
      </c>
      <c r="L804" t="str">
        <f>VLOOKUP(A804,[1]HistoriaOrdenCW24031155!$C$2:$F$1413,4,FALSE)</f>
        <v>Luis Ediel Torres</v>
      </c>
    </row>
    <row r="805" spans="1:12" x14ac:dyDescent="0.25">
      <c r="A805" t="str">
        <f>VLOOKUP("SurOccidente",[1]HistoriaOrdenCW24031155!$B806:$C$1413,2,FALSE)</f>
        <v>TOL.San Juan de la China-2</v>
      </c>
      <c r="B805" s="3">
        <f ca="1">SUMIF([1]HistoriaOrdenCW24031155!$C$1:$E$1413,A805,[1]HistoriaOrdenCW24031155!$E:$E)</f>
        <v>304546469</v>
      </c>
      <c r="C805" s="1">
        <f>SUMIFS([1]HistoriaOrdenCW24031155!$E$2:$E$1413,[1]HistoriaOrdenCW24031155!$C$2:$C$1413,A805,[1]HistoriaOrdenCW24031155!$Z$2:$Z$1413,"")</f>
        <v>0</v>
      </c>
      <c r="D805" s="1">
        <f>SUMIFS([1]HistoriaOrdenCW24031155!$E$2:$E$1413,[1]HistoriaOrdenCW24031155!$C$2:$C$1413,A805,[1]HistoriaOrdenCW24031155!$Z$2:$Z$1413,"&gt; 0")</f>
        <v>304546469</v>
      </c>
      <c r="E805" s="4">
        <f>IFERROR(IF(VLOOKUP(A805,[1]HistoriaOrdenCW24031155!$C$2:$Z$1413,24,FALSE)=0,"",VLOOKUP(A805,[1]HistoriaOrdenCW24031155!$C$2:$Z$1413,24,FALSE)),"")</f>
        <v>44567</v>
      </c>
      <c r="F805" s="2" t="str">
        <f>MID(IF(VLOOKUP("SurOccidente",[1]HistoriaOrdenCW24031155!$B806:$D$1413,2,FALSE)="NA","",(VLOOKUP("SurOccidente",[1]HistoriaOrdenCW24031155!$B806:$D$1413,3,FALSE))),1,90)</f>
        <v>Adecuaciones - Obras Civiles Menores</v>
      </c>
      <c r="G805" s="4">
        <f>VLOOKUP(A805,[1]HistoriaOrdenCW24031155!$C$2:$O$1413,13,FALSE)</f>
        <v>44379</v>
      </c>
      <c r="H805" t="str">
        <f t="shared" si="13"/>
        <v>Año 2</v>
      </c>
      <c r="I805" s="2" t="str">
        <f>VLOOKUP(LEFT(A805,3),TablasAnexas!$A$22:$B$41,2,FALSE)</f>
        <v>Tolima</v>
      </c>
      <c r="L805" t="str">
        <f>VLOOKUP(A805,[1]HistoriaOrdenCW24031155!$C$2:$F$1413,4,FALSE)</f>
        <v>Luis Ediel Torres</v>
      </c>
    </row>
    <row r="806" spans="1:12" x14ac:dyDescent="0.25">
      <c r="A806" t="str">
        <f>VLOOKUP("SurOccidente",[1]HistoriaOrdenCW24031155!$B807:$C$1413,2,FALSE)</f>
        <v>CAU.IND Colombina-Opción 1</v>
      </c>
      <c r="B806" s="3">
        <f ca="1">SUMIF([1]HistoriaOrdenCW24031155!$C$1:$E$1413,A806,[1]HistoriaOrdenCW24031155!$E:$E)</f>
        <v>20000000</v>
      </c>
      <c r="C806" s="1">
        <f>SUMIFS([1]HistoriaOrdenCW24031155!$E$2:$E$1413,[1]HistoriaOrdenCW24031155!$C$2:$C$1413,A806,[1]HistoriaOrdenCW24031155!$Z$2:$Z$1413,"")</f>
        <v>20000000</v>
      </c>
      <c r="D806" s="1">
        <f>SUMIFS([1]HistoriaOrdenCW24031155!$E$2:$E$1413,[1]HistoriaOrdenCW24031155!$C$2:$C$1413,A806,[1]HistoriaOrdenCW24031155!$Z$2:$Z$1413,"&gt; 0")</f>
        <v>0</v>
      </c>
      <c r="E806" s="4" t="str">
        <f>IFERROR(IF(VLOOKUP(A806,[1]HistoriaOrdenCW24031155!$C$2:$Z$1413,24,FALSE)=0,"",VLOOKUP(A806,[1]HistoriaOrdenCW24031155!$C$2:$Z$1413,24,FALSE)),"")</f>
        <v/>
      </c>
      <c r="F806" s="2" t="str">
        <f>MID(IF(VLOOKUP("SurOccidente",[1]HistoriaOrdenCW24031155!$B807:$D$1413,2,FALSE)="NA","",(VLOOKUP("SurOccidente",[1]HistoriaOrdenCW24031155!$B807:$D$1413,3,FALSE))),1,90)</f>
        <v>Soluciones Dedicadas Corporativas - Obra Civil 100%</v>
      </c>
      <c r="G806" s="4">
        <f>VLOOKUP(A806,[1]HistoriaOrdenCW24031155!$C$2:$O$1413,13,FALSE)</f>
        <v>44377</v>
      </c>
      <c r="H806" t="str">
        <f t="shared" si="13"/>
        <v>Año 2</v>
      </c>
      <c r="I806" s="2" t="str">
        <f>VLOOKUP(LEFT(A806,3),TablasAnexas!$A$22:$B$41,2,FALSE)</f>
        <v>Cauca</v>
      </c>
      <c r="L806" t="str">
        <f>VLOOKUP(A806,[1]HistoriaOrdenCW24031155!$C$2:$F$1413,4,FALSE)</f>
        <v>German Dario Mancipe</v>
      </c>
    </row>
    <row r="807" spans="1:12" x14ac:dyDescent="0.25">
      <c r="A807" t="str">
        <f>VLOOKUP("SurOccidente",[1]HistoriaOrdenCW24031155!$B808:$C$1413,2,FALSE)</f>
        <v>PUT.Cocoya</v>
      </c>
      <c r="B807" s="3">
        <f ca="1">SUMIF([1]HistoriaOrdenCW24031155!$C$1:$E$1413,A807,[1]HistoriaOrdenCW24031155!$E:$E)</f>
        <v>227797126</v>
      </c>
      <c r="C807" s="1">
        <f>SUMIFS([1]HistoriaOrdenCW24031155!$E$2:$E$1413,[1]HistoriaOrdenCW24031155!$C$2:$C$1413,A807,[1]HistoriaOrdenCW24031155!$Z$2:$Z$1413,"")</f>
        <v>0</v>
      </c>
      <c r="D807" s="1">
        <f>SUMIFS([1]HistoriaOrdenCW24031155!$E$2:$E$1413,[1]HistoriaOrdenCW24031155!$C$2:$C$1413,A807,[1]HistoriaOrdenCW24031155!$Z$2:$Z$1413,"&gt; 0")</f>
        <v>227797126</v>
      </c>
      <c r="E807" s="4">
        <f>IFERROR(IF(VLOOKUP(A807,[1]HistoriaOrdenCW24031155!$C$2:$Z$1413,24,FALSE)=0,"",VLOOKUP(A807,[1]HistoriaOrdenCW24031155!$C$2:$Z$1413,24,FALSE)),"")</f>
        <v>44596</v>
      </c>
      <c r="F807" s="2" t="str">
        <f>MID(IF(VLOOKUP("SurOccidente",[1]HistoriaOrdenCW24031155!$B808:$D$1413,2,FALSE)="NA","",(VLOOKUP("SurOccidente",[1]HistoriaOrdenCW24031155!$B808:$D$1413,3,FALSE))),1,90)</f>
        <v>Ampliación Localidades 700 - Ampliación Obras Civiles</v>
      </c>
      <c r="G807" s="4">
        <f>VLOOKUP(A807,[1]HistoriaOrdenCW24031155!$C$2:$O$1413,13,FALSE)</f>
        <v>44221</v>
      </c>
      <c r="H807" t="str">
        <f t="shared" si="13"/>
        <v>Año 2</v>
      </c>
      <c r="I807" s="2" t="str">
        <f>VLOOKUP(LEFT(A807,3),TablasAnexas!$A$22:$B$41,2,FALSE)</f>
        <v>Putumayo</v>
      </c>
      <c r="L807" t="str">
        <f>VLOOKUP(A807,[1]HistoriaOrdenCW24031155!$C$2:$F$1413,4,FALSE)</f>
        <v>Juan Carlos Gonzalez</v>
      </c>
    </row>
    <row r="808" spans="1:12" x14ac:dyDescent="0.25">
      <c r="A808" t="str">
        <f>VLOOKUP("SurOccidente",[1]HistoriaOrdenCW24031155!$B809:$C$1413,2,FALSE)</f>
        <v>TOL.Honda-5</v>
      </c>
      <c r="B808" s="3">
        <f ca="1">SUMIF([1]HistoriaOrdenCW24031155!$C$1:$E$1413,A808,[1]HistoriaOrdenCW24031155!$E:$E)</f>
        <v>2803669</v>
      </c>
      <c r="C808" s="1">
        <f>SUMIFS([1]HistoriaOrdenCW24031155!$E$2:$E$1413,[1]HistoriaOrdenCW24031155!$C$2:$C$1413,A808,[1]HistoriaOrdenCW24031155!$Z$2:$Z$1413,"")</f>
        <v>0</v>
      </c>
      <c r="D808" s="1">
        <f>SUMIFS([1]HistoriaOrdenCW24031155!$E$2:$E$1413,[1]HistoriaOrdenCW24031155!$C$2:$C$1413,A808,[1]HistoriaOrdenCW24031155!$Z$2:$Z$1413,"&gt; 0")</f>
        <v>2803669</v>
      </c>
      <c r="E808" s="4">
        <f>IFERROR(IF(VLOOKUP(A808,[1]HistoriaOrdenCW24031155!$C$2:$Z$1413,24,FALSE)=0,"",VLOOKUP(A808,[1]HistoriaOrdenCW24031155!$C$2:$Z$1413,24,FALSE)),"")</f>
        <v>44411</v>
      </c>
      <c r="F808" s="2" t="str">
        <f>MID(IF(VLOOKUP("SurOccidente",[1]HistoriaOrdenCW24031155!$B809:$D$1413,2,FALSE)="NA","",(VLOOKUP("SurOccidente",[1]HistoriaOrdenCW24031155!$B809:$D$1413,3,FALSE))),1,90)</f>
        <v>Ampliación Localidades 700 - Ampliación Obras Civiles</v>
      </c>
      <c r="G808" s="4">
        <f>VLOOKUP(A808,[1]HistoriaOrdenCW24031155!$C$2:$O$1413,13,FALSE)</f>
        <v>44372</v>
      </c>
      <c r="H808" t="str">
        <f t="shared" si="13"/>
        <v>Año 2</v>
      </c>
      <c r="I808" s="2" t="str">
        <f>VLOOKUP(LEFT(A808,3),TablasAnexas!$A$22:$B$41,2,FALSE)</f>
        <v>Tolima</v>
      </c>
      <c r="L808" t="str">
        <f>VLOOKUP(A808,[1]HistoriaOrdenCW24031155!$C$2:$F$1413,4,FALSE)</f>
        <v>German Dario Mancipe</v>
      </c>
    </row>
    <row r="809" spans="1:12" x14ac:dyDescent="0.25">
      <c r="A809" t="str">
        <f>VLOOKUP("SurOccidente",[1]HistoriaOrdenCW24031155!$B810:$C$1413,2,FALSE)</f>
        <v>PAS.Catambuco</v>
      </c>
      <c r="B809" s="3">
        <f ca="1">SUMIF([1]HistoriaOrdenCW24031155!$C$1:$E$1413,A809,[1]HistoriaOrdenCW24031155!$E:$E)</f>
        <v>4935414</v>
      </c>
      <c r="C809" s="1">
        <f>SUMIFS([1]HistoriaOrdenCW24031155!$E$2:$E$1413,[1]HistoriaOrdenCW24031155!$C$2:$C$1413,A809,[1]HistoriaOrdenCW24031155!$Z$2:$Z$1413,"")</f>
        <v>0</v>
      </c>
      <c r="D809" s="1">
        <f>SUMIFS([1]HistoriaOrdenCW24031155!$E$2:$E$1413,[1]HistoriaOrdenCW24031155!$C$2:$C$1413,A809,[1]HistoriaOrdenCW24031155!$Z$2:$Z$1413,"&gt; 0")</f>
        <v>4935414</v>
      </c>
      <c r="E809" s="4">
        <f>IFERROR(IF(VLOOKUP(A809,[1]HistoriaOrdenCW24031155!$C$2:$Z$1413,24,FALSE)=0,"",VLOOKUP(A809,[1]HistoriaOrdenCW24031155!$C$2:$Z$1413,24,FALSE)),"")</f>
        <v>44411</v>
      </c>
      <c r="F809" s="2" t="str">
        <f>MID(IF(VLOOKUP("SurOccidente",[1]HistoriaOrdenCW24031155!$B810:$D$1413,2,FALSE)="NA","",(VLOOKUP("SurOccidente",[1]HistoriaOrdenCW24031155!$B810:$D$1413,3,FALSE))),1,90)</f>
        <v>Ampliación Localidades 700 - Ampliación Obras Civiles</v>
      </c>
      <c r="G809" s="4">
        <f>VLOOKUP(A809,[1]HistoriaOrdenCW24031155!$C$2:$O$1413,13,FALSE)</f>
        <v>44370</v>
      </c>
      <c r="H809" t="str">
        <f t="shared" si="13"/>
        <v>Año 2</v>
      </c>
      <c r="I809" s="2" t="str">
        <f>VLOOKUP(LEFT(A809,3),TablasAnexas!$A$22:$B$41,2,FALSE)</f>
        <v>Pasto</v>
      </c>
      <c r="L809" t="str">
        <f>VLOOKUP(A809,[1]HistoriaOrdenCW24031155!$C$2:$F$1413,4,FALSE)</f>
        <v>German Dario Mancipe</v>
      </c>
    </row>
    <row r="810" spans="1:12" x14ac:dyDescent="0.25">
      <c r="A810" t="str">
        <f>VLOOKUP("SurOccidente",[1]HistoriaOrdenCW24031155!$B811:$C$1413,2,FALSE)</f>
        <v>NAR.Tumaco-2</v>
      </c>
      <c r="B810" s="3">
        <f ca="1">SUMIF([1]HistoriaOrdenCW24031155!$C$1:$E$1413,A810,[1]HistoriaOrdenCW24031155!$E:$E)</f>
        <v>4306458</v>
      </c>
      <c r="C810" s="1">
        <f>SUMIFS([1]HistoriaOrdenCW24031155!$E$2:$E$1413,[1]HistoriaOrdenCW24031155!$C$2:$C$1413,A810,[1]HistoriaOrdenCW24031155!$Z$2:$Z$1413,"")</f>
        <v>0</v>
      </c>
      <c r="D810" s="1">
        <f>SUMIFS([1]HistoriaOrdenCW24031155!$E$2:$E$1413,[1]HistoriaOrdenCW24031155!$C$2:$C$1413,A810,[1]HistoriaOrdenCW24031155!$Z$2:$Z$1413,"&gt; 0")</f>
        <v>4306458</v>
      </c>
      <c r="E810" s="4">
        <f>IFERROR(IF(VLOOKUP(A810,[1]HistoriaOrdenCW24031155!$C$2:$Z$1413,24,FALSE)=0,"",VLOOKUP(A810,[1]HistoriaOrdenCW24031155!$C$2:$Z$1413,24,FALSE)),"")</f>
        <v>44411</v>
      </c>
      <c r="F810" s="2" t="str">
        <f>MID(IF(VLOOKUP("SurOccidente",[1]HistoriaOrdenCW24031155!$B811:$D$1413,2,FALSE)="NA","",(VLOOKUP("SurOccidente",[1]HistoriaOrdenCW24031155!$B811:$D$1413,3,FALSE))),1,90)</f>
        <v>Ampliación Localidades 700 - Ampliación Obras Civiles</v>
      </c>
      <c r="G810" s="4">
        <f>VLOOKUP(A810,[1]HistoriaOrdenCW24031155!$C$2:$O$1413,13,FALSE)</f>
        <v>44370</v>
      </c>
      <c r="H810" t="str">
        <f t="shared" si="13"/>
        <v>Año 2</v>
      </c>
      <c r="I810" s="2" t="str">
        <f>VLOOKUP(LEFT(A810,3),TablasAnexas!$A$22:$B$41,2,FALSE)</f>
        <v>Nariño</v>
      </c>
      <c r="L810" t="str">
        <f>VLOOKUP(A810,[1]HistoriaOrdenCW24031155!$C$2:$F$1413,4,FALSE)</f>
        <v>German Dario Mancipe</v>
      </c>
    </row>
    <row r="811" spans="1:12" x14ac:dyDescent="0.25">
      <c r="A811" t="str">
        <f>VLOOKUP("SurOccidente",[1]HistoriaOrdenCW24031155!$B812:$C$1413,2,FALSE)</f>
        <v>CAL.Unilever</v>
      </c>
      <c r="B811" s="3">
        <f ca="1">SUMIF([1]HistoriaOrdenCW24031155!$C$1:$E$1413,A811,[1]HistoriaOrdenCW24031155!$E:$E)</f>
        <v>5480513</v>
      </c>
      <c r="C811" s="1">
        <f>SUMIFS([1]HistoriaOrdenCW24031155!$E$2:$E$1413,[1]HistoriaOrdenCW24031155!$C$2:$C$1413,A811,[1]HistoriaOrdenCW24031155!$Z$2:$Z$1413,"")</f>
        <v>0</v>
      </c>
      <c r="D811" s="1">
        <f>SUMIFS([1]HistoriaOrdenCW24031155!$E$2:$E$1413,[1]HistoriaOrdenCW24031155!$C$2:$C$1413,A811,[1]HistoriaOrdenCW24031155!$Z$2:$Z$1413,"&gt; 0")</f>
        <v>5480513</v>
      </c>
      <c r="E811" s="4">
        <f>IFERROR(IF(VLOOKUP(A811,[1]HistoriaOrdenCW24031155!$C$2:$Z$1413,24,FALSE)=0,"",VLOOKUP(A811,[1]HistoriaOrdenCW24031155!$C$2:$Z$1413,24,FALSE)),"")</f>
        <v>44411</v>
      </c>
      <c r="F811" s="2" t="str">
        <f>MID(IF(VLOOKUP("SurOccidente",[1]HistoriaOrdenCW24031155!$B812:$D$1413,2,FALSE)="NA","",(VLOOKUP("SurOccidente",[1]HistoriaOrdenCW24031155!$B812:$D$1413,3,FALSE))),1,90)</f>
        <v>Ampliación Localidades 700 - Ampliación Obras Civiles</v>
      </c>
      <c r="G811" s="4">
        <f>VLOOKUP(A811,[1]HistoriaOrdenCW24031155!$C$2:$O$1413,13,FALSE)</f>
        <v>44370</v>
      </c>
      <c r="H811" t="str">
        <f t="shared" si="13"/>
        <v>Año 2</v>
      </c>
      <c r="I811" s="2" t="str">
        <f>VLOOKUP(LEFT(A811,3),TablasAnexas!$A$22:$B$41,2,FALSE)</f>
        <v>Cali</v>
      </c>
      <c r="L811" t="str">
        <f>VLOOKUP(A811,[1]HistoriaOrdenCW24031155!$C$2:$F$1413,4,FALSE)</f>
        <v>German Dario Mancipe</v>
      </c>
    </row>
    <row r="812" spans="1:12" x14ac:dyDescent="0.25">
      <c r="A812" t="str">
        <f>VLOOKUP("SurOccidente",[1]HistoriaOrdenCW24031155!$B813:$C$1413,2,FALSE)</f>
        <v>PAS.RB Laureles</v>
      </c>
      <c r="B812" s="3">
        <f ca="1">SUMIF([1]HistoriaOrdenCW24031155!$C$1:$E$1413,A812,[1]HistoriaOrdenCW24031155!$E:$E)</f>
        <v>875970</v>
      </c>
      <c r="C812" s="1">
        <f>SUMIFS([1]HistoriaOrdenCW24031155!$E$2:$E$1413,[1]HistoriaOrdenCW24031155!$C$2:$C$1413,A812,[1]HistoriaOrdenCW24031155!$Z$2:$Z$1413,"")</f>
        <v>0</v>
      </c>
      <c r="D812" s="1">
        <f>SUMIFS([1]HistoriaOrdenCW24031155!$E$2:$E$1413,[1]HistoriaOrdenCW24031155!$C$2:$C$1413,A812,[1]HistoriaOrdenCW24031155!$Z$2:$Z$1413,"&gt; 0")</f>
        <v>875970</v>
      </c>
      <c r="E812" s="4">
        <f>IFERROR(IF(VLOOKUP(A812,[1]HistoriaOrdenCW24031155!$C$2:$Z$1413,24,FALSE)=0,"",VLOOKUP(A812,[1]HistoriaOrdenCW24031155!$C$2:$Z$1413,24,FALSE)),"")</f>
        <v>44473</v>
      </c>
      <c r="F812" s="2" t="str">
        <f>MID(IF(VLOOKUP("SurOccidente",[1]HistoriaOrdenCW24031155!$B813:$D$1413,2,FALSE)="NA","",(VLOOKUP("SurOccidente",[1]HistoriaOrdenCW24031155!$B813:$D$1413,3,FALSE))),1,90)</f>
        <v>Plan de Expansión - Búsqueda de Sitios</v>
      </c>
      <c r="G812" s="4">
        <f>VLOOKUP(A812,[1]HistoriaOrdenCW24031155!$C$2:$O$1413,13,FALSE)</f>
        <v>44375</v>
      </c>
      <c r="H812" t="str">
        <f t="shared" si="13"/>
        <v>Año 2</v>
      </c>
      <c r="I812" s="2" t="str">
        <f>VLOOKUP(LEFT(A812,3),TablasAnexas!$A$22:$B$41,2,FALSE)</f>
        <v>Pasto</v>
      </c>
      <c r="L812" t="str">
        <f>VLOOKUP(A812,[1]HistoriaOrdenCW24031155!$C$2:$F$1413,4,FALSE)</f>
        <v>German David Diez</v>
      </c>
    </row>
    <row r="813" spans="1:12" x14ac:dyDescent="0.25">
      <c r="A813" t="str">
        <f>VLOOKUP("SurOccidente",[1]HistoriaOrdenCW24031155!$B814:$C$1413,2,FALSE)</f>
        <v>VAL.Dapa</v>
      </c>
      <c r="B813" s="3">
        <f ca="1">SUMIF([1]HistoriaOrdenCW24031155!$C$1:$E$1413,A813,[1]HistoriaOrdenCW24031155!$E:$E)</f>
        <v>2349506</v>
      </c>
      <c r="C813" s="1">
        <f>SUMIFS([1]HistoriaOrdenCW24031155!$E$2:$E$1413,[1]HistoriaOrdenCW24031155!$C$2:$C$1413,A813,[1]HistoriaOrdenCW24031155!$Z$2:$Z$1413,"")</f>
        <v>0</v>
      </c>
      <c r="D813" s="1">
        <f>SUMIFS([1]HistoriaOrdenCW24031155!$E$2:$E$1413,[1]HistoriaOrdenCW24031155!$C$2:$C$1413,A813,[1]HistoriaOrdenCW24031155!$Z$2:$Z$1413,"&gt; 0")</f>
        <v>2349506</v>
      </c>
      <c r="E813" s="4">
        <f>IFERROR(IF(VLOOKUP(A813,[1]HistoriaOrdenCW24031155!$C$2:$Z$1413,24,FALSE)=0,"",VLOOKUP(A813,[1]HistoriaOrdenCW24031155!$C$2:$Z$1413,24,FALSE)),"")</f>
        <v>44411</v>
      </c>
      <c r="F813" s="2" t="str">
        <f>MID(IF(VLOOKUP("SurOccidente",[1]HistoriaOrdenCW24031155!$B814:$D$1413,2,FALSE)="NA","",(VLOOKUP("SurOccidente",[1]HistoriaOrdenCW24031155!$B814:$D$1413,3,FALSE))),1,90)</f>
        <v>Ampliación Localidades 700 - Ampliación Obras Civiles</v>
      </c>
      <c r="G813" s="4">
        <f>VLOOKUP(A813,[1]HistoriaOrdenCW24031155!$C$2:$O$1413,13,FALSE)</f>
        <v>44370</v>
      </c>
      <c r="H813" t="str">
        <f t="shared" si="13"/>
        <v>Año 2</v>
      </c>
      <c r="I813" s="2" t="str">
        <f>VLOOKUP(LEFT(A813,3),TablasAnexas!$A$22:$B$41,2,FALSE)</f>
        <v>Valle del Cauca</v>
      </c>
      <c r="L813" t="str">
        <f>VLOOKUP(A813,[1]HistoriaOrdenCW24031155!$C$2:$F$1413,4,FALSE)</f>
        <v>German Dario Mancipe</v>
      </c>
    </row>
    <row r="814" spans="1:12" x14ac:dyDescent="0.25">
      <c r="A814" t="str">
        <f>VLOOKUP("SurOccidente",[1]HistoriaOrdenCW24031155!$B815:$C$1413,2,FALSE)</f>
        <v>TOL.RB Flandes-6</v>
      </c>
      <c r="B814" s="3">
        <f ca="1">SUMIF([1]HistoriaOrdenCW24031155!$C$1:$E$1413,A814,[1]HistoriaOrdenCW24031155!$E:$E)</f>
        <v>1526253</v>
      </c>
      <c r="C814" s="1">
        <f>SUMIFS([1]HistoriaOrdenCW24031155!$E$2:$E$1413,[1]HistoriaOrdenCW24031155!$C$2:$C$1413,A814,[1]HistoriaOrdenCW24031155!$Z$2:$Z$1413,"")</f>
        <v>0</v>
      </c>
      <c r="D814" s="1">
        <f>SUMIFS([1]HistoriaOrdenCW24031155!$E$2:$E$1413,[1]HistoriaOrdenCW24031155!$C$2:$C$1413,A814,[1]HistoriaOrdenCW24031155!$Z$2:$Z$1413,"&gt; 0")</f>
        <v>1526253</v>
      </c>
      <c r="E814" s="4">
        <f>IFERROR(IF(VLOOKUP(A814,[1]HistoriaOrdenCW24031155!$C$2:$Z$1413,24,FALSE)=0,"",VLOOKUP(A814,[1]HistoriaOrdenCW24031155!$C$2:$Z$1413,24,FALSE)),"")</f>
        <v>44567</v>
      </c>
      <c r="F814" s="2" t="str">
        <f>MID(IF(VLOOKUP("SurOccidente",[1]HistoriaOrdenCW24031155!$B815:$D$1413,2,FALSE)="NA","",(VLOOKUP("SurOccidente",[1]HistoriaOrdenCW24031155!$B815:$D$1413,3,FALSE))),1,90)</f>
        <v>Plan de Expansión - Búsqueda de Sitios</v>
      </c>
      <c r="G814" s="4">
        <f>VLOOKUP(A814,[1]HistoriaOrdenCW24031155!$C$2:$O$1413,13,FALSE)</f>
        <v>44372</v>
      </c>
      <c r="H814" t="str">
        <f t="shared" si="13"/>
        <v>Año 2</v>
      </c>
      <c r="I814" s="2" t="str">
        <f>VLOOKUP(LEFT(A814,3),TablasAnexas!$A$22:$B$41,2,FALSE)</f>
        <v>Tolima</v>
      </c>
      <c r="L814" t="str">
        <f>VLOOKUP(A814,[1]HistoriaOrdenCW24031155!$C$2:$F$1413,4,FALSE)</f>
        <v>German David Diez</v>
      </c>
    </row>
    <row r="815" spans="1:12" x14ac:dyDescent="0.25">
      <c r="A815" t="str">
        <f>VLOOKUP("SurOccidente",[1]HistoriaOrdenCW24031155!$B816:$C$1413,2,FALSE)</f>
        <v>CAL.Versalles</v>
      </c>
      <c r="B815" s="3">
        <f ca="1">SUMIF([1]HistoriaOrdenCW24031155!$C$1:$E$1413,A815,[1]HistoriaOrdenCW24031155!$E:$E)</f>
        <v>1164217</v>
      </c>
      <c r="C815" s="1">
        <f>SUMIFS([1]HistoriaOrdenCW24031155!$E$2:$E$1413,[1]HistoriaOrdenCW24031155!$C$2:$C$1413,A815,[1]HistoriaOrdenCW24031155!$Z$2:$Z$1413,"")</f>
        <v>0</v>
      </c>
      <c r="D815" s="1">
        <f>SUMIFS([1]HistoriaOrdenCW24031155!$E$2:$E$1413,[1]HistoriaOrdenCW24031155!$C$2:$C$1413,A815,[1]HistoriaOrdenCW24031155!$Z$2:$Z$1413,"&gt; 0")</f>
        <v>1164217</v>
      </c>
      <c r="E815" s="4">
        <f>IFERROR(IF(VLOOKUP(A815,[1]HistoriaOrdenCW24031155!$C$2:$Z$1413,24,FALSE)=0,"",VLOOKUP(A815,[1]HistoriaOrdenCW24031155!$C$2:$Z$1413,24,FALSE)),"")</f>
        <v>44411</v>
      </c>
      <c r="F815" s="2" t="str">
        <f>MID(IF(VLOOKUP("SurOccidente",[1]HistoriaOrdenCW24031155!$B816:$D$1413,2,FALSE)="NA","",(VLOOKUP("SurOccidente",[1]HistoriaOrdenCW24031155!$B816:$D$1413,3,FALSE))),1,90)</f>
        <v>Ampliación Localidades 700 - Ampliación Obras Civiles</v>
      </c>
      <c r="G815" s="4">
        <f>VLOOKUP(A815,[1]HistoriaOrdenCW24031155!$C$2:$O$1413,13,FALSE)</f>
        <v>44368</v>
      </c>
      <c r="H815" t="str">
        <f t="shared" si="13"/>
        <v>Año 2</v>
      </c>
      <c r="I815" s="2" t="str">
        <f>VLOOKUP(LEFT(A815,3),TablasAnexas!$A$22:$B$41,2,FALSE)</f>
        <v>Cali</v>
      </c>
      <c r="L815" t="str">
        <f>VLOOKUP(A815,[1]HistoriaOrdenCW24031155!$C$2:$F$1413,4,FALSE)</f>
        <v>German Dario Mancipe</v>
      </c>
    </row>
    <row r="816" spans="1:12" x14ac:dyDescent="0.25">
      <c r="A816" t="str">
        <f>VLOOKUP("SurOccidente",[1]HistoriaOrdenCW24031155!$B817:$C$1413,2,FALSE)</f>
        <v>PAS.IND Dromayor</v>
      </c>
      <c r="B816" s="3">
        <f ca="1">SUMIF([1]HistoriaOrdenCW24031155!$C$1:$E$1413,A816,[1]HistoriaOrdenCW24031155!$E:$E)</f>
        <v>2945592</v>
      </c>
      <c r="C816" s="1">
        <f>SUMIFS([1]HistoriaOrdenCW24031155!$E$2:$E$1413,[1]HistoriaOrdenCW24031155!$C$2:$C$1413,A816,[1]HistoriaOrdenCW24031155!$Z$2:$Z$1413,"")</f>
        <v>0</v>
      </c>
      <c r="D816" s="1">
        <f>SUMIFS([1]HistoriaOrdenCW24031155!$E$2:$E$1413,[1]HistoriaOrdenCW24031155!$C$2:$C$1413,A816,[1]HistoriaOrdenCW24031155!$Z$2:$Z$1413,"&gt; 0")</f>
        <v>2945592</v>
      </c>
      <c r="E816" s="4">
        <f>IFERROR(IF(VLOOKUP(A816,[1]HistoriaOrdenCW24031155!$C$2:$Z$1413,24,FALSE)=0,"",VLOOKUP(A816,[1]HistoriaOrdenCW24031155!$C$2:$Z$1413,24,FALSE)),"")</f>
        <v>44442</v>
      </c>
      <c r="F816" s="2" t="str">
        <f>MID(IF(VLOOKUP("SurOccidente",[1]HistoriaOrdenCW24031155!$B817:$D$1413,2,FALSE)="NA","",(VLOOKUP("SurOccidente",[1]HistoriaOrdenCW24031155!$B817:$D$1413,3,FALSE))),1,90)</f>
        <v>Desmontes - Estructuras Metalmecanicas</v>
      </c>
      <c r="G816" s="4">
        <f>VLOOKUP(A816,[1]HistoriaOrdenCW24031155!$C$2:$O$1413,13,FALSE)</f>
        <v>44368</v>
      </c>
      <c r="H816" t="str">
        <f t="shared" si="13"/>
        <v>Año 2</v>
      </c>
      <c r="I816" s="2" t="str">
        <f>VLOOKUP(LEFT(A816,3),TablasAnexas!$A$22:$B$41,2,FALSE)</f>
        <v>Pasto</v>
      </c>
      <c r="L816" t="str">
        <f>VLOOKUP(A816,[1]HistoriaOrdenCW24031155!$C$2:$F$1413,4,FALSE)</f>
        <v>German Dario Mancipe</v>
      </c>
    </row>
    <row r="817" spans="1:12" x14ac:dyDescent="0.25">
      <c r="A817" t="str">
        <f>VLOOKUP("SurOccidente",[1]HistoriaOrdenCW24031155!$B818:$C$1413,2,FALSE)</f>
        <v>TOL.Flandes-6</v>
      </c>
      <c r="B817" s="3">
        <f ca="1">SUMIF([1]HistoriaOrdenCW24031155!$C$1:$E$1413,A817,[1]HistoriaOrdenCW24031155!$E:$E)</f>
        <v>1588235</v>
      </c>
      <c r="C817" s="1">
        <f>SUMIFS([1]HistoriaOrdenCW24031155!$E$2:$E$1413,[1]HistoriaOrdenCW24031155!$C$2:$C$1413,A817,[1]HistoriaOrdenCW24031155!$Z$2:$Z$1413,"")</f>
        <v>0</v>
      </c>
      <c r="D817" s="1">
        <f>SUMIFS([1]HistoriaOrdenCW24031155!$E$2:$E$1413,[1]HistoriaOrdenCW24031155!$C$2:$C$1413,A817,[1]HistoriaOrdenCW24031155!$Z$2:$Z$1413,"&gt; 0")</f>
        <v>1588235</v>
      </c>
      <c r="E817" s="4">
        <f>IFERROR(IF(VLOOKUP(A817,[1]HistoriaOrdenCW24031155!$C$2:$Z$1413,24,FALSE)=0,"",VLOOKUP(A817,[1]HistoriaOrdenCW24031155!$C$2:$Z$1413,24,FALSE)),"")</f>
        <v>44442</v>
      </c>
      <c r="F817" s="2" t="str">
        <f>MID(IF(VLOOKUP("SurOccidente",[1]HistoriaOrdenCW24031155!$B818:$D$1413,2,FALSE)="NA","",(VLOOKUP("SurOccidente",[1]HistoriaOrdenCW24031155!$B818:$D$1413,3,FALSE))),1,90)</f>
        <v>Desmontes - Estructuras Metalmecanicas</v>
      </c>
      <c r="G817" s="4">
        <f>VLOOKUP(A817,[1]HistoriaOrdenCW24031155!$C$2:$O$1413,13,FALSE)</f>
        <v>44368</v>
      </c>
      <c r="H817" t="str">
        <f t="shared" si="13"/>
        <v>Año 2</v>
      </c>
      <c r="I817" s="2" t="str">
        <f>VLOOKUP(LEFT(A817,3),TablasAnexas!$A$22:$B$41,2,FALSE)</f>
        <v>Tolima</v>
      </c>
      <c r="L817" t="str">
        <f>VLOOKUP(A817,[1]HistoriaOrdenCW24031155!$C$2:$F$1413,4,FALSE)</f>
        <v>German Dario Mancipe</v>
      </c>
    </row>
    <row r="818" spans="1:12" x14ac:dyDescent="0.25">
      <c r="A818" t="str">
        <f>VLOOKUP("SurOccidente",[1]HistoriaOrdenCW24031155!$B819:$C$1413,2,FALSE)</f>
        <v>VAL.IND Bucaneros VillaLucia</v>
      </c>
      <c r="B818" s="3">
        <f ca="1">SUMIF([1]HistoriaOrdenCW24031155!$C$1:$E$1413,A818,[1]HistoriaOrdenCW24031155!$E:$E)</f>
        <v>7623541</v>
      </c>
      <c r="C818" s="1">
        <f>SUMIFS([1]HistoriaOrdenCW24031155!$E$2:$E$1413,[1]HistoriaOrdenCW24031155!$C$2:$C$1413,A818,[1]HistoriaOrdenCW24031155!$Z$2:$Z$1413,"")</f>
        <v>0</v>
      </c>
      <c r="D818" s="1">
        <f>SUMIFS([1]HistoriaOrdenCW24031155!$E$2:$E$1413,[1]HistoriaOrdenCW24031155!$C$2:$C$1413,A818,[1]HistoriaOrdenCW24031155!$Z$2:$Z$1413,"&gt; 0")</f>
        <v>7623541</v>
      </c>
      <c r="E818" s="4">
        <f>IFERROR(IF(VLOOKUP(A818,[1]HistoriaOrdenCW24031155!$C$2:$Z$1413,24,FALSE)=0,"",VLOOKUP(A818,[1]HistoriaOrdenCW24031155!$C$2:$Z$1413,24,FALSE)),"")</f>
        <v>44473</v>
      </c>
      <c r="F818" s="2" t="str">
        <f>MID(IF(VLOOKUP("SurOccidente",[1]HistoriaOrdenCW24031155!$B819:$D$1413,2,FALSE)="NA","",(VLOOKUP("SurOccidente",[1]HistoriaOrdenCW24031155!$B819:$D$1413,3,FALSE))),1,90)</f>
        <v>Desmontes - Estructuras Metalmecanicas</v>
      </c>
      <c r="G818" s="4">
        <f>VLOOKUP(A818,[1]HistoriaOrdenCW24031155!$C$2:$O$1413,13,FALSE)</f>
        <v>44368</v>
      </c>
      <c r="H818" t="str">
        <f t="shared" si="13"/>
        <v>Año 2</v>
      </c>
      <c r="I818" s="2" t="str">
        <f>VLOOKUP(LEFT(A818,3),TablasAnexas!$A$22:$B$41,2,FALSE)</f>
        <v>Valle del Cauca</v>
      </c>
      <c r="L818" t="str">
        <f>VLOOKUP(A818,[1]HistoriaOrdenCW24031155!$C$2:$F$1413,4,FALSE)</f>
        <v>German Dario Mancipe</v>
      </c>
    </row>
    <row r="819" spans="1:12" x14ac:dyDescent="0.25">
      <c r="A819" t="str">
        <f>VLOOKUP("SurOccidente",[1]HistoriaOrdenCW24031155!$B820:$C$1413,2,FALSE)</f>
        <v>VAL.IND Carvajal Empaques</v>
      </c>
      <c r="B819" s="3">
        <f ca="1">SUMIF([1]HistoriaOrdenCW24031155!$C$1:$E$1413,A819,[1]HistoriaOrdenCW24031155!$E:$E)</f>
        <v>2796768</v>
      </c>
      <c r="C819" s="1">
        <f>SUMIFS([1]HistoriaOrdenCW24031155!$E$2:$E$1413,[1]HistoriaOrdenCW24031155!$C$2:$C$1413,A819,[1]HistoriaOrdenCW24031155!$Z$2:$Z$1413,"")</f>
        <v>0</v>
      </c>
      <c r="D819" s="1">
        <f>SUMIFS([1]HistoriaOrdenCW24031155!$E$2:$E$1413,[1]HistoriaOrdenCW24031155!$C$2:$C$1413,A819,[1]HistoriaOrdenCW24031155!$Z$2:$Z$1413,"&gt; 0")</f>
        <v>2796768</v>
      </c>
      <c r="E819" s="4">
        <f>IFERROR(IF(VLOOKUP(A819,[1]HistoriaOrdenCW24031155!$C$2:$Z$1413,24,FALSE)=0,"",VLOOKUP(A819,[1]HistoriaOrdenCW24031155!$C$2:$Z$1413,24,FALSE)),"")</f>
        <v>44624</v>
      </c>
      <c r="F819" s="2" t="str">
        <f>MID(IF(VLOOKUP("SurOccidente",[1]HistoriaOrdenCW24031155!$B820:$D$1413,2,FALSE)="NA","",(VLOOKUP("SurOccidente",[1]HistoriaOrdenCW24031155!$B820:$D$1413,3,FALSE))),1,90)</f>
        <v>Desmontes - Estructuras Metalmecanicas</v>
      </c>
      <c r="G819" s="4">
        <f>VLOOKUP(A819,[1]HistoriaOrdenCW24031155!$C$2:$O$1413,13,FALSE)</f>
        <v>44368</v>
      </c>
      <c r="H819" t="str">
        <f t="shared" si="13"/>
        <v>Año 2</v>
      </c>
      <c r="I819" s="2" t="str">
        <f>VLOOKUP(LEFT(A819,3),TablasAnexas!$A$22:$B$41,2,FALSE)</f>
        <v>Valle del Cauca</v>
      </c>
      <c r="L819" t="str">
        <f>VLOOKUP(A819,[1]HistoriaOrdenCW24031155!$C$2:$F$1413,4,FALSE)</f>
        <v>German Dario Mancipe</v>
      </c>
    </row>
    <row r="820" spans="1:12" x14ac:dyDescent="0.25">
      <c r="A820" t="str">
        <f>VLOOKUP("SurOccidente",[1]HistoriaOrdenCW24031155!$B821:$C$1413,2,FALSE)</f>
        <v>TOL.Fresno</v>
      </c>
      <c r="B820" s="3">
        <f ca="1">SUMIF([1]HistoriaOrdenCW24031155!$C$1:$E$1413,A820,[1]HistoriaOrdenCW24031155!$E:$E)</f>
        <v>4927142</v>
      </c>
      <c r="C820" s="1">
        <f>SUMIFS([1]HistoriaOrdenCW24031155!$E$2:$E$1413,[1]HistoriaOrdenCW24031155!$C$2:$C$1413,A820,[1]HistoriaOrdenCW24031155!$Z$2:$Z$1413,"")</f>
        <v>0</v>
      </c>
      <c r="D820" s="1">
        <f>SUMIFS([1]HistoriaOrdenCW24031155!$E$2:$E$1413,[1]HistoriaOrdenCW24031155!$C$2:$C$1413,A820,[1]HistoriaOrdenCW24031155!$Z$2:$Z$1413,"&gt; 0")</f>
        <v>4927142</v>
      </c>
      <c r="E820" s="4">
        <f>IFERROR(IF(VLOOKUP(A820,[1]HistoriaOrdenCW24031155!$C$2:$Z$1413,24,FALSE)=0,"",VLOOKUP(A820,[1]HistoriaOrdenCW24031155!$C$2:$Z$1413,24,FALSE)),"")</f>
        <v>44411</v>
      </c>
      <c r="F820" s="2" t="str">
        <f>MID(IF(VLOOKUP("SurOccidente",[1]HistoriaOrdenCW24031155!$B821:$D$1413,2,FALSE)="NA","",(VLOOKUP("SurOccidente",[1]HistoriaOrdenCW24031155!$B821:$D$1413,3,FALSE))),1,90)</f>
        <v>Ampliación Localidades 700 - Ampliación Obras Civiles</v>
      </c>
      <c r="G820" s="4">
        <f>VLOOKUP(A820,[1]HistoriaOrdenCW24031155!$C$2:$O$1413,13,FALSE)</f>
        <v>44365</v>
      </c>
      <c r="H820" t="str">
        <f t="shared" si="13"/>
        <v>Año 2</v>
      </c>
      <c r="I820" s="2" t="str">
        <f>VLOOKUP(LEFT(A820,3),TablasAnexas!$A$22:$B$41,2,FALSE)</f>
        <v>Tolima</v>
      </c>
      <c r="L820" t="str">
        <f>VLOOKUP(A820,[1]HistoriaOrdenCW24031155!$C$2:$F$1413,4,FALSE)</f>
        <v>German Dario Mancipe</v>
      </c>
    </row>
    <row r="821" spans="1:12" x14ac:dyDescent="0.25">
      <c r="A821" t="str">
        <f>VLOOKUP("SurOccidente",[1]HistoriaOrdenCW24031155!$B822:$C$1413,2,FALSE)</f>
        <v>CAU.Calibio</v>
      </c>
      <c r="B821" s="3">
        <f ca="1">SUMIF([1]HistoriaOrdenCW24031155!$C$1:$E$1413,A821,[1]HistoriaOrdenCW24031155!$E:$E)</f>
        <v>20634282</v>
      </c>
      <c r="C821" s="1">
        <f>SUMIFS([1]HistoriaOrdenCW24031155!$E$2:$E$1413,[1]HistoriaOrdenCW24031155!$C$2:$C$1413,A821,[1]HistoriaOrdenCW24031155!$Z$2:$Z$1413,"")</f>
        <v>0</v>
      </c>
      <c r="D821" s="1">
        <f>SUMIFS([1]HistoriaOrdenCW24031155!$E$2:$E$1413,[1]HistoriaOrdenCW24031155!$C$2:$C$1413,A821,[1]HistoriaOrdenCW24031155!$Z$2:$Z$1413,"&gt; 0")</f>
        <v>20634282</v>
      </c>
      <c r="E821" s="4">
        <f>IFERROR(IF(VLOOKUP(A821,[1]HistoriaOrdenCW24031155!$C$2:$Z$1413,24,FALSE)=0,"",VLOOKUP(A821,[1]HistoriaOrdenCW24031155!$C$2:$Z$1413,24,FALSE)),"")</f>
        <v>44378</v>
      </c>
      <c r="F821" s="2" t="str">
        <f>MID(IF(VLOOKUP("SurOccidente",[1]HistoriaOrdenCW24031155!$B822:$D$1413,2,FALSE)="NA","",(VLOOKUP("SurOccidente",[1]HistoriaOrdenCW24031155!$B822:$D$1413,3,FALSE))),1,90)</f>
        <v>Adecuaciones - Civiles LTE u Otras tecnologias</v>
      </c>
      <c r="G821" s="4">
        <f>VLOOKUP(A821,[1]HistoriaOrdenCW24031155!$C$2:$O$1413,13,FALSE)</f>
        <v>44347</v>
      </c>
      <c r="H821" t="str">
        <f t="shared" si="13"/>
        <v>Año 2</v>
      </c>
      <c r="I821" s="2" t="str">
        <f>VLOOKUP(LEFT(A821,3),TablasAnexas!$A$22:$B$41,2,FALSE)</f>
        <v>Cauca</v>
      </c>
      <c r="L821" t="str">
        <f>VLOOKUP(A821,[1]HistoriaOrdenCW24031155!$C$2:$F$1413,4,FALSE)</f>
        <v>German Dario Mancipe</v>
      </c>
    </row>
    <row r="822" spans="1:12" x14ac:dyDescent="0.25">
      <c r="A822" t="str">
        <f>VLOOKUP("SurOccidente",[1]HistoriaOrdenCW24031155!$B823:$C$1413,2,FALSE)</f>
        <v>VAL.Montebello</v>
      </c>
      <c r="B822" s="3">
        <f ca="1">SUMIF([1]HistoriaOrdenCW24031155!$C$1:$E$1413,A822,[1]HistoriaOrdenCW24031155!$E:$E)</f>
        <v>23288415</v>
      </c>
      <c r="C822" s="1">
        <f>SUMIFS([1]HistoriaOrdenCW24031155!$E$2:$E$1413,[1]HistoriaOrdenCW24031155!$C$2:$C$1413,A822,[1]HistoriaOrdenCW24031155!$Z$2:$Z$1413,"")</f>
        <v>0</v>
      </c>
      <c r="D822" s="1">
        <f>SUMIFS([1]HistoriaOrdenCW24031155!$E$2:$E$1413,[1]HistoriaOrdenCW24031155!$C$2:$C$1413,A822,[1]HistoriaOrdenCW24031155!$Z$2:$Z$1413,"&gt; 0")</f>
        <v>23288415</v>
      </c>
      <c r="E822" s="4">
        <f>IFERROR(IF(VLOOKUP(A822,[1]HistoriaOrdenCW24031155!$C$2:$Z$1413,24,FALSE)=0,"",VLOOKUP(A822,[1]HistoriaOrdenCW24031155!$C$2:$Z$1413,24,FALSE)),"")</f>
        <v>44624</v>
      </c>
      <c r="F822" s="2" t="str">
        <f>MID(IF(VLOOKUP("SurOccidente",[1]HistoriaOrdenCW24031155!$B823:$D$1413,2,FALSE)="NA","",(VLOOKUP("SurOccidente",[1]HistoriaOrdenCW24031155!$B823:$D$1413,3,FALSE))),1,90)</f>
        <v>Ampliación Localidades 700 - Ampliación Obras Civiles</v>
      </c>
      <c r="G822" s="4">
        <f>VLOOKUP(A822,[1]HistoriaOrdenCW24031155!$C$2:$O$1413,13,FALSE)</f>
        <v>44363</v>
      </c>
      <c r="H822" t="str">
        <f t="shared" si="13"/>
        <v>Año 2</v>
      </c>
      <c r="I822" s="2" t="str">
        <f>VLOOKUP(LEFT(A822,3),TablasAnexas!$A$22:$B$41,2,FALSE)</f>
        <v>Valle del Cauca</v>
      </c>
      <c r="L822" t="str">
        <f>VLOOKUP(A822,[1]HistoriaOrdenCW24031155!$C$2:$F$1413,4,FALSE)</f>
        <v>German Dario Mancipe</v>
      </c>
    </row>
    <row r="823" spans="1:12" x14ac:dyDescent="0.25">
      <c r="A823" t="str">
        <f>VLOOKUP("SurOccidente",[1]HistoriaOrdenCW24031155!$B824:$C$1413,2,FALSE)</f>
        <v>TOL.Sumapaz</v>
      </c>
      <c r="B823" s="3">
        <f ca="1">SUMIF([1]HistoriaOrdenCW24031155!$C$1:$E$1413,A823,[1]HistoriaOrdenCW24031155!$E:$E)</f>
        <v>25335710</v>
      </c>
      <c r="C823" s="1">
        <f>SUMIFS([1]HistoriaOrdenCW24031155!$E$2:$E$1413,[1]HistoriaOrdenCW24031155!$C$2:$C$1413,A823,[1]HistoriaOrdenCW24031155!$Z$2:$Z$1413,"")</f>
        <v>0</v>
      </c>
      <c r="D823" s="1">
        <f>SUMIFS([1]HistoriaOrdenCW24031155!$E$2:$E$1413,[1]HistoriaOrdenCW24031155!$C$2:$C$1413,A823,[1]HistoriaOrdenCW24031155!$Z$2:$Z$1413,"&gt; 0")</f>
        <v>25335710</v>
      </c>
      <c r="E823" s="4">
        <f>IFERROR(IF(VLOOKUP(A823,[1]HistoriaOrdenCW24031155!$C$2:$Z$1413,24,FALSE)=0,"",VLOOKUP(A823,[1]HistoriaOrdenCW24031155!$C$2:$Z$1413,24,FALSE)),"")</f>
        <v>44567</v>
      </c>
      <c r="F823" s="2" t="str">
        <f>MID(IF(VLOOKUP("SurOccidente",[1]HistoriaOrdenCW24031155!$B824:$D$1413,2,FALSE)="NA","",(VLOOKUP("SurOccidente",[1]HistoriaOrdenCW24031155!$B824:$D$1413,3,FALSE))),1,90)</f>
        <v>Ampliación Localidades 700 - Ampliación Obras Civiles</v>
      </c>
      <c r="G823" s="4">
        <f>VLOOKUP(A823,[1]HistoriaOrdenCW24031155!$C$2:$O$1413,13,FALSE)</f>
        <v>44363</v>
      </c>
      <c r="H823" t="str">
        <f t="shared" si="13"/>
        <v>Año 2</v>
      </c>
      <c r="I823" s="2" t="str">
        <f>VLOOKUP(LEFT(A823,3),TablasAnexas!$A$22:$B$41,2,FALSE)</f>
        <v>Tolima</v>
      </c>
      <c r="L823" t="str">
        <f>VLOOKUP(A823,[1]HistoriaOrdenCW24031155!$C$2:$F$1413,4,FALSE)</f>
        <v>German Dario Mancipe</v>
      </c>
    </row>
    <row r="824" spans="1:12" x14ac:dyDescent="0.25">
      <c r="A824" t="str">
        <f>VLOOKUP("SurOccidente",[1]HistoriaOrdenCW24031155!$B825:$C$1413,2,FALSE)</f>
        <v>JAM.Cazadores</v>
      </c>
      <c r="B824" s="3">
        <f ca="1">SUMIF([1]HistoriaOrdenCW24031155!$C$1:$E$1413,A824,[1]HistoriaOrdenCW24031155!$E:$E)</f>
        <v>22229486</v>
      </c>
      <c r="C824" s="1">
        <f>SUMIFS([1]HistoriaOrdenCW24031155!$E$2:$E$1413,[1]HistoriaOrdenCW24031155!$C$2:$C$1413,A824,[1]HistoriaOrdenCW24031155!$Z$2:$Z$1413,"")</f>
        <v>0</v>
      </c>
      <c r="D824" s="1">
        <f>SUMIFS([1]HistoriaOrdenCW24031155!$E$2:$E$1413,[1]HistoriaOrdenCW24031155!$C$2:$C$1413,A824,[1]HistoriaOrdenCW24031155!$Z$2:$Z$1413,"&gt; 0")</f>
        <v>22229486</v>
      </c>
      <c r="E824" s="4">
        <f>IFERROR(IF(VLOOKUP(A824,[1]HistoriaOrdenCW24031155!$C$2:$Z$1413,24,FALSE)=0,"",VLOOKUP(A824,[1]HistoriaOrdenCW24031155!$C$2:$Z$1413,24,FALSE)),"")</f>
        <v>44504</v>
      </c>
      <c r="F824" s="2" t="str">
        <f>MID(IF(VLOOKUP("SurOccidente",[1]HistoriaOrdenCW24031155!$B825:$D$1413,2,FALSE)="NA","",(VLOOKUP("SurOccidente",[1]HistoriaOrdenCW24031155!$B825:$D$1413,3,FALSE))),1,90)</f>
        <v>Ampliación Localidades 700 - Ampliación Obras Civiles</v>
      </c>
      <c r="G824" s="4">
        <f>VLOOKUP(A824,[1]HistoriaOrdenCW24031155!$C$2:$O$1413,13,FALSE)</f>
        <v>44363</v>
      </c>
      <c r="H824" t="str">
        <f t="shared" si="13"/>
        <v>Año 2</v>
      </c>
      <c r="I824" s="2" t="str">
        <f>VLOOKUP(LEFT(A824,3),TablasAnexas!$A$22:$B$41,2,FALSE)</f>
        <v>Jamundi</v>
      </c>
      <c r="L824" t="str">
        <f>VLOOKUP(A824,[1]HistoriaOrdenCW24031155!$C$2:$F$1413,4,FALSE)</f>
        <v>German Dario Mancipe</v>
      </c>
    </row>
    <row r="825" spans="1:12" x14ac:dyDescent="0.25">
      <c r="A825" t="str">
        <f>VLOOKUP("SurOccidente",[1]HistoriaOrdenCW24031155!$B826:$C$1413,2,FALSE)</f>
        <v>CAL.Americas</v>
      </c>
      <c r="B825" s="3">
        <f ca="1">SUMIF([1]HistoriaOrdenCW24031155!$C$1:$E$1413,A825,[1]HistoriaOrdenCW24031155!$E:$E)</f>
        <v>1037662</v>
      </c>
      <c r="C825" s="1">
        <f>SUMIFS([1]HistoriaOrdenCW24031155!$E$2:$E$1413,[1]HistoriaOrdenCW24031155!$C$2:$C$1413,A825,[1]HistoriaOrdenCW24031155!$Z$2:$Z$1413,"")</f>
        <v>0</v>
      </c>
      <c r="D825" s="1">
        <f>SUMIFS([1]HistoriaOrdenCW24031155!$E$2:$E$1413,[1]HistoriaOrdenCW24031155!$C$2:$C$1413,A825,[1]HistoriaOrdenCW24031155!$Z$2:$Z$1413,"&gt; 0")</f>
        <v>1037662</v>
      </c>
      <c r="E825" s="4">
        <f>IFERROR(IF(VLOOKUP(A825,[1]HistoriaOrdenCW24031155!$C$2:$Z$1413,24,FALSE)=0,"",VLOOKUP(A825,[1]HistoriaOrdenCW24031155!$C$2:$Z$1413,24,FALSE)),"")</f>
        <v>44411</v>
      </c>
      <c r="F825" s="2" t="str">
        <f>MID(IF(VLOOKUP("SurOccidente",[1]HistoriaOrdenCW24031155!$B826:$D$1413,2,FALSE)="NA","",(VLOOKUP("SurOccidente",[1]HistoriaOrdenCW24031155!$B826:$D$1413,3,FALSE))),1,90)</f>
        <v>Ampliación Localidades 700 - Ampliación Obras Civiles</v>
      </c>
      <c r="G825" s="4">
        <f>VLOOKUP(A825,[1]HistoriaOrdenCW24031155!$C$2:$O$1413,13,FALSE)</f>
        <v>44363</v>
      </c>
      <c r="H825" t="str">
        <f t="shared" si="13"/>
        <v>Año 2</v>
      </c>
      <c r="I825" s="2" t="str">
        <f>VLOOKUP(LEFT(A825,3),TablasAnexas!$A$22:$B$41,2,FALSE)</f>
        <v>Cali</v>
      </c>
      <c r="L825" t="str">
        <f>VLOOKUP(A825,[1]HistoriaOrdenCW24031155!$C$2:$F$1413,4,FALSE)</f>
        <v>German Dario Mancipe</v>
      </c>
    </row>
    <row r="826" spans="1:12" x14ac:dyDescent="0.25">
      <c r="A826" t="str">
        <f>VLOOKUP("SurOccidente",[1]HistoriaOrdenCW24031155!$B827:$C$1413,2,FALSE)</f>
        <v>TOL.Guamo-3</v>
      </c>
      <c r="B826" s="3">
        <f ca="1">SUMIF([1]HistoriaOrdenCW24031155!$C$1:$E$1413,A826,[1]HistoriaOrdenCW24031155!$E:$E)</f>
        <v>18018671</v>
      </c>
      <c r="C826" s="1">
        <f>SUMIFS([1]HistoriaOrdenCW24031155!$E$2:$E$1413,[1]HistoriaOrdenCW24031155!$C$2:$C$1413,A826,[1]HistoriaOrdenCW24031155!$Z$2:$Z$1413,"")</f>
        <v>0</v>
      </c>
      <c r="D826" s="1">
        <f>SUMIFS([1]HistoriaOrdenCW24031155!$E$2:$E$1413,[1]HistoriaOrdenCW24031155!$C$2:$C$1413,A826,[1]HistoriaOrdenCW24031155!$Z$2:$Z$1413,"&gt; 0")</f>
        <v>18018671</v>
      </c>
      <c r="E826" s="4">
        <f>IFERROR(IF(VLOOKUP(A826,[1]HistoriaOrdenCW24031155!$C$2:$Z$1413,24,FALSE)=0,"",VLOOKUP(A826,[1]HistoriaOrdenCW24031155!$C$2:$Z$1413,24,FALSE)),"")</f>
        <v>44504</v>
      </c>
      <c r="F826" s="2" t="str">
        <f>MID(IF(VLOOKUP("SurOccidente",[1]HistoriaOrdenCW24031155!$B827:$D$1413,2,FALSE)="NA","",(VLOOKUP("SurOccidente",[1]HistoriaOrdenCW24031155!$B827:$D$1413,3,FALSE))),1,90)</f>
        <v>Ampliación Localidades 700 - Ampliación Obras Civiles</v>
      </c>
      <c r="G826" s="4">
        <f>VLOOKUP(A826,[1]HistoriaOrdenCW24031155!$C$2:$O$1413,13,FALSE)</f>
        <v>44362</v>
      </c>
      <c r="H826" t="str">
        <f t="shared" si="13"/>
        <v>Año 2</v>
      </c>
      <c r="I826" s="2" t="str">
        <f>VLOOKUP(LEFT(A826,3),TablasAnexas!$A$22:$B$41,2,FALSE)</f>
        <v>Tolima</v>
      </c>
      <c r="L826" t="str">
        <f>VLOOKUP(A826,[1]HistoriaOrdenCW24031155!$C$2:$F$1413,4,FALSE)</f>
        <v>German Dario Mancipe</v>
      </c>
    </row>
    <row r="827" spans="1:12" x14ac:dyDescent="0.25">
      <c r="A827" t="str">
        <f>VLOOKUP("SurOccidente",[1]HistoriaOrdenCW24031155!$B828:$C$1413,2,FALSE)</f>
        <v>CAL.Obrero</v>
      </c>
      <c r="B827" s="3">
        <f ca="1">SUMIF([1]HistoriaOrdenCW24031155!$C$1:$E$1413,A827,[1]HistoriaOrdenCW24031155!$E:$E)</f>
        <v>24930410</v>
      </c>
      <c r="C827" s="1">
        <f>SUMIFS([1]HistoriaOrdenCW24031155!$E$2:$E$1413,[1]HistoriaOrdenCW24031155!$C$2:$C$1413,A827,[1]HistoriaOrdenCW24031155!$Z$2:$Z$1413,"")</f>
        <v>0</v>
      </c>
      <c r="D827" s="1">
        <f>SUMIFS([1]HistoriaOrdenCW24031155!$E$2:$E$1413,[1]HistoriaOrdenCW24031155!$C$2:$C$1413,A827,[1]HistoriaOrdenCW24031155!$Z$2:$Z$1413,"&gt; 0")</f>
        <v>24930410</v>
      </c>
      <c r="E827" s="4">
        <f>IFERROR(IF(VLOOKUP(A827,[1]HistoriaOrdenCW24031155!$C$2:$Z$1413,24,FALSE)=0,"",VLOOKUP(A827,[1]HistoriaOrdenCW24031155!$C$2:$Z$1413,24,FALSE)),"")</f>
        <v>44473</v>
      </c>
      <c r="F827" s="2" t="str">
        <f>MID(IF(VLOOKUP("SurOccidente",[1]HistoriaOrdenCW24031155!$B828:$D$1413,2,FALSE)="NA","",(VLOOKUP("SurOccidente",[1]HistoriaOrdenCW24031155!$B828:$D$1413,3,FALSE))),1,90)</f>
        <v>Ampliación Localidades 700 - Ampliación Obras Civiles</v>
      </c>
      <c r="G827" s="4">
        <f>VLOOKUP(A827,[1]HistoriaOrdenCW24031155!$C$2:$O$1413,13,FALSE)</f>
        <v>44362</v>
      </c>
      <c r="H827" t="str">
        <f t="shared" si="13"/>
        <v>Año 2</v>
      </c>
      <c r="I827" s="2" t="str">
        <f>VLOOKUP(LEFT(A827,3),TablasAnexas!$A$22:$B$41,2,FALSE)</f>
        <v>Cali</v>
      </c>
      <c r="L827" t="str">
        <f>VLOOKUP(A827,[1]HistoriaOrdenCW24031155!$C$2:$F$1413,4,FALSE)</f>
        <v>German Dario Mancipe</v>
      </c>
    </row>
    <row r="828" spans="1:12" x14ac:dyDescent="0.25">
      <c r="A828" t="str">
        <f>VLOOKUP("SurOccidente",[1]HistoriaOrdenCW24031155!$B829:$C$1413,2,FALSE)</f>
        <v>NEI.Sur Oriental</v>
      </c>
      <c r="B828" s="3">
        <f ca="1">SUMIF([1]HistoriaOrdenCW24031155!$C$1:$E$1413,A828,[1]HistoriaOrdenCW24031155!$E:$E)</f>
        <v>25072527</v>
      </c>
      <c r="C828" s="1">
        <f>SUMIFS([1]HistoriaOrdenCW24031155!$E$2:$E$1413,[1]HistoriaOrdenCW24031155!$C$2:$C$1413,A828,[1]HistoriaOrdenCW24031155!$Z$2:$Z$1413,"")</f>
        <v>0</v>
      </c>
      <c r="D828" s="1">
        <f>SUMIFS([1]HistoriaOrdenCW24031155!$E$2:$E$1413,[1]HistoriaOrdenCW24031155!$C$2:$C$1413,A828,[1]HistoriaOrdenCW24031155!$Z$2:$Z$1413,"&gt; 0")</f>
        <v>25072527</v>
      </c>
      <c r="E828" s="4">
        <f>IFERROR(IF(VLOOKUP(A828,[1]HistoriaOrdenCW24031155!$C$2:$Z$1413,24,FALSE)=0,"",VLOOKUP(A828,[1]HistoriaOrdenCW24031155!$C$2:$Z$1413,24,FALSE)),"")</f>
        <v>44567</v>
      </c>
      <c r="F828" s="2" t="str">
        <f>MID(IF(VLOOKUP("SurOccidente",[1]HistoriaOrdenCW24031155!$B829:$D$1413,2,FALSE)="NA","",(VLOOKUP("SurOccidente",[1]HistoriaOrdenCW24031155!$B829:$D$1413,3,FALSE))),1,90)</f>
        <v>Ampliación Localidades 700 - Ampliación Obras Civiles</v>
      </c>
      <c r="G828" s="4">
        <f>VLOOKUP(A828,[1]HistoriaOrdenCW24031155!$C$2:$O$1413,13,FALSE)</f>
        <v>44358</v>
      </c>
      <c r="H828" t="str">
        <f t="shared" si="13"/>
        <v>Año 2</v>
      </c>
      <c r="I828" s="2" t="str">
        <f>VLOOKUP(LEFT(A828,3),TablasAnexas!$A$22:$B$41,2,FALSE)</f>
        <v>Neiva</v>
      </c>
      <c r="L828" t="str">
        <f>VLOOKUP(A828,[1]HistoriaOrdenCW24031155!$C$2:$F$1413,4,FALSE)</f>
        <v>German Dario Mancipe</v>
      </c>
    </row>
    <row r="829" spans="1:12" x14ac:dyDescent="0.25">
      <c r="A829" t="str">
        <f>VLOOKUP("SurOccidente",[1]HistoriaOrdenCW24031155!$B830:$C$1413,2,FALSE)</f>
        <v>HUI.RB Caguan</v>
      </c>
      <c r="B829" s="3">
        <f ca="1">SUMIF([1]HistoriaOrdenCW24031155!$C$1:$E$1413,A829,[1]HistoriaOrdenCW24031155!$E:$E)</f>
        <v>1370408</v>
      </c>
      <c r="C829" s="1">
        <f>SUMIFS([1]HistoriaOrdenCW24031155!$E$2:$E$1413,[1]HistoriaOrdenCW24031155!$C$2:$C$1413,A829,[1]HistoriaOrdenCW24031155!$Z$2:$Z$1413,"")</f>
        <v>0</v>
      </c>
      <c r="D829" s="1">
        <f>SUMIFS([1]HistoriaOrdenCW24031155!$E$2:$E$1413,[1]HistoriaOrdenCW24031155!$C$2:$C$1413,A829,[1]HistoriaOrdenCW24031155!$Z$2:$Z$1413,"&gt; 0")</f>
        <v>1370408</v>
      </c>
      <c r="E829" s="4">
        <f>IFERROR(IF(VLOOKUP(A829,[1]HistoriaOrdenCW24031155!$C$2:$Z$1413,24,FALSE)=0,"",VLOOKUP(A829,[1]HistoriaOrdenCW24031155!$C$2:$Z$1413,24,FALSE)),"")</f>
        <v>44624</v>
      </c>
      <c r="F829" s="2" t="str">
        <f>MID(IF(VLOOKUP("SurOccidente",[1]HistoriaOrdenCW24031155!$B830:$D$1413,2,FALSE)="NA","",(VLOOKUP("SurOccidente",[1]HistoriaOrdenCW24031155!$B830:$D$1413,3,FALSE))),1,90)</f>
        <v>Plan de Expansión - Obra Eléctrica 100%</v>
      </c>
      <c r="G829" s="4">
        <f>VLOOKUP(A829,[1]HistoriaOrdenCW24031155!$C$2:$O$1413,13,FALSE)</f>
        <v>44356</v>
      </c>
      <c r="H829" t="str">
        <f t="shared" si="13"/>
        <v>Año 2</v>
      </c>
      <c r="I829" s="2" t="str">
        <f>VLOOKUP(LEFT(A829,3),TablasAnexas!$A$22:$B$41,2,FALSE)</f>
        <v>Huila</v>
      </c>
      <c r="L829" t="str">
        <f>VLOOKUP(A829,[1]HistoriaOrdenCW24031155!$C$2:$F$1413,4,FALSE)</f>
        <v>German David Diez</v>
      </c>
    </row>
    <row r="830" spans="1:12" x14ac:dyDescent="0.25">
      <c r="A830" t="str">
        <f>VLOOKUP("SurOccidente",[1]HistoriaOrdenCW24031155!$B831:$C$1413,2,FALSE)</f>
        <v>TOL.Coello Cocora</v>
      </c>
      <c r="B830" s="3">
        <f ca="1">SUMIF([1]HistoriaOrdenCW24031155!$C$1:$E$1413,A830,[1]HistoriaOrdenCW24031155!$E:$E)</f>
        <v>5193198</v>
      </c>
      <c r="C830" s="1">
        <f>SUMIFS([1]HistoriaOrdenCW24031155!$E$2:$E$1413,[1]HistoriaOrdenCW24031155!$C$2:$C$1413,A830,[1]HistoriaOrdenCW24031155!$Z$2:$Z$1413,"")</f>
        <v>0</v>
      </c>
      <c r="D830" s="1">
        <f>SUMIFS([1]HistoriaOrdenCW24031155!$E$2:$E$1413,[1]HistoriaOrdenCW24031155!$C$2:$C$1413,A830,[1]HistoriaOrdenCW24031155!$Z$2:$Z$1413,"&gt; 0")</f>
        <v>5193198</v>
      </c>
      <c r="E830" s="4">
        <f>IFERROR(IF(VLOOKUP(A830,[1]HistoriaOrdenCW24031155!$C$2:$Z$1413,24,FALSE)=0,"",VLOOKUP(A830,[1]HistoriaOrdenCW24031155!$C$2:$Z$1413,24,FALSE)),"")</f>
        <v>44378</v>
      </c>
      <c r="F830" s="2" t="str">
        <f>MID(IF(VLOOKUP("SurOccidente",[1]HistoriaOrdenCW24031155!$B831:$D$1413,2,FALSE)="NA","",(VLOOKUP("SurOccidente",[1]HistoriaOrdenCW24031155!$B831:$D$1413,3,FALSE))),1,90)</f>
        <v>Ampliación Localidades 700 - Ampliación Obras Civiles</v>
      </c>
      <c r="G830" s="4">
        <f>VLOOKUP(A830,[1]HistoriaOrdenCW24031155!$C$2:$O$1413,13,FALSE)</f>
        <v>44354</v>
      </c>
      <c r="H830" t="str">
        <f t="shared" si="13"/>
        <v>Año 2</v>
      </c>
      <c r="I830" s="2" t="str">
        <f>VLOOKUP(LEFT(A830,3),TablasAnexas!$A$22:$B$41,2,FALSE)</f>
        <v>Tolima</v>
      </c>
      <c r="L830" t="str">
        <f>VLOOKUP(A830,[1]HistoriaOrdenCW24031155!$C$2:$F$1413,4,FALSE)</f>
        <v>German Dario Mancipe</v>
      </c>
    </row>
    <row r="831" spans="1:12" x14ac:dyDescent="0.25">
      <c r="A831" t="str">
        <f>VLOOKUP("SurOccidente",[1]HistoriaOrdenCW24031155!$B832:$C$1413,2,FALSE)</f>
        <v>CAU.Cajibio</v>
      </c>
      <c r="B831" s="3">
        <f ca="1">SUMIF([1]HistoriaOrdenCW24031155!$C$1:$E$1413,A831,[1]HistoriaOrdenCW24031155!$E:$E)</f>
        <v>40210591</v>
      </c>
      <c r="C831" s="1">
        <f>SUMIFS([1]HistoriaOrdenCW24031155!$E$2:$E$1413,[1]HistoriaOrdenCW24031155!$C$2:$C$1413,A831,[1]HistoriaOrdenCW24031155!$Z$2:$Z$1413,"")</f>
        <v>1597560</v>
      </c>
      <c r="D831" s="1">
        <f>SUMIFS([1]HistoriaOrdenCW24031155!$E$2:$E$1413,[1]HistoriaOrdenCW24031155!$C$2:$C$1413,A831,[1]HistoriaOrdenCW24031155!$Z$2:$Z$1413,"&gt; 0")</f>
        <v>38613031</v>
      </c>
      <c r="E831" s="4">
        <f>IFERROR(IF(VLOOKUP(A831,[1]HistoriaOrdenCW24031155!$C$2:$Z$1413,24,FALSE)=0,"",VLOOKUP(A831,[1]HistoriaOrdenCW24031155!$C$2:$Z$1413,24,FALSE)),"")</f>
        <v>44442</v>
      </c>
      <c r="F831" s="2" t="str">
        <f>MID(IF(VLOOKUP("SurOccidente",[1]HistoriaOrdenCW24031155!$B832:$D$1413,2,FALSE)="NA","",(VLOOKUP("SurOccidente",[1]HistoriaOrdenCW24031155!$B832:$D$1413,3,FALSE))),1,90)</f>
        <v>Ampliación Localidades 700 - Ampliación Obras Civiles</v>
      </c>
      <c r="G831" s="4">
        <f>VLOOKUP(A831,[1]HistoriaOrdenCW24031155!$C$2:$O$1413,13,FALSE)</f>
        <v>44354</v>
      </c>
      <c r="H831" t="str">
        <f t="shared" si="13"/>
        <v>Año 2</v>
      </c>
      <c r="I831" s="2" t="str">
        <f>VLOOKUP(LEFT(A831,3),TablasAnexas!$A$22:$B$41,2,FALSE)</f>
        <v>Cauca</v>
      </c>
      <c r="L831" t="str">
        <f>VLOOKUP(A831,[1]HistoriaOrdenCW24031155!$C$2:$F$1413,4,FALSE)</f>
        <v>German Dario Mancipe</v>
      </c>
    </row>
    <row r="832" spans="1:12" x14ac:dyDescent="0.25">
      <c r="A832" t="str">
        <f>VLOOKUP("SurOccidente",[1]HistoriaOrdenCW24031155!$B833:$C$1413,2,FALSE)</f>
        <v>VAL.Kilometro 18</v>
      </c>
      <c r="B832" s="3">
        <f ca="1">SUMIF([1]HistoriaOrdenCW24031155!$C$1:$E$1413,A832,[1]HistoriaOrdenCW24031155!$E:$E)</f>
        <v>30949805</v>
      </c>
      <c r="C832" s="1">
        <f>SUMIFS([1]HistoriaOrdenCW24031155!$E$2:$E$1413,[1]HistoriaOrdenCW24031155!$C$2:$C$1413,A832,[1]HistoriaOrdenCW24031155!$Z$2:$Z$1413,"")</f>
        <v>0</v>
      </c>
      <c r="D832" s="1">
        <f>SUMIFS([1]HistoriaOrdenCW24031155!$E$2:$E$1413,[1]HistoriaOrdenCW24031155!$C$2:$C$1413,A832,[1]HistoriaOrdenCW24031155!$Z$2:$Z$1413,"&gt; 0")</f>
        <v>30949805</v>
      </c>
      <c r="E832" s="4">
        <f>IFERROR(IF(VLOOKUP(A832,[1]HistoriaOrdenCW24031155!$C$2:$Z$1413,24,FALSE)=0,"",VLOOKUP(A832,[1]HistoriaOrdenCW24031155!$C$2:$Z$1413,24,FALSE)),"")</f>
        <v>44533</v>
      </c>
      <c r="F832" s="2" t="str">
        <f>MID(IF(VLOOKUP("SurOccidente",[1]HistoriaOrdenCW24031155!$B833:$D$1413,2,FALSE)="NA","",(VLOOKUP("SurOccidente",[1]HistoriaOrdenCW24031155!$B833:$D$1413,3,FALSE))),1,90)</f>
        <v>Ampliación Localidades 700 - Ampliación Obras Civiles</v>
      </c>
      <c r="G832" s="4">
        <f>VLOOKUP(A832,[1]HistoriaOrdenCW24031155!$C$2:$O$1413,13,FALSE)</f>
        <v>44354</v>
      </c>
      <c r="H832" t="str">
        <f t="shared" si="13"/>
        <v>Año 2</v>
      </c>
      <c r="I832" s="2" t="str">
        <f>VLOOKUP(LEFT(A832,3),TablasAnexas!$A$22:$B$41,2,FALSE)</f>
        <v>Valle del Cauca</v>
      </c>
      <c r="L832" t="str">
        <f>VLOOKUP(A832,[1]HistoriaOrdenCW24031155!$C$2:$F$1413,4,FALSE)</f>
        <v>German Dario Mancipe</v>
      </c>
    </row>
    <row r="833" spans="1:12" x14ac:dyDescent="0.25">
      <c r="A833" t="str">
        <f>VLOOKUP("SurOccidente",[1]HistoriaOrdenCW24031155!$B834:$C$1413,2,FALSE)</f>
        <v>CAU.Rioblanco</v>
      </c>
      <c r="B833" s="3">
        <f ca="1">SUMIF([1]HistoriaOrdenCW24031155!$C$1:$E$1413,A833,[1]HistoriaOrdenCW24031155!$E:$E)</f>
        <v>1761736</v>
      </c>
      <c r="C833" s="1">
        <f>SUMIFS([1]HistoriaOrdenCW24031155!$E$2:$E$1413,[1]HistoriaOrdenCW24031155!$C$2:$C$1413,A833,[1]HistoriaOrdenCW24031155!$Z$2:$Z$1413,"")</f>
        <v>0</v>
      </c>
      <c r="D833" s="1">
        <f>SUMIFS([1]HistoriaOrdenCW24031155!$E$2:$E$1413,[1]HistoriaOrdenCW24031155!$C$2:$C$1413,A833,[1]HistoriaOrdenCW24031155!$Z$2:$Z$1413,"&gt; 0")</f>
        <v>1761736</v>
      </c>
      <c r="E833" s="4">
        <f>IFERROR(IF(VLOOKUP(A833,[1]HistoriaOrdenCW24031155!$C$2:$Z$1413,24,FALSE)=0,"",VLOOKUP(A833,[1]HistoriaOrdenCW24031155!$C$2:$Z$1413,24,FALSE)),"")</f>
        <v>44411</v>
      </c>
      <c r="F833" s="2" t="str">
        <f>MID(IF(VLOOKUP("SurOccidente",[1]HistoriaOrdenCW24031155!$B834:$D$1413,2,FALSE)="NA","",(VLOOKUP("SurOccidente",[1]HistoriaOrdenCW24031155!$B834:$D$1413,3,FALSE))),1,90)</f>
        <v>Ampliación Localidades 700 - Ampliación Obras Civiles</v>
      </c>
      <c r="G833" s="4">
        <f>VLOOKUP(A833,[1]HistoriaOrdenCW24031155!$C$2:$O$1413,13,FALSE)</f>
        <v>44354</v>
      </c>
      <c r="H833" t="str">
        <f t="shared" si="13"/>
        <v>Año 2</v>
      </c>
      <c r="I833" s="2" t="str">
        <f>VLOOKUP(LEFT(A833,3),TablasAnexas!$A$22:$B$41,2,FALSE)</f>
        <v>Cauca</v>
      </c>
      <c r="L833" t="str">
        <f>VLOOKUP(A833,[1]HistoriaOrdenCW24031155!$C$2:$F$1413,4,FALSE)</f>
        <v>German Dario Mancipe</v>
      </c>
    </row>
    <row r="834" spans="1:12" x14ac:dyDescent="0.25">
      <c r="A834" t="str">
        <f>VLOOKUP("SurOccidente",[1]HistoriaOrdenCW24031155!$B835:$C$1413,2,FALSE)</f>
        <v>TOL.Melgar-1</v>
      </c>
      <c r="B834" s="3">
        <f ca="1">SUMIF([1]HistoriaOrdenCW24031155!$C$1:$E$1413,A834,[1]HistoriaOrdenCW24031155!$E:$E)</f>
        <v>21332100</v>
      </c>
      <c r="C834" s="1">
        <f>SUMIFS([1]HistoriaOrdenCW24031155!$E$2:$E$1413,[1]HistoriaOrdenCW24031155!$C$2:$C$1413,A834,[1]HistoriaOrdenCW24031155!$Z$2:$Z$1413,"")</f>
        <v>0</v>
      </c>
      <c r="D834" s="1">
        <f>SUMIFS([1]HistoriaOrdenCW24031155!$E$2:$E$1413,[1]HistoriaOrdenCW24031155!$C$2:$C$1413,A834,[1]HistoriaOrdenCW24031155!$Z$2:$Z$1413,"&gt; 0")</f>
        <v>21332100</v>
      </c>
      <c r="E834" s="4">
        <f>IFERROR(IF(VLOOKUP(A834,[1]HistoriaOrdenCW24031155!$C$2:$Z$1413,24,FALSE)=0,"",VLOOKUP(A834,[1]HistoriaOrdenCW24031155!$C$2:$Z$1413,24,FALSE)),"")</f>
        <v>44473</v>
      </c>
      <c r="F834" s="2" t="str">
        <f>MID(IF(VLOOKUP("SurOccidente",[1]HistoriaOrdenCW24031155!$B835:$D$1413,2,FALSE)="NA","",(VLOOKUP("SurOccidente",[1]HistoriaOrdenCW24031155!$B835:$D$1413,3,FALSE))),1,90)</f>
        <v>Ampliación Localidades 700 - Ampliación Obras Civiles</v>
      </c>
      <c r="G834" s="4">
        <f>VLOOKUP(A834,[1]HistoriaOrdenCW24031155!$C$2:$O$1413,13,FALSE)</f>
        <v>44354</v>
      </c>
      <c r="H834" t="str">
        <f t="shared" ref="H834:H897" si="14">IF(YEAR(G834)=2022,"Año 3",IF(YEAR(G834)=2021,"Año 2","Año 1"))</f>
        <v>Año 2</v>
      </c>
      <c r="I834" s="2" t="str">
        <f>VLOOKUP(LEFT(A834,3),TablasAnexas!$A$22:$B$41,2,FALSE)</f>
        <v>Tolima</v>
      </c>
      <c r="L834" t="str">
        <f>VLOOKUP(A834,[1]HistoriaOrdenCW24031155!$C$2:$F$1413,4,FALSE)</f>
        <v>German Dario Mancipe</v>
      </c>
    </row>
    <row r="835" spans="1:12" x14ac:dyDescent="0.25">
      <c r="A835" t="str">
        <f>VLOOKUP("SurOccidente",[1]HistoriaOrdenCW24031155!$B836:$C$1413,2,FALSE)</f>
        <v>NAR.Tangareal</v>
      </c>
      <c r="B835" s="3">
        <f ca="1">SUMIF([1]HistoriaOrdenCW24031155!$C$1:$E$1413,A835,[1]HistoriaOrdenCW24031155!$E:$E)</f>
        <v>5476652</v>
      </c>
      <c r="C835" s="1">
        <f>SUMIFS([1]HistoriaOrdenCW24031155!$E$2:$E$1413,[1]HistoriaOrdenCW24031155!$C$2:$C$1413,A835,[1]HistoriaOrdenCW24031155!$Z$2:$Z$1413,"")</f>
        <v>0</v>
      </c>
      <c r="D835" s="1">
        <f>SUMIFS([1]HistoriaOrdenCW24031155!$E$2:$E$1413,[1]HistoriaOrdenCW24031155!$C$2:$C$1413,A835,[1]HistoriaOrdenCW24031155!$Z$2:$Z$1413,"&gt; 0")</f>
        <v>5476652</v>
      </c>
      <c r="E835" s="4">
        <f>IFERROR(IF(VLOOKUP(A835,[1]HistoriaOrdenCW24031155!$C$2:$Z$1413,24,FALSE)=0,"",VLOOKUP(A835,[1]HistoriaOrdenCW24031155!$C$2:$Z$1413,24,FALSE)),"")</f>
        <v>44378</v>
      </c>
      <c r="F835" s="2" t="str">
        <f>MID(IF(VLOOKUP("SurOccidente",[1]HistoriaOrdenCW24031155!$B836:$D$1413,2,FALSE)="NA","",(VLOOKUP("SurOccidente",[1]HistoriaOrdenCW24031155!$B836:$D$1413,3,FALSE))),1,90)</f>
        <v>Ampliación Localidades 700 - Ampliación Obras Civiles</v>
      </c>
      <c r="G835" s="4">
        <f>VLOOKUP(A835,[1]HistoriaOrdenCW24031155!$C$2:$O$1413,13,FALSE)</f>
        <v>44354</v>
      </c>
      <c r="H835" t="str">
        <f t="shared" si="14"/>
        <v>Año 2</v>
      </c>
      <c r="I835" s="2" t="str">
        <f>VLOOKUP(LEFT(A835,3),TablasAnexas!$A$22:$B$41,2,FALSE)</f>
        <v>Nariño</v>
      </c>
      <c r="L835" t="str">
        <f>VLOOKUP(A835,[1]HistoriaOrdenCW24031155!$C$2:$F$1413,4,FALSE)</f>
        <v>German Dario Mancipe</v>
      </c>
    </row>
    <row r="836" spans="1:12" x14ac:dyDescent="0.25">
      <c r="A836" t="str">
        <f>VLOOKUP("SurOccidente",[1]HistoriaOrdenCW24031155!$B837:$C$1413,2,FALSE)</f>
        <v>CAU.Quebraditas</v>
      </c>
      <c r="B836" s="3">
        <f ca="1">SUMIF([1]HistoriaOrdenCW24031155!$C$1:$E$1413,A836,[1]HistoriaOrdenCW24031155!$E:$E)</f>
        <v>26279339</v>
      </c>
      <c r="C836" s="1">
        <f>SUMIFS([1]HistoriaOrdenCW24031155!$E$2:$E$1413,[1]HistoriaOrdenCW24031155!$C$2:$C$1413,A836,[1]HistoriaOrdenCW24031155!$Z$2:$Z$1413,"")</f>
        <v>0</v>
      </c>
      <c r="D836" s="1">
        <f>SUMIFS([1]HistoriaOrdenCW24031155!$E$2:$E$1413,[1]HistoriaOrdenCW24031155!$C$2:$C$1413,A836,[1]HistoriaOrdenCW24031155!$Z$2:$Z$1413,"&gt; 0")</f>
        <v>26279339</v>
      </c>
      <c r="E836" s="4">
        <f>IFERROR(IF(VLOOKUP(A836,[1]HistoriaOrdenCW24031155!$C$2:$Z$1413,24,FALSE)=0,"",VLOOKUP(A836,[1]HistoriaOrdenCW24031155!$C$2:$Z$1413,24,FALSE)),"")</f>
        <v>44596</v>
      </c>
      <c r="F836" s="2" t="str">
        <f>MID(IF(VLOOKUP("SurOccidente",[1]HistoriaOrdenCW24031155!$B837:$D$1413,2,FALSE)="NA","",(VLOOKUP("SurOccidente",[1]HistoriaOrdenCW24031155!$B837:$D$1413,3,FALSE))),1,90)</f>
        <v>Ampliación Localidades 700 - Ampliación Obras Civiles</v>
      </c>
      <c r="G836" s="4">
        <f>VLOOKUP(A836,[1]HistoriaOrdenCW24031155!$C$2:$O$1413,13,FALSE)</f>
        <v>44354</v>
      </c>
      <c r="H836" t="str">
        <f t="shared" si="14"/>
        <v>Año 2</v>
      </c>
      <c r="I836" s="2" t="str">
        <f>VLOOKUP(LEFT(A836,3),TablasAnexas!$A$22:$B$41,2,FALSE)</f>
        <v>Cauca</v>
      </c>
      <c r="L836" t="str">
        <f>VLOOKUP(A836,[1]HistoriaOrdenCW24031155!$C$2:$F$1413,4,FALSE)</f>
        <v>German Dario Mancipe</v>
      </c>
    </row>
    <row r="837" spans="1:12" x14ac:dyDescent="0.25">
      <c r="A837" t="str">
        <f>VLOOKUP("SurOccidente",[1]HistoriaOrdenCW24031155!$B838:$C$1413,2,FALSE)</f>
        <v>CAL.CC Unico</v>
      </c>
      <c r="B837" s="3">
        <f ca="1">SUMIF([1]HistoriaOrdenCW24031155!$C$1:$E$1413,A837,[1]HistoriaOrdenCW24031155!$E:$E)</f>
        <v>1057450</v>
      </c>
      <c r="C837" s="1">
        <f>SUMIFS([1]HistoriaOrdenCW24031155!$E$2:$E$1413,[1]HistoriaOrdenCW24031155!$C$2:$C$1413,A837,[1]HistoriaOrdenCW24031155!$Z$2:$Z$1413,"")</f>
        <v>0</v>
      </c>
      <c r="D837" s="1">
        <f>SUMIFS([1]HistoriaOrdenCW24031155!$E$2:$E$1413,[1]HistoriaOrdenCW24031155!$C$2:$C$1413,A837,[1]HistoriaOrdenCW24031155!$Z$2:$Z$1413,"&gt; 0")</f>
        <v>1057450</v>
      </c>
      <c r="E837" s="4">
        <f>IFERROR(IF(VLOOKUP(A837,[1]HistoriaOrdenCW24031155!$C$2:$Z$1413,24,FALSE)=0,"",VLOOKUP(A837,[1]HistoriaOrdenCW24031155!$C$2:$Z$1413,24,FALSE)),"")</f>
        <v>44378</v>
      </c>
      <c r="F837" s="2" t="str">
        <f>MID(IF(VLOOKUP("SurOccidente",[1]HistoriaOrdenCW24031155!$B838:$D$1413,2,FALSE)="NA","",(VLOOKUP("SurOccidente",[1]HistoriaOrdenCW24031155!$B838:$D$1413,3,FALSE))),1,90)</f>
        <v>Ampliación Localidades 700 - Ampliación Obras Civiles</v>
      </c>
      <c r="G837" s="4">
        <f>VLOOKUP(A837,[1]HistoriaOrdenCW24031155!$C$2:$O$1413,13,FALSE)</f>
        <v>44350</v>
      </c>
      <c r="H837" t="str">
        <f t="shared" si="14"/>
        <v>Año 2</v>
      </c>
      <c r="I837" s="2" t="str">
        <f>VLOOKUP(LEFT(A837,3),TablasAnexas!$A$22:$B$41,2,FALSE)</f>
        <v>Cali</v>
      </c>
      <c r="L837" t="str">
        <f>VLOOKUP(A837,[1]HistoriaOrdenCW24031155!$C$2:$F$1413,4,FALSE)</f>
        <v>German Dario Mancipe</v>
      </c>
    </row>
    <row r="838" spans="1:12" x14ac:dyDescent="0.25">
      <c r="A838" t="str">
        <f>VLOOKUP("SurOccidente",[1]HistoriaOrdenCW24031155!$B839:$C$1413,2,FALSE)</f>
        <v>IBG.Boqueron-2</v>
      </c>
      <c r="B838" s="3">
        <f ca="1">SUMIF([1]HistoriaOrdenCW24031155!$C$1:$E$1413,A838,[1]HistoriaOrdenCW24031155!$E:$E)</f>
        <v>10383353</v>
      </c>
      <c r="C838" s="1">
        <f>SUMIFS([1]HistoriaOrdenCW24031155!$E$2:$E$1413,[1]HistoriaOrdenCW24031155!$C$2:$C$1413,A838,[1]HistoriaOrdenCW24031155!$Z$2:$Z$1413,"")</f>
        <v>0</v>
      </c>
      <c r="D838" s="1">
        <f>SUMIFS([1]HistoriaOrdenCW24031155!$E$2:$E$1413,[1]HistoriaOrdenCW24031155!$C$2:$C$1413,A838,[1]HistoriaOrdenCW24031155!$Z$2:$Z$1413,"&gt; 0")</f>
        <v>10383353</v>
      </c>
      <c r="E838" s="4">
        <f>IFERROR(IF(VLOOKUP(A838,[1]HistoriaOrdenCW24031155!$C$2:$Z$1413,24,FALSE)=0,"",VLOOKUP(A838,[1]HistoriaOrdenCW24031155!$C$2:$Z$1413,24,FALSE)),"")</f>
        <v>44411</v>
      </c>
      <c r="F838" s="2" t="str">
        <f>MID(IF(VLOOKUP("SurOccidente",[1]HistoriaOrdenCW24031155!$B839:$D$1413,2,FALSE)="NA","",(VLOOKUP("SurOccidente",[1]HistoriaOrdenCW24031155!$B839:$D$1413,3,FALSE))),1,90)</f>
        <v>Refuerzos - Estructural</v>
      </c>
      <c r="G838" s="4">
        <f>VLOOKUP(A838,[1]HistoriaOrdenCW24031155!$C$2:$O$1413,13,FALSE)</f>
        <v>44355</v>
      </c>
      <c r="H838" t="str">
        <f t="shared" si="14"/>
        <v>Año 2</v>
      </c>
      <c r="I838" s="2" t="str">
        <f>VLOOKUP(LEFT(A838,3),TablasAnexas!$A$22:$B$41,2,FALSE)</f>
        <v>Ibague</v>
      </c>
      <c r="L838" t="str">
        <f>VLOOKUP(A838,[1]HistoriaOrdenCW24031155!$C$2:$F$1413,4,FALSE)</f>
        <v>Juan Carlos Gonzalez</v>
      </c>
    </row>
    <row r="839" spans="1:12" x14ac:dyDescent="0.25">
      <c r="A839" t="str">
        <f>VLOOKUP("SurOccidente",[1]HistoriaOrdenCW24031155!$B840:$C$1413,2,FALSE)</f>
        <v>NAR.IND Palmar</v>
      </c>
      <c r="B839" s="3">
        <f ca="1">SUMIF([1]HistoriaOrdenCW24031155!$C$1:$E$1413,A839,[1]HistoriaOrdenCW24031155!$E:$E)</f>
        <v>17943107</v>
      </c>
      <c r="C839" s="1">
        <f>SUMIFS([1]HistoriaOrdenCW24031155!$E$2:$E$1413,[1]HistoriaOrdenCW24031155!$C$2:$C$1413,A839,[1]HistoriaOrdenCW24031155!$Z$2:$Z$1413,"")</f>
        <v>0</v>
      </c>
      <c r="D839" s="1">
        <f>SUMIFS([1]HistoriaOrdenCW24031155!$E$2:$E$1413,[1]HistoriaOrdenCW24031155!$C$2:$C$1413,A839,[1]HistoriaOrdenCW24031155!$Z$2:$Z$1413,"&gt; 0")</f>
        <v>17943107</v>
      </c>
      <c r="E839" s="4">
        <f>IFERROR(IF(VLOOKUP(A839,[1]HistoriaOrdenCW24031155!$C$2:$Z$1413,24,FALSE)=0,"",VLOOKUP(A839,[1]HistoriaOrdenCW24031155!$C$2:$Z$1413,24,FALSE)),"")</f>
        <v>44473</v>
      </c>
      <c r="F839" s="2" t="str">
        <f>MID(IF(VLOOKUP("SurOccidente",[1]HistoriaOrdenCW24031155!$B840:$D$1413,2,FALSE)="NA","",(VLOOKUP("SurOccidente",[1]HistoriaOrdenCW24031155!$B840:$D$1413,3,FALSE))),1,90)</f>
        <v>Refuerzos - Estructural</v>
      </c>
      <c r="G839" s="4">
        <f>VLOOKUP(A839,[1]HistoriaOrdenCW24031155!$C$2:$O$1413,13,FALSE)</f>
        <v>44355</v>
      </c>
      <c r="H839" t="str">
        <f t="shared" si="14"/>
        <v>Año 2</v>
      </c>
      <c r="I839" s="2" t="str">
        <f>VLOOKUP(LEFT(A839,3),TablasAnexas!$A$22:$B$41,2,FALSE)</f>
        <v>Nariño</v>
      </c>
      <c r="L839" t="str">
        <f>VLOOKUP(A839,[1]HistoriaOrdenCW24031155!$C$2:$F$1413,4,FALSE)</f>
        <v>Juan Carlos Gonzalez</v>
      </c>
    </row>
    <row r="840" spans="1:12" x14ac:dyDescent="0.25">
      <c r="A840" t="str">
        <f>VLOOKUP("SurOccidente",[1]HistoriaOrdenCW24031155!$B841:$C$1413,2,FALSE)</f>
        <v>CAL.RB Makro</v>
      </c>
      <c r="B840" s="3">
        <f ca="1">SUMIF([1]HistoriaOrdenCW24031155!$C$1:$E$1413,A840,[1]HistoriaOrdenCW24031155!$E:$E)</f>
        <v>27425570</v>
      </c>
      <c r="C840" s="1">
        <f>SUMIFS([1]HistoriaOrdenCW24031155!$E$2:$E$1413,[1]HistoriaOrdenCW24031155!$C$2:$C$1413,A840,[1]HistoriaOrdenCW24031155!$Z$2:$Z$1413,"")</f>
        <v>25000000</v>
      </c>
      <c r="D840" s="1">
        <f>SUMIFS([1]HistoriaOrdenCW24031155!$E$2:$E$1413,[1]HistoriaOrdenCW24031155!$C$2:$C$1413,A840,[1]HistoriaOrdenCW24031155!$Z$2:$Z$1413,"&gt; 0")</f>
        <v>2425570</v>
      </c>
      <c r="E840" s="4" t="str">
        <f>IFERROR(IF(VLOOKUP(A840,[1]HistoriaOrdenCW24031155!$C$2:$Z$1413,24,FALSE)=0,"",VLOOKUP(A840,[1]HistoriaOrdenCW24031155!$C$2:$Z$1413,24,FALSE)),"")</f>
        <v/>
      </c>
      <c r="F840" s="2" t="str">
        <f>MID(IF(VLOOKUP("SurOccidente",[1]HistoriaOrdenCW24031155!$B841:$D$1413,2,FALSE)="NA","",(VLOOKUP("SurOccidente",[1]HistoriaOrdenCW24031155!$B841:$D$1413,3,FALSE))),1,90)</f>
        <v>Adecuaciones - Obras Eléctricas Menores</v>
      </c>
      <c r="G840" s="4">
        <f>VLOOKUP(A840,[1]HistoriaOrdenCW24031155!$C$2:$O$1413,13,FALSE)</f>
        <v>44596</v>
      </c>
      <c r="H840" t="str">
        <f t="shared" si="14"/>
        <v>Año 3</v>
      </c>
      <c r="I840" s="2" t="str">
        <f>VLOOKUP(LEFT(A840,3),TablasAnexas!$A$22:$B$41,2,FALSE)</f>
        <v>Cali</v>
      </c>
      <c r="L840" t="str">
        <f>VLOOKUP(A840,[1]HistoriaOrdenCW24031155!$C$2:$F$1413,4,FALSE)</f>
        <v>Rafael Angel Garcia</v>
      </c>
    </row>
    <row r="841" spans="1:12" x14ac:dyDescent="0.25">
      <c r="A841" t="str">
        <f>VLOOKUP("SurOccidente",[1]HistoriaOrdenCW24031155!$B842:$C$1413,2,FALSE)</f>
        <v>TOL.Purificacion</v>
      </c>
      <c r="B841" s="3">
        <f ca="1">SUMIF([1]HistoriaOrdenCW24031155!$C$1:$E$1413,A841,[1]HistoriaOrdenCW24031155!$E:$E)</f>
        <v>14819745</v>
      </c>
      <c r="C841" s="1">
        <f>SUMIFS([1]HistoriaOrdenCW24031155!$E$2:$E$1413,[1]HistoriaOrdenCW24031155!$C$2:$C$1413,A841,[1]HistoriaOrdenCW24031155!$Z$2:$Z$1413,"")</f>
        <v>8000000</v>
      </c>
      <c r="D841" s="1">
        <f>SUMIFS([1]HistoriaOrdenCW24031155!$E$2:$E$1413,[1]HistoriaOrdenCW24031155!$C$2:$C$1413,A841,[1]HistoriaOrdenCW24031155!$Z$2:$Z$1413,"&gt; 0")</f>
        <v>6819745</v>
      </c>
      <c r="E841" s="4" t="str">
        <f>IFERROR(IF(VLOOKUP(A841,[1]HistoriaOrdenCW24031155!$C$2:$Z$1413,24,FALSE)=0,"",VLOOKUP(A841,[1]HistoriaOrdenCW24031155!$C$2:$Z$1413,24,FALSE)),"")</f>
        <v/>
      </c>
      <c r="F841" s="2" t="str">
        <f>MID(IF(VLOOKUP("SurOccidente",[1]HistoriaOrdenCW24031155!$B842:$D$1413,2,FALSE)="NA","",(VLOOKUP("SurOccidente",[1]HistoriaOrdenCW24031155!$B842:$D$1413,3,FALSE))),1,90)</f>
        <v>Refuerzos - Estructural</v>
      </c>
      <c r="G841" s="4">
        <f>VLOOKUP(A841,[1]HistoriaOrdenCW24031155!$C$2:$O$1413,13,FALSE)</f>
        <v>44533</v>
      </c>
      <c r="H841" t="str">
        <f t="shared" si="14"/>
        <v>Año 2</v>
      </c>
      <c r="I841" s="2" t="str">
        <f>VLOOKUP(LEFT(A841,3),TablasAnexas!$A$22:$B$41,2,FALSE)</f>
        <v>Tolima</v>
      </c>
      <c r="L841" t="str">
        <f>VLOOKUP(A841,[1]HistoriaOrdenCW24031155!$C$2:$F$1413,4,FALSE)</f>
        <v>German Dario Mancipe</v>
      </c>
    </row>
    <row r="842" spans="1:12" x14ac:dyDescent="0.25">
      <c r="A842" t="str">
        <f>VLOOKUP("SurOccidente",[1]HistoriaOrdenCW24031155!$B843:$C$1413,2,FALSE)</f>
        <v>NAR.Vuelta Larga</v>
      </c>
      <c r="B842" s="3">
        <f ca="1">SUMIF([1]HistoriaOrdenCW24031155!$C$1:$E$1413,A842,[1]HistoriaOrdenCW24031155!$E:$E)</f>
        <v>623066525</v>
      </c>
      <c r="C842" s="1">
        <f>SUMIFS([1]HistoriaOrdenCW24031155!$E$2:$E$1413,[1]HistoriaOrdenCW24031155!$C$2:$C$1413,A842,[1]HistoriaOrdenCW24031155!$Z$2:$Z$1413,"")</f>
        <v>15000000</v>
      </c>
      <c r="D842" s="1">
        <f>SUMIFS([1]HistoriaOrdenCW24031155!$E$2:$E$1413,[1]HistoriaOrdenCW24031155!$C$2:$C$1413,A842,[1]HistoriaOrdenCW24031155!$Z$2:$Z$1413,"&gt; 0")</f>
        <v>608066525</v>
      </c>
      <c r="E842" s="4" t="str">
        <f>IFERROR(IF(VLOOKUP(A842,[1]HistoriaOrdenCW24031155!$C$2:$Z$1413,24,FALSE)=0,"",VLOOKUP(A842,[1]HistoriaOrdenCW24031155!$C$2:$Z$1413,24,FALSE)),"")</f>
        <v/>
      </c>
      <c r="F842" s="2" t="str">
        <f>MID(IF(VLOOKUP("SurOccidente",[1]HistoriaOrdenCW24031155!$B843:$D$1413,2,FALSE)="NA","",(VLOOKUP("SurOccidente",[1]HistoriaOrdenCW24031155!$B843:$D$1413,3,FALSE))),1,90)</f>
        <v>Localidades 700 - Obra Civil 100%</v>
      </c>
      <c r="G842" s="4">
        <f>VLOOKUP(A842,[1]HistoriaOrdenCW24031155!$C$2:$O$1413,13,FALSE)</f>
        <v>44580</v>
      </c>
      <c r="H842" t="str">
        <f t="shared" si="14"/>
        <v>Año 3</v>
      </c>
      <c r="I842" s="2" t="str">
        <f>VLOOKUP(LEFT(A842,3),TablasAnexas!$A$22:$B$41,2,FALSE)</f>
        <v>Nariño</v>
      </c>
      <c r="L842" t="str">
        <f>VLOOKUP(A842,[1]HistoriaOrdenCW24031155!$C$2:$F$1413,4,FALSE)</f>
        <v>Juan Carlos Gonzalez</v>
      </c>
    </row>
    <row r="843" spans="1:12" x14ac:dyDescent="0.25">
      <c r="A843" t="str">
        <f>VLOOKUP("SurOccidente",[1]HistoriaOrdenCW24031155!$B844:$C$1413,2,FALSE)</f>
        <v>NAR.Vuelta Larga</v>
      </c>
      <c r="B843" s="3">
        <f ca="1">SUMIF([1]HistoriaOrdenCW24031155!$C$1:$E$1413,A843,[1]HistoriaOrdenCW24031155!$E:$E)</f>
        <v>623066525</v>
      </c>
      <c r="C843" s="1">
        <f>SUMIFS([1]HistoriaOrdenCW24031155!$E$2:$E$1413,[1]HistoriaOrdenCW24031155!$C$2:$C$1413,A843,[1]HistoriaOrdenCW24031155!$Z$2:$Z$1413,"")</f>
        <v>15000000</v>
      </c>
      <c r="D843" s="1">
        <f>SUMIFS([1]HistoriaOrdenCW24031155!$E$2:$E$1413,[1]HistoriaOrdenCW24031155!$C$2:$C$1413,A843,[1]HistoriaOrdenCW24031155!$Z$2:$Z$1413,"&gt; 0")</f>
        <v>608066525</v>
      </c>
      <c r="E843" s="4" t="str">
        <f>IFERROR(IF(VLOOKUP(A843,[1]HistoriaOrdenCW24031155!$C$2:$Z$1413,24,FALSE)=0,"",VLOOKUP(A843,[1]HistoriaOrdenCW24031155!$C$2:$Z$1413,24,FALSE)),"")</f>
        <v/>
      </c>
      <c r="F843" s="2" t="str">
        <f>MID(IF(VLOOKUP("SurOccidente",[1]HistoriaOrdenCW24031155!$B844:$D$1413,2,FALSE)="NA","",(VLOOKUP("SurOccidente",[1]HistoriaOrdenCW24031155!$B844:$D$1413,3,FALSE))),1,90)</f>
        <v>Localidades 700 - Cimentación Torre</v>
      </c>
      <c r="G843" s="4">
        <f>VLOOKUP(A843,[1]HistoriaOrdenCW24031155!$C$2:$O$1413,13,FALSE)</f>
        <v>44580</v>
      </c>
      <c r="H843" t="str">
        <f t="shared" si="14"/>
        <v>Año 3</v>
      </c>
      <c r="I843" s="2" t="str">
        <f>VLOOKUP(LEFT(A843,3),TablasAnexas!$A$22:$B$41,2,FALSE)</f>
        <v>Nariño</v>
      </c>
      <c r="L843" t="str">
        <f>VLOOKUP(A843,[1]HistoriaOrdenCW24031155!$C$2:$F$1413,4,FALSE)</f>
        <v>Juan Carlos Gonzalez</v>
      </c>
    </row>
    <row r="844" spans="1:12" x14ac:dyDescent="0.25">
      <c r="A844" t="str">
        <f>VLOOKUP("SurOccidente",[1]HistoriaOrdenCW24031155!$B845:$C$1413,2,FALSE)</f>
        <v>PUT.Cabana</v>
      </c>
      <c r="B844" s="3">
        <f ca="1">SUMIF([1]HistoriaOrdenCW24031155!$C$1:$E$1413,A844,[1]HistoriaOrdenCW24031155!$E:$E)</f>
        <v>390490404</v>
      </c>
      <c r="C844" s="1">
        <f>SUMIFS([1]HistoriaOrdenCW24031155!$E$2:$E$1413,[1]HistoriaOrdenCW24031155!$C$2:$C$1413,A844,[1]HistoriaOrdenCW24031155!$Z$2:$Z$1413,"")</f>
        <v>50000000</v>
      </c>
      <c r="D844" s="1">
        <f>SUMIFS([1]HistoriaOrdenCW24031155!$E$2:$E$1413,[1]HistoriaOrdenCW24031155!$C$2:$C$1413,A844,[1]HistoriaOrdenCW24031155!$Z$2:$Z$1413,"&gt; 0")</f>
        <v>340490404</v>
      </c>
      <c r="E844" s="4">
        <f>IFERROR(IF(VLOOKUP(A844,[1]HistoriaOrdenCW24031155!$C$2:$Z$1413,24,FALSE)=0,"",VLOOKUP(A844,[1]HistoriaOrdenCW24031155!$C$2:$Z$1413,24,FALSE)),"")</f>
        <v>44624</v>
      </c>
      <c r="F844" s="2" t="str">
        <f>MID(IF(VLOOKUP("SurOccidente",[1]HistoriaOrdenCW24031155!$B845:$D$1413,2,FALSE)="NA","",(VLOOKUP("SurOccidente",[1]HistoriaOrdenCW24031155!$B845:$D$1413,3,FALSE))),1,90)</f>
        <v>Localidades 700 - Obra Civil 100%</v>
      </c>
      <c r="G844" s="4">
        <f>VLOOKUP(A844,[1]HistoriaOrdenCW24031155!$C$2:$O$1413,13,FALSE)</f>
        <v>44256</v>
      </c>
      <c r="H844" t="str">
        <f t="shared" si="14"/>
        <v>Año 2</v>
      </c>
      <c r="I844" s="2" t="str">
        <f>VLOOKUP(LEFT(A844,3),TablasAnexas!$A$22:$B$41,2,FALSE)</f>
        <v>Putumayo</v>
      </c>
      <c r="L844" t="str">
        <f>VLOOKUP(A844,[1]HistoriaOrdenCW24031155!$C$2:$F$1413,4,FALSE)</f>
        <v>Juan Carlos Gonzalez</v>
      </c>
    </row>
    <row r="845" spans="1:12" x14ac:dyDescent="0.25">
      <c r="A845" t="str">
        <f>VLOOKUP("SurOccidente",[1]HistoriaOrdenCW24031155!$B846:$C$1413,2,FALSE)</f>
        <v>PUT.Cabana</v>
      </c>
      <c r="B845" s="3">
        <f ca="1">SUMIF([1]HistoriaOrdenCW24031155!$C$1:$E$1413,A845,[1]HistoriaOrdenCW24031155!$E:$E)</f>
        <v>390490404</v>
      </c>
      <c r="C845" s="1">
        <f>SUMIFS([1]HistoriaOrdenCW24031155!$E$2:$E$1413,[1]HistoriaOrdenCW24031155!$C$2:$C$1413,A845,[1]HistoriaOrdenCW24031155!$Z$2:$Z$1413,"")</f>
        <v>50000000</v>
      </c>
      <c r="D845" s="1">
        <f>SUMIFS([1]HistoriaOrdenCW24031155!$E$2:$E$1413,[1]HistoriaOrdenCW24031155!$C$2:$C$1413,A845,[1]HistoriaOrdenCW24031155!$Z$2:$Z$1413,"&gt; 0")</f>
        <v>340490404</v>
      </c>
      <c r="E845" s="4">
        <f>IFERROR(IF(VLOOKUP(A845,[1]HistoriaOrdenCW24031155!$C$2:$Z$1413,24,FALSE)=0,"",VLOOKUP(A845,[1]HistoriaOrdenCW24031155!$C$2:$Z$1413,24,FALSE)),"")</f>
        <v>44624</v>
      </c>
      <c r="F845" s="2" t="str">
        <f>MID(IF(VLOOKUP("SurOccidente",[1]HistoriaOrdenCW24031155!$B846:$D$1413,2,FALSE)="NA","",(VLOOKUP("SurOccidente",[1]HistoriaOrdenCW24031155!$B846:$D$1413,3,FALSE))),1,90)</f>
        <v>Localidades 700 - Cimentación Torre</v>
      </c>
      <c r="G845" s="4">
        <f>VLOOKUP(A845,[1]HistoriaOrdenCW24031155!$C$2:$O$1413,13,FALSE)</f>
        <v>44256</v>
      </c>
      <c r="H845" t="str">
        <f t="shared" si="14"/>
        <v>Año 2</v>
      </c>
      <c r="I845" s="2" t="str">
        <f>VLOOKUP(LEFT(A845,3),TablasAnexas!$A$22:$B$41,2,FALSE)</f>
        <v>Putumayo</v>
      </c>
      <c r="L845" t="str">
        <f>VLOOKUP(A845,[1]HistoriaOrdenCW24031155!$C$2:$F$1413,4,FALSE)</f>
        <v>Juan Carlos Gonzalez</v>
      </c>
    </row>
    <row r="846" spans="1:12" x14ac:dyDescent="0.25">
      <c r="A846" t="str">
        <f>VLOOKUP("SurOccidente",[1]HistoriaOrdenCW24031155!$B847:$C$1413,2,FALSE)</f>
        <v>PAS.Tejar</v>
      </c>
      <c r="B846" s="3">
        <f ca="1">SUMIF([1]HistoriaOrdenCW24031155!$C$1:$E$1413,A846,[1]HistoriaOrdenCW24031155!$E:$E)</f>
        <v>1955161</v>
      </c>
      <c r="C846" s="1">
        <f>SUMIFS([1]HistoriaOrdenCW24031155!$E$2:$E$1413,[1]HistoriaOrdenCW24031155!$C$2:$C$1413,A846,[1]HistoriaOrdenCW24031155!$Z$2:$Z$1413,"")</f>
        <v>0</v>
      </c>
      <c r="D846" s="1">
        <f>SUMIFS([1]HistoriaOrdenCW24031155!$E$2:$E$1413,[1]HistoriaOrdenCW24031155!$C$2:$C$1413,A846,[1]HistoriaOrdenCW24031155!$Z$2:$Z$1413,"&gt; 0")</f>
        <v>1955161</v>
      </c>
      <c r="E846" s="4">
        <f>IFERROR(IF(VLOOKUP(A846,[1]HistoriaOrdenCW24031155!$C$2:$Z$1413,24,FALSE)=0,"",VLOOKUP(A846,[1]HistoriaOrdenCW24031155!$C$2:$Z$1413,24,FALSE)),"")</f>
        <v>44411</v>
      </c>
      <c r="F846" s="2" t="str">
        <f>MID(IF(VLOOKUP("SurOccidente",[1]HistoriaOrdenCW24031155!$B847:$D$1413,2,FALSE)="NA","",(VLOOKUP("SurOccidente",[1]HistoriaOrdenCW24031155!$B847:$D$1413,3,FALSE))),1,90)</f>
        <v>Ampliación Localidades 700 - Ampliación Obras Civiles</v>
      </c>
      <c r="G846" s="4">
        <f>VLOOKUP(A846,[1]HistoriaOrdenCW24031155!$C$2:$O$1413,13,FALSE)</f>
        <v>44347</v>
      </c>
      <c r="H846" t="str">
        <f t="shared" si="14"/>
        <v>Año 2</v>
      </c>
      <c r="I846" s="2" t="str">
        <f>VLOOKUP(LEFT(A846,3),TablasAnexas!$A$22:$B$41,2,FALSE)</f>
        <v>Pasto</v>
      </c>
      <c r="L846" t="str">
        <f>VLOOKUP(A846,[1]HistoriaOrdenCW24031155!$C$2:$F$1413,4,FALSE)</f>
        <v>German Dario Mancipe</v>
      </c>
    </row>
    <row r="847" spans="1:12" x14ac:dyDescent="0.25">
      <c r="A847" t="str">
        <f>VLOOKUP("SurOccidente",[1]HistoriaOrdenCW24031155!$B848:$C$1413,2,FALSE)</f>
        <v>PAS.Agualongo</v>
      </c>
      <c r="B847" s="3">
        <f ca="1">SUMIF([1]HistoriaOrdenCW24031155!$C$1:$E$1413,A847,[1]HistoriaOrdenCW24031155!$E:$E)</f>
        <v>15000000</v>
      </c>
      <c r="C847" s="1">
        <f>SUMIFS([1]HistoriaOrdenCW24031155!$E$2:$E$1413,[1]HistoriaOrdenCW24031155!$C$2:$C$1413,A847,[1]HistoriaOrdenCW24031155!$Z$2:$Z$1413,"")</f>
        <v>15000000</v>
      </c>
      <c r="D847" s="1">
        <f>SUMIFS([1]HistoriaOrdenCW24031155!$E$2:$E$1413,[1]HistoriaOrdenCW24031155!$C$2:$C$1413,A847,[1]HistoriaOrdenCW24031155!$Z$2:$Z$1413,"&gt; 0")</f>
        <v>0</v>
      </c>
      <c r="E847" s="4" t="str">
        <f>IFERROR(IF(VLOOKUP(A847,[1]HistoriaOrdenCW24031155!$C$2:$Z$1413,24,FALSE)=0,"",VLOOKUP(A847,[1]HistoriaOrdenCW24031155!$C$2:$Z$1413,24,FALSE)),"")</f>
        <v/>
      </c>
      <c r="F847" s="2" t="str">
        <f>MID(IF(VLOOKUP("SurOccidente",[1]HistoriaOrdenCW24031155!$B848:$D$1413,2,FALSE)="NA","",(VLOOKUP("SurOccidente",[1]HistoriaOrdenCW24031155!$B848:$D$1413,3,FALSE))),1,90)</f>
        <v>Adecuaciones - Obras Eléctricas Menores</v>
      </c>
      <c r="G847" s="4">
        <f>VLOOKUP(A847,[1]HistoriaOrdenCW24031155!$C$2:$O$1413,13,FALSE)</f>
        <v>44344</v>
      </c>
      <c r="H847" t="str">
        <f t="shared" si="14"/>
        <v>Año 2</v>
      </c>
      <c r="I847" s="2" t="str">
        <f>VLOOKUP(LEFT(A847,3),TablasAnexas!$A$22:$B$41,2,FALSE)</f>
        <v>Pasto</v>
      </c>
      <c r="L847" t="str">
        <f>VLOOKUP(A847,[1]HistoriaOrdenCW24031155!$C$2:$F$1413,4,FALSE)</f>
        <v>Rafael Angel Garcia</v>
      </c>
    </row>
    <row r="848" spans="1:12" x14ac:dyDescent="0.25">
      <c r="A848" t="str">
        <f>VLOOKUP("SurOccidente",[1]HistoriaOrdenCW24031155!$B849:$C$1413,2,FALSE)</f>
        <v>TUL.Alvernia</v>
      </c>
      <c r="B848" s="3">
        <f ca="1">SUMIF([1]HistoriaOrdenCW24031155!$C$1:$E$1413,A848,[1]HistoriaOrdenCW24031155!$E:$E)</f>
        <v>4000000</v>
      </c>
      <c r="C848" s="1">
        <f>SUMIFS([1]HistoriaOrdenCW24031155!$E$2:$E$1413,[1]HistoriaOrdenCW24031155!$C$2:$C$1413,A848,[1]HistoriaOrdenCW24031155!$Z$2:$Z$1413,"")</f>
        <v>4000000</v>
      </c>
      <c r="D848" s="1">
        <f>SUMIFS([1]HistoriaOrdenCW24031155!$E$2:$E$1413,[1]HistoriaOrdenCW24031155!$C$2:$C$1413,A848,[1]HistoriaOrdenCW24031155!$Z$2:$Z$1413,"&gt; 0")</f>
        <v>0</v>
      </c>
      <c r="E848" s="4" t="str">
        <f>IFERROR(IF(VLOOKUP(A848,[1]HistoriaOrdenCW24031155!$C$2:$Z$1413,24,FALSE)=0,"",VLOOKUP(A848,[1]HistoriaOrdenCW24031155!$C$2:$Z$1413,24,FALSE)),"")</f>
        <v/>
      </c>
      <c r="F848" s="2" t="str">
        <f>MID(IF(VLOOKUP("SurOccidente",[1]HistoriaOrdenCW24031155!$B849:$D$1413,2,FALSE)="NA","",(VLOOKUP("SurOccidente",[1]HistoriaOrdenCW24031155!$B849:$D$1413,3,FALSE))),1,90)</f>
        <v>Adecuaciones - Obras Eléctricas Menores</v>
      </c>
      <c r="G848" s="4">
        <f>VLOOKUP(A848,[1]HistoriaOrdenCW24031155!$C$2:$O$1413,13,FALSE)</f>
        <v>44344</v>
      </c>
      <c r="H848" t="str">
        <f t="shared" si="14"/>
        <v>Año 2</v>
      </c>
      <c r="I848" s="2" t="str">
        <f>VLOOKUP(LEFT(A848,3),TablasAnexas!$A$22:$B$41,2,FALSE)</f>
        <v>Tulua</v>
      </c>
      <c r="L848" t="str">
        <f>VLOOKUP(A848,[1]HistoriaOrdenCW24031155!$C$2:$F$1413,4,FALSE)</f>
        <v>Rafael Angel Garcia</v>
      </c>
    </row>
    <row r="849" spans="1:12" x14ac:dyDescent="0.25">
      <c r="A849" t="str">
        <f>VLOOKUP("SurOccidente",[1]HistoriaOrdenCW24031155!$B850:$C$1413,2,FALSE)</f>
        <v>POP.La Maria</v>
      </c>
      <c r="B849" s="3">
        <f ca="1">SUMIF([1]HistoriaOrdenCW24031155!$C$1:$E$1413,A849,[1]HistoriaOrdenCW24031155!$E:$E)</f>
        <v>23606855</v>
      </c>
      <c r="C849" s="1">
        <f>SUMIFS([1]HistoriaOrdenCW24031155!$E$2:$E$1413,[1]HistoriaOrdenCW24031155!$C$2:$C$1413,A849,[1]HistoriaOrdenCW24031155!$Z$2:$Z$1413,"")</f>
        <v>0</v>
      </c>
      <c r="D849" s="1">
        <f>SUMIFS([1]HistoriaOrdenCW24031155!$E$2:$E$1413,[1]HistoriaOrdenCW24031155!$C$2:$C$1413,A849,[1]HistoriaOrdenCW24031155!$Z$2:$Z$1413,"&gt; 0")</f>
        <v>23606855</v>
      </c>
      <c r="E849" s="4">
        <f>IFERROR(IF(VLOOKUP(A849,[1]HistoriaOrdenCW24031155!$C$2:$Z$1413,24,FALSE)=0,"",VLOOKUP(A849,[1]HistoriaOrdenCW24031155!$C$2:$Z$1413,24,FALSE)),"")</f>
        <v>44442</v>
      </c>
      <c r="F849" s="2" t="str">
        <f>MID(IF(VLOOKUP("SurOccidente",[1]HistoriaOrdenCW24031155!$B850:$D$1413,2,FALSE)="NA","",(VLOOKUP("SurOccidente",[1]HistoriaOrdenCW24031155!$B850:$D$1413,3,FALSE))),1,90)</f>
        <v>Ampliación Localidades 700 - Ampliación Obras Civiles</v>
      </c>
      <c r="G849" s="4">
        <f>VLOOKUP(A849,[1]HistoriaOrdenCW24031155!$C$2:$O$1413,13,FALSE)</f>
        <v>44347</v>
      </c>
      <c r="H849" t="str">
        <f t="shared" si="14"/>
        <v>Año 2</v>
      </c>
      <c r="I849" s="2" t="str">
        <f>VLOOKUP(LEFT(A849,3),TablasAnexas!$A$22:$B$41,2,FALSE)</f>
        <v>Popayan</v>
      </c>
      <c r="L849" t="str">
        <f>VLOOKUP(A849,[1]HistoriaOrdenCW24031155!$C$2:$F$1413,4,FALSE)</f>
        <v>German Dario Mancipe</v>
      </c>
    </row>
    <row r="850" spans="1:12" x14ac:dyDescent="0.25">
      <c r="A850" t="str">
        <f>VLOOKUP("SurOccidente",[1]HistoriaOrdenCW24031155!$B851:$C$1413,2,FALSE)</f>
        <v>PAS.Popular</v>
      </c>
      <c r="B850" s="3">
        <f ca="1">SUMIF([1]HistoriaOrdenCW24031155!$C$1:$E$1413,A850,[1]HistoriaOrdenCW24031155!$E:$E)</f>
        <v>22936677</v>
      </c>
      <c r="C850" s="1">
        <f>SUMIFS([1]HistoriaOrdenCW24031155!$E$2:$E$1413,[1]HistoriaOrdenCW24031155!$C$2:$C$1413,A850,[1]HistoriaOrdenCW24031155!$Z$2:$Z$1413,"")</f>
        <v>0</v>
      </c>
      <c r="D850" s="1">
        <f>SUMIFS([1]HistoriaOrdenCW24031155!$E$2:$E$1413,[1]HistoriaOrdenCW24031155!$C$2:$C$1413,A850,[1]HistoriaOrdenCW24031155!$Z$2:$Z$1413,"&gt; 0")</f>
        <v>22936677</v>
      </c>
      <c r="E850" s="4">
        <f>IFERROR(IF(VLOOKUP(A850,[1]HistoriaOrdenCW24031155!$C$2:$Z$1413,24,FALSE)=0,"",VLOOKUP(A850,[1]HistoriaOrdenCW24031155!$C$2:$Z$1413,24,FALSE)),"")</f>
        <v>44473</v>
      </c>
      <c r="F850" s="2" t="str">
        <f>MID(IF(VLOOKUP("SurOccidente",[1]HistoriaOrdenCW24031155!$B851:$D$1413,2,FALSE)="NA","",(VLOOKUP("SurOccidente",[1]HistoriaOrdenCW24031155!$B851:$D$1413,3,FALSE))),1,90)</f>
        <v>Ampliación Localidades 700 - Ampliación Obras Civiles</v>
      </c>
      <c r="G850" s="4">
        <f>VLOOKUP(A850,[1]HistoriaOrdenCW24031155!$C$2:$O$1413,13,FALSE)</f>
        <v>44347</v>
      </c>
      <c r="H850" t="str">
        <f t="shared" si="14"/>
        <v>Año 2</v>
      </c>
      <c r="I850" s="2" t="str">
        <f>VLOOKUP(LEFT(A850,3),TablasAnexas!$A$22:$B$41,2,FALSE)</f>
        <v>Pasto</v>
      </c>
      <c r="L850" t="str">
        <f>VLOOKUP(A850,[1]HistoriaOrdenCW24031155!$C$2:$F$1413,4,FALSE)</f>
        <v>German Dario Mancipe</v>
      </c>
    </row>
    <row r="851" spans="1:12" x14ac:dyDescent="0.25">
      <c r="A851" t="str">
        <f>VLOOKUP("SurOccidente",[1]HistoriaOrdenCW24031155!$B852:$C$1413,2,FALSE)</f>
        <v>PAS.Laureles</v>
      </c>
      <c r="B851" s="3">
        <f ca="1">SUMIF([1]HistoriaOrdenCW24031155!$C$1:$E$1413,A851,[1]HistoriaOrdenCW24031155!$E:$E)</f>
        <v>1470914</v>
      </c>
      <c r="C851" s="1">
        <f>SUMIFS([1]HistoriaOrdenCW24031155!$E$2:$E$1413,[1]HistoriaOrdenCW24031155!$C$2:$C$1413,A851,[1]HistoriaOrdenCW24031155!$Z$2:$Z$1413,"")</f>
        <v>0</v>
      </c>
      <c r="D851" s="1">
        <f>SUMIFS([1]HistoriaOrdenCW24031155!$E$2:$E$1413,[1]HistoriaOrdenCW24031155!$C$2:$C$1413,A851,[1]HistoriaOrdenCW24031155!$Z$2:$Z$1413,"&gt; 0")</f>
        <v>1470914</v>
      </c>
      <c r="E851" s="4">
        <f>IFERROR(IF(VLOOKUP(A851,[1]HistoriaOrdenCW24031155!$C$2:$Z$1413,24,FALSE)=0,"",VLOOKUP(A851,[1]HistoriaOrdenCW24031155!$C$2:$Z$1413,24,FALSE)),"")</f>
        <v>44411</v>
      </c>
      <c r="F851" s="2" t="str">
        <f>MID(IF(VLOOKUP("SurOccidente",[1]HistoriaOrdenCW24031155!$B852:$D$1413,2,FALSE)="NA","",(VLOOKUP("SurOccidente",[1]HistoriaOrdenCW24031155!$B852:$D$1413,3,FALSE))),1,90)</f>
        <v>Ampliación Localidades 700 - Ampliación Obras Civiles</v>
      </c>
      <c r="G851" s="4">
        <f>VLOOKUP(A851,[1]HistoriaOrdenCW24031155!$C$2:$O$1413,13,FALSE)</f>
        <v>44347</v>
      </c>
      <c r="H851" t="str">
        <f t="shared" si="14"/>
        <v>Año 2</v>
      </c>
      <c r="I851" s="2" t="str">
        <f>VLOOKUP(LEFT(A851,3),TablasAnexas!$A$22:$B$41,2,FALSE)</f>
        <v>Pasto</v>
      </c>
      <c r="L851" t="str">
        <f>VLOOKUP(A851,[1]HistoriaOrdenCW24031155!$C$2:$F$1413,4,FALSE)</f>
        <v>German Dario Mancipe</v>
      </c>
    </row>
    <row r="852" spans="1:12" x14ac:dyDescent="0.25">
      <c r="A852" t="str">
        <f>VLOOKUP("SurOccidente",[1]HistoriaOrdenCW24031155!$B853:$C$1413,2,FALSE)</f>
        <v>PAS.Calle Real</v>
      </c>
      <c r="B852" s="3">
        <f ca="1">SUMIF([1]HistoriaOrdenCW24031155!$C$1:$E$1413,A852,[1]HistoriaOrdenCW24031155!$E:$E)</f>
        <v>18372404</v>
      </c>
      <c r="C852" s="1">
        <f>SUMIFS([1]HistoriaOrdenCW24031155!$E$2:$E$1413,[1]HistoriaOrdenCW24031155!$C$2:$C$1413,A852,[1]HistoriaOrdenCW24031155!$Z$2:$Z$1413,"")</f>
        <v>0</v>
      </c>
      <c r="D852" s="1">
        <f>SUMIFS([1]HistoriaOrdenCW24031155!$E$2:$E$1413,[1]HistoriaOrdenCW24031155!$C$2:$C$1413,A852,[1]HistoriaOrdenCW24031155!$Z$2:$Z$1413,"&gt; 0")</f>
        <v>18372404</v>
      </c>
      <c r="E852" s="4">
        <f>IFERROR(IF(VLOOKUP(A852,[1]HistoriaOrdenCW24031155!$C$2:$Z$1413,24,FALSE)=0,"",VLOOKUP(A852,[1]HistoriaOrdenCW24031155!$C$2:$Z$1413,24,FALSE)),"")</f>
        <v>44473</v>
      </c>
      <c r="F852" s="2" t="str">
        <f>MID(IF(VLOOKUP("SurOccidente",[1]HistoriaOrdenCW24031155!$B853:$D$1413,2,FALSE)="NA","",(VLOOKUP("SurOccidente",[1]HistoriaOrdenCW24031155!$B853:$D$1413,3,FALSE))),1,90)</f>
        <v>Ampliación Localidades 700 - Ampliación Obras Civiles</v>
      </c>
      <c r="G852" s="4">
        <f>VLOOKUP(A852,[1]HistoriaOrdenCW24031155!$C$2:$O$1413,13,FALSE)</f>
        <v>44347</v>
      </c>
      <c r="H852" t="str">
        <f t="shared" si="14"/>
        <v>Año 2</v>
      </c>
      <c r="I852" s="2" t="str">
        <f>VLOOKUP(LEFT(A852,3),TablasAnexas!$A$22:$B$41,2,FALSE)</f>
        <v>Pasto</v>
      </c>
      <c r="L852" t="str">
        <f>VLOOKUP(A852,[1]HistoriaOrdenCW24031155!$C$2:$F$1413,4,FALSE)</f>
        <v>German Dario Mancipe</v>
      </c>
    </row>
    <row r="853" spans="1:12" x14ac:dyDescent="0.25">
      <c r="A853" t="str">
        <f>VLOOKUP("SurOccidente",[1]HistoriaOrdenCW24031155!$B854:$C$1413,2,FALSE)</f>
        <v>CAU.Calibio</v>
      </c>
      <c r="B853" s="3">
        <f ca="1">SUMIF([1]HistoriaOrdenCW24031155!$C$1:$E$1413,A853,[1]HistoriaOrdenCW24031155!$E:$E)</f>
        <v>20634282</v>
      </c>
      <c r="C853" s="1">
        <f>SUMIFS([1]HistoriaOrdenCW24031155!$E$2:$E$1413,[1]HistoriaOrdenCW24031155!$C$2:$C$1413,A853,[1]HistoriaOrdenCW24031155!$Z$2:$Z$1413,"")</f>
        <v>0</v>
      </c>
      <c r="D853" s="1">
        <f>SUMIFS([1]HistoriaOrdenCW24031155!$E$2:$E$1413,[1]HistoriaOrdenCW24031155!$C$2:$C$1413,A853,[1]HistoriaOrdenCW24031155!$Z$2:$Z$1413,"&gt; 0")</f>
        <v>20634282</v>
      </c>
      <c r="E853" s="4">
        <f>IFERROR(IF(VLOOKUP(A853,[1]HistoriaOrdenCW24031155!$C$2:$Z$1413,24,FALSE)=0,"",VLOOKUP(A853,[1]HistoriaOrdenCW24031155!$C$2:$Z$1413,24,FALSE)),"")</f>
        <v>44378</v>
      </c>
      <c r="F853" s="2" t="str">
        <f>MID(IF(VLOOKUP("SurOccidente",[1]HistoriaOrdenCW24031155!$B854:$D$1413,2,FALSE)="NA","",(VLOOKUP("SurOccidente",[1]HistoriaOrdenCW24031155!$B854:$D$1413,3,FALSE))),1,90)</f>
        <v>Ampliación Localidades 700 - Ampliación Obras Civiles</v>
      </c>
      <c r="G853" s="4">
        <f>VLOOKUP(A853,[1]HistoriaOrdenCW24031155!$C$2:$O$1413,13,FALSE)</f>
        <v>44347</v>
      </c>
      <c r="H853" t="str">
        <f t="shared" si="14"/>
        <v>Año 2</v>
      </c>
      <c r="I853" s="2" t="str">
        <f>VLOOKUP(LEFT(A853,3),TablasAnexas!$A$22:$B$41,2,FALSE)</f>
        <v>Cauca</v>
      </c>
      <c r="L853" t="str">
        <f>VLOOKUP(A853,[1]HistoriaOrdenCW24031155!$C$2:$F$1413,4,FALSE)</f>
        <v>German Dario Mancipe</v>
      </c>
    </row>
    <row r="854" spans="1:12" x14ac:dyDescent="0.25">
      <c r="A854" t="str">
        <f>VLOOKUP("SurOccidente",[1]HistoriaOrdenCW24031155!$B855:$C$1413,2,FALSE)</f>
        <v>CAQ.Campo Hermoso</v>
      </c>
      <c r="B854" s="3">
        <f ca="1">SUMIF([1]HistoriaOrdenCW24031155!$C$1:$E$1413,A854,[1]HistoriaOrdenCW24031155!$E:$E)</f>
        <v>17261623</v>
      </c>
      <c r="C854" s="1">
        <f>SUMIFS([1]HistoriaOrdenCW24031155!$E$2:$E$1413,[1]HistoriaOrdenCW24031155!$C$2:$C$1413,A854,[1]HistoriaOrdenCW24031155!$Z$2:$Z$1413,"")</f>
        <v>0</v>
      </c>
      <c r="D854" s="1">
        <f>SUMIFS([1]HistoriaOrdenCW24031155!$E$2:$E$1413,[1]HistoriaOrdenCW24031155!$C$2:$C$1413,A854,[1]HistoriaOrdenCW24031155!$Z$2:$Z$1413,"&gt; 0")</f>
        <v>17261623</v>
      </c>
      <c r="E854" s="4">
        <f>IFERROR(IF(VLOOKUP(A854,[1]HistoriaOrdenCW24031155!$C$2:$Z$1413,24,FALSE)=0,"",VLOOKUP(A854,[1]HistoriaOrdenCW24031155!$C$2:$Z$1413,24,FALSE)),"")</f>
        <v>44473</v>
      </c>
      <c r="F854" s="2" t="str">
        <f>MID(IF(VLOOKUP("SurOccidente",[1]HistoriaOrdenCW24031155!$B855:$D$1413,2,FALSE)="NA","",(VLOOKUP("SurOccidente",[1]HistoriaOrdenCW24031155!$B855:$D$1413,3,FALSE))),1,90)</f>
        <v>Ampliación Localidades 700 - Ampliación Obras Civiles</v>
      </c>
      <c r="G854" s="4">
        <f>VLOOKUP(A854,[1]HistoriaOrdenCW24031155!$C$2:$O$1413,13,FALSE)</f>
        <v>44347</v>
      </c>
      <c r="H854" t="str">
        <f t="shared" si="14"/>
        <v>Año 2</v>
      </c>
      <c r="I854" s="2" t="str">
        <f>VLOOKUP(LEFT(A854,3),TablasAnexas!$A$22:$B$41,2,FALSE)</f>
        <v>Caqueta</v>
      </c>
      <c r="L854" t="str">
        <f>VLOOKUP(A854,[1]HistoriaOrdenCW24031155!$C$2:$F$1413,4,FALSE)</f>
        <v>German Dario Mancipe</v>
      </c>
    </row>
    <row r="855" spans="1:12" x14ac:dyDescent="0.25">
      <c r="A855" t="str">
        <f>VLOOKUP("SurOccidente",[1]HistoriaOrdenCW24031155!$B856:$C$1413,2,FALSE)</f>
        <v>CAQ.El Guayabo</v>
      </c>
      <c r="B855" s="3">
        <f ca="1">SUMIF([1]HistoriaOrdenCW24031155!$C$1:$E$1413,A855,[1]HistoriaOrdenCW24031155!$E:$E)</f>
        <v>232536658</v>
      </c>
      <c r="C855" s="1">
        <f>SUMIFS([1]HistoriaOrdenCW24031155!$E$2:$E$1413,[1]HistoriaOrdenCW24031155!$C$2:$C$1413,A855,[1]HistoriaOrdenCW24031155!$Z$2:$Z$1413,"")</f>
        <v>0</v>
      </c>
      <c r="D855" s="1">
        <f>SUMIFS([1]HistoriaOrdenCW24031155!$E$2:$E$1413,[1]HistoriaOrdenCW24031155!$C$2:$C$1413,A855,[1]HistoriaOrdenCW24031155!$Z$2:$Z$1413,"&gt; 0")</f>
        <v>232536658</v>
      </c>
      <c r="E855" s="4">
        <f>IFERROR(IF(VLOOKUP(A855,[1]HistoriaOrdenCW24031155!$C$2:$Z$1413,24,FALSE)=0,"",VLOOKUP(A855,[1]HistoriaOrdenCW24031155!$C$2:$Z$1413,24,FALSE)),"")</f>
        <v>44442</v>
      </c>
      <c r="F855" s="2" t="str">
        <f>MID(IF(VLOOKUP("SurOccidente",[1]HistoriaOrdenCW24031155!$B856:$D$1413,2,FALSE)="NA","",(VLOOKUP("SurOccidente",[1]HistoriaOrdenCW24031155!$B856:$D$1413,3,FALSE))),1,90)</f>
        <v>Localidades 700 - Obra Civil 100%</v>
      </c>
      <c r="G855" s="4">
        <f>VLOOKUP(A855,[1]HistoriaOrdenCW24031155!$C$2:$O$1413,13,FALSE)</f>
        <v>44256</v>
      </c>
      <c r="H855" t="str">
        <f t="shared" si="14"/>
        <v>Año 2</v>
      </c>
      <c r="I855" s="2" t="str">
        <f>VLOOKUP(LEFT(A855,3),TablasAnexas!$A$22:$B$41,2,FALSE)</f>
        <v>Caqueta</v>
      </c>
      <c r="L855" t="str">
        <f>VLOOKUP(A855,[1]HistoriaOrdenCW24031155!$C$2:$F$1413,4,FALSE)</f>
        <v>Juan Carlos Gonzalez</v>
      </c>
    </row>
    <row r="856" spans="1:12" x14ac:dyDescent="0.25">
      <c r="A856" t="str">
        <f>VLOOKUP("SurOccidente",[1]HistoriaOrdenCW24031155!$B857:$C$1413,2,FALSE)</f>
        <v>PUT.Yurilla</v>
      </c>
      <c r="B856" s="3">
        <f ca="1">SUMIF([1]HistoriaOrdenCW24031155!$C$1:$E$1413,A856,[1]HistoriaOrdenCW24031155!$E:$E)</f>
        <v>50000000</v>
      </c>
      <c r="C856" s="1">
        <f>SUMIFS([1]HistoriaOrdenCW24031155!$E$2:$E$1413,[1]HistoriaOrdenCW24031155!$C$2:$C$1413,A856,[1]HistoriaOrdenCW24031155!$Z$2:$Z$1413,"")</f>
        <v>50000000</v>
      </c>
      <c r="D856" s="1">
        <f>SUMIFS([1]HistoriaOrdenCW24031155!$E$2:$E$1413,[1]HistoriaOrdenCW24031155!$C$2:$C$1413,A856,[1]HistoriaOrdenCW24031155!$Z$2:$Z$1413,"&gt; 0")</f>
        <v>0</v>
      </c>
      <c r="E856" s="4" t="str">
        <f>IFERROR(IF(VLOOKUP(A856,[1]HistoriaOrdenCW24031155!$C$2:$Z$1413,24,FALSE)=0,"",VLOOKUP(A856,[1]HistoriaOrdenCW24031155!$C$2:$Z$1413,24,FALSE)),"")</f>
        <v/>
      </c>
      <c r="F856" s="2" t="str">
        <f>MID(IF(VLOOKUP("SurOccidente",[1]HistoriaOrdenCW24031155!$B857:$D$1413,2,FALSE)="NA","",(VLOOKUP("SurOccidente",[1]HistoriaOrdenCW24031155!$B857:$D$1413,3,FALSE))),1,90)</f>
        <v>Adecuaciones - Contrucción Red Electrica Plan Expansión</v>
      </c>
      <c r="G856" s="4">
        <f>VLOOKUP(A856,[1]HistoriaOrdenCW24031155!$C$2:$O$1413,13,FALSE)</f>
        <v>44347</v>
      </c>
      <c r="H856" t="str">
        <f t="shared" si="14"/>
        <v>Año 2</v>
      </c>
      <c r="I856" s="2" t="str">
        <f>VLOOKUP(LEFT(A856,3),TablasAnexas!$A$22:$B$41,2,FALSE)</f>
        <v>Putumayo</v>
      </c>
      <c r="L856" t="str">
        <f>VLOOKUP(A856,[1]HistoriaOrdenCW24031155!$C$2:$F$1413,4,FALSE)</f>
        <v>Rafael Angel Garcia</v>
      </c>
    </row>
    <row r="857" spans="1:12" x14ac:dyDescent="0.25">
      <c r="A857" t="str">
        <f>VLOOKUP("SurOccidente",[1]HistoriaOrdenCW24031155!$B858:$C$1413,2,FALSE)</f>
        <v>CAL.IND Clinica Occidente</v>
      </c>
      <c r="B857" s="3">
        <f ca="1">SUMIF([1]HistoriaOrdenCW24031155!$C$1:$E$1413,A857,[1]HistoriaOrdenCW24031155!$E:$E)</f>
        <v>87531001</v>
      </c>
      <c r="C857" s="1">
        <f>SUMIFS([1]HistoriaOrdenCW24031155!$E$2:$E$1413,[1]HistoriaOrdenCW24031155!$C$2:$C$1413,A857,[1]HistoriaOrdenCW24031155!$Z$2:$Z$1413,"")</f>
        <v>0</v>
      </c>
      <c r="D857" s="1">
        <f>SUMIFS([1]HistoriaOrdenCW24031155!$E$2:$E$1413,[1]HistoriaOrdenCW24031155!$C$2:$C$1413,A857,[1]HistoriaOrdenCW24031155!$Z$2:$Z$1413,"&gt; 0")</f>
        <v>87531001</v>
      </c>
      <c r="E857" s="4">
        <f>IFERROR(IF(VLOOKUP(A857,[1]HistoriaOrdenCW24031155!$C$2:$Z$1413,24,FALSE)=0,"",VLOOKUP(A857,[1]HistoriaOrdenCW24031155!$C$2:$Z$1413,24,FALSE)),"")</f>
        <v>44567</v>
      </c>
      <c r="F857" s="2" t="str">
        <f>MID(IF(VLOOKUP("SurOccidente",[1]HistoriaOrdenCW24031155!$B858:$D$1413,2,FALSE)="NA","",(VLOOKUP("SurOccidente",[1]HistoriaOrdenCW24031155!$B858:$D$1413,3,FALSE))),1,90)</f>
        <v>Soluciones Dedicadas Corporativas - Obra Civil 100%</v>
      </c>
      <c r="G857" s="4">
        <f>VLOOKUP(A857,[1]HistoriaOrdenCW24031155!$C$2:$O$1413,13,FALSE)</f>
        <v>44347</v>
      </c>
      <c r="H857" t="str">
        <f t="shared" si="14"/>
        <v>Año 2</v>
      </c>
      <c r="I857" s="2" t="str">
        <f>VLOOKUP(LEFT(A857,3),TablasAnexas!$A$22:$B$41,2,FALSE)</f>
        <v>Cali</v>
      </c>
      <c r="L857" t="str">
        <f>VLOOKUP(A857,[1]HistoriaOrdenCW24031155!$C$2:$F$1413,4,FALSE)</f>
        <v>German Dario Mancipe</v>
      </c>
    </row>
    <row r="858" spans="1:12" x14ac:dyDescent="0.25">
      <c r="A858" t="str">
        <f>VLOOKUP("SurOccidente",[1]HistoriaOrdenCW24031155!$B859:$C$1413,2,FALSE)</f>
        <v>TOL.Gualanday</v>
      </c>
      <c r="B858" s="3">
        <f ca="1">SUMIF([1]HistoriaOrdenCW24031155!$C$1:$E$1413,A858,[1]HistoriaOrdenCW24031155!$E:$E)</f>
        <v>1542369</v>
      </c>
      <c r="C858" s="1">
        <f>SUMIFS([1]HistoriaOrdenCW24031155!$E$2:$E$1413,[1]HistoriaOrdenCW24031155!$C$2:$C$1413,A858,[1]HistoriaOrdenCW24031155!$Z$2:$Z$1413,"")</f>
        <v>0</v>
      </c>
      <c r="D858" s="1">
        <f>SUMIFS([1]HistoriaOrdenCW24031155!$E$2:$E$1413,[1]HistoriaOrdenCW24031155!$C$2:$C$1413,A858,[1]HistoriaOrdenCW24031155!$Z$2:$Z$1413,"&gt; 0")</f>
        <v>1542369</v>
      </c>
      <c r="E858" s="4">
        <f>IFERROR(IF(VLOOKUP(A858,[1]HistoriaOrdenCW24031155!$C$2:$Z$1413,24,FALSE)=0,"",VLOOKUP(A858,[1]HistoriaOrdenCW24031155!$C$2:$Z$1413,24,FALSE)),"")</f>
        <v>44378</v>
      </c>
      <c r="F858" s="2" t="str">
        <f>MID(IF(VLOOKUP("SurOccidente",[1]HistoriaOrdenCW24031155!$B859:$D$1413,2,FALSE)="NA","",(VLOOKUP("SurOccidente",[1]HistoriaOrdenCW24031155!$B859:$D$1413,3,FALSE))),1,90)</f>
        <v>Ampliación Localidades 700 - Ampliación Obras Civiles</v>
      </c>
      <c r="G858" s="4">
        <f>VLOOKUP(A858,[1]HistoriaOrdenCW24031155!$C$2:$O$1413,13,FALSE)</f>
        <v>44343</v>
      </c>
      <c r="H858" t="str">
        <f t="shared" si="14"/>
        <v>Año 2</v>
      </c>
      <c r="I858" s="2" t="str">
        <f>VLOOKUP(LEFT(A858,3),TablasAnexas!$A$22:$B$41,2,FALSE)</f>
        <v>Tolima</v>
      </c>
      <c r="L858" t="str">
        <f>VLOOKUP(A858,[1]HistoriaOrdenCW24031155!$C$2:$F$1413,4,FALSE)</f>
        <v>German Dario Mancipe</v>
      </c>
    </row>
    <row r="859" spans="1:12" x14ac:dyDescent="0.25">
      <c r="A859" t="str">
        <f>VLOOKUP("SurOccidente",[1]HistoriaOrdenCW24031155!$B860:$C$1413,2,FALSE)</f>
        <v>HUI.ECP Mangos</v>
      </c>
      <c r="B859" s="3">
        <f ca="1">SUMIF([1]HistoriaOrdenCW24031155!$C$1:$E$1413,A859,[1]HistoriaOrdenCW24031155!$E:$E)</f>
        <v>98184122</v>
      </c>
      <c r="C859" s="1">
        <f>SUMIFS([1]HistoriaOrdenCW24031155!$E$2:$E$1413,[1]HistoriaOrdenCW24031155!$C$2:$C$1413,A859,[1]HistoriaOrdenCW24031155!$Z$2:$Z$1413,"")</f>
        <v>0</v>
      </c>
      <c r="D859" s="1">
        <f>SUMIFS([1]HistoriaOrdenCW24031155!$E$2:$E$1413,[1]HistoriaOrdenCW24031155!$C$2:$C$1413,A859,[1]HistoriaOrdenCW24031155!$Z$2:$Z$1413,"&gt; 0")</f>
        <v>98184122</v>
      </c>
      <c r="E859" s="4">
        <f>IFERROR(IF(VLOOKUP(A859,[1]HistoriaOrdenCW24031155!$C$2:$Z$1413,24,FALSE)=0,"",VLOOKUP(A859,[1]HistoriaOrdenCW24031155!$C$2:$Z$1413,24,FALSE)),"")</f>
        <v>44378</v>
      </c>
      <c r="F859" s="2" t="str">
        <f>MID(IF(VLOOKUP("SurOccidente",[1]HistoriaOrdenCW24031155!$B860:$D$1413,2,FALSE)="NA","",(VLOOKUP("SurOccidente",[1]HistoriaOrdenCW24031155!$B860:$D$1413,3,FALSE))),1,90)</f>
        <v>Plan de Expansión - Suministro e Instalación de Torre</v>
      </c>
      <c r="G859" s="4">
        <f>VLOOKUP(A859,[1]HistoriaOrdenCW24031155!$C$2:$O$1413,13,FALSE)</f>
        <v>44319</v>
      </c>
      <c r="H859" t="str">
        <f t="shared" si="14"/>
        <v>Año 2</v>
      </c>
      <c r="I859" s="2" t="str">
        <f>VLOOKUP(LEFT(A859,3),TablasAnexas!$A$22:$B$41,2,FALSE)</f>
        <v>Huila</v>
      </c>
      <c r="L859" t="str">
        <f>VLOOKUP(A859,[1]HistoriaOrdenCW24031155!$C$2:$F$1413,4,FALSE)</f>
        <v>Luis Ediel Torres</v>
      </c>
    </row>
    <row r="860" spans="1:12" x14ac:dyDescent="0.25">
      <c r="A860" t="str">
        <f>VLOOKUP("SurOccidente",[1]HistoriaOrdenCW24031155!$B861:$C$1413,2,FALSE)</f>
        <v>CAL.Rodeo</v>
      </c>
      <c r="B860" s="3">
        <f ca="1">SUMIF([1]HistoriaOrdenCW24031155!$C$1:$E$1413,A860,[1]HistoriaOrdenCW24031155!$E:$E)</f>
        <v>4170689</v>
      </c>
      <c r="C860" s="1">
        <f>SUMIFS([1]HistoriaOrdenCW24031155!$E$2:$E$1413,[1]HistoriaOrdenCW24031155!$C$2:$C$1413,A860,[1]HistoriaOrdenCW24031155!$Z$2:$Z$1413,"")</f>
        <v>0</v>
      </c>
      <c r="D860" s="1">
        <f>SUMIFS([1]HistoriaOrdenCW24031155!$E$2:$E$1413,[1]HistoriaOrdenCW24031155!$C$2:$C$1413,A860,[1]HistoriaOrdenCW24031155!$Z$2:$Z$1413,"&gt; 0")</f>
        <v>4170689</v>
      </c>
      <c r="E860" s="4">
        <f>IFERROR(IF(VLOOKUP(A860,[1]HistoriaOrdenCW24031155!$C$2:$Z$1413,24,FALSE)=0,"",VLOOKUP(A860,[1]HistoriaOrdenCW24031155!$C$2:$Z$1413,24,FALSE)),"")</f>
        <v>44378</v>
      </c>
      <c r="F860" s="2" t="str">
        <f>MID(IF(VLOOKUP("SurOccidente",[1]HistoriaOrdenCW24031155!$B861:$D$1413,2,FALSE)="NA","",(VLOOKUP("SurOccidente",[1]HistoriaOrdenCW24031155!$B861:$D$1413,3,FALSE))),1,90)</f>
        <v>Ampliación Localidades 700 - Ampliación Obras Civiles</v>
      </c>
      <c r="G860" s="4">
        <f>VLOOKUP(A860,[1]HistoriaOrdenCW24031155!$C$2:$O$1413,13,FALSE)</f>
        <v>44340</v>
      </c>
      <c r="H860" t="str">
        <f t="shared" si="14"/>
        <v>Año 2</v>
      </c>
      <c r="I860" s="2" t="str">
        <f>VLOOKUP(LEFT(A860,3),TablasAnexas!$A$22:$B$41,2,FALSE)</f>
        <v>Cali</v>
      </c>
      <c r="L860" t="str">
        <f>VLOOKUP(A860,[1]HistoriaOrdenCW24031155!$C$2:$F$1413,4,FALSE)</f>
        <v>German Dario Mancipe</v>
      </c>
    </row>
    <row r="861" spans="1:12" x14ac:dyDescent="0.25">
      <c r="A861" t="str">
        <f>VLOOKUP("SurOccidente",[1]HistoriaOrdenCW24031155!$B862:$C$1413,2,FALSE)</f>
        <v>PUT.Villa Garzon-5</v>
      </c>
      <c r="B861" s="3">
        <f ca="1">SUMIF([1]HistoriaOrdenCW24031155!$C$1:$E$1413,A861,[1]HistoriaOrdenCW24031155!$E:$E)</f>
        <v>379847124</v>
      </c>
      <c r="C861" s="1">
        <f>SUMIFS([1]HistoriaOrdenCW24031155!$E$2:$E$1413,[1]HistoriaOrdenCW24031155!$C$2:$C$1413,A861,[1]HistoriaOrdenCW24031155!$Z$2:$Z$1413,"")</f>
        <v>260000000</v>
      </c>
      <c r="D861" s="1">
        <f>SUMIFS([1]HistoriaOrdenCW24031155!$E$2:$E$1413,[1]HistoriaOrdenCW24031155!$C$2:$C$1413,A861,[1]HistoriaOrdenCW24031155!$Z$2:$Z$1413,"&gt; 0")</f>
        <v>119847124</v>
      </c>
      <c r="E861" s="4" t="str">
        <f>IFERROR(IF(VLOOKUP(A861,[1]HistoriaOrdenCW24031155!$C$2:$Z$1413,24,FALSE)=0,"",VLOOKUP(A861,[1]HistoriaOrdenCW24031155!$C$2:$Z$1413,24,FALSE)),"")</f>
        <v/>
      </c>
      <c r="F861" s="2" t="str">
        <f>MID(IF(VLOOKUP("SurOccidente",[1]HistoriaOrdenCW24031155!$B862:$D$1413,2,FALSE)="NA","",(VLOOKUP("SurOccidente",[1]HistoriaOrdenCW24031155!$B862:$D$1413,3,FALSE))),1,90)</f>
        <v>Plan de Expansión - Suministro e Instalación de Torre</v>
      </c>
      <c r="G861" s="4">
        <f>VLOOKUP(A861,[1]HistoriaOrdenCW24031155!$C$2:$O$1413,13,FALSE)</f>
        <v>44603</v>
      </c>
      <c r="H861" t="str">
        <f t="shared" si="14"/>
        <v>Año 3</v>
      </c>
      <c r="I861" s="2" t="str">
        <f>VLOOKUP(LEFT(A861,3),TablasAnexas!$A$22:$B$41,2,FALSE)</f>
        <v>Putumayo</v>
      </c>
      <c r="L861" t="str">
        <f>VLOOKUP(A861,[1]HistoriaOrdenCW24031155!$C$2:$F$1413,4,FALSE)</f>
        <v>Rafael Angel Garcia</v>
      </c>
    </row>
    <row r="862" spans="1:12" x14ac:dyDescent="0.25">
      <c r="A862" t="str">
        <f>VLOOKUP("SurOccidente",[1]HistoriaOrdenCW24031155!$B863:$C$1413,2,FALSE)</f>
        <v>PUT.Villa Garzon-5</v>
      </c>
      <c r="B862" s="3">
        <f ca="1">SUMIF([1]HistoriaOrdenCW24031155!$C$1:$E$1413,A862,[1]HistoriaOrdenCW24031155!$E:$E)</f>
        <v>379847124</v>
      </c>
      <c r="C862" s="1">
        <f>SUMIFS([1]HistoriaOrdenCW24031155!$E$2:$E$1413,[1]HistoriaOrdenCW24031155!$C$2:$C$1413,A862,[1]HistoriaOrdenCW24031155!$Z$2:$Z$1413,"")</f>
        <v>260000000</v>
      </c>
      <c r="D862" s="1">
        <f>SUMIFS([1]HistoriaOrdenCW24031155!$E$2:$E$1413,[1]HistoriaOrdenCW24031155!$C$2:$C$1413,A862,[1]HistoriaOrdenCW24031155!$Z$2:$Z$1413,"&gt; 0")</f>
        <v>119847124</v>
      </c>
      <c r="E862" s="4" t="str">
        <f>IFERROR(IF(VLOOKUP(A862,[1]HistoriaOrdenCW24031155!$C$2:$Z$1413,24,FALSE)=0,"",VLOOKUP(A862,[1]HistoriaOrdenCW24031155!$C$2:$Z$1413,24,FALSE)),"")</f>
        <v/>
      </c>
      <c r="F862" s="2" t="str">
        <f>MID(IF(VLOOKUP("SurOccidente",[1]HistoriaOrdenCW24031155!$B863:$D$1413,2,FALSE)="NA","",(VLOOKUP("SurOccidente",[1]HistoriaOrdenCW24031155!$B863:$D$1413,3,FALSE))),1,90)</f>
        <v>Plan de Expansión - Cimentación Torre</v>
      </c>
      <c r="G862" s="4">
        <f>VLOOKUP(A862,[1]HistoriaOrdenCW24031155!$C$2:$O$1413,13,FALSE)</f>
        <v>44603</v>
      </c>
      <c r="H862" t="str">
        <f t="shared" si="14"/>
        <v>Año 3</v>
      </c>
      <c r="I862" s="2" t="str">
        <f>VLOOKUP(LEFT(A862,3),TablasAnexas!$A$22:$B$41,2,FALSE)</f>
        <v>Putumayo</v>
      </c>
      <c r="L862" t="str">
        <f>VLOOKUP(A862,[1]HistoriaOrdenCW24031155!$C$2:$F$1413,4,FALSE)</f>
        <v>Rafael Angel Garcia</v>
      </c>
    </row>
    <row r="863" spans="1:12" x14ac:dyDescent="0.25">
      <c r="A863" t="str">
        <f>VLOOKUP("SurOccidente",[1]HistoriaOrdenCW24031155!$B864:$C$1413,2,FALSE)</f>
        <v>TOL.Neme</v>
      </c>
      <c r="B863" s="3">
        <f ca="1">SUMIF([1]HistoriaOrdenCW24031155!$C$1:$E$1413,A863,[1]HistoriaOrdenCW24031155!$E:$E)</f>
        <v>10816866</v>
      </c>
      <c r="C863" s="1">
        <f>SUMIFS([1]HistoriaOrdenCW24031155!$E$2:$E$1413,[1]HistoriaOrdenCW24031155!$C$2:$C$1413,A863,[1]HistoriaOrdenCW24031155!$Z$2:$Z$1413,"")</f>
        <v>0</v>
      </c>
      <c r="D863" s="1">
        <f>SUMIFS([1]HistoriaOrdenCW24031155!$E$2:$E$1413,[1]HistoriaOrdenCW24031155!$C$2:$C$1413,A863,[1]HistoriaOrdenCW24031155!$Z$2:$Z$1413,"&gt; 0")</f>
        <v>10816866</v>
      </c>
      <c r="E863" s="4">
        <f>IFERROR(IF(VLOOKUP(A863,[1]HistoriaOrdenCW24031155!$C$2:$Z$1413,24,FALSE)=0,"",VLOOKUP(A863,[1]HistoriaOrdenCW24031155!$C$2:$Z$1413,24,FALSE)),"")</f>
        <v>44504</v>
      </c>
      <c r="F863" s="2" t="str">
        <f>MID(IF(VLOOKUP("SurOccidente",[1]HistoriaOrdenCW24031155!$B864:$D$1413,2,FALSE)="NA","",(VLOOKUP("SurOccidente",[1]HistoriaOrdenCW24031155!$B864:$D$1413,3,FALSE))),1,90)</f>
        <v>Adecuaciones - Obras Civiles Menores</v>
      </c>
      <c r="G863" s="4">
        <f>VLOOKUP(A863,[1]HistoriaOrdenCW24031155!$C$2:$O$1413,13,FALSE)</f>
        <v>44347</v>
      </c>
      <c r="H863" t="str">
        <f t="shared" si="14"/>
        <v>Año 2</v>
      </c>
      <c r="I863" s="2" t="str">
        <f>VLOOKUP(LEFT(A863,3),TablasAnexas!$A$22:$B$41,2,FALSE)</f>
        <v>Tolima</v>
      </c>
      <c r="L863" t="str">
        <f>VLOOKUP(A863,[1]HistoriaOrdenCW24031155!$C$2:$F$1413,4,FALSE)</f>
        <v>Luis Ediel Torres</v>
      </c>
    </row>
    <row r="864" spans="1:12" x14ac:dyDescent="0.25">
      <c r="A864" t="str">
        <f>VLOOKUP("SurOccidente",[1]HistoriaOrdenCW24031155!$B865:$C$1413,2,FALSE)</f>
        <v>VAL.Triana</v>
      </c>
      <c r="B864" s="3">
        <f ca="1">SUMIF([1]HistoriaOrdenCW24031155!$C$1:$E$1413,A864,[1]HistoriaOrdenCW24031155!$E:$E)</f>
        <v>2899986</v>
      </c>
      <c r="C864" s="1">
        <f>SUMIFS([1]HistoriaOrdenCW24031155!$E$2:$E$1413,[1]HistoriaOrdenCW24031155!$C$2:$C$1413,A864,[1]HistoriaOrdenCW24031155!$Z$2:$Z$1413,"")</f>
        <v>0</v>
      </c>
      <c r="D864" s="1">
        <f>SUMIFS([1]HistoriaOrdenCW24031155!$E$2:$E$1413,[1]HistoriaOrdenCW24031155!$C$2:$C$1413,A864,[1]HistoriaOrdenCW24031155!$Z$2:$Z$1413,"&gt; 0")</f>
        <v>2899986</v>
      </c>
      <c r="E864" s="4">
        <f>IFERROR(IF(VLOOKUP(A864,[1]HistoriaOrdenCW24031155!$C$2:$Z$1413,24,FALSE)=0,"",VLOOKUP(A864,[1]HistoriaOrdenCW24031155!$C$2:$Z$1413,24,FALSE)),"")</f>
        <v>44411</v>
      </c>
      <c r="F864" s="2" t="str">
        <f>MID(IF(VLOOKUP("SurOccidente",[1]HistoriaOrdenCW24031155!$B865:$D$1413,2,FALSE)="NA","",(VLOOKUP("SurOccidente",[1]HistoriaOrdenCW24031155!$B865:$D$1413,3,FALSE))),1,90)</f>
        <v>Ampliación Localidades 700 - Ampliación Obras Civiles</v>
      </c>
      <c r="G864" s="4">
        <f>VLOOKUP(A864,[1]HistoriaOrdenCW24031155!$C$2:$O$1413,13,FALSE)</f>
        <v>44336</v>
      </c>
      <c r="H864" t="str">
        <f t="shared" si="14"/>
        <v>Año 2</v>
      </c>
      <c r="I864" s="2" t="str">
        <f>VLOOKUP(LEFT(A864,3),TablasAnexas!$A$22:$B$41,2,FALSE)</f>
        <v>Valle del Cauca</v>
      </c>
      <c r="L864" t="str">
        <f>VLOOKUP(A864,[1]HistoriaOrdenCW24031155!$C$2:$F$1413,4,FALSE)</f>
        <v>German Dario Mancipe</v>
      </c>
    </row>
    <row r="865" spans="1:12" x14ac:dyDescent="0.25">
      <c r="A865" t="str">
        <f>VLOOKUP("SurOccidente",[1]HistoriaOrdenCW24031155!$B866:$C$1413,2,FALSE)</f>
        <v>VAL.Sombrerillo</v>
      </c>
      <c r="B865" s="3">
        <f ca="1">SUMIF([1]HistoriaOrdenCW24031155!$C$1:$E$1413,A865,[1]HistoriaOrdenCW24031155!$E:$E)</f>
        <v>1782724</v>
      </c>
      <c r="C865" s="1">
        <f>SUMIFS([1]HistoriaOrdenCW24031155!$E$2:$E$1413,[1]HistoriaOrdenCW24031155!$C$2:$C$1413,A865,[1]HistoriaOrdenCW24031155!$Z$2:$Z$1413,"")</f>
        <v>0</v>
      </c>
      <c r="D865" s="1">
        <f>SUMIFS([1]HistoriaOrdenCW24031155!$E$2:$E$1413,[1]HistoriaOrdenCW24031155!$C$2:$C$1413,A865,[1]HistoriaOrdenCW24031155!$Z$2:$Z$1413,"&gt; 0")</f>
        <v>1782724</v>
      </c>
      <c r="E865" s="4">
        <f>IFERROR(IF(VLOOKUP(A865,[1]HistoriaOrdenCW24031155!$C$2:$Z$1413,24,FALSE)=0,"",VLOOKUP(A865,[1]HistoriaOrdenCW24031155!$C$2:$Z$1413,24,FALSE)),"")</f>
        <v>44411</v>
      </c>
      <c r="F865" s="2" t="str">
        <f>MID(IF(VLOOKUP("SurOccidente",[1]HistoriaOrdenCW24031155!$B866:$D$1413,2,FALSE)="NA","",(VLOOKUP("SurOccidente",[1]HistoriaOrdenCW24031155!$B866:$D$1413,3,FALSE))),1,90)</f>
        <v>Ampliación Localidades 700 - Ampliación Obras Civiles</v>
      </c>
      <c r="G865" s="4">
        <f>VLOOKUP(A865,[1]HistoriaOrdenCW24031155!$C$2:$O$1413,13,FALSE)</f>
        <v>44336</v>
      </c>
      <c r="H865" t="str">
        <f t="shared" si="14"/>
        <v>Año 2</v>
      </c>
      <c r="I865" s="2" t="str">
        <f>VLOOKUP(LEFT(A865,3),TablasAnexas!$A$22:$B$41,2,FALSE)</f>
        <v>Valle del Cauca</v>
      </c>
      <c r="L865" t="str">
        <f>VLOOKUP(A865,[1]HistoriaOrdenCW24031155!$C$2:$F$1413,4,FALSE)</f>
        <v>German Dario Mancipe</v>
      </c>
    </row>
    <row r="866" spans="1:12" x14ac:dyDescent="0.25">
      <c r="A866" t="str">
        <f>VLOOKUP("SurOccidente",[1]HistoriaOrdenCW24031155!$B867:$C$1413,2,FALSE)</f>
        <v>NAR.Cajapi</v>
      </c>
      <c r="B866" s="3">
        <f ca="1">SUMIF([1]HistoriaOrdenCW24031155!$C$1:$E$1413,A866,[1]HistoriaOrdenCW24031155!$E:$E)</f>
        <v>53179472</v>
      </c>
      <c r="C866" s="1">
        <f>SUMIFS([1]HistoriaOrdenCW24031155!$E$2:$E$1413,[1]HistoriaOrdenCW24031155!$C$2:$C$1413,A866,[1]HistoriaOrdenCW24031155!$Z$2:$Z$1413,"")</f>
        <v>13533968</v>
      </c>
      <c r="D866" s="1">
        <f>SUMIFS([1]HistoriaOrdenCW24031155!$E$2:$E$1413,[1]HistoriaOrdenCW24031155!$C$2:$C$1413,A866,[1]HistoriaOrdenCW24031155!$Z$2:$Z$1413,"&gt; 0")</f>
        <v>39645504</v>
      </c>
      <c r="E866" s="4">
        <f>IFERROR(IF(VLOOKUP(A866,[1]HistoriaOrdenCW24031155!$C$2:$Z$1413,24,FALSE)=0,"",VLOOKUP(A866,[1]HistoriaOrdenCW24031155!$C$2:$Z$1413,24,FALSE)),"")</f>
        <v>44624</v>
      </c>
      <c r="F866" s="2" t="str">
        <f>MID(IF(VLOOKUP("SurOccidente",[1]HistoriaOrdenCW24031155!$B867:$D$1413,2,FALSE)="NA","",(VLOOKUP("SurOccidente",[1]HistoriaOrdenCW24031155!$B867:$D$1413,3,FALSE))),1,90)</f>
        <v>Ampliación Localidades 700 - Ampliación Obras Civiles</v>
      </c>
      <c r="G866" s="4">
        <f>VLOOKUP(A866,[1]HistoriaOrdenCW24031155!$C$2:$O$1413,13,FALSE)</f>
        <v>44336</v>
      </c>
      <c r="H866" t="str">
        <f t="shared" si="14"/>
        <v>Año 2</v>
      </c>
      <c r="I866" s="2" t="str">
        <f>VLOOKUP(LEFT(A866,3),TablasAnexas!$A$22:$B$41,2,FALSE)</f>
        <v>Nariño</v>
      </c>
      <c r="L866" t="str">
        <f>VLOOKUP(A866,[1]HistoriaOrdenCW24031155!$C$2:$F$1413,4,FALSE)</f>
        <v>German Dario Mancipe</v>
      </c>
    </row>
    <row r="867" spans="1:12" x14ac:dyDescent="0.25">
      <c r="A867" t="str">
        <f>VLOOKUP("SurOccidente",[1]HistoriaOrdenCW24031155!$B868:$C$1413,2,FALSE)</f>
        <v>CAU.Pto Tejada-3</v>
      </c>
      <c r="B867" s="3">
        <f ca="1">SUMIF([1]HistoriaOrdenCW24031155!$C$1:$E$1413,A867,[1]HistoriaOrdenCW24031155!$E:$E)</f>
        <v>25134211</v>
      </c>
      <c r="C867" s="1">
        <f>SUMIFS([1]HistoriaOrdenCW24031155!$E$2:$E$1413,[1]HistoriaOrdenCW24031155!$C$2:$C$1413,A867,[1]HistoriaOrdenCW24031155!$Z$2:$Z$1413,"")</f>
        <v>0</v>
      </c>
      <c r="D867" s="1">
        <f>SUMIFS([1]HistoriaOrdenCW24031155!$E$2:$E$1413,[1]HistoriaOrdenCW24031155!$C$2:$C$1413,A867,[1]HistoriaOrdenCW24031155!$Z$2:$Z$1413,"&gt; 0")</f>
        <v>25134211</v>
      </c>
      <c r="E867" s="4">
        <f>IFERROR(IF(VLOOKUP(A867,[1]HistoriaOrdenCW24031155!$C$2:$Z$1413,24,FALSE)=0,"",VLOOKUP(A867,[1]HistoriaOrdenCW24031155!$C$2:$Z$1413,24,FALSE)),"")</f>
        <v>44473</v>
      </c>
      <c r="F867" s="2" t="str">
        <f>MID(IF(VLOOKUP("SurOccidente",[1]HistoriaOrdenCW24031155!$B868:$D$1413,2,FALSE)="NA","",(VLOOKUP("SurOccidente",[1]HistoriaOrdenCW24031155!$B868:$D$1413,3,FALSE))),1,90)</f>
        <v>Ampliación Localidades 700 - Ampliación Obras Civiles</v>
      </c>
      <c r="G867" s="4">
        <f>VLOOKUP(A867,[1]HistoriaOrdenCW24031155!$C$2:$O$1413,13,FALSE)</f>
        <v>44336</v>
      </c>
      <c r="H867" t="str">
        <f t="shared" si="14"/>
        <v>Año 2</v>
      </c>
      <c r="I867" s="2" t="str">
        <f>VLOOKUP(LEFT(A867,3),TablasAnexas!$A$22:$B$41,2,FALSE)</f>
        <v>Cauca</v>
      </c>
      <c r="L867" t="str">
        <f>VLOOKUP(A867,[1]HistoriaOrdenCW24031155!$C$2:$F$1413,4,FALSE)</f>
        <v>German Dario Mancipe</v>
      </c>
    </row>
    <row r="868" spans="1:12" x14ac:dyDescent="0.25">
      <c r="A868" t="str">
        <f>VLOOKUP("SurOccidente",[1]HistoriaOrdenCW24031155!$B869:$C$1413,2,FALSE)</f>
        <v>CAL.San Fernando Viejo</v>
      </c>
      <c r="B868" s="3">
        <f ca="1">SUMIF([1]HistoriaOrdenCW24031155!$C$1:$E$1413,A868,[1]HistoriaOrdenCW24031155!$E:$E)</f>
        <v>909813</v>
      </c>
      <c r="C868" s="1">
        <f>SUMIFS([1]HistoriaOrdenCW24031155!$E$2:$E$1413,[1]HistoriaOrdenCW24031155!$C$2:$C$1413,A868,[1]HistoriaOrdenCW24031155!$Z$2:$Z$1413,"")</f>
        <v>0</v>
      </c>
      <c r="D868" s="1">
        <f>SUMIFS([1]HistoriaOrdenCW24031155!$E$2:$E$1413,[1]HistoriaOrdenCW24031155!$C$2:$C$1413,A868,[1]HistoriaOrdenCW24031155!$Z$2:$Z$1413,"&gt; 0")</f>
        <v>909813</v>
      </c>
      <c r="E868" s="4">
        <f>IFERROR(IF(VLOOKUP(A868,[1]HistoriaOrdenCW24031155!$C$2:$Z$1413,24,FALSE)=0,"",VLOOKUP(A868,[1]HistoriaOrdenCW24031155!$C$2:$Z$1413,24,FALSE)),"")</f>
        <v>44350</v>
      </c>
      <c r="F868" s="2" t="str">
        <f>MID(IF(VLOOKUP("SurOccidente",[1]HistoriaOrdenCW24031155!$B869:$D$1413,2,FALSE)="NA","",(VLOOKUP("SurOccidente",[1]HistoriaOrdenCW24031155!$B869:$D$1413,3,FALSE))),1,90)</f>
        <v>Ampliación Localidades 700 - Ampliación Obras Civiles</v>
      </c>
      <c r="G868" s="4">
        <f>VLOOKUP(A868,[1]HistoriaOrdenCW24031155!$C$2:$O$1413,13,FALSE)</f>
        <v>44336</v>
      </c>
      <c r="H868" t="str">
        <f t="shared" si="14"/>
        <v>Año 2</v>
      </c>
      <c r="I868" s="2" t="str">
        <f>VLOOKUP(LEFT(A868,3),TablasAnexas!$A$22:$B$41,2,FALSE)</f>
        <v>Cali</v>
      </c>
      <c r="L868" t="str">
        <f>VLOOKUP(A868,[1]HistoriaOrdenCW24031155!$C$2:$F$1413,4,FALSE)</f>
        <v>German Dario Mancipe</v>
      </c>
    </row>
    <row r="869" spans="1:12" x14ac:dyDescent="0.25">
      <c r="A869" t="str">
        <f>VLOOKUP("SurOccidente",[1]HistoriaOrdenCW24031155!$B870:$C$1413,2,FALSE)</f>
        <v>CAL.CC Tesoro</v>
      </c>
      <c r="B869" s="3">
        <f ca="1">SUMIF([1]HistoriaOrdenCW24031155!$C$1:$E$1413,A869,[1]HistoriaOrdenCW24031155!$E:$E)</f>
        <v>1226183</v>
      </c>
      <c r="C869" s="1">
        <f>SUMIFS([1]HistoriaOrdenCW24031155!$E$2:$E$1413,[1]HistoriaOrdenCW24031155!$C$2:$C$1413,A869,[1]HistoriaOrdenCW24031155!$Z$2:$Z$1413,"")</f>
        <v>0</v>
      </c>
      <c r="D869" s="1">
        <f>SUMIFS([1]HistoriaOrdenCW24031155!$E$2:$E$1413,[1]HistoriaOrdenCW24031155!$C$2:$C$1413,A869,[1]HistoriaOrdenCW24031155!$Z$2:$Z$1413,"&gt; 0")</f>
        <v>1226183</v>
      </c>
      <c r="E869" s="4">
        <f>IFERROR(IF(VLOOKUP(A869,[1]HistoriaOrdenCW24031155!$C$2:$Z$1413,24,FALSE)=0,"",VLOOKUP(A869,[1]HistoriaOrdenCW24031155!$C$2:$Z$1413,24,FALSE)),"")</f>
        <v>44378</v>
      </c>
      <c r="F869" s="2" t="str">
        <f>MID(IF(VLOOKUP("SurOccidente",[1]HistoriaOrdenCW24031155!$B870:$D$1413,2,FALSE)="NA","",(VLOOKUP("SurOccidente",[1]HistoriaOrdenCW24031155!$B870:$D$1413,3,FALSE))),1,90)</f>
        <v>Ampliación Localidades 700 - Ampliación Obras Civiles</v>
      </c>
      <c r="G869" s="4">
        <f>VLOOKUP(A869,[1]HistoriaOrdenCW24031155!$C$2:$O$1413,13,FALSE)</f>
        <v>44336</v>
      </c>
      <c r="H869" t="str">
        <f t="shared" si="14"/>
        <v>Año 2</v>
      </c>
      <c r="I869" s="2" t="str">
        <f>VLOOKUP(LEFT(A869,3),TablasAnexas!$A$22:$B$41,2,FALSE)</f>
        <v>Cali</v>
      </c>
      <c r="L869" t="str">
        <f>VLOOKUP(A869,[1]HistoriaOrdenCW24031155!$C$2:$F$1413,4,FALSE)</f>
        <v>German Dario Mancipe</v>
      </c>
    </row>
    <row r="870" spans="1:12" x14ac:dyDescent="0.25">
      <c r="A870" t="str">
        <f>VLOOKUP("SurOccidente",[1]HistoriaOrdenCW24031155!$B871:$C$1413,2,FALSE)</f>
        <v>PUT.La Cofania</v>
      </c>
      <c r="B870" s="3">
        <f ca="1">SUMIF([1]HistoriaOrdenCW24031155!$C$1:$E$1413,A870,[1]HistoriaOrdenCW24031155!$E:$E)</f>
        <v>8000000</v>
      </c>
      <c r="C870" s="1">
        <f>SUMIFS([1]HistoriaOrdenCW24031155!$E$2:$E$1413,[1]HistoriaOrdenCW24031155!$C$2:$C$1413,A870,[1]HistoriaOrdenCW24031155!$Z$2:$Z$1413,"")</f>
        <v>8000000</v>
      </c>
      <c r="D870" s="1">
        <f>SUMIFS([1]HistoriaOrdenCW24031155!$E$2:$E$1413,[1]HistoriaOrdenCW24031155!$C$2:$C$1413,A870,[1]HistoriaOrdenCW24031155!$Z$2:$Z$1413,"&gt; 0")</f>
        <v>0</v>
      </c>
      <c r="E870" s="4" t="str">
        <f>IFERROR(IF(VLOOKUP(A870,[1]HistoriaOrdenCW24031155!$C$2:$Z$1413,24,FALSE)=0,"",VLOOKUP(A870,[1]HistoriaOrdenCW24031155!$C$2:$Z$1413,24,FALSE)),"")</f>
        <v/>
      </c>
      <c r="F870" s="2" t="str">
        <f>MID(IF(VLOOKUP("SurOccidente",[1]HistoriaOrdenCW24031155!$B871:$D$1413,2,FALSE)="NA","",(VLOOKUP("SurOccidente",[1]HistoriaOrdenCW24031155!$B871:$D$1413,3,FALSE))),1,90)</f>
        <v>Adecuaciones - Obras Civiles Menores</v>
      </c>
      <c r="G870" s="4">
        <f>VLOOKUP(A870,[1]HistoriaOrdenCW24031155!$C$2:$O$1413,13,FALSE)</f>
        <v>44341</v>
      </c>
      <c r="H870" t="str">
        <f t="shared" si="14"/>
        <v>Año 2</v>
      </c>
      <c r="I870" s="2" t="str">
        <f>VLOOKUP(LEFT(A870,3),TablasAnexas!$A$22:$B$41,2,FALSE)</f>
        <v>Putumayo</v>
      </c>
      <c r="L870" t="str">
        <f>VLOOKUP(A870,[1]HistoriaOrdenCW24031155!$C$2:$F$1413,4,FALSE)</f>
        <v>German David Diez</v>
      </c>
    </row>
    <row r="871" spans="1:12" x14ac:dyDescent="0.25">
      <c r="A871" t="str">
        <f>VLOOKUP("SurOccidente",[1]HistoriaOrdenCW24031155!$B872:$C$1413,2,FALSE)</f>
        <v>CAL.Miraflores</v>
      </c>
      <c r="B871" s="3">
        <f ca="1">SUMIF([1]HistoriaOrdenCW24031155!$C$1:$E$1413,A871,[1]HistoriaOrdenCW24031155!$E:$E)</f>
        <v>1720466</v>
      </c>
      <c r="C871" s="1">
        <f>SUMIFS([1]HistoriaOrdenCW24031155!$E$2:$E$1413,[1]HistoriaOrdenCW24031155!$C$2:$C$1413,A871,[1]HistoriaOrdenCW24031155!$Z$2:$Z$1413,"")</f>
        <v>0</v>
      </c>
      <c r="D871" s="1">
        <f>SUMIFS([1]HistoriaOrdenCW24031155!$E$2:$E$1413,[1]HistoriaOrdenCW24031155!$C$2:$C$1413,A871,[1]HistoriaOrdenCW24031155!$Z$2:$Z$1413,"&gt; 0")</f>
        <v>1720466</v>
      </c>
      <c r="E871" s="4">
        <f>IFERROR(IF(VLOOKUP(A871,[1]HistoriaOrdenCW24031155!$C$2:$Z$1413,24,FALSE)=0,"",VLOOKUP(A871,[1]HistoriaOrdenCW24031155!$C$2:$Z$1413,24,FALSE)),"")</f>
        <v>44350</v>
      </c>
      <c r="F871" s="2" t="str">
        <f>MID(IF(VLOOKUP("SurOccidente",[1]HistoriaOrdenCW24031155!$B872:$D$1413,2,FALSE)="NA","",(VLOOKUP("SurOccidente",[1]HistoriaOrdenCW24031155!$B872:$D$1413,3,FALSE))),1,90)</f>
        <v>Ampliación Localidades 700 - Ampliación Obras Civiles</v>
      </c>
      <c r="G871" s="4">
        <f>VLOOKUP(A871,[1]HistoriaOrdenCW24031155!$C$2:$O$1413,13,FALSE)</f>
        <v>44333</v>
      </c>
      <c r="H871" t="str">
        <f t="shared" si="14"/>
        <v>Año 2</v>
      </c>
      <c r="I871" s="2" t="str">
        <f>VLOOKUP(LEFT(A871,3),TablasAnexas!$A$22:$B$41,2,FALSE)</f>
        <v>Cali</v>
      </c>
      <c r="L871" t="str">
        <f>VLOOKUP(A871,[1]HistoriaOrdenCW24031155!$C$2:$F$1413,4,FALSE)</f>
        <v>German Dario Mancipe</v>
      </c>
    </row>
    <row r="872" spans="1:12" x14ac:dyDescent="0.25">
      <c r="A872" t="str">
        <f>VLOOKUP("SurOccidente",[1]HistoriaOrdenCW24031155!$B873:$C$1413,2,FALSE)</f>
        <v>PUT.Mogambo</v>
      </c>
      <c r="B872" s="3">
        <f ca="1">SUMIF([1]HistoriaOrdenCW24031155!$C$1:$E$1413,A872,[1]HistoriaOrdenCW24031155!$E:$E)</f>
        <v>281665601</v>
      </c>
      <c r="C872" s="1">
        <f>SUMIFS([1]HistoriaOrdenCW24031155!$E$2:$E$1413,[1]HistoriaOrdenCW24031155!$C$2:$C$1413,A872,[1]HistoriaOrdenCW24031155!$Z$2:$Z$1413,"")</f>
        <v>0</v>
      </c>
      <c r="D872" s="1">
        <f>SUMIFS([1]HistoriaOrdenCW24031155!$E$2:$E$1413,[1]HistoriaOrdenCW24031155!$C$2:$C$1413,A872,[1]HistoriaOrdenCW24031155!$Z$2:$Z$1413,"&gt; 0")</f>
        <v>281665601</v>
      </c>
      <c r="E872" s="4">
        <f>IFERROR(IF(VLOOKUP(A872,[1]HistoriaOrdenCW24031155!$C$2:$Z$1413,24,FALSE)=0,"",VLOOKUP(A872,[1]HistoriaOrdenCW24031155!$C$2:$Z$1413,24,FALSE)),"")</f>
        <v>44350</v>
      </c>
      <c r="F872" s="2" t="str">
        <f>MID(IF(VLOOKUP("SurOccidente",[1]HistoriaOrdenCW24031155!$B873:$D$1413,2,FALSE)="NA","",(VLOOKUP("SurOccidente",[1]HistoriaOrdenCW24031155!$B873:$D$1413,3,FALSE))),1,90)</f>
        <v>Adecuaciones - Obras Eléctricas Menores</v>
      </c>
      <c r="G872" s="4">
        <f>VLOOKUP(A872,[1]HistoriaOrdenCW24031155!$C$2:$O$1413,13,FALSE)</f>
        <v>44316</v>
      </c>
      <c r="H872" t="str">
        <f t="shared" si="14"/>
        <v>Año 2</v>
      </c>
      <c r="I872" s="2" t="str">
        <f>VLOOKUP(LEFT(A872,3),TablasAnexas!$A$22:$B$41,2,FALSE)</f>
        <v>Putumayo</v>
      </c>
      <c r="L872" t="str">
        <f>VLOOKUP(A872,[1]HistoriaOrdenCW24031155!$C$2:$F$1413,4,FALSE)</f>
        <v>Rafael Angel Garcia</v>
      </c>
    </row>
    <row r="873" spans="1:12" x14ac:dyDescent="0.25">
      <c r="A873" t="str">
        <f>VLOOKUP("SurOccidente",[1]HistoriaOrdenCW24031155!$B874:$C$1413,2,FALSE)</f>
        <v>CAL.Estacion</v>
      </c>
      <c r="B873" s="3">
        <f ca="1">SUMIF([1]HistoriaOrdenCW24031155!$C$1:$E$1413,A873,[1]HistoriaOrdenCW24031155!$E:$E)</f>
        <v>1119216</v>
      </c>
      <c r="C873" s="1">
        <f>SUMIFS([1]HistoriaOrdenCW24031155!$E$2:$E$1413,[1]HistoriaOrdenCW24031155!$C$2:$C$1413,A873,[1]HistoriaOrdenCW24031155!$Z$2:$Z$1413,"")</f>
        <v>0</v>
      </c>
      <c r="D873" s="1">
        <f>SUMIFS([1]HistoriaOrdenCW24031155!$E$2:$E$1413,[1]HistoriaOrdenCW24031155!$C$2:$C$1413,A873,[1]HistoriaOrdenCW24031155!$Z$2:$Z$1413,"&gt; 0")</f>
        <v>1119216</v>
      </c>
      <c r="E873" s="4">
        <f>IFERROR(IF(VLOOKUP(A873,[1]HistoriaOrdenCW24031155!$C$2:$Z$1413,24,FALSE)=0,"",VLOOKUP(A873,[1]HistoriaOrdenCW24031155!$C$2:$Z$1413,24,FALSE)),"")</f>
        <v>44350</v>
      </c>
      <c r="F873" s="2" t="str">
        <f>MID(IF(VLOOKUP("SurOccidente",[1]HistoriaOrdenCW24031155!$B874:$D$1413,2,FALSE)="NA","",(VLOOKUP("SurOccidente",[1]HistoriaOrdenCW24031155!$B874:$D$1413,3,FALSE))),1,90)</f>
        <v>Ampliación Localidades 700 - Ampliación Obras Civiles</v>
      </c>
      <c r="G873" s="4">
        <f>VLOOKUP(A873,[1]HistoriaOrdenCW24031155!$C$2:$O$1413,13,FALSE)</f>
        <v>44334</v>
      </c>
      <c r="H873" t="str">
        <f t="shared" si="14"/>
        <v>Año 2</v>
      </c>
      <c r="I873" s="2" t="str">
        <f>VLOOKUP(LEFT(A873,3),TablasAnexas!$A$22:$B$41,2,FALSE)</f>
        <v>Cali</v>
      </c>
      <c r="L873" t="str">
        <f>VLOOKUP(A873,[1]HistoriaOrdenCW24031155!$C$2:$F$1413,4,FALSE)</f>
        <v>German Dario Mancipe</v>
      </c>
    </row>
    <row r="874" spans="1:12" x14ac:dyDescent="0.25">
      <c r="A874" t="str">
        <f>VLOOKUP("SurOccidente",[1]HistoriaOrdenCW24031155!$B875:$C$1413,2,FALSE)</f>
        <v>CAQ.Guayabal</v>
      </c>
      <c r="B874" s="3">
        <f ca="1">SUMIF([1]HistoriaOrdenCW24031155!$C$1:$E$1413,A874,[1]HistoriaOrdenCW24031155!$E:$E)</f>
        <v>1093953002</v>
      </c>
      <c r="C874" s="1">
        <f>SUMIFS([1]HistoriaOrdenCW24031155!$E$2:$E$1413,[1]HistoriaOrdenCW24031155!$C$2:$C$1413,A874,[1]HistoriaOrdenCW24031155!$Z$2:$Z$1413,"")</f>
        <v>852000000</v>
      </c>
      <c r="D874" s="1">
        <f>SUMIFS([1]HistoriaOrdenCW24031155!$E$2:$E$1413,[1]HistoriaOrdenCW24031155!$C$2:$C$1413,A874,[1]HistoriaOrdenCW24031155!$Z$2:$Z$1413,"&gt; 0")</f>
        <v>241953002</v>
      </c>
      <c r="E874" s="4" t="str">
        <f>IFERROR(IF(VLOOKUP(A874,[1]HistoriaOrdenCW24031155!$C$2:$Z$1413,24,FALSE)=0,"",VLOOKUP(A874,[1]HistoriaOrdenCW24031155!$C$2:$Z$1413,24,FALSE)),"")</f>
        <v/>
      </c>
      <c r="F874" s="2" t="str">
        <f>MID(IF(VLOOKUP("SurOccidente",[1]HistoriaOrdenCW24031155!$B875:$D$1413,2,FALSE)="NA","",(VLOOKUP("SurOccidente",[1]HistoriaOrdenCW24031155!$B875:$D$1413,3,FALSE))),1,90)</f>
        <v>Localidades 700 - Obra Eléctrica 100%</v>
      </c>
      <c r="G874" s="4">
        <f>VLOOKUP(A874,[1]HistoriaOrdenCW24031155!$C$2:$O$1413,13,FALSE)</f>
        <v>44333</v>
      </c>
      <c r="H874" t="str">
        <f t="shared" si="14"/>
        <v>Año 2</v>
      </c>
      <c r="I874" s="2" t="str">
        <f>VLOOKUP(LEFT(A874,3),TablasAnexas!$A$22:$B$41,2,FALSE)</f>
        <v>Caqueta</v>
      </c>
      <c r="L874" t="str">
        <f>VLOOKUP(A874,[1]HistoriaOrdenCW24031155!$C$2:$F$1413,4,FALSE)</f>
        <v>Luis Ediel Torres</v>
      </c>
    </row>
    <row r="875" spans="1:12" x14ac:dyDescent="0.25">
      <c r="A875" t="str">
        <f>VLOOKUP("SurOccidente",[1]HistoriaOrdenCW24031155!$B876:$C$1413,2,FALSE)</f>
        <v>CAQ.Guayabal</v>
      </c>
      <c r="B875" s="3">
        <f ca="1">SUMIF([1]HistoriaOrdenCW24031155!$C$1:$E$1413,A875,[1]HistoriaOrdenCW24031155!$E:$E)</f>
        <v>1093953002</v>
      </c>
      <c r="C875" s="1">
        <f>SUMIFS([1]HistoriaOrdenCW24031155!$E$2:$E$1413,[1]HistoriaOrdenCW24031155!$C$2:$C$1413,A875,[1]HistoriaOrdenCW24031155!$Z$2:$Z$1413,"")</f>
        <v>852000000</v>
      </c>
      <c r="D875" s="1">
        <f>SUMIFS([1]HistoriaOrdenCW24031155!$E$2:$E$1413,[1]HistoriaOrdenCW24031155!$C$2:$C$1413,A875,[1]HistoriaOrdenCW24031155!$Z$2:$Z$1413,"&gt; 0")</f>
        <v>241953002</v>
      </c>
      <c r="E875" s="4" t="str">
        <f>IFERROR(IF(VLOOKUP(A875,[1]HistoriaOrdenCW24031155!$C$2:$Z$1413,24,FALSE)=0,"",VLOOKUP(A875,[1]HistoriaOrdenCW24031155!$C$2:$Z$1413,24,FALSE)),"")</f>
        <v/>
      </c>
      <c r="F875" s="2" t="str">
        <f>MID(IF(VLOOKUP("SurOccidente",[1]HistoriaOrdenCW24031155!$B876:$D$1413,2,FALSE)="NA","",(VLOOKUP("SurOccidente",[1]HistoriaOrdenCW24031155!$B876:$D$1413,3,FALSE))),1,90)</f>
        <v>Localidades 700 - Obra Civil 100%</v>
      </c>
      <c r="G875" s="4">
        <f>VLOOKUP(A875,[1]HistoriaOrdenCW24031155!$C$2:$O$1413,13,FALSE)</f>
        <v>44333</v>
      </c>
      <c r="H875" t="str">
        <f t="shared" si="14"/>
        <v>Año 2</v>
      </c>
      <c r="I875" s="2" t="str">
        <f>VLOOKUP(LEFT(A875,3),TablasAnexas!$A$22:$B$41,2,FALSE)</f>
        <v>Caqueta</v>
      </c>
      <c r="L875" t="str">
        <f>VLOOKUP(A875,[1]HistoriaOrdenCW24031155!$C$2:$F$1413,4,FALSE)</f>
        <v>Luis Ediel Torres</v>
      </c>
    </row>
    <row r="876" spans="1:12" x14ac:dyDescent="0.25">
      <c r="A876" t="str">
        <f>VLOOKUP("SurOccidente",[1]HistoriaOrdenCW24031155!$B877:$C$1413,2,FALSE)</f>
        <v>CAQ.Guayabal</v>
      </c>
      <c r="B876" s="3">
        <f ca="1">SUMIF([1]HistoriaOrdenCW24031155!$C$1:$E$1413,A876,[1]HistoriaOrdenCW24031155!$E:$E)</f>
        <v>1093953002</v>
      </c>
      <c r="C876" s="1">
        <f>SUMIFS([1]HistoriaOrdenCW24031155!$E$2:$E$1413,[1]HistoriaOrdenCW24031155!$C$2:$C$1413,A876,[1]HistoriaOrdenCW24031155!$Z$2:$Z$1413,"")</f>
        <v>852000000</v>
      </c>
      <c r="D876" s="1">
        <f>SUMIFS([1]HistoriaOrdenCW24031155!$E$2:$E$1413,[1]HistoriaOrdenCW24031155!$C$2:$C$1413,A876,[1]HistoriaOrdenCW24031155!$Z$2:$Z$1413,"&gt; 0")</f>
        <v>241953002</v>
      </c>
      <c r="E876" s="4" t="str">
        <f>IFERROR(IF(VLOOKUP(A876,[1]HistoriaOrdenCW24031155!$C$2:$Z$1413,24,FALSE)=0,"",VLOOKUP(A876,[1]HistoriaOrdenCW24031155!$C$2:$Z$1413,24,FALSE)),"")</f>
        <v/>
      </c>
      <c r="F876" s="2" t="str">
        <f>MID(IF(VLOOKUP("SurOccidente",[1]HistoriaOrdenCW24031155!$B877:$D$1413,2,FALSE)="NA","",(VLOOKUP("SurOccidente",[1]HistoriaOrdenCW24031155!$B877:$D$1413,3,FALSE))),1,90)</f>
        <v>Localidades 700 - Cimentación Torre</v>
      </c>
      <c r="G876" s="4">
        <f>VLOOKUP(A876,[1]HistoriaOrdenCW24031155!$C$2:$O$1413,13,FALSE)</f>
        <v>44333</v>
      </c>
      <c r="H876" t="str">
        <f t="shared" si="14"/>
        <v>Año 2</v>
      </c>
      <c r="I876" s="2" t="str">
        <f>VLOOKUP(LEFT(A876,3),TablasAnexas!$A$22:$B$41,2,FALSE)</f>
        <v>Caqueta</v>
      </c>
      <c r="L876" t="str">
        <f>VLOOKUP(A876,[1]HistoriaOrdenCW24031155!$C$2:$F$1413,4,FALSE)</f>
        <v>Luis Ediel Torres</v>
      </c>
    </row>
    <row r="877" spans="1:12" x14ac:dyDescent="0.25">
      <c r="A877" t="str">
        <f>VLOOKUP("SurOccidente",[1]HistoriaOrdenCW24031155!$B878:$C$1413,2,FALSE)</f>
        <v>CAQ.Guayabal</v>
      </c>
      <c r="B877" s="3">
        <f ca="1">SUMIF([1]HistoriaOrdenCW24031155!$C$1:$E$1413,A877,[1]HistoriaOrdenCW24031155!$E:$E)</f>
        <v>1093953002</v>
      </c>
      <c r="C877" s="1">
        <f>SUMIFS([1]HistoriaOrdenCW24031155!$E$2:$E$1413,[1]HistoriaOrdenCW24031155!$C$2:$C$1413,A877,[1]HistoriaOrdenCW24031155!$Z$2:$Z$1413,"")</f>
        <v>852000000</v>
      </c>
      <c r="D877" s="1">
        <f>SUMIFS([1]HistoriaOrdenCW24031155!$E$2:$E$1413,[1]HistoriaOrdenCW24031155!$C$2:$C$1413,A877,[1]HistoriaOrdenCW24031155!$Z$2:$Z$1413,"&gt; 0")</f>
        <v>241953002</v>
      </c>
      <c r="E877" s="4" t="str">
        <f>IFERROR(IF(VLOOKUP(A877,[1]HistoriaOrdenCW24031155!$C$2:$Z$1413,24,FALSE)=0,"",VLOOKUP(A877,[1]HistoriaOrdenCW24031155!$C$2:$Z$1413,24,FALSE)),"")</f>
        <v/>
      </c>
      <c r="F877" s="2" t="str">
        <f>MID(IF(VLOOKUP("SurOccidente",[1]HistoriaOrdenCW24031155!$B878:$D$1413,2,FALSE)="NA","",(VLOOKUP("SurOccidente",[1]HistoriaOrdenCW24031155!$B878:$D$1413,3,FALSE))),1,90)</f>
        <v>Localidades 700 - Suministro e Instalación Torre</v>
      </c>
      <c r="G877" s="4">
        <f>VLOOKUP(A877,[1]HistoriaOrdenCW24031155!$C$2:$O$1413,13,FALSE)</f>
        <v>44333</v>
      </c>
      <c r="H877" t="str">
        <f t="shared" si="14"/>
        <v>Año 2</v>
      </c>
      <c r="I877" s="2" t="str">
        <f>VLOOKUP(LEFT(A877,3),TablasAnexas!$A$22:$B$41,2,FALSE)</f>
        <v>Caqueta</v>
      </c>
      <c r="L877" t="str">
        <f>VLOOKUP(A877,[1]HistoriaOrdenCW24031155!$C$2:$F$1413,4,FALSE)</f>
        <v>Luis Ediel Torres</v>
      </c>
    </row>
    <row r="878" spans="1:12" x14ac:dyDescent="0.25">
      <c r="A878" t="str">
        <f>VLOOKUP("SurOccidente",[1]HistoriaOrdenCW24031155!$B879:$C$1413,2,FALSE)</f>
        <v>IBG.Picalena-2</v>
      </c>
      <c r="B878" s="3">
        <f ca="1">SUMIF([1]HistoriaOrdenCW24031155!$C$1:$E$1413,A878,[1]HistoriaOrdenCW24031155!$E:$E)</f>
        <v>16162198</v>
      </c>
      <c r="C878" s="1">
        <f>SUMIFS([1]HistoriaOrdenCW24031155!$E$2:$E$1413,[1]HistoriaOrdenCW24031155!$C$2:$C$1413,A878,[1]HistoriaOrdenCW24031155!$Z$2:$Z$1413,"")</f>
        <v>15606825</v>
      </c>
      <c r="D878" s="1">
        <f>SUMIFS([1]HistoriaOrdenCW24031155!$E$2:$E$1413,[1]HistoriaOrdenCW24031155!$C$2:$C$1413,A878,[1]HistoriaOrdenCW24031155!$Z$2:$Z$1413,"&gt; 0")</f>
        <v>555373</v>
      </c>
      <c r="E878" s="4">
        <f>IFERROR(IF(VLOOKUP(A878,[1]HistoriaOrdenCW24031155!$C$2:$Z$1413,24,FALSE)=0,"",VLOOKUP(A878,[1]HistoriaOrdenCW24031155!$C$2:$Z$1413,24,FALSE)),"")</f>
        <v>44378</v>
      </c>
      <c r="F878" s="2" t="str">
        <f>MID(IF(VLOOKUP("SurOccidente",[1]HistoriaOrdenCW24031155!$B879:$D$1413,2,FALSE)="NA","",(VLOOKUP("SurOccidente",[1]HistoriaOrdenCW24031155!$B879:$D$1413,3,FALSE))),1,90)</f>
        <v>Adecuaciones - Obras Civiles Menores</v>
      </c>
      <c r="G878" s="4">
        <f>VLOOKUP(A878,[1]HistoriaOrdenCW24031155!$C$2:$O$1413,13,FALSE)</f>
        <v>44329</v>
      </c>
      <c r="H878" t="str">
        <f t="shared" si="14"/>
        <v>Año 2</v>
      </c>
      <c r="I878" s="2" t="str">
        <f>VLOOKUP(LEFT(A878,3),TablasAnexas!$A$22:$B$41,2,FALSE)</f>
        <v>Ibague</v>
      </c>
      <c r="L878" t="str">
        <f>VLOOKUP(A878,[1]HistoriaOrdenCW24031155!$C$2:$F$1413,4,FALSE)</f>
        <v>German Dario Mancipe</v>
      </c>
    </row>
    <row r="879" spans="1:12" x14ac:dyDescent="0.25">
      <c r="A879" t="str">
        <f>VLOOKUP("SurOccidente",[1]HistoriaOrdenCW24031155!$B880:$C$1413,2,FALSE)</f>
        <v>TOL.Machin</v>
      </c>
      <c r="B879" s="3">
        <f ca="1">SUMIF([1]HistoriaOrdenCW24031155!$C$1:$E$1413,A879,[1]HistoriaOrdenCW24031155!$E:$E)</f>
        <v>2859865</v>
      </c>
      <c r="C879" s="1">
        <f>SUMIFS([1]HistoriaOrdenCW24031155!$E$2:$E$1413,[1]HistoriaOrdenCW24031155!$C$2:$C$1413,A879,[1]HistoriaOrdenCW24031155!$Z$2:$Z$1413,"")</f>
        <v>0</v>
      </c>
      <c r="D879" s="1">
        <f>SUMIFS([1]HistoriaOrdenCW24031155!$E$2:$E$1413,[1]HistoriaOrdenCW24031155!$C$2:$C$1413,A879,[1]HistoriaOrdenCW24031155!$Z$2:$Z$1413,"&gt; 0")</f>
        <v>2859865</v>
      </c>
      <c r="E879" s="4">
        <f>IFERROR(IF(VLOOKUP(A879,[1]HistoriaOrdenCW24031155!$C$2:$Z$1413,24,FALSE)=0,"",VLOOKUP(A879,[1]HistoriaOrdenCW24031155!$C$2:$Z$1413,24,FALSE)),"")</f>
        <v>44378</v>
      </c>
      <c r="F879" s="2" t="str">
        <f>MID(IF(VLOOKUP("SurOccidente",[1]HistoriaOrdenCW24031155!$B880:$D$1413,2,FALSE)="NA","",(VLOOKUP("SurOccidente",[1]HistoriaOrdenCW24031155!$B880:$D$1413,3,FALSE))),1,90)</f>
        <v>Ampliación Localidades 700 - Ampliación Obras Civiles</v>
      </c>
      <c r="G879" s="4">
        <f>VLOOKUP(A879,[1]HistoriaOrdenCW24031155!$C$2:$O$1413,13,FALSE)</f>
        <v>44326</v>
      </c>
      <c r="H879" t="str">
        <f t="shared" si="14"/>
        <v>Año 2</v>
      </c>
      <c r="I879" s="2" t="str">
        <f>VLOOKUP(LEFT(A879,3),TablasAnexas!$A$22:$B$41,2,FALSE)</f>
        <v>Tolima</v>
      </c>
      <c r="L879" t="str">
        <f>VLOOKUP(A879,[1]HistoriaOrdenCW24031155!$C$2:$F$1413,4,FALSE)</f>
        <v>German Dario Mancipe</v>
      </c>
    </row>
    <row r="880" spans="1:12" x14ac:dyDescent="0.25">
      <c r="A880" t="str">
        <f>VLOOKUP("SurOccidente",[1]HistoriaOrdenCW24031155!$B881:$C$1413,2,FALSE)</f>
        <v>TOL.IND Autovia flandes-Opción 1</v>
      </c>
      <c r="B880" s="3">
        <f ca="1">SUMIF([1]HistoriaOrdenCW24031155!$C$1:$E$1413,A880,[1]HistoriaOrdenCW24031155!$E:$E)</f>
        <v>83008240</v>
      </c>
      <c r="C880" s="1">
        <f>SUMIFS([1]HistoriaOrdenCW24031155!$E$2:$E$1413,[1]HistoriaOrdenCW24031155!$C$2:$C$1413,A880,[1]HistoriaOrdenCW24031155!$Z$2:$Z$1413,"")</f>
        <v>0</v>
      </c>
      <c r="D880" s="1">
        <f>SUMIFS([1]HistoriaOrdenCW24031155!$E$2:$E$1413,[1]HistoriaOrdenCW24031155!$C$2:$C$1413,A880,[1]HistoriaOrdenCW24031155!$Z$2:$Z$1413,"&gt; 0")</f>
        <v>83008240</v>
      </c>
      <c r="E880" s="4">
        <f>IFERROR(IF(VLOOKUP(A880,[1]HistoriaOrdenCW24031155!$C$2:$Z$1413,24,FALSE)=0,"",VLOOKUP(A880,[1]HistoriaOrdenCW24031155!$C$2:$Z$1413,24,FALSE)),"")</f>
        <v>44473</v>
      </c>
      <c r="F880" s="2" t="str">
        <f>MID(IF(VLOOKUP("SurOccidente",[1]HistoriaOrdenCW24031155!$B881:$D$1413,2,FALSE)="NA","",(VLOOKUP("SurOccidente",[1]HistoriaOrdenCW24031155!$B881:$D$1413,3,FALSE))),1,90)</f>
        <v>Plan de Expansión - Obra Civil 100%</v>
      </c>
      <c r="G880" s="4">
        <f>VLOOKUP(A880,[1]HistoriaOrdenCW24031155!$C$2:$O$1413,13,FALSE)</f>
        <v>44327</v>
      </c>
      <c r="H880" t="str">
        <f t="shared" si="14"/>
        <v>Año 2</v>
      </c>
      <c r="I880" s="2" t="str">
        <f>VLOOKUP(LEFT(A880,3),TablasAnexas!$A$22:$B$41,2,FALSE)</f>
        <v>Tolima</v>
      </c>
      <c r="L880" t="str">
        <f>VLOOKUP(A880,[1]HistoriaOrdenCW24031155!$C$2:$F$1413,4,FALSE)</f>
        <v>German Dario Mancipe</v>
      </c>
    </row>
    <row r="881" spans="1:12" x14ac:dyDescent="0.25">
      <c r="A881" t="str">
        <f>VLOOKUP("SurOccidente",[1]HistoriaOrdenCW24031155!$B882:$C$1413,2,FALSE)</f>
        <v>TOL.Cunday</v>
      </c>
      <c r="B881" s="3">
        <f ca="1">SUMIF([1]HistoriaOrdenCW24031155!$C$1:$E$1413,A881,[1]HistoriaOrdenCW24031155!$E:$E)</f>
        <v>1565719</v>
      </c>
      <c r="C881" s="1">
        <f>SUMIFS([1]HistoriaOrdenCW24031155!$E$2:$E$1413,[1]HistoriaOrdenCW24031155!$C$2:$C$1413,A881,[1]HistoriaOrdenCW24031155!$Z$2:$Z$1413,"")</f>
        <v>0</v>
      </c>
      <c r="D881" s="1">
        <f>SUMIFS([1]HistoriaOrdenCW24031155!$E$2:$E$1413,[1]HistoriaOrdenCW24031155!$C$2:$C$1413,A881,[1]HistoriaOrdenCW24031155!$Z$2:$Z$1413,"&gt; 0")</f>
        <v>1565719</v>
      </c>
      <c r="E881" s="4">
        <f>IFERROR(IF(VLOOKUP(A881,[1]HistoriaOrdenCW24031155!$C$2:$Z$1413,24,FALSE)=0,"",VLOOKUP(A881,[1]HistoriaOrdenCW24031155!$C$2:$Z$1413,24,FALSE)),"")</f>
        <v>44378</v>
      </c>
      <c r="F881" s="2" t="str">
        <f>MID(IF(VLOOKUP("SurOccidente",[1]HistoriaOrdenCW24031155!$B882:$D$1413,2,FALSE)="NA","",(VLOOKUP("SurOccidente",[1]HistoriaOrdenCW24031155!$B882:$D$1413,3,FALSE))),1,90)</f>
        <v>Adecuaciones - Obras Civiles Menores</v>
      </c>
      <c r="G881" s="4">
        <f>VLOOKUP(A881,[1]HistoriaOrdenCW24031155!$C$2:$O$1413,13,FALSE)</f>
        <v>44323</v>
      </c>
      <c r="H881" t="str">
        <f t="shared" si="14"/>
        <v>Año 2</v>
      </c>
      <c r="I881" s="2" t="str">
        <f>VLOOKUP(LEFT(A881,3),TablasAnexas!$A$22:$B$41,2,FALSE)</f>
        <v>Tolima</v>
      </c>
      <c r="L881" t="str">
        <f>VLOOKUP(A881,[1]HistoriaOrdenCW24031155!$C$2:$F$1413,4,FALSE)</f>
        <v>German Dario Mancipe</v>
      </c>
    </row>
    <row r="882" spans="1:12" x14ac:dyDescent="0.25">
      <c r="A882" t="str">
        <f>VLOOKUP("SurOccidente",[1]HistoriaOrdenCW24031155!$B883:$C$1413,2,FALSE)</f>
        <v>CAL.Campina</v>
      </c>
      <c r="B882" s="3">
        <f ca="1">SUMIF([1]HistoriaOrdenCW24031155!$C$1:$E$1413,A882,[1]HistoriaOrdenCW24031155!$E:$E)</f>
        <v>3026511</v>
      </c>
      <c r="C882" s="1">
        <f>SUMIFS([1]HistoriaOrdenCW24031155!$E$2:$E$1413,[1]HistoriaOrdenCW24031155!$C$2:$C$1413,A882,[1]HistoriaOrdenCW24031155!$Z$2:$Z$1413,"")</f>
        <v>0</v>
      </c>
      <c r="D882" s="1">
        <f>SUMIFS([1]HistoriaOrdenCW24031155!$E$2:$E$1413,[1]HistoriaOrdenCW24031155!$C$2:$C$1413,A882,[1]HistoriaOrdenCW24031155!$Z$2:$Z$1413,"&gt; 0")</f>
        <v>3026511</v>
      </c>
      <c r="E882" s="4">
        <f>IFERROR(IF(VLOOKUP(A882,[1]HistoriaOrdenCW24031155!$C$2:$Z$1413,24,FALSE)=0,"",VLOOKUP(A882,[1]HistoriaOrdenCW24031155!$C$2:$Z$1413,24,FALSE)),"")</f>
        <v>44350</v>
      </c>
      <c r="F882" s="2" t="str">
        <f>MID(IF(VLOOKUP("SurOccidente",[1]HistoriaOrdenCW24031155!$B883:$D$1413,2,FALSE)="NA","",(VLOOKUP("SurOccidente",[1]HistoriaOrdenCW24031155!$B883:$D$1413,3,FALSE))),1,90)</f>
        <v>Ampliación Localidades 700 - Ampliación Obras Civiles</v>
      </c>
      <c r="G882" s="4">
        <f>VLOOKUP(A882,[1]HistoriaOrdenCW24031155!$C$2:$O$1413,13,FALSE)</f>
        <v>44320</v>
      </c>
      <c r="H882" t="str">
        <f t="shared" si="14"/>
        <v>Año 2</v>
      </c>
      <c r="I882" s="2" t="str">
        <f>VLOOKUP(LEFT(A882,3),TablasAnexas!$A$22:$B$41,2,FALSE)</f>
        <v>Cali</v>
      </c>
      <c r="L882" t="str">
        <f>VLOOKUP(A882,[1]HistoriaOrdenCW24031155!$C$2:$F$1413,4,FALSE)</f>
        <v>German Dario Mancipe</v>
      </c>
    </row>
    <row r="883" spans="1:12" x14ac:dyDescent="0.25">
      <c r="A883" t="str">
        <f>VLOOKUP("SurOccidente",[1]HistoriaOrdenCW24031155!$B884:$C$1413,2,FALSE)</f>
        <v>CAL.La Maria</v>
      </c>
      <c r="B883" s="3">
        <f ca="1">SUMIF([1]HistoriaOrdenCW24031155!$C$1:$E$1413,A883,[1]HistoriaOrdenCW24031155!$E:$E)</f>
        <v>852439</v>
      </c>
      <c r="C883" s="1">
        <f>SUMIFS([1]HistoriaOrdenCW24031155!$E$2:$E$1413,[1]HistoriaOrdenCW24031155!$C$2:$C$1413,A883,[1]HistoriaOrdenCW24031155!$Z$2:$Z$1413,"")</f>
        <v>0</v>
      </c>
      <c r="D883" s="1">
        <f>SUMIFS([1]HistoriaOrdenCW24031155!$E$2:$E$1413,[1]HistoriaOrdenCW24031155!$C$2:$C$1413,A883,[1]HistoriaOrdenCW24031155!$Z$2:$Z$1413,"&gt; 0")</f>
        <v>852439</v>
      </c>
      <c r="E883" s="4">
        <f>IFERROR(IF(VLOOKUP(A883,[1]HistoriaOrdenCW24031155!$C$2:$Z$1413,24,FALSE)=0,"",VLOOKUP(A883,[1]HistoriaOrdenCW24031155!$C$2:$Z$1413,24,FALSE)),"")</f>
        <v>44350</v>
      </c>
      <c r="F883" s="2" t="str">
        <f>MID(IF(VLOOKUP("SurOccidente",[1]HistoriaOrdenCW24031155!$B884:$D$1413,2,FALSE)="NA","",(VLOOKUP("SurOccidente",[1]HistoriaOrdenCW24031155!$B884:$D$1413,3,FALSE))),1,90)</f>
        <v>Ampliación Localidades 700 - Ampliación Obras Civiles</v>
      </c>
      <c r="G883" s="4">
        <f>VLOOKUP(A883,[1]HistoriaOrdenCW24031155!$C$2:$O$1413,13,FALSE)</f>
        <v>44320</v>
      </c>
      <c r="H883" t="str">
        <f t="shared" si="14"/>
        <v>Año 2</v>
      </c>
      <c r="I883" s="2" t="str">
        <f>VLOOKUP(LEFT(A883,3),TablasAnexas!$A$22:$B$41,2,FALSE)</f>
        <v>Cali</v>
      </c>
      <c r="L883" t="str">
        <f>VLOOKUP(A883,[1]HistoriaOrdenCW24031155!$C$2:$F$1413,4,FALSE)</f>
        <v>German Dario Mancipe</v>
      </c>
    </row>
    <row r="884" spans="1:12" x14ac:dyDescent="0.25">
      <c r="A884" t="str">
        <f>VLOOKUP("SurOccidente",[1]HistoriaOrdenCW24031155!$B885:$C$1413,2,FALSE)</f>
        <v>CAL.RB Makro</v>
      </c>
      <c r="B884" s="3">
        <f ca="1">SUMIF([1]HistoriaOrdenCW24031155!$C$1:$E$1413,A884,[1]HistoriaOrdenCW24031155!$E:$E)</f>
        <v>27425570</v>
      </c>
      <c r="C884" s="1">
        <f>SUMIFS([1]HistoriaOrdenCW24031155!$E$2:$E$1413,[1]HistoriaOrdenCW24031155!$C$2:$C$1413,A884,[1]HistoriaOrdenCW24031155!$Z$2:$Z$1413,"")</f>
        <v>25000000</v>
      </c>
      <c r="D884" s="1">
        <f>SUMIFS([1]HistoriaOrdenCW24031155!$E$2:$E$1413,[1]HistoriaOrdenCW24031155!$C$2:$C$1413,A884,[1]HistoriaOrdenCW24031155!$Z$2:$Z$1413,"&gt; 0")</f>
        <v>2425570</v>
      </c>
      <c r="E884" s="4" t="str">
        <f>IFERROR(IF(VLOOKUP(A884,[1]HistoriaOrdenCW24031155!$C$2:$Z$1413,24,FALSE)=0,"",VLOOKUP(A884,[1]HistoriaOrdenCW24031155!$C$2:$Z$1413,24,FALSE)),"")</f>
        <v/>
      </c>
      <c r="F884" s="2" t="str">
        <f>MID(IF(VLOOKUP("SurOccidente",[1]HistoriaOrdenCW24031155!$B885:$D$1413,2,FALSE)="NA","",(VLOOKUP("SurOccidente",[1]HistoriaOrdenCW24031155!$B885:$D$1413,3,FALSE))),1,90)</f>
        <v>Ampliación Localidades 700 - Ampliación Obras Civiles</v>
      </c>
      <c r="G884" s="4">
        <f>VLOOKUP(A884,[1]HistoriaOrdenCW24031155!$C$2:$O$1413,13,FALSE)</f>
        <v>44596</v>
      </c>
      <c r="H884" t="str">
        <f t="shared" si="14"/>
        <v>Año 3</v>
      </c>
      <c r="I884" s="2" t="str">
        <f>VLOOKUP(LEFT(A884,3),TablasAnexas!$A$22:$B$41,2,FALSE)</f>
        <v>Cali</v>
      </c>
      <c r="L884" t="str">
        <f>VLOOKUP(A884,[1]HistoriaOrdenCW24031155!$C$2:$F$1413,4,FALSE)</f>
        <v>Rafael Angel Garcia</v>
      </c>
    </row>
    <row r="885" spans="1:12" x14ac:dyDescent="0.25">
      <c r="A885" t="str">
        <f>VLOOKUP("SurOccidente",[1]HistoriaOrdenCW24031155!$B886:$C$1413,2,FALSE)</f>
        <v>VAL.Terranova</v>
      </c>
      <c r="B885" s="3">
        <f ca="1">SUMIF([1]HistoriaOrdenCW24031155!$C$1:$E$1413,A885,[1]HistoriaOrdenCW24031155!$E:$E)</f>
        <v>7077632</v>
      </c>
      <c r="C885" s="1">
        <f>SUMIFS([1]HistoriaOrdenCW24031155!$E$2:$E$1413,[1]HistoriaOrdenCW24031155!$C$2:$C$1413,A885,[1]HistoriaOrdenCW24031155!$Z$2:$Z$1413,"")</f>
        <v>0</v>
      </c>
      <c r="D885" s="1">
        <f>SUMIFS([1]HistoriaOrdenCW24031155!$E$2:$E$1413,[1]HistoriaOrdenCW24031155!$C$2:$C$1413,A885,[1]HistoriaOrdenCW24031155!$Z$2:$Z$1413,"&gt; 0")</f>
        <v>7077632</v>
      </c>
      <c r="E885" s="4">
        <f>IFERROR(IF(VLOOKUP(A885,[1]HistoriaOrdenCW24031155!$C$2:$Z$1413,24,FALSE)=0,"",VLOOKUP(A885,[1]HistoriaOrdenCW24031155!$C$2:$Z$1413,24,FALSE)),"")</f>
        <v>44504</v>
      </c>
      <c r="F885" s="2" t="str">
        <f>MID(IF(VLOOKUP("SurOccidente",[1]HistoriaOrdenCW24031155!$B886:$D$1413,2,FALSE)="NA","",(VLOOKUP("SurOccidente",[1]HistoriaOrdenCW24031155!$B886:$D$1413,3,FALSE))),1,90)</f>
        <v>Ampliación Localidades 700 - Ampliación Obras Civiles</v>
      </c>
      <c r="G885" s="4">
        <f>VLOOKUP(A885,[1]HistoriaOrdenCW24031155!$C$2:$O$1413,13,FALSE)</f>
        <v>44319</v>
      </c>
      <c r="H885" t="str">
        <f t="shared" si="14"/>
        <v>Año 2</v>
      </c>
      <c r="I885" s="2" t="str">
        <f>VLOOKUP(LEFT(A885,3),TablasAnexas!$A$22:$B$41,2,FALSE)</f>
        <v>Valle del Cauca</v>
      </c>
      <c r="L885" t="str">
        <f>VLOOKUP(A885,[1]HistoriaOrdenCW24031155!$C$2:$F$1413,4,FALSE)</f>
        <v>German Dario Mancipe</v>
      </c>
    </row>
    <row r="886" spans="1:12" x14ac:dyDescent="0.25">
      <c r="A886" t="str">
        <f>VLOOKUP("SurOccidente",[1]HistoriaOrdenCW24031155!$B887:$C$1413,2,FALSE)</f>
        <v>PUT.Coembi</v>
      </c>
      <c r="B886" s="3">
        <f ca="1">SUMIF([1]HistoriaOrdenCW24031155!$C$1:$E$1413,A886,[1]HistoriaOrdenCW24031155!$E:$E)</f>
        <v>13071530</v>
      </c>
      <c r="C886" s="1">
        <f>SUMIFS([1]HistoriaOrdenCW24031155!$E$2:$E$1413,[1]HistoriaOrdenCW24031155!$C$2:$C$1413,A886,[1]HistoriaOrdenCW24031155!$Z$2:$Z$1413,"")</f>
        <v>0</v>
      </c>
      <c r="D886" s="1">
        <f>SUMIFS([1]HistoriaOrdenCW24031155!$E$2:$E$1413,[1]HistoriaOrdenCW24031155!$C$2:$C$1413,A886,[1]HistoriaOrdenCW24031155!$Z$2:$Z$1413,"&gt; 0")</f>
        <v>13071530</v>
      </c>
      <c r="E886" s="4">
        <f>IFERROR(IF(VLOOKUP(A886,[1]HistoriaOrdenCW24031155!$C$2:$Z$1413,24,FALSE)=0,"",VLOOKUP(A886,[1]HistoriaOrdenCW24031155!$C$2:$Z$1413,24,FALSE)),"")</f>
        <v>44411</v>
      </c>
      <c r="F886" s="2" t="str">
        <f>MID(IF(VLOOKUP("SurOccidente",[1]HistoriaOrdenCW24031155!$B887:$D$1413,2,FALSE)="NA","",(VLOOKUP("SurOccidente",[1]HistoriaOrdenCW24031155!$B887:$D$1413,3,FALSE))),1,90)</f>
        <v>Ampliación Localidades 700 - Ampliación Obras Civiles</v>
      </c>
      <c r="G886" s="4">
        <f>VLOOKUP(A886,[1]HistoriaOrdenCW24031155!$C$2:$O$1413,13,FALSE)</f>
        <v>44319</v>
      </c>
      <c r="H886" t="str">
        <f t="shared" si="14"/>
        <v>Año 2</v>
      </c>
      <c r="I886" s="2" t="str">
        <f>VLOOKUP(LEFT(A886,3),TablasAnexas!$A$22:$B$41,2,FALSE)</f>
        <v>Putumayo</v>
      </c>
      <c r="L886" t="str">
        <f>VLOOKUP(A886,[1]HistoriaOrdenCW24031155!$C$2:$F$1413,4,FALSE)</f>
        <v>German Dario Mancipe</v>
      </c>
    </row>
    <row r="887" spans="1:12" x14ac:dyDescent="0.25">
      <c r="A887" t="str">
        <f>VLOOKUP("SurOccidente",[1]HistoriaOrdenCW24031155!$B888:$C$1413,2,FALSE)</f>
        <v>CAU.Yapura</v>
      </c>
      <c r="B887" s="3">
        <f ca="1">SUMIF([1]HistoriaOrdenCW24031155!$C$1:$E$1413,A887,[1]HistoriaOrdenCW24031155!$E:$E)</f>
        <v>350729217</v>
      </c>
      <c r="C887" s="1">
        <f>SUMIFS([1]HistoriaOrdenCW24031155!$E$2:$E$1413,[1]HistoriaOrdenCW24031155!$C$2:$C$1413,A887,[1]HistoriaOrdenCW24031155!$Z$2:$Z$1413,"")</f>
        <v>0</v>
      </c>
      <c r="D887" s="1">
        <f>SUMIFS([1]HistoriaOrdenCW24031155!$E$2:$E$1413,[1]HistoriaOrdenCW24031155!$C$2:$C$1413,A887,[1]HistoriaOrdenCW24031155!$Z$2:$Z$1413,"&gt; 0")</f>
        <v>350729217</v>
      </c>
      <c r="E887" s="4">
        <f>IFERROR(IF(VLOOKUP(A887,[1]HistoriaOrdenCW24031155!$C$2:$Z$1413,24,FALSE)=0,"",VLOOKUP(A887,[1]HistoriaOrdenCW24031155!$C$2:$Z$1413,24,FALSE)),"")</f>
        <v>44504</v>
      </c>
      <c r="F887" s="2" t="str">
        <f>MID(IF(VLOOKUP("SurOccidente",[1]HistoriaOrdenCW24031155!$B888:$D$1413,2,FALSE)="NA","",(VLOOKUP("SurOccidente",[1]HistoriaOrdenCW24031155!$B888:$D$1413,3,FALSE))),1,90)</f>
        <v>Ampliación Localidades 700 - Ampliación Obras Civiles</v>
      </c>
      <c r="G887" s="4">
        <f>VLOOKUP(A887,[1]HistoriaOrdenCW24031155!$C$2:$O$1413,13,FALSE)</f>
        <v>44403</v>
      </c>
      <c r="H887" t="str">
        <f t="shared" si="14"/>
        <v>Año 2</v>
      </c>
      <c r="I887" s="2" t="str">
        <f>VLOOKUP(LEFT(A887,3),TablasAnexas!$A$22:$B$41,2,FALSE)</f>
        <v>Cauca</v>
      </c>
      <c r="L887" t="str">
        <f>VLOOKUP(A887,[1]HistoriaOrdenCW24031155!$C$2:$F$1413,4,FALSE)</f>
        <v>Luis Ediel Torres</v>
      </c>
    </row>
    <row r="888" spans="1:12" x14ac:dyDescent="0.25">
      <c r="A888" t="str">
        <f>VLOOKUP("SurOccidente",[1]HistoriaOrdenCW24031155!$B889:$C$1413,2,FALSE)</f>
        <v>PAL.Las Mercedes</v>
      </c>
      <c r="B888" s="3">
        <f ca="1">SUMIF([1]HistoriaOrdenCW24031155!$C$1:$E$1413,A888,[1]HistoriaOrdenCW24031155!$E:$E)</f>
        <v>9520422</v>
      </c>
      <c r="C888" s="1">
        <f>SUMIFS([1]HistoriaOrdenCW24031155!$E$2:$E$1413,[1]HistoriaOrdenCW24031155!$C$2:$C$1413,A888,[1]HistoriaOrdenCW24031155!$Z$2:$Z$1413,"")</f>
        <v>0</v>
      </c>
      <c r="D888" s="1">
        <f>SUMIFS([1]HistoriaOrdenCW24031155!$E$2:$E$1413,[1]HistoriaOrdenCW24031155!$C$2:$C$1413,A888,[1]HistoriaOrdenCW24031155!$Z$2:$Z$1413,"&gt; 0")</f>
        <v>9520422</v>
      </c>
      <c r="E888" s="4">
        <f>IFERROR(IF(VLOOKUP(A888,[1]HistoriaOrdenCW24031155!$C$2:$Z$1413,24,FALSE)=0,"",VLOOKUP(A888,[1]HistoriaOrdenCW24031155!$C$2:$Z$1413,24,FALSE)),"")</f>
        <v>44378</v>
      </c>
      <c r="F888" s="2" t="str">
        <f>MID(IF(VLOOKUP("SurOccidente",[1]HistoriaOrdenCW24031155!$B889:$D$1413,2,FALSE)="NA","",(VLOOKUP("SurOccidente",[1]HistoriaOrdenCW24031155!$B889:$D$1413,3,FALSE))),1,90)</f>
        <v>Ampliación Localidades 700 - Ampliación Obras Civiles</v>
      </c>
      <c r="G888" s="4">
        <f>VLOOKUP(A888,[1]HistoriaOrdenCW24031155!$C$2:$O$1413,13,FALSE)</f>
        <v>44317</v>
      </c>
      <c r="H888" t="str">
        <f t="shared" si="14"/>
        <v>Año 2</v>
      </c>
      <c r="I888" s="2" t="str">
        <f>VLOOKUP(LEFT(A888,3),TablasAnexas!$A$22:$B$41,2,FALSE)</f>
        <v>Palmira</v>
      </c>
      <c r="L888" t="str">
        <f>VLOOKUP(A888,[1]HistoriaOrdenCW24031155!$C$2:$F$1413,4,FALSE)</f>
        <v>German Dario Mancipe</v>
      </c>
    </row>
    <row r="889" spans="1:12" x14ac:dyDescent="0.25">
      <c r="A889" t="str">
        <f>VLOOKUP("SurOccidente",[1]HistoriaOrdenCW24031155!$B890:$C$1413,2,FALSE)</f>
        <v>JAM.La Morada</v>
      </c>
      <c r="B889" s="3">
        <f ca="1">SUMIF([1]HistoriaOrdenCW24031155!$C$1:$E$1413,A889,[1]HistoriaOrdenCW24031155!$E:$E)</f>
        <v>1590342</v>
      </c>
      <c r="C889" s="1">
        <f>SUMIFS([1]HistoriaOrdenCW24031155!$E$2:$E$1413,[1]HistoriaOrdenCW24031155!$C$2:$C$1413,A889,[1]HistoriaOrdenCW24031155!$Z$2:$Z$1413,"")</f>
        <v>0</v>
      </c>
      <c r="D889" s="1">
        <f>SUMIFS([1]HistoriaOrdenCW24031155!$E$2:$E$1413,[1]HistoriaOrdenCW24031155!$C$2:$C$1413,A889,[1]HistoriaOrdenCW24031155!$Z$2:$Z$1413,"&gt; 0")</f>
        <v>1590342</v>
      </c>
      <c r="E889" s="4">
        <f>IFERROR(IF(VLOOKUP(A889,[1]HistoriaOrdenCW24031155!$C$2:$Z$1413,24,FALSE)=0,"",VLOOKUP(A889,[1]HistoriaOrdenCW24031155!$C$2:$Z$1413,24,FALSE)),"")</f>
        <v>44350</v>
      </c>
      <c r="F889" s="2" t="str">
        <f>MID(IF(VLOOKUP("SurOccidente",[1]HistoriaOrdenCW24031155!$B890:$D$1413,2,FALSE)="NA","",(VLOOKUP("SurOccidente",[1]HistoriaOrdenCW24031155!$B890:$D$1413,3,FALSE))),1,90)</f>
        <v>Ampliación Localidades 700 - Ampliación Obras Civiles</v>
      </c>
      <c r="G889" s="4">
        <f>VLOOKUP(A889,[1]HistoriaOrdenCW24031155!$C$2:$O$1413,13,FALSE)</f>
        <v>44317</v>
      </c>
      <c r="H889" t="str">
        <f t="shared" si="14"/>
        <v>Año 2</v>
      </c>
      <c r="I889" s="2" t="str">
        <f>VLOOKUP(LEFT(A889,3),TablasAnexas!$A$22:$B$41,2,FALSE)</f>
        <v>Jamundi</v>
      </c>
      <c r="L889" t="str">
        <f>VLOOKUP(A889,[1]HistoriaOrdenCW24031155!$C$2:$F$1413,4,FALSE)</f>
        <v>German Dario Mancipe</v>
      </c>
    </row>
    <row r="890" spans="1:12" x14ac:dyDescent="0.25">
      <c r="A890" t="str">
        <f>VLOOKUP("SurOccidente",[1]HistoriaOrdenCW24031155!$B891:$C$1413,2,FALSE)</f>
        <v>CAU.Parques</v>
      </c>
      <c r="B890" s="3">
        <f ca="1">SUMIF([1]HistoriaOrdenCW24031155!$C$1:$E$1413,A890,[1]HistoriaOrdenCW24031155!$E:$E)</f>
        <v>41820042</v>
      </c>
      <c r="C890" s="1">
        <f>SUMIFS([1]HistoriaOrdenCW24031155!$E$2:$E$1413,[1]HistoriaOrdenCW24031155!$C$2:$C$1413,A890,[1]HistoriaOrdenCW24031155!$Z$2:$Z$1413,"")</f>
        <v>0</v>
      </c>
      <c r="D890" s="1">
        <f>SUMIFS([1]HistoriaOrdenCW24031155!$E$2:$E$1413,[1]HistoriaOrdenCW24031155!$C$2:$C$1413,A890,[1]HistoriaOrdenCW24031155!$Z$2:$Z$1413,"&gt; 0")</f>
        <v>41820042</v>
      </c>
      <c r="E890" s="4">
        <f>IFERROR(IF(VLOOKUP(A890,[1]HistoriaOrdenCW24031155!$C$2:$Z$1413,24,FALSE)=0,"",VLOOKUP(A890,[1]HistoriaOrdenCW24031155!$C$2:$Z$1413,24,FALSE)),"")</f>
        <v>44533</v>
      </c>
      <c r="F890" s="2" t="str">
        <f>MID(IF(VLOOKUP("SurOccidente",[1]HistoriaOrdenCW24031155!$B891:$D$1413,2,FALSE)="NA","",(VLOOKUP("SurOccidente",[1]HistoriaOrdenCW24031155!$B891:$D$1413,3,FALSE))),1,90)</f>
        <v>Ampliación Localidades 700 - Ampliación Obras Civiles</v>
      </c>
      <c r="G890" s="4">
        <f>VLOOKUP(A890,[1]HistoriaOrdenCW24031155!$C$2:$O$1413,13,FALSE)</f>
        <v>44317</v>
      </c>
      <c r="H890" t="str">
        <f t="shared" si="14"/>
        <v>Año 2</v>
      </c>
      <c r="I890" s="2" t="str">
        <f>VLOOKUP(LEFT(A890,3),TablasAnexas!$A$22:$B$41,2,FALSE)</f>
        <v>Cauca</v>
      </c>
      <c r="L890" t="str">
        <f>VLOOKUP(A890,[1]HistoriaOrdenCW24031155!$C$2:$F$1413,4,FALSE)</f>
        <v>German Dario Mancipe</v>
      </c>
    </row>
    <row r="891" spans="1:12" x14ac:dyDescent="0.25">
      <c r="A891" t="str">
        <f>VLOOKUP("SurOccidente",[1]HistoriaOrdenCW24031155!$B892:$C$1413,2,FALSE)</f>
        <v>PUT.Mogambo</v>
      </c>
      <c r="B891" s="3">
        <f ca="1">SUMIF([1]HistoriaOrdenCW24031155!$C$1:$E$1413,A891,[1]HistoriaOrdenCW24031155!$E:$E)</f>
        <v>281665601</v>
      </c>
      <c r="C891" s="1">
        <f>SUMIFS([1]HistoriaOrdenCW24031155!$E$2:$E$1413,[1]HistoriaOrdenCW24031155!$C$2:$C$1413,A891,[1]HistoriaOrdenCW24031155!$Z$2:$Z$1413,"")</f>
        <v>0</v>
      </c>
      <c r="D891" s="1">
        <f>SUMIFS([1]HistoriaOrdenCW24031155!$E$2:$E$1413,[1]HistoriaOrdenCW24031155!$C$2:$C$1413,A891,[1]HistoriaOrdenCW24031155!$Z$2:$Z$1413,"&gt; 0")</f>
        <v>281665601</v>
      </c>
      <c r="E891" s="4">
        <f>IFERROR(IF(VLOOKUP(A891,[1]HistoriaOrdenCW24031155!$C$2:$Z$1413,24,FALSE)=0,"",VLOOKUP(A891,[1]HistoriaOrdenCW24031155!$C$2:$Z$1413,24,FALSE)),"")</f>
        <v>44350</v>
      </c>
      <c r="F891" s="2" t="str">
        <f>MID(IF(VLOOKUP("SurOccidente",[1]HistoriaOrdenCW24031155!$B892:$D$1413,2,FALSE)="NA","",(VLOOKUP("SurOccidente",[1]HistoriaOrdenCW24031155!$B892:$D$1413,3,FALSE))),1,90)</f>
        <v>Localidades 700 - Cimentación Torre</v>
      </c>
      <c r="G891" s="4">
        <f>VLOOKUP(A891,[1]HistoriaOrdenCW24031155!$C$2:$O$1413,13,FALSE)</f>
        <v>44316</v>
      </c>
      <c r="H891" t="str">
        <f t="shared" si="14"/>
        <v>Año 2</v>
      </c>
      <c r="I891" s="2" t="str">
        <f>VLOOKUP(LEFT(A891,3),TablasAnexas!$A$22:$B$41,2,FALSE)</f>
        <v>Putumayo</v>
      </c>
      <c r="L891" t="str">
        <f>VLOOKUP(A891,[1]HistoriaOrdenCW24031155!$C$2:$F$1413,4,FALSE)</f>
        <v>Rafael Angel Garcia</v>
      </c>
    </row>
    <row r="892" spans="1:12" x14ac:dyDescent="0.25">
      <c r="A892" t="str">
        <f>VLOOKUP("SurOccidente",[1]HistoriaOrdenCW24031155!$B893:$C$1413,2,FALSE)</f>
        <v>PUT.El Oasis</v>
      </c>
      <c r="B892" s="3">
        <f ca="1">SUMIF([1]HistoriaOrdenCW24031155!$C$1:$E$1413,A892,[1]HistoriaOrdenCW24031155!$E:$E)</f>
        <v>263649816</v>
      </c>
      <c r="C892" s="1">
        <f>SUMIFS([1]HistoriaOrdenCW24031155!$E$2:$E$1413,[1]HistoriaOrdenCW24031155!$C$2:$C$1413,A892,[1]HistoriaOrdenCW24031155!$Z$2:$Z$1413,"")</f>
        <v>0</v>
      </c>
      <c r="D892" s="1">
        <f>SUMIFS([1]HistoriaOrdenCW24031155!$E$2:$E$1413,[1]HistoriaOrdenCW24031155!$C$2:$C$1413,A892,[1]HistoriaOrdenCW24031155!$Z$2:$Z$1413,"&gt; 0")</f>
        <v>263649816</v>
      </c>
      <c r="E892" s="4">
        <f>IFERROR(IF(VLOOKUP(A892,[1]HistoriaOrdenCW24031155!$C$2:$Z$1413,24,FALSE)=0,"",VLOOKUP(A892,[1]HistoriaOrdenCW24031155!$C$2:$Z$1413,24,FALSE)),"")</f>
        <v>44321</v>
      </c>
      <c r="F892" s="2" t="str">
        <f>MID(IF(VLOOKUP("SurOccidente",[1]HistoriaOrdenCW24031155!$B893:$D$1413,2,FALSE)="NA","",(VLOOKUP("SurOccidente",[1]HistoriaOrdenCW24031155!$B893:$D$1413,3,FALSE))),1,90)</f>
        <v>Localidades 700 - Cimentación Torre</v>
      </c>
      <c r="G892" s="4">
        <f>VLOOKUP(A892,[1]HistoriaOrdenCW24031155!$C$2:$O$1413,13,FALSE)</f>
        <v>44079</v>
      </c>
      <c r="H892" t="str">
        <f t="shared" si="14"/>
        <v>Año 1</v>
      </c>
      <c r="I892" s="2" t="str">
        <f>VLOOKUP(LEFT(A892,3),TablasAnexas!$A$22:$B$41,2,FALSE)</f>
        <v>Putumayo</v>
      </c>
      <c r="L892" t="str">
        <f>VLOOKUP(A892,[1]HistoriaOrdenCW24031155!$C$2:$F$1413,4,FALSE)</f>
        <v>Luis Ediel Torres</v>
      </c>
    </row>
    <row r="893" spans="1:12" x14ac:dyDescent="0.25">
      <c r="A893" t="str">
        <f>VLOOKUP("SurOccidente",[1]HistoriaOrdenCW24031155!$B894:$C$1413,2,FALSE)</f>
        <v>CAU.Buenos Aires</v>
      </c>
      <c r="B893" s="3">
        <f ca="1">SUMIF([1]HistoriaOrdenCW24031155!$C$1:$E$1413,A893,[1]HistoriaOrdenCW24031155!$E:$E)</f>
        <v>7071120</v>
      </c>
      <c r="C893" s="1">
        <f>SUMIFS([1]HistoriaOrdenCW24031155!$E$2:$E$1413,[1]HistoriaOrdenCW24031155!$C$2:$C$1413,A893,[1]HistoriaOrdenCW24031155!$Z$2:$Z$1413,"")</f>
        <v>0</v>
      </c>
      <c r="D893" s="1">
        <f>SUMIFS([1]HistoriaOrdenCW24031155!$E$2:$E$1413,[1]HistoriaOrdenCW24031155!$C$2:$C$1413,A893,[1]HistoriaOrdenCW24031155!$Z$2:$Z$1413,"&gt; 0")</f>
        <v>7071120</v>
      </c>
      <c r="E893" s="4">
        <f>IFERROR(IF(VLOOKUP(A893,[1]HistoriaOrdenCW24031155!$C$2:$Z$1413,24,FALSE)=0,"",VLOOKUP(A893,[1]HistoriaOrdenCW24031155!$C$2:$Z$1413,24,FALSE)),"")</f>
        <v>44378</v>
      </c>
      <c r="F893" s="2" t="str">
        <f>MID(IF(VLOOKUP("SurOccidente",[1]HistoriaOrdenCW24031155!$B894:$D$1413,2,FALSE)="NA","",(VLOOKUP("SurOccidente",[1]HistoriaOrdenCW24031155!$B894:$D$1413,3,FALSE))),1,90)</f>
        <v>Ampliación Localidades 700 - Ampliación Obras Civiles</v>
      </c>
      <c r="G893" s="4">
        <f>VLOOKUP(A893,[1]HistoriaOrdenCW24031155!$C$2:$O$1413,13,FALSE)</f>
        <v>44316</v>
      </c>
      <c r="H893" t="str">
        <f t="shared" si="14"/>
        <v>Año 2</v>
      </c>
      <c r="I893" s="2" t="str">
        <f>VLOOKUP(LEFT(A893,3),TablasAnexas!$A$22:$B$41,2,FALSE)</f>
        <v>Cauca</v>
      </c>
      <c r="L893" t="str">
        <f>VLOOKUP(A893,[1]HistoriaOrdenCW24031155!$C$2:$F$1413,4,FALSE)</f>
        <v>German Dario Mancipe</v>
      </c>
    </row>
    <row r="894" spans="1:12" x14ac:dyDescent="0.25">
      <c r="A894" t="str">
        <f>VLOOKUP("SurOccidente",[1]HistoriaOrdenCW24031155!$B895:$C$1413,2,FALSE)</f>
        <v>PUT.La Pedregosa</v>
      </c>
      <c r="B894" s="3">
        <f ca="1">SUMIF([1]HistoriaOrdenCW24031155!$C$1:$E$1413,A894,[1]HistoriaOrdenCW24031155!$E:$E)</f>
        <v>280317563</v>
      </c>
      <c r="C894" s="1">
        <f>SUMIFS([1]HistoriaOrdenCW24031155!$E$2:$E$1413,[1]HistoriaOrdenCW24031155!$C$2:$C$1413,A894,[1]HistoriaOrdenCW24031155!$Z$2:$Z$1413,"")</f>
        <v>0</v>
      </c>
      <c r="D894" s="1">
        <f>SUMIFS([1]HistoriaOrdenCW24031155!$E$2:$E$1413,[1]HistoriaOrdenCW24031155!$C$2:$C$1413,A894,[1]HistoriaOrdenCW24031155!$Z$2:$Z$1413,"&gt; 0")</f>
        <v>280317563</v>
      </c>
      <c r="E894" s="4">
        <f>IFERROR(IF(VLOOKUP(A894,[1]HistoriaOrdenCW24031155!$C$2:$Z$1413,24,FALSE)=0,"",VLOOKUP(A894,[1]HistoriaOrdenCW24031155!$C$2:$Z$1413,24,FALSE)),"")</f>
        <v>44350</v>
      </c>
      <c r="F894" s="2" t="str">
        <f>MID(IF(VLOOKUP("SurOccidente",[1]HistoriaOrdenCW24031155!$B895:$D$1413,2,FALSE)="NA","",(VLOOKUP("SurOccidente",[1]HistoriaOrdenCW24031155!$B895:$D$1413,3,FALSE))),1,90)</f>
        <v>Ampliación Localidades 700 - Ampliación Obras Civiles</v>
      </c>
      <c r="G894" s="4">
        <f>VLOOKUP(A894,[1]HistoriaOrdenCW24031155!$C$2:$O$1413,13,FALSE)</f>
        <v>44316</v>
      </c>
      <c r="H894" t="str">
        <f t="shared" si="14"/>
        <v>Año 2</v>
      </c>
      <c r="I894" s="2" t="str">
        <f>VLOOKUP(LEFT(A894,3),TablasAnexas!$A$22:$B$41,2,FALSE)</f>
        <v>Putumayo</v>
      </c>
      <c r="L894" t="str">
        <f>VLOOKUP(A894,[1]HistoriaOrdenCW24031155!$C$2:$F$1413,4,FALSE)</f>
        <v>Juan Carlos Gonzalez</v>
      </c>
    </row>
    <row r="895" spans="1:12" x14ac:dyDescent="0.25">
      <c r="A895" t="str">
        <f>VLOOKUP("SurOccidente",[1]HistoriaOrdenCW24031155!$B896:$C$1413,2,FALSE)</f>
        <v>HUI.ECP Palogrande</v>
      </c>
      <c r="B895" s="3">
        <f ca="1">SUMIF([1]HistoriaOrdenCW24031155!$C$1:$E$1413,A895,[1]HistoriaOrdenCW24031155!$E:$E)</f>
        <v>61891222</v>
      </c>
      <c r="C895" s="1">
        <f>SUMIFS([1]HistoriaOrdenCW24031155!$E$2:$E$1413,[1]HistoriaOrdenCW24031155!$C$2:$C$1413,A895,[1]HistoriaOrdenCW24031155!$Z$2:$Z$1413,"")</f>
        <v>0</v>
      </c>
      <c r="D895" s="1">
        <f>SUMIFS([1]HistoriaOrdenCW24031155!$E$2:$E$1413,[1]HistoriaOrdenCW24031155!$C$2:$C$1413,A895,[1]HistoriaOrdenCW24031155!$Z$2:$Z$1413,"&gt; 0")</f>
        <v>61891222</v>
      </c>
      <c r="E895" s="4">
        <f>IFERROR(IF(VLOOKUP(A895,[1]HistoriaOrdenCW24031155!$C$2:$Z$1413,24,FALSE)=0,"",VLOOKUP(A895,[1]HistoriaOrdenCW24031155!$C$2:$Z$1413,24,FALSE)),"")</f>
        <v>44411</v>
      </c>
      <c r="F895" s="2" t="str">
        <f>MID(IF(VLOOKUP("SurOccidente",[1]HistoriaOrdenCW24031155!$B896:$D$1413,2,FALSE)="NA","",(VLOOKUP("SurOccidente",[1]HistoriaOrdenCW24031155!$B896:$D$1413,3,FALSE))),1,90)</f>
        <v>Plan de Expansión - Obra Eléctrica 100%</v>
      </c>
      <c r="G895" s="4">
        <f>VLOOKUP(A895,[1]HistoriaOrdenCW24031155!$C$2:$O$1413,13,FALSE)</f>
        <v>44314</v>
      </c>
      <c r="H895" t="str">
        <f t="shared" si="14"/>
        <v>Año 2</v>
      </c>
      <c r="I895" s="2" t="str">
        <f>VLOOKUP(LEFT(A895,3),TablasAnexas!$A$22:$B$41,2,FALSE)</f>
        <v>Huila</v>
      </c>
      <c r="L895" t="str">
        <f>VLOOKUP(A895,[1]HistoriaOrdenCW24031155!$C$2:$F$1413,4,FALSE)</f>
        <v>Rafael Angel Garcia</v>
      </c>
    </row>
    <row r="896" spans="1:12" x14ac:dyDescent="0.25">
      <c r="A896" t="str">
        <f>VLOOKUP("SurOccidente",[1]HistoriaOrdenCW24031155!$B897:$C$1413,2,FALSE)</f>
        <v>PUT.Tesalia-2</v>
      </c>
      <c r="B896" s="3">
        <f ca="1">SUMIF([1]HistoriaOrdenCW24031155!$C$1:$E$1413,A896,[1]HistoriaOrdenCW24031155!$E:$E)</f>
        <v>273064188</v>
      </c>
      <c r="C896" s="1">
        <f>SUMIFS([1]HistoriaOrdenCW24031155!$E$2:$E$1413,[1]HistoriaOrdenCW24031155!$C$2:$C$1413,A896,[1]HistoriaOrdenCW24031155!$Z$2:$Z$1413,"")</f>
        <v>0</v>
      </c>
      <c r="D896" s="1">
        <f>SUMIFS([1]HistoriaOrdenCW24031155!$E$2:$E$1413,[1]HistoriaOrdenCW24031155!$C$2:$C$1413,A896,[1]HistoriaOrdenCW24031155!$Z$2:$Z$1413,"&gt; 0")</f>
        <v>273064188</v>
      </c>
      <c r="E896" s="4">
        <f>IFERROR(IF(VLOOKUP(A896,[1]HistoriaOrdenCW24031155!$C$2:$Z$1413,24,FALSE)=0,"",VLOOKUP(A896,[1]HistoriaOrdenCW24031155!$C$2:$Z$1413,24,FALSE)),"")</f>
        <v>44411</v>
      </c>
      <c r="F896" s="2" t="str">
        <f>MID(IF(VLOOKUP("SurOccidente",[1]HistoriaOrdenCW24031155!$B897:$D$1413,2,FALSE)="NA","",(VLOOKUP("SurOccidente",[1]HistoriaOrdenCW24031155!$B897:$D$1413,3,FALSE))),1,90)</f>
        <v>Ampliación Localidades 700 - Ampliación Obras Civiles</v>
      </c>
      <c r="G896" s="4">
        <f>VLOOKUP(A896,[1]HistoriaOrdenCW24031155!$C$2:$O$1413,13,FALSE)</f>
        <v>44314</v>
      </c>
      <c r="H896" t="str">
        <f t="shared" si="14"/>
        <v>Año 2</v>
      </c>
      <c r="I896" s="2" t="str">
        <f>VLOOKUP(LEFT(A896,3),TablasAnexas!$A$22:$B$41,2,FALSE)</f>
        <v>Putumayo</v>
      </c>
      <c r="L896" t="str">
        <f>VLOOKUP(A896,[1]HistoriaOrdenCW24031155!$C$2:$F$1413,4,FALSE)</f>
        <v>German Dario Mancipe</v>
      </c>
    </row>
    <row r="897" spans="1:12" x14ac:dyDescent="0.25">
      <c r="A897" t="str">
        <f>VLOOKUP("SurOccidente",[1]HistoriaOrdenCW24031155!$B898:$C$1413,2,FALSE)</f>
        <v>PUT.Mogambo</v>
      </c>
      <c r="B897" s="3">
        <f ca="1">SUMIF([1]HistoriaOrdenCW24031155!$C$1:$E$1413,A897,[1]HistoriaOrdenCW24031155!$E:$E)</f>
        <v>281665601</v>
      </c>
      <c r="C897" s="1">
        <f>SUMIFS([1]HistoriaOrdenCW24031155!$E$2:$E$1413,[1]HistoriaOrdenCW24031155!$C$2:$C$1413,A897,[1]HistoriaOrdenCW24031155!$Z$2:$Z$1413,"")</f>
        <v>0</v>
      </c>
      <c r="D897" s="1">
        <f>SUMIFS([1]HistoriaOrdenCW24031155!$E$2:$E$1413,[1]HistoriaOrdenCW24031155!$C$2:$C$1413,A897,[1]HistoriaOrdenCW24031155!$Z$2:$Z$1413,"&gt; 0")</f>
        <v>281665601</v>
      </c>
      <c r="E897" s="4">
        <f>IFERROR(IF(VLOOKUP(A897,[1]HistoriaOrdenCW24031155!$C$2:$Z$1413,24,FALSE)=0,"",VLOOKUP(A897,[1]HistoriaOrdenCW24031155!$C$2:$Z$1413,24,FALSE)),"")</f>
        <v>44350</v>
      </c>
      <c r="F897" s="2" t="str">
        <f>MID(IF(VLOOKUP("SurOccidente",[1]HistoriaOrdenCW24031155!$B898:$D$1413,2,FALSE)="NA","",(VLOOKUP("SurOccidente",[1]HistoriaOrdenCW24031155!$B898:$D$1413,3,FALSE))),1,90)</f>
        <v>Ampliación Localidades 700 - Ampliación Obras Civiles</v>
      </c>
      <c r="G897" s="4">
        <f>VLOOKUP(A897,[1]HistoriaOrdenCW24031155!$C$2:$O$1413,13,FALSE)</f>
        <v>44316</v>
      </c>
      <c r="H897" t="str">
        <f t="shared" si="14"/>
        <v>Año 2</v>
      </c>
      <c r="I897" s="2" t="str">
        <f>VLOOKUP(LEFT(A897,3),TablasAnexas!$A$22:$B$41,2,FALSE)</f>
        <v>Putumayo</v>
      </c>
      <c r="L897" t="str">
        <f>VLOOKUP(A897,[1]HistoriaOrdenCW24031155!$C$2:$F$1413,4,FALSE)</f>
        <v>Rafael Angel Garcia</v>
      </c>
    </row>
    <row r="898" spans="1:12" x14ac:dyDescent="0.25">
      <c r="A898" t="str">
        <f>VLOOKUP("SurOccidente",[1]HistoriaOrdenCW24031155!$B899:$C$1413,2,FALSE)</f>
        <v>POP.Americas</v>
      </c>
      <c r="B898" s="3">
        <f ca="1">SUMIF([1]HistoriaOrdenCW24031155!$C$1:$E$1413,A898,[1]HistoriaOrdenCW24031155!$E:$E)</f>
        <v>5712521</v>
      </c>
      <c r="C898" s="1">
        <f>SUMIFS([1]HistoriaOrdenCW24031155!$E$2:$E$1413,[1]HistoriaOrdenCW24031155!$C$2:$C$1413,A898,[1]HistoriaOrdenCW24031155!$Z$2:$Z$1413,"")</f>
        <v>0</v>
      </c>
      <c r="D898" s="1">
        <f>SUMIFS([1]HistoriaOrdenCW24031155!$E$2:$E$1413,[1]HistoriaOrdenCW24031155!$C$2:$C$1413,A898,[1]HistoriaOrdenCW24031155!$Z$2:$Z$1413,"&gt; 0")</f>
        <v>5712521</v>
      </c>
      <c r="E898" s="4">
        <f>IFERROR(IF(VLOOKUP(A898,[1]HistoriaOrdenCW24031155!$C$2:$Z$1413,24,FALSE)=0,"",VLOOKUP(A898,[1]HistoriaOrdenCW24031155!$C$2:$Z$1413,24,FALSE)),"")</f>
        <v>44596</v>
      </c>
      <c r="F898" s="2" t="str">
        <f>MID(IF(VLOOKUP("SurOccidente",[1]HistoriaOrdenCW24031155!$B899:$D$1413,2,FALSE)="NA","",(VLOOKUP("SurOccidente",[1]HistoriaOrdenCW24031155!$B899:$D$1413,3,FALSE))),1,90)</f>
        <v>Ampliación Localidades 700 - Ampliación Obras Civiles</v>
      </c>
      <c r="G898" s="4">
        <f>VLOOKUP(A898,[1]HistoriaOrdenCW24031155!$C$2:$O$1413,13,FALSE)</f>
        <v>44518</v>
      </c>
      <c r="H898" t="str">
        <f t="shared" ref="H898:H961" si="15">IF(YEAR(G898)=2022,"Año 3",IF(YEAR(G898)=2021,"Año 2","Año 1"))</f>
        <v>Año 2</v>
      </c>
      <c r="I898" s="2" t="str">
        <f>VLOOKUP(LEFT(A898,3),TablasAnexas!$A$22:$B$41,2,FALSE)</f>
        <v>Popayan</v>
      </c>
      <c r="L898" t="str">
        <f>VLOOKUP(A898,[1]HistoriaOrdenCW24031155!$C$2:$F$1413,4,FALSE)</f>
        <v>German Dario Mancipe</v>
      </c>
    </row>
    <row r="899" spans="1:12" x14ac:dyDescent="0.25">
      <c r="A899" t="str">
        <f>VLOOKUP("SurOccidente",[1]HistoriaOrdenCW24031155!$B900:$C$1413,2,FALSE)</f>
        <v>CAL.Torres de Comfandi</v>
      </c>
      <c r="B899" s="3">
        <f ca="1">SUMIF([1]HistoriaOrdenCW24031155!$C$1:$E$1413,A899,[1]HistoriaOrdenCW24031155!$E:$E)</f>
        <v>1592279</v>
      </c>
      <c r="C899" s="1">
        <f>SUMIFS([1]HistoriaOrdenCW24031155!$E$2:$E$1413,[1]HistoriaOrdenCW24031155!$C$2:$C$1413,A899,[1]HistoriaOrdenCW24031155!$Z$2:$Z$1413,"")</f>
        <v>0</v>
      </c>
      <c r="D899" s="1">
        <f>SUMIFS([1]HistoriaOrdenCW24031155!$E$2:$E$1413,[1]HistoriaOrdenCW24031155!$C$2:$C$1413,A899,[1]HistoriaOrdenCW24031155!$Z$2:$Z$1413,"&gt; 0")</f>
        <v>1592279</v>
      </c>
      <c r="E899" s="4">
        <f>IFERROR(IF(VLOOKUP(A899,[1]HistoriaOrdenCW24031155!$C$2:$Z$1413,24,FALSE)=0,"",VLOOKUP(A899,[1]HistoriaOrdenCW24031155!$C$2:$Z$1413,24,FALSE)),"")</f>
        <v>44350</v>
      </c>
      <c r="F899" s="2" t="str">
        <f>MID(IF(VLOOKUP("SurOccidente",[1]HistoriaOrdenCW24031155!$B900:$D$1413,2,FALSE)="NA","",(VLOOKUP("SurOccidente",[1]HistoriaOrdenCW24031155!$B900:$D$1413,3,FALSE))),1,90)</f>
        <v>Ampliación Localidades 700 - Ampliación Obras Civiles</v>
      </c>
      <c r="G899" s="4">
        <f>VLOOKUP(A899,[1]HistoriaOrdenCW24031155!$C$2:$O$1413,13,FALSE)</f>
        <v>44310</v>
      </c>
      <c r="H899" t="str">
        <f t="shared" si="15"/>
        <v>Año 2</v>
      </c>
      <c r="I899" s="2" t="str">
        <f>VLOOKUP(LEFT(A899,3),TablasAnexas!$A$22:$B$41,2,FALSE)</f>
        <v>Cali</v>
      </c>
      <c r="L899" t="str">
        <f>VLOOKUP(A899,[1]HistoriaOrdenCW24031155!$C$2:$F$1413,4,FALSE)</f>
        <v>German Dario Mancipe</v>
      </c>
    </row>
    <row r="900" spans="1:12" x14ac:dyDescent="0.25">
      <c r="A900" t="str">
        <f>VLOOKUP("SurOccidente",[1]HistoriaOrdenCW24031155!$B901:$C$1413,2,FALSE)</f>
        <v>CAL.Los Alcazares</v>
      </c>
      <c r="B900" s="3">
        <f ca="1">SUMIF([1]HistoriaOrdenCW24031155!$C$1:$E$1413,A900,[1]HistoriaOrdenCW24031155!$E:$E)</f>
        <v>6797136</v>
      </c>
      <c r="C900" s="1">
        <f>SUMIFS([1]HistoriaOrdenCW24031155!$E$2:$E$1413,[1]HistoriaOrdenCW24031155!$C$2:$C$1413,A900,[1]HistoriaOrdenCW24031155!$Z$2:$Z$1413,"")</f>
        <v>0</v>
      </c>
      <c r="D900" s="1">
        <f>SUMIFS([1]HistoriaOrdenCW24031155!$E$2:$E$1413,[1]HistoriaOrdenCW24031155!$C$2:$C$1413,A900,[1]HistoriaOrdenCW24031155!$Z$2:$Z$1413,"&gt; 0")</f>
        <v>6797136</v>
      </c>
      <c r="E900" s="4">
        <f>IFERROR(IF(VLOOKUP(A900,[1]HistoriaOrdenCW24031155!$C$2:$Z$1413,24,FALSE)=0,"",VLOOKUP(A900,[1]HistoriaOrdenCW24031155!$C$2:$Z$1413,24,FALSE)),"")</f>
        <v>44378</v>
      </c>
      <c r="F900" s="2" t="str">
        <f>MID(IF(VLOOKUP("SurOccidente",[1]HistoriaOrdenCW24031155!$B901:$D$1413,2,FALSE)="NA","",(VLOOKUP("SurOccidente",[1]HistoriaOrdenCW24031155!$B901:$D$1413,3,FALSE))),1,90)</f>
        <v>Ampliación Localidades 700 - Ampliación Obras Civiles</v>
      </c>
      <c r="G900" s="4">
        <f>VLOOKUP(A900,[1]HistoriaOrdenCW24031155!$C$2:$O$1413,13,FALSE)</f>
        <v>44310</v>
      </c>
      <c r="H900" t="str">
        <f t="shared" si="15"/>
        <v>Año 2</v>
      </c>
      <c r="I900" s="2" t="str">
        <f>VLOOKUP(LEFT(A900,3),TablasAnexas!$A$22:$B$41,2,FALSE)</f>
        <v>Cali</v>
      </c>
      <c r="L900" t="str">
        <f>VLOOKUP(A900,[1]HistoriaOrdenCW24031155!$C$2:$F$1413,4,FALSE)</f>
        <v>German Dario Mancipe</v>
      </c>
    </row>
    <row r="901" spans="1:12" x14ac:dyDescent="0.25">
      <c r="A901" t="str">
        <f>VLOOKUP("SurOccidente",[1]HistoriaOrdenCW24031155!$B902:$C$1413,2,FALSE)</f>
        <v>PUT.La Herradura</v>
      </c>
      <c r="B901" s="3">
        <f ca="1">SUMIF([1]HistoriaOrdenCW24031155!$C$1:$E$1413,A901,[1]HistoriaOrdenCW24031155!$E:$E)</f>
        <v>475292978</v>
      </c>
      <c r="C901" s="1">
        <f>SUMIFS([1]HistoriaOrdenCW24031155!$E$2:$E$1413,[1]HistoriaOrdenCW24031155!$C$2:$C$1413,A901,[1]HistoriaOrdenCW24031155!$Z$2:$Z$1413,"")</f>
        <v>0</v>
      </c>
      <c r="D901" s="1">
        <f>SUMIFS([1]HistoriaOrdenCW24031155!$E$2:$E$1413,[1]HistoriaOrdenCW24031155!$C$2:$C$1413,A901,[1]HistoriaOrdenCW24031155!$Z$2:$Z$1413,"&gt; 0")</f>
        <v>475292978</v>
      </c>
      <c r="E901" s="4">
        <f>IFERROR(IF(VLOOKUP(A901,[1]HistoriaOrdenCW24031155!$C$2:$Z$1413,24,FALSE)=0,"",VLOOKUP(A901,[1]HistoriaOrdenCW24031155!$C$2:$Z$1413,24,FALSE)),"")</f>
        <v>44321</v>
      </c>
      <c r="F901" s="2" t="str">
        <f>MID(IF(VLOOKUP("SurOccidente",[1]HistoriaOrdenCW24031155!$B902:$D$1413,2,FALSE)="NA","",(VLOOKUP("SurOccidente",[1]HistoriaOrdenCW24031155!$B902:$D$1413,3,FALSE))),1,90)</f>
        <v>Adecuaciones - Obras Eléctricas Menores</v>
      </c>
      <c r="G901" s="4">
        <f>VLOOKUP(A901,[1]HistoriaOrdenCW24031155!$C$2:$O$1413,13,FALSE)</f>
        <v>44309</v>
      </c>
      <c r="H901" t="str">
        <f t="shared" si="15"/>
        <v>Año 2</v>
      </c>
      <c r="I901" s="2" t="str">
        <f>VLOOKUP(LEFT(A901,3),TablasAnexas!$A$22:$B$41,2,FALSE)</f>
        <v>Putumayo</v>
      </c>
      <c r="L901" t="str">
        <f>VLOOKUP(A901,[1]HistoriaOrdenCW24031155!$C$2:$F$1413,4,FALSE)</f>
        <v>Rafael Angel Garcia</v>
      </c>
    </row>
    <row r="902" spans="1:12" x14ac:dyDescent="0.25">
      <c r="A902" t="str">
        <f>VLOOKUP("SurOccidente",[1]HistoriaOrdenCW24031155!$B903:$C$1413,2,FALSE)</f>
        <v>NAR.La Florida</v>
      </c>
      <c r="B902" s="3">
        <f ca="1">SUMIF([1]HistoriaOrdenCW24031155!$C$1:$E$1413,A902,[1]HistoriaOrdenCW24031155!$E:$E)</f>
        <v>43476613</v>
      </c>
      <c r="C902" s="1">
        <f>SUMIFS([1]HistoriaOrdenCW24031155!$E$2:$E$1413,[1]HistoriaOrdenCW24031155!$C$2:$C$1413,A902,[1]HistoriaOrdenCW24031155!$Z$2:$Z$1413,"")</f>
        <v>0</v>
      </c>
      <c r="D902" s="1">
        <f>SUMIFS([1]HistoriaOrdenCW24031155!$E$2:$E$1413,[1]HistoriaOrdenCW24031155!$C$2:$C$1413,A902,[1]HistoriaOrdenCW24031155!$Z$2:$Z$1413,"&gt; 0")</f>
        <v>43476613</v>
      </c>
      <c r="E902" s="4">
        <f>IFERROR(IF(VLOOKUP(A902,[1]HistoriaOrdenCW24031155!$C$2:$Z$1413,24,FALSE)=0,"",VLOOKUP(A902,[1]HistoriaOrdenCW24031155!$C$2:$Z$1413,24,FALSE)),"")</f>
        <v>44504</v>
      </c>
      <c r="F902" s="2" t="str">
        <f>MID(IF(VLOOKUP("SurOccidente",[1]HistoriaOrdenCW24031155!$B903:$D$1413,2,FALSE)="NA","",(VLOOKUP("SurOccidente",[1]HistoriaOrdenCW24031155!$B903:$D$1413,3,FALSE))),1,90)</f>
        <v>Adecuaciones - Obras Eléctricas Menores</v>
      </c>
      <c r="G902" s="4">
        <f>VLOOKUP(A902,[1]HistoriaOrdenCW24031155!$C$2:$O$1413,13,FALSE)</f>
        <v>44441</v>
      </c>
      <c r="H902" t="str">
        <f t="shared" si="15"/>
        <v>Año 2</v>
      </c>
      <c r="I902" s="2" t="str">
        <f>VLOOKUP(LEFT(A902,3),TablasAnexas!$A$22:$B$41,2,FALSE)</f>
        <v>Nariño</v>
      </c>
      <c r="L902" t="str">
        <f>VLOOKUP(A902,[1]HistoriaOrdenCW24031155!$C$2:$F$1413,4,FALSE)</f>
        <v>German Dario Mancipe</v>
      </c>
    </row>
    <row r="903" spans="1:12" x14ac:dyDescent="0.25">
      <c r="A903" t="str">
        <f>VLOOKUP("SurOccidente",[1]HistoriaOrdenCW24031155!$B904:$C$1413,2,FALSE)</f>
        <v>HUI.Bolivar</v>
      </c>
      <c r="B903" s="3">
        <f ca="1">SUMIF([1]HistoriaOrdenCW24031155!$C$1:$E$1413,A903,[1]HistoriaOrdenCW24031155!$E:$E)</f>
        <v>481689053</v>
      </c>
      <c r="C903" s="1">
        <f>SUMIFS([1]HistoriaOrdenCW24031155!$E$2:$E$1413,[1]HistoriaOrdenCW24031155!$C$2:$C$1413,A903,[1]HistoriaOrdenCW24031155!$Z$2:$Z$1413,"")</f>
        <v>280531975</v>
      </c>
      <c r="D903" s="1">
        <f>SUMIFS([1]HistoriaOrdenCW24031155!$E$2:$E$1413,[1]HistoriaOrdenCW24031155!$C$2:$C$1413,A903,[1]HistoriaOrdenCW24031155!$Z$2:$Z$1413,"&gt; 0")</f>
        <v>201157078</v>
      </c>
      <c r="E903" s="4" t="str">
        <f>IFERROR(IF(VLOOKUP(A903,[1]HistoriaOrdenCW24031155!$C$2:$Z$1413,24,FALSE)=0,"",VLOOKUP(A903,[1]HistoriaOrdenCW24031155!$C$2:$Z$1413,24,FALSE)),"")</f>
        <v/>
      </c>
      <c r="F903" s="2" t="str">
        <f>MID(IF(VLOOKUP("SurOccidente",[1]HistoriaOrdenCW24031155!$B904:$D$1413,2,FALSE)="NA","",(VLOOKUP("SurOccidente",[1]HistoriaOrdenCW24031155!$B904:$D$1413,3,FALSE))),1,90)</f>
        <v>Plan Espectro - Obra Civil 100%</v>
      </c>
      <c r="G903" s="4">
        <f>VLOOKUP(A903,[1]HistoriaOrdenCW24031155!$C$2:$O$1413,13,FALSE)</f>
        <v>44284</v>
      </c>
      <c r="H903" t="str">
        <f t="shared" si="15"/>
        <v>Año 2</v>
      </c>
      <c r="I903" s="2" t="str">
        <f>VLOOKUP(LEFT(A903,3),TablasAnexas!$A$22:$B$41,2,FALSE)</f>
        <v>Huila</v>
      </c>
      <c r="L903" t="str">
        <f>VLOOKUP(A903,[1]HistoriaOrdenCW24031155!$C$2:$F$1413,4,FALSE)</f>
        <v>Juan Carlos Gonzalez</v>
      </c>
    </row>
    <row r="904" spans="1:12" x14ac:dyDescent="0.25">
      <c r="A904" t="str">
        <f>VLOOKUP("SurOccidente",[1]HistoriaOrdenCW24031155!$B905:$C$1413,2,FALSE)</f>
        <v>HUI.Bolivar</v>
      </c>
      <c r="B904" s="3">
        <f ca="1">SUMIF([1]HistoriaOrdenCW24031155!$C$1:$E$1413,A904,[1]HistoriaOrdenCW24031155!$E:$E)</f>
        <v>481689053</v>
      </c>
      <c r="C904" s="1">
        <f>SUMIFS([1]HistoriaOrdenCW24031155!$E$2:$E$1413,[1]HistoriaOrdenCW24031155!$C$2:$C$1413,A904,[1]HistoriaOrdenCW24031155!$Z$2:$Z$1413,"")</f>
        <v>280531975</v>
      </c>
      <c r="D904" s="1">
        <f>SUMIFS([1]HistoriaOrdenCW24031155!$E$2:$E$1413,[1]HistoriaOrdenCW24031155!$C$2:$C$1413,A904,[1]HistoriaOrdenCW24031155!$Z$2:$Z$1413,"&gt; 0")</f>
        <v>201157078</v>
      </c>
      <c r="E904" s="4" t="str">
        <f>IFERROR(IF(VLOOKUP(A904,[1]HistoriaOrdenCW24031155!$C$2:$Z$1413,24,FALSE)=0,"",VLOOKUP(A904,[1]HistoriaOrdenCW24031155!$C$2:$Z$1413,24,FALSE)),"")</f>
        <v/>
      </c>
      <c r="F904" s="2" t="str">
        <f>MID(IF(VLOOKUP("SurOccidente",[1]HistoriaOrdenCW24031155!$B905:$D$1413,2,FALSE)="NA","",(VLOOKUP("SurOccidente",[1]HistoriaOrdenCW24031155!$B905:$D$1413,3,FALSE))),1,90)</f>
        <v>Plan Espectro - Cimentación Torre</v>
      </c>
      <c r="G904" s="4">
        <f>VLOOKUP(A904,[1]HistoriaOrdenCW24031155!$C$2:$O$1413,13,FALSE)</f>
        <v>44284</v>
      </c>
      <c r="H904" t="str">
        <f t="shared" si="15"/>
        <v>Año 2</v>
      </c>
      <c r="I904" s="2" t="str">
        <f>VLOOKUP(LEFT(A904,3),TablasAnexas!$A$22:$B$41,2,FALSE)</f>
        <v>Huila</v>
      </c>
      <c r="L904" t="str">
        <f>VLOOKUP(A904,[1]HistoriaOrdenCW24031155!$C$2:$F$1413,4,FALSE)</f>
        <v>Juan Carlos Gonzalez</v>
      </c>
    </row>
    <row r="905" spans="1:12" x14ac:dyDescent="0.25">
      <c r="A905" t="str">
        <f>VLOOKUP("SurOccidente",[1]HistoriaOrdenCW24031155!$B906:$C$1413,2,FALSE)</f>
        <v>CAQ.Kilometro 18</v>
      </c>
      <c r="B905" s="3">
        <f ca="1">SUMIF([1]HistoriaOrdenCW24031155!$C$1:$E$1413,A905,[1]HistoriaOrdenCW24031155!$E:$E)</f>
        <v>31353167</v>
      </c>
      <c r="C905" s="1">
        <f>SUMIFS([1]HistoriaOrdenCW24031155!$E$2:$E$1413,[1]HistoriaOrdenCW24031155!$C$2:$C$1413,A905,[1]HistoriaOrdenCW24031155!$Z$2:$Z$1413,"")</f>
        <v>30000000</v>
      </c>
      <c r="D905" s="1">
        <f>SUMIFS([1]HistoriaOrdenCW24031155!$E$2:$E$1413,[1]HistoriaOrdenCW24031155!$C$2:$C$1413,A905,[1]HistoriaOrdenCW24031155!$Z$2:$Z$1413,"&gt; 0")</f>
        <v>1353167</v>
      </c>
      <c r="E905" s="4" t="str">
        <f>IFERROR(IF(VLOOKUP(A905,[1]HistoriaOrdenCW24031155!$C$2:$Z$1413,24,FALSE)=0,"",VLOOKUP(A905,[1]HistoriaOrdenCW24031155!$C$2:$Z$1413,24,FALSE)),"")</f>
        <v/>
      </c>
      <c r="F905" s="2" t="str">
        <f>MID(IF(VLOOKUP("SurOccidente",[1]HistoriaOrdenCW24031155!$B906:$D$1413,2,FALSE)="NA","",(VLOOKUP("SurOccidente",[1]HistoriaOrdenCW24031155!$B906:$D$1413,3,FALSE))),1,90)</f>
        <v>Localidades 700 - Obra Eléctrica 100%</v>
      </c>
      <c r="G905" s="4">
        <f>VLOOKUP(A905,[1]HistoriaOrdenCW24031155!$C$2:$O$1413,13,FALSE)</f>
        <v>44316</v>
      </c>
      <c r="H905" t="str">
        <f t="shared" si="15"/>
        <v>Año 2</v>
      </c>
      <c r="I905" s="2" t="str">
        <f>VLOOKUP(LEFT(A905,3),TablasAnexas!$A$22:$B$41,2,FALSE)</f>
        <v>Caqueta</v>
      </c>
      <c r="L905" t="str">
        <f>VLOOKUP(A905,[1]HistoriaOrdenCW24031155!$C$2:$F$1413,4,FALSE)</f>
        <v>Luis Ediel Torres</v>
      </c>
    </row>
    <row r="906" spans="1:12" x14ac:dyDescent="0.25">
      <c r="A906" t="str">
        <f>VLOOKUP("SurOccidente",[1]HistoriaOrdenCW24031155!$B907:$C$1413,2,FALSE)</f>
        <v>IBG.Rb Salado-2</v>
      </c>
      <c r="B906" s="3">
        <f ca="1">SUMIF([1]HistoriaOrdenCW24031155!$C$1:$E$1413,A906,[1]HistoriaOrdenCW24031155!$E:$E)</f>
        <v>3672917</v>
      </c>
      <c r="C906" s="1">
        <f>SUMIFS([1]HistoriaOrdenCW24031155!$E$2:$E$1413,[1]HistoriaOrdenCW24031155!$C$2:$C$1413,A906,[1]HistoriaOrdenCW24031155!$Z$2:$Z$1413,"")</f>
        <v>0</v>
      </c>
      <c r="D906" s="1">
        <f>SUMIFS([1]HistoriaOrdenCW24031155!$E$2:$E$1413,[1]HistoriaOrdenCW24031155!$C$2:$C$1413,A906,[1]HistoriaOrdenCW24031155!$Z$2:$Z$1413,"&gt; 0")</f>
        <v>3672917</v>
      </c>
      <c r="E906" s="4">
        <f>IFERROR(IF(VLOOKUP(A906,[1]HistoriaOrdenCW24031155!$C$2:$Z$1413,24,FALSE)=0,"",VLOOKUP(A906,[1]HistoriaOrdenCW24031155!$C$2:$Z$1413,24,FALSE)),"")</f>
        <v>44378</v>
      </c>
      <c r="F906" s="2" t="str">
        <f>MID(IF(VLOOKUP("SurOccidente",[1]HistoriaOrdenCW24031155!$B907:$D$1413,2,FALSE)="NA","",(VLOOKUP("SurOccidente",[1]HistoriaOrdenCW24031155!$B907:$D$1413,3,FALSE))),1,90)</f>
        <v>Ampliación Localidades 700 - Ampliación Obras Civiles</v>
      </c>
      <c r="G906" s="4">
        <f>VLOOKUP(A906,[1]HistoriaOrdenCW24031155!$C$2:$O$1413,13,FALSE)</f>
        <v>44307</v>
      </c>
      <c r="H906" t="str">
        <f t="shared" si="15"/>
        <v>Año 2</v>
      </c>
      <c r="I906" s="2" t="str">
        <f>VLOOKUP(LEFT(A906,3),TablasAnexas!$A$22:$B$41,2,FALSE)</f>
        <v>Ibague</v>
      </c>
      <c r="L906" t="str">
        <f>VLOOKUP(A906,[1]HistoriaOrdenCW24031155!$C$2:$F$1413,4,FALSE)</f>
        <v>German Dario Mancipe</v>
      </c>
    </row>
    <row r="907" spans="1:12" x14ac:dyDescent="0.25">
      <c r="A907" t="str">
        <f>VLOOKUP("SurOccidente",[1]HistoriaOrdenCW24031155!$B908:$C$1413,2,FALSE)</f>
        <v>NAR.Obonuco</v>
      </c>
      <c r="B907" s="3">
        <f ca="1">SUMIF([1]HistoriaOrdenCW24031155!$C$1:$E$1413,A907,[1]HistoriaOrdenCW24031155!$E:$E)</f>
        <v>10739273</v>
      </c>
      <c r="C907" s="1">
        <f>SUMIFS([1]HistoriaOrdenCW24031155!$E$2:$E$1413,[1]HistoriaOrdenCW24031155!$C$2:$C$1413,A907,[1]HistoriaOrdenCW24031155!$Z$2:$Z$1413,"")</f>
        <v>0</v>
      </c>
      <c r="D907" s="1">
        <f>SUMIFS([1]HistoriaOrdenCW24031155!$E$2:$E$1413,[1]HistoriaOrdenCW24031155!$C$2:$C$1413,A907,[1]HistoriaOrdenCW24031155!$Z$2:$Z$1413,"&gt; 0")</f>
        <v>10739273</v>
      </c>
      <c r="E907" s="4">
        <f>IFERROR(IF(VLOOKUP(A907,[1]HistoriaOrdenCW24031155!$C$2:$Z$1413,24,FALSE)=0,"",VLOOKUP(A907,[1]HistoriaOrdenCW24031155!$C$2:$Z$1413,24,FALSE)),"")</f>
        <v>44378</v>
      </c>
      <c r="F907" s="2" t="str">
        <f>MID(IF(VLOOKUP("SurOccidente",[1]HistoriaOrdenCW24031155!$B908:$D$1413,2,FALSE)="NA","",(VLOOKUP("SurOccidente",[1]HistoriaOrdenCW24031155!$B908:$D$1413,3,FALSE))),1,90)</f>
        <v>Ampliación Localidades 700 - Ampliación Obras Civiles</v>
      </c>
      <c r="G907" s="4">
        <f>VLOOKUP(A907,[1]HistoriaOrdenCW24031155!$C$2:$O$1413,13,FALSE)</f>
        <v>44307</v>
      </c>
      <c r="H907" t="str">
        <f t="shared" si="15"/>
        <v>Año 2</v>
      </c>
      <c r="I907" s="2" t="str">
        <f>VLOOKUP(LEFT(A907,3),TablasAnexas!$A$22:$B$41,2,FALSE)</f>
        <v>Nariño</v>
      </c>
      <c r="L907" t="str">
        <f>VLOOKUP(A907,[1]HistoriaOrdenCW24031155!$C$2:$F$1413,4,FALSE)</f>
        <v>German Dario Mancipe</v>
      </c>
    </row>
    <row r="908" spans="1:12" x14ac:dyDescent="0.25">
      <c r="A908" t="str">
        <f>VLOOKUP("SurOccidente",[1]HistoriaOrdenCW24031155!$B909:$C$1413,2,FALSE)</f>
        <v>CAL.Recuerdo</v>
      </c>
      <c r="B908" s="3">
        <f ca="1">SUMIF([1]HistoriaOrdenCW24031155!$C$1:$E$1413,A908,[1]HistoriaOrdenCW24031155!$E:$E)</f>
        <v>2781182</v>
      </c>
      <c r="C908" s="1">
        <f>SUMIFS([1]HistoriaOrdenCW24031155!$E$2:$E$1413,[1]HistoriaOrdenCW24031155!$C$2:$C$1413,A908,[1]HistoriaOrdenCW24031155!$Z$2:$Z$1413,"")</f>
        <v>0</v>
      </c>
      <c r="D908" s="1">
        <f>SUMIFS([1]HistoriaOrdenCW24031155!$E$2:$E$1413,[1]HistoriaOrdenCW24031155!$C$2:$C$1413,A908,[1]HistoriaOrdenCW24031155!$Z$2:$Z$1413,"&gt; 0")</f>
        <v>2781182</v>
      </c>
      <c r="E908" s="4">
        <f>IFERROR(IF(VLOOKUP(A908,[1]HistoriaOrdenCW24031155!$C$2:$Z$1413,24,FALSE)=0,"",VLOOKUP(A908,[1]HistoriaOrdenCW24031155!$C$2:$Z$1413,24,FALSE)),"")</f>
        <v>44350</v>
      </c>
      <c r="F908" s="2" t="str">
        <f>MID(IF(VLOOKUP("SurOccidente",[1]HistoriaOrdenCW24031155!$B909:$D$1413,2,FALSE)="NA","",(VLOOKUP("SurOccidente",[1]HistoriaOrdenCW24031155!$B909:$D$1413,3,FALSE))),1,90)</f>
        <v>Ampliación Localidades 700 - Ampliación Obras Civiles</v>
      </c>
      <c r="G908" s="4">
        <f>VLOOKUP(A908,[1]HistoriaOrdenCW24031155!$C$2:$O$1413,13,FALSE)</f>
        <v>44307</v>
      </c>
      <c r="H908" t="str">
        <f t="shared" si="15"/>
        <v>Año 2</v>
      </c>
      <c r="I908" s="2" t="str">
        <f>VLOOKUP(LEFT(A908,3),TablasAnexas!$A$22:$B$41,2,FALSE)</f>
        <v>Cali</v>
      </c>
      <c r="L908" t="str">
        <f>VLOOKUP(A908,[1]HistoriaOrdenCW24031155!$C$2:$F$1413,4,FALSE)</f>
        <v>German Dario Mancipe</v>
      </c>
    </row>
    <row r="909" spans="1:12" x14ac:dyDescent="0.25">
      <c r="A909" t="str">
        <f>VLOOKUP("SurOccidente",[1]HistoriaOrdenCW24031155!$B910:$C$1413,2,FALSE)</f>
        <v>PUT.El Oasis</v>
      </c>
      <c r="B909" s="3">
        <f ca="1">SUMIF([1]HistoriaOrdenCW24031155!$C$1:$E$1413,A909,[1]HistoriaOrdenCW24031155!$E:$E)</f>
        <v>263649816</v>
      </c>
      <c r="C909" s="1">
        <f>SUMIFS([1]HistoriaOrdenCW24031155!$E$2:$E$1413,[1]HistoriaOrdenCW24031155!$C$2:$C$1413,A909,[1]HistoriaOrdenCW24031155!$Z$2:$Z$1413,"")</f>
        <v>0</v>
      </c>
      <c r="D909" s="1">
        <f>SUMIFS([1]HistoriaOrdenCW24031155!$E$2:$E$1413,[1]HistoriaOrdenCW24031155!$C$2:$C$1413,A909,[1]HistoriaOrdenCW24031155!$Z$2:$Z$1413,"&gt; 0")</f>
        <v>263649816</v>
      </c>
      <c r="E909" s="4">
        <f>IFERROR(IF(VLOOKUP(A909,[1]HistoriaOrdenCW24031155!$C$2:$Z$1413,24,FALSE)=0,"",VLOOKUP(A909,[1]HistoriaOrdenCW24031155!$C$2:$Z$1413,24,FALSE)),"")</f>
        <v>44321</v>
      </c>
      <c r="F909" s="2" t="str">
        <f>MID(IF(VLOOKUP("SurOccidente",[1]HistoriaOrdenCW24031155!$B910:$D$1413,2,FALSE)="NA","",(VLOOKUP("SurOccidente",[1]HistoriaOrdenCW24031155!$B910:$D$1413,3,FALSE))),1,90)</f>
        <v>Adecuaciones - Obras Civiles Menores</v>
      </c>
      <c r="G909" s="4">
        <f>VLOOKUP(A909,[1]HistoriaOrdenCW24031155!$C$2:$O$1413,13,FALSE)</f>
        <v>44079</v>
      </c>
      <c r="H909" t="str">
        <f t="shared" si="15"/>
        <v>Año 1</v>
      </c>
      <c r="I909" s="2" t="str">
        <f>VLOOKUP(LEFT(A909,3),TablasAnexas!$A$22:$B$41,2,FALSE)</f>
        <v>Putumayo</v>
      </c>
      <c r="L909" t="str">
        <f>VLOOKUP(A909,[1]HistoriaOrdenCW24031155!$C$2:$F$1413,4,FALSE)</f>
        <v>Luis Ediel Torres</v>
      </c>
    </row>
    <row r="910" spans="1:12" x14ac:dyDescent="0.25">
      <c r="A910" t="str">
        <f>VLOOKUP("SurOccidente",[1]HistoriaOrdenCW24031155!$B911:$C$1413,2,FALSE)</f>
        <v>IBG.IND Avicol</v>
      </c>
      <c r="B910" s="3">
        <f ca="1">SUMIF([1]HistoriaOrdenCW24031155!$C$1:$E$1413,A910,[1]HistoriaOrdenCW24031155!$E:$E)</f>
        <v>23442334</v>
      </c>
      <c r="C910" s="1">
        <f>SUMIFS([1]HistoriaOrdenCW24031155!$E$2:$E$1413,[1]HistoriaOrdenCW24031155!$C$2:$C$1413,A910,[1]HistoriaOrdenCW24031155!$Z$2:$Z$1413,"")</f>
        <v>0</v>
      </c>
      <c r="D910" s="1">
        <f>SUMIFS([1]HistoriaOrdenCW24031155!$E$2:$E$1413,[1]HistoriaOrdenCW24031155!$C$2:$C$1413,A910,[1]HistoriaOrdenCW24031155!$Z$2:$Z$1413,"&gt; 0")</f>
        <v>23442334</v>
      </c>
      <c r="E910" s="4">
        <f>IFERROR(IF(VLOOKUP(A910,[1]HistoriaOrdenCW24031155!$C$2:$Z$1413,24,FALSE)=0,"",VLOOKUP(A910,[1]HistoriaOrdenCW24031155!$C$2:$Z$1413,24,FALSE)),"")</f>
        <v>44442</v>
      </c>
      <c r="F910" s="2" t="str">
        <f>MID(IF(VLOOKUP("SurOccidente",[1]HistoriaOrdenCW24031155!$B911:$D$1413,2,FALSE)="NA","",(VLOOKUP("SurOccidente",[1]HistoriaOrdenCW24031155!$B911:$D$1413,3,FALSE))),1,90)</f>
        <v>Soluciones Dedicadas Corporativas - Obra Civil 100%</v>
      </c>
      <c r="G910" s="4">
        <f>VLOOKUP(A910,[1]HistoriaOrdenCW24031155!$C$2:$O$1413,13,FALSE)</f>
        <v>44306</v>
      </c>
      <c r="H910" t="str">
        <f t="shared" si="15"/>
        <v>Año 2</v>
      </c>
      <c r="I910" s="2" t="str">
        <f>VLOOKUP(LEFT(A910,3),TablasAnexas!$A$22:$B$41,2,FALSE)</f>
        <v>Ibague</v>
      </c>
      <c r="L910" t="str">
        <f>VLOOKUP(A910,[1]HistoriaOrdenCW24031155!$C$2:$F$1413,4,FALSE)</f>
        <v>German Dario Mancipe</v>
      </c>
    </row>
    <row r="911" spans="1:12" x14ac:dyDescent="0.25">
      <c r="A911" t="str">
        <f>VLOOKUP("SurOccidente",[1]HistoriaOrdenCW24031155!$B912:$C$1413,2,FALSE)</f>
        <v>PUT.Bocana</v>
      </c>
      <c r="B911" s="3">
        <f ca="1">SUMIF([1]HistoriaOrdenCW24031155!$C$1:$E$1413,A911,[1]HistoriaOrdenCW24031155!$E:$E)</f>
        <v>231249750</v>
      </c>
      <c r="C911" s="1">
        <f>SUMIFS([1]HistoriaOrdenCW24031155!$E$2:$E$1413,[1]HistoriaOrdenCW24031155!$C$2:$C$1413,A911,[1]HistoriaOrdenCW24031155!$Z$2:$Z$1413,"")</f>
        <v>230000000</v>
      </c>
      <c r="D911" s="1">
        <f>SUMIFS([1]HistoriaOrdenCW24031155!$E$2:$E$1413,[1]HistoriaOrdenCW24031155!$C$2:$C$1413,A911,[1]HistoriaOrdenCW24031155!$Z$2:$Z$1413,"&gt; 0")</f>
        <v>1249750</v>
      </c>
      <c r="E911" s="4" t="str">
        <f>IFERROR(IF(VLOOKUP(A911,[1]HistoriaOrdenCW24031155!$C$2:$Z$1413,24,FALSE)=0,"",VLOOKUP(A911,[1]HistoriaOrdenCW24031155!$C$2:$Z$1413,24,FALSE)),"")</f>
        <v/>
      </c>
      <c r="F911" s="2" t="str">
        <f>MID(IF(VLOOKUP("SurOccidente",[1]HistoriaOrdenCW24031155!$B912:$D$1413,2,FALSE)="NA","",(VLOOKUP("SurOccidente",[1]HistoriaOrdenCW24031155!$B912:$D$1413,3,FALSE))),1,90)</f>
        <v>Localidades 700 - Obra Eléctrica 100%</v>
      </c>
      <c r="G911" s="4">
        <f>VLOOKUP(A911,[1]HistoriaOrdenCW24031155!$C$2:$O$1413,13,FALSE)</f>
        <v>44312</v>
      </c>
      <c r="H911" t="str">
        <f t="shared" si="15"/>
        <v>Año 2</v>
      </c>
      <c r="I911" s="2" t="str">
        <f>VLOOKUP(LEFT(A911,3),TablasAnexas!$A$22:$B$41,2,FALSE)</f>
        <v>Putumayo</v>
      </c>
      <c r="L911" t="str">
        <f>VLOOKUP(A911,[1]HistoriaOrdenCW24031155!$C$2:$F$1413,4,FALSE)</f>
        <v>Luis Ediel Torres</v>
      </c>
    </row>
    <row r="912" spans="1:12" x14ac:dyDescent="0.25">
      <c r="A912" t="str">
        <f>VLOOKUP("SurOccidente",[1]HistoriaOrdenCW24031155!$B913:$C$1413,2,FALSE)</f>
        <v>PUT.Bocana</v>
      </c>
      <c r="B912" s="3">
        <f ca="1">SUMIF([1]HistoriaOrdenCW24031155!$C$1:$E$1413,A912,[1]HistoriaOrdenCW24031155!$E:$E)</f>
        <v>231249750</v>
      </c>
      <c r="C912" s="1">
        <f>SUMIFS([1]HistoriaOrdenCW24031155!$E$2:$E$1413,[1]HistoriaOrdenCW24031155!$C$2:$C$1413,A912,[1]HistoriaOrdenCW24031155!$Z$2:$Z$1413,"")</f>
        <v>230000000</v>
      </c>
      <c r="D912" s="1">
        <f>SUMIFS([1]HistoriaOrdenCW24031155!$E$2:$E$1413,[1]HistoriaOrdenCW24031155!$C$2:$C$1413,A912,[1]HistoriaOrdenCW24031155!$Z$2:$Z$1413,"&gt; 0")</f>
        <v>1249750</v>
      </c>
      <c r="E912" s="4" t="str">
        <f>IFERROR(IF(VLOOKUP(A912,[1]HistoriaOrdenCW24031155!$C$2:$Z$1413,24,FALSE)=0,"",VLOOKUP(A912,[1]HistoriaOrdenCW24031155!$C$2:$Z$1413,24,FALSE)),"")</f>
        <v/>
      </c>
      <c r="F912" s="2" t="str">
        <f>MID(IF(VLOOKUP("SurOccidente",[1]HistoriaOrdenCW24031155!$B913:$D$1413,2,FALSE)="NA","",(VLOOKUP("SurOccidente",[1]HistoriaOrdenCW24031155!$B913:$D$1413,3,FALSE))),1,90)</f>
        <v>Localidades 700 - Obra Civil 100%</v>
      </c>
      <c r="G912" s="4">
        <f>VLOOKUP(A912,[1]HistoriaOrdenCW24031155!$C$2:$O$1413,13,FALSE)</f>
        <v>44312</v>
      </c>
      <c r="H912" t="str">
        <f t="shared" si="15"/>
        <v>Año 2</v>
      </c>
      <c r="I912" s="2" t="str">
        <f>VLOOKUP(LEFT(A912,3),TablasAnexas!$A$22:$B$41,2,FALSE)</f>
        <v>Putumayo</v>
      </c>
      <c r="L912" t="str">
        <f>VLOOKUP(A912,[1]HistoriaOrdenCW24031155!$C$2:$F$1413,4,FALSE)</f>
        <v>Luis Ediel Torres</v>
      </c>
    </row>
    <row r="913" spans="1:12" x14ac:dyDescent="0.25">
      <c r="A913" t="str">
        <f>VLOOKUP("SurOccidente",[1]HistoriaOrdenCW24031155!$B914:$C$1413,2,FALSE)</f>
        <v>PUT.Bocana</v>
      </c>
      <c r="B913" s="3">
        <f ca="1">SUMIF([1]HistoriaOrdenCW24031155!$C$1:$E$1413,A913,[1]HistoriaOrdenCW24031155!$E:$E)</f>
        <v>231249750</v>
      </c>
      <c r="C913" s="1">
        <f>SUMIFS([1]HistoriaOrdenCW24031155!$E$2:$E$1413,[1]HistoriaOrdenCW24031155!$C$2:$C$1413,A913,[1]HistoriaOrdenCW24031155!$Z$2:$Z$1413,"")</f>
        <v>230000000</v>
      </c>
      <c r="D913" s="1">
        <f>SUMIFS([1]HistoriaOrdenCW24031155!$E$2:$E$1413,[1]HistoriaOrdenCW24031155!$C$2:$C$1413,A913,[1]HistoriaOrdenCW24031155!$Z$2:$Z$1413,"&gt; 0")</f>
        <v>1249750</v>
      </c>
      <c r="E913" s="4" t="str">
        <f>IFERROR(IF(VLOOKUP(A913,[1]HistoriaOrdenCW24031155!$C$2:$Z$1413,24,FALSE)=0,"",VLOOKUP(A913,[1]HistoriaOrdenCW24031155!$C$2:$Z$1413,24,FALSE)),"")</f>
        <v/>
      </c>
      <c r="F913" s="2" t="str">
        <f>MID(IF(VLOOKUP("SurOccidente",[1]HistoriaOrdenCW24031155!$B914:$D$1413,2,FALSE)="NA","",(VLOOKUP("SurOccidente",[1]HistoriaOrdenCW24031155!$B914:$D$1413,3,FALSE))),1,90)</f>
        <v>Localidades 700 - Suministro e Instalación Torre</v>
      </c>
      <c r="G913" s="4">
        <f>VLOOKUP(A913,[1]HistoriaOrdenCW24031155!$C$2:$O$1413,13,FALSE)</f>
        <v>44312</v>
      </c>
      <c r="H913" t="str">
        <f t="shared" si="15"/>
        <v>Año 2</v>
      </c>
      <c r="I913" s="2" t="str">
        <f>VLOOKUP(LEFT(A913,3),TablasAnexas!$A$22:$B$41,2,FALSE)</f>
        <v>Putumayo</v>
      </c>
      <c r="L913" t="str">
        <f>VLOOKUP(A913,[1]HistoriaOrdenCW24031155!$C$2:$F$1413,4,FALSE)</f>
        <v>Luis Ediel Torres</v>
      </c>
    </row>
    <row r="914" spans="1:12" x14ac:dyDescent="0.25">
      <c r="A914" t="str">
        <f>VLOOKUP("SurOccidente",[1]HistoriaOrdenCW24031155!$B915:$C$1413,2,FALSE)</f>
        <v>PUT.Villa Flor</v>
      </c>
      <c r="B914" s="3">
        <f ca="1">SUMIF([1]HistoriaOrdenCW24031155!$C$1:$E$1413,A914,[1]HistoriaOrdenCW24031155!$E:$E)</f>
        <v>231249750</v>
      </c>
      <c r="C914" s="1">
        <f>SUMIFS([1]HistoriaOrdenCW24031155!$E$2:$E$1413,[1]HistoriaOrdenCW24031155!$C$2:$C$1413,A914,[1]HistoriaOrdenCW24031155!$Z$2:$Z$1413,"")</f>
        <v>230000000</v>
      </c>
      <c r="D914" s="1">
        <f>SUMIFS([1]HistoriaOrdenCW24031155!$E$2:$E$1413,[1]HistoriaOrdenCW24031155!$C$2:$C$1413,A914,[1]HistoriaOrdenCW24031155!$Z$2:$Z$1413,"&gt; 0")</f>
        <v>1249750</v>
      </c>
      <c r="E914" s="4" t="str">
        <f>IFERROR(IF(VLOOKUP(A914,[1]HistoriaOrdenCW24031155!$C$2:$Z$1413,24,FALSE)=0,"",VLOOKUP(A914,[1]HistoriaOrdenCW24031155!$C$2:$Z$1413,24,FALSE)),"")</f>
        <v/>
      </c>
      <c r="F914" s="2" t="str">
        <f>MID(IF(VLOOKUP("SurOccidente",[1]HistoriaOrdenCW24031155!$B915:$D$1413,2,FALSE)="NA","",(VLOOKUP("SurOccidente",[1]HistoriaOrdenCW24031155!$B915:$D$1413,3,FALSE))),1,90)</f>
        <v>Localidades 700 - Obra Civil 100%</v>
      </c>
      <c r="G914" s="4">
        <f>VLOOKUP(A914,[1]HistoriaOrdenCW24031155!$C$2:$O$1413,13,FALSE)</f>
        <v>44312</v>
      </c>
      <c r="H914" t="str">
        <f t="shared" si="15"/>
        <v>Año 2</v>
      </c>
      <c r="I914" s="2" t="str">
        <f>VLOOKUP(LEFT(A914,3),TablasAnexas!$A$22:$B$41,2,FALSE)</f>
        <v>Putumayo</v>
      </c>
      <c r="L914" t="str">
        <f>VLOOKUP(A914,[1]HistoriaOrdenCW24031155!$C$2:$F$1413,4,FALSE)</f>
        <v>Luis Ediel Torres</v>
      </c>
    </row>
    <row r="915" spans="1:12" x14ac:dyDescent="0.25">
      <c r="A915" t="str">
        <f>VLOOKUP("SurOccidente",[1]HistoriaOrdenCW24031155!$B916:$C$1413,2,FALSE)</f>
        <v>PUT.Villa Flor</v>
      </c>
      <c r="B915" s="3">
        <f ca="1">SUMIF([1]HistoriaOrdenCW24031155!$C$1:$E$1413,A915,[1]HistoriaOrdenCW24031155!$E:$E)</f>
        <v>231249750</v>
      </c>
      <c r="C915" s="1">
        <f>SUMIFS([1]HistoriaOrdenCW24031155!$E$2:$E$1413,[1]HistoriaOrdenCW24031155!$C$2:$C$1413,A915,[1]HistoriaOrdenCW24031155!$Z$2:$Z$1413,"")</f>
        <v>230000000</v>
      </c>
      <c r="D915" s="1">
        <f>SUMIFS([1]HistoriaOrdenCW24031155!$E$2:$E$1413,[1]HistoriaOrdenCW24031155!$C$2:$C$1413,A915,[1]HistoriaOrdenCW24031155!$Z$2:$Z$1413,"&gt; 0")</f>
        <v>1249750</v>
      </c>
      <c r="E915" s="4" t="str">
        <f>IFERROR(IF(VLOOKUP(A915,[1]HistoriaOrdenCW24031155!$C$2:$Z$1413,24,FALSE)=0,"",VLOOKUP(A915,[1]HistoriaOrdenCW24031155!$C$2:$Z$1413,24,FALSE)),"")</f>
        <v/>
      </c>
      <c r="F915" s="2" t="str">
        <f>MID(IF(VLOOKUP("SurOccidente",[1]HistoriaOrdenCW24031155!$B916:$D$1413,2,FALSE)="NA","",(VLOOKUP("SurOccidente",[1]HistoriaOrdenCW24031155!$B916:$D$1413,3,FALSE))),1,90)</f>
        <v>Localidades 700 - Obra Civil 100%</v>
      </c>
      <c r="G915" s="4">
        <f>VLOOKUP(A915,[1]HistoriaOrdenCW24031155!$C$2:$O$1413,13,FALSE)</f>
        <v>44312</v>
      </c>
      <c r="H915" t="str">
        <f t="shared" si="15"/>
        <v>Año 2</v>
      </c>
      <c r="I915" s="2" t="str">
        <f>VLOOKUP(LEFT(A915,3),TablasAnexas!$A$22:$B$41,2,FALSE)</f>
        <v>Putumayo</v>
      </c>
      <c r="L915" t="str">
        <f>VLOOKUP(A915,[1]HistoriaOrdenCW24031155!$C$2:$F$1413,4,FALSE)</f>
        <v>Luis Ediel Torres</v>
      </c>
    </row>
    <row r="916" spans="1:12" x14ac:dyDescent="0.25">
      <c r="A916" t="str">
        <f>VLOOKUP("SurOccidente",[1]HistoriaOrdenCW24031155!$B917:$C$1413,2,FALSE)</f>
        <v>PUT.Villa Flor</v>
      </c>
      <c r="B916" s="3">
        <f ca="1">SUMIF([1]HistoriaOrdenCW24031155!$C$1:$E$1413,A916,[1]HistoriaOrdenCW24031155!$E:$E)</f>
        <v>231249750</v>
      </c>
      <c r="C916" s="1">
        <f>SUMIFS([1]HistoriaOrdenCW24031155!$E$2:$E$1413,[1]HistoriaOrdenCW24031155!$C$2:$C$1413,A916,[1]HistoriaOrdenCW24031155!$Z$2:$Z$1413,"")</f>
        <v>230000000</v>
      </c>
      <c r="D916" s="1">
        <f>SUMIFS([1]HistoriaOrdenCW24031155!$E$2:$E$1413,[1]HistoriaOrdenCW24031155!$C$2:$C$1413,A916,[1]HistoriaOrdenCW24031155!$Z$2:$Z$1413,"&gt; 0")</f>
        <v>1249750</v>
      </c>
      <c r="E916" s="4" t="str">
        <f>IFERROR(IF(VLOOKUP(A916,[1]HistoriaOrdenCW24031155!$C$2:$Z$1413,24,FALSE)=0,"",VLOOKUP(A916,[1]HistoriaOrdenCW24031155!$C$2:$Z$1413,24,FALSE)),"")</f>
        <v/>
      </c>
      <c r="F916" s="2" t="str">
        <f>MID(IF(VLOOKUP("SurOccidente",[1]HistoriaOrdenCW24031155!$B917:$D$1413,2,FALSE)="NA","",(VLOOKUP("SurOccidente",[1]HistoriaOrdenCW24031155!$B917:$D$1413,3,FALSE))),1,90)</f>
        <v>Localidades 700 - Suministro e Instalación Torre</v>
      </c>
      <c r="G916" s="4">
        <f>VLOOKUP(A916,[1]HistoriaOrdenCW24031155!$C$2:$O$1413,13,FALSE)</f>
        <v>44312</v>
      </c>
      <c r="H916" t="str">
        <f t="shared" si="15"/>
        <v>Año 2</v>
      </c>
      <c r="I916" s="2" t="str">
        <f>VLOOKUP(LEFT(A916,3),TablasAnexas!$A$22:$B$41,2,FALSE)</f>
        <v>Putumayo</v>
      </c>
      <c r="L916" t="str">
        <f>VLOOKUP(A916,[1]HistoriaOrdenCW24031155!$C$2:$F$1413,4,FALSE)</f>
        <v>Luis Ediel Torres</v>
      </c>
    </row>
    <row r="917" spans="1:12" x14ac:dyDescent="0.25">
      <c r="A917" t="str">
        <f>VLOOKUP("SurOccidente",[1]HistoriaOrdenCW24031155!$B918:$C$1413,2,FALSE)</f>
        <v>CAL.RB Chorros-2</v>
      </c>
      <c r="B917" s="3">
        <f ca="1">SUMIF([1]HistoriaOrdenCW24031155!$C$1:$E$1413,A917,[1]HistoriaOrdenCW24031155!$E:$E)</f>
        <v>6000000</v>
      </c>
      <c r="C917" s="1">
        <f>SUMIFS([1]HistoriaOrdenCW24031155!$E$2:$E$1413,[1]HistoriaOrdenCW24031155!$C$2:$C$1413,A917,[1]HistoriaOrdenCW24031155!$Z$2:$Z$1413,"")</f>
        <v>6000000</v>
      </c>
      <c r="D917" s="1">
        <f>SUMIFS([1]HistoriaOrdenCW24031155!$E$2:$E$1413,[1]HistoriaOrdenCW24031155!$C$2:$C$1413,A917,[1]HistoriaOrdenCW24031155!$Z$2:$Z$1413,"&gt; 0")</f>
        <v>0</v>
      </c>
      <c r="E917" s="4" t="str">
        <f>IFERROR(IF(VLOOKUP(A917,[1]HistoriaOrdenCW24031155!$C$2:$Z$1413,24,FALSE)=0,"",VLOOKUP(A917,[1]HistoriaOrdenCW24031155!$C$2:$Z$1413,24,FALSE)),"")</f>
        <v/>
      </c>
      <c r="F917" s="2" t="str">
        <f>MID(IF(VLOOKUP("SurOccidente",[1]HistoriaOrdenCW24031155!$B918:$D$1413,2,FALSE)="NA","",(VLOOKUP("SurOccidente",[1]HistoriaOrdenCW24031155!$B918:$D$1413,3,FALSE))),1,90)</f>
        <v>Adecuaciones - Obras Eléctricas Menores</v>
      </c>
      <c r="G917" s="4">
        <f>VLOOKUP(A917,[1]HistoriaOrdenCW24031155!$C$2:$O$1413,13,FALSE)</f>
        <v>44298</v>
      </c>
      <c r="H917" t="str">
        <f t="shared" si="15"/>
        <v>Año 2</v>
      </c>
      <c r="I917" s="2" t="str">
        <f>VLOOKUP(LEFT(A917,3),TablasAnexas!$A$22:$B$41,2,FALSE)</f>
        <v>Cali</v>
      </c>
      <c r="L917" t="str">
        <f>VLOOKUP(A917,[1]HistoriaOrdenCW24031155!$C$2:$F$1413,4,FALSE)</f>
        <v>Rafael Angel Garcia</v>
      </c>
    </row>
    <row r="918" spans="1:12" x14ac:dyDescent="0.25">
      <c r="A918" t="str">
        <f>VLOOKUP("SurOccidente",[1]HistoriaOrdenCW24031155!$B919:$C$1413,2,FALSE)</f>
        <v>PAL.RB Jaramillo</v>
      </c>
      <c r="B918" s="3">
        <f ca="1">SUMIF([1]HistoriaOrdenCW24031155!$C$1:$E$1413,A918,[1]HistoriaOrdenCW24031155!$E:$E)</f>
        <v>6000000</v>
      </c>
      <c r="C918" s="1">
        <f>SUMIFS([1]HistoriaOrdenCW24031155!$E$2:$E$1413,[1]HistoriaOrdenCW24031155!$C$2:$C$1413,A918,[1]HistoriaOrdenCW24031155!$Z$2:$Z$1413,"")</f>
        <v>6000000</v>
      </c>
      <c r="D918" s="1">
        <f>SUMIFS([1]HistoriaOrdenCW24031155!$E$2:$E$1413,[1]HistoriaOrdenCW24031155!$C$2:$C$1413,A918,[1]HistoriaOrdenCW24031155!$Z$2:$Z$1413,"&gt; 0")</f>
        <v>0</v>
      </c>
      <c r="E918" s="4" t="str">
        <f>IFERROR(IF(VLOOKUP(A918,[1]HistoriaOrdenCW24031155!$C$2:$Z$1413,24,FALSE)=0,"",VLOOKUP(A918,[1]HistoriaOrdenCW24031155!$C$2:$Z$1413,24,FALSE)),"")</f>
        <v/>
      </c>
      <c r="F918" s="2" t="str">
        <f>MID(IF(VLOOKUP("SurOccidente",[1]HistoriaOrdenCW24031155!$B919:$D$1413,2,FALSE)="NA","",(VLOOKUP("SurOccidente",[1]HistoriaOrdenCW24031155!$B919:$D$1413,3,FALSE))),1,90)</f>
        <v>Adecuaciones - Obras Eléctricas Menores</v>
      </c>
      <c r="G918" s="4">
        <f>VLOOKUP(A918,[1]HistoriaOrdenCW24031155!$C$2:$O$1413,13,FALSE)</f>
        <v>44298</v>
      </c>
      <c r="H918" t="str">
        <f t="shared" si="15"/>
        <v>Año 2</v>
      </c>
      <c r="I918" s="2" t="str">
        <f>VLOOKUP(LEFT(A918,3),TablasAnexas!$A$22:$B$41,2,FALSE)</f>
        <v>Palmira</v>
      </c>
      <c r="L918" t="str">
        <f>VLOOKUP(A918,[1]HistoriaOrdenCW24031155!$C$2:$F$1413,4,FALSE)</f>
        <v>Rafael Angel Garcia</v>
      </c>
    </row>
    <row r="919" spans="1:12" x14ac:dyDescent="0.25">
      <c r="A919" t="str">
        <f>VLOOKUP("SurOccidente",[1]HistoriaOrdenCW24031155!$B920:$C$1413,2,FALSE)</f>
        <v>TOL.El Recreo</v>
      </c>
      <c r="B919" s="3">
        <f ca="1">SUMIF([1]HistoriaOrdenCW24031155!$C$1:$E$1413,A919,[1]HistoriaOrdenCW24031155!$E:$E)</f>
        <v>268979383</v>
      </c>
      <c r="C919" s="1">
        <f>SUMIFS([1]HistoriaOrdenCW24031155!$E$2:$E$1413,[1]HistoriaOrdenCW24031155!$C$2:$C$1413,A919,[1]HistoriaOrdenCW24031155!$Z$2:$Z$1413,"")</f>
        <v>70000000</v>
      </c>
      <c r="D919" s="1">
        <f>SUMIFS([1]HistoriaOrdenCW24031155!$E$2:$E$1413,[1]HistoriaOrdenCW24031155!$C$2:$C$1413,A919,[1]HistoriaOrdenCW24031155!$Z$2:$Z$1413,"&gt; 0")</f>
        <v>198979383</v>
      </c>
      <c r="E919" s="4">
        <f>IFERROR(IF(VLOOKUP(A919,[1]HistoriaOrdenCW24031155!$C$2:$Z$1413,24,FALSE)=0,"",VLOOKUP(A919,[1]HistoriaOrdenCW24031155!$C$2:$Z$1413,24,FALSE)),"")</f>
        <v>44321</v>
      </c>
      <c r="F919" s="2" t="str">
        <f>MID(IF(VLOOKUP("SurOccidente",[1]HistoriaOrdenCW24031155!$B920:$D$1413,2,FALSE)="NA","",(VLOOKUP("SurOccidente",[1]HistoriaOrdenCW24031155!$B920:$D$1413,3,FALSE))),1,90)</f>
        <v>Adecuaciones - Obras Eléctricas Menores</v>
      </c>
      <c r="G919" s="4">
        <f>VLOOKUP(A919,[1]HistoriaOrdenCW24031155!$C$2:$O$1413,13,FALSE)</f>
        <v>44298</v>
      </c>
      <c r="H919" t="str">
        <f t="shared" si="15"/>
        <v>Año 2</v>
      </c>
      <c r="I919" s="2" t="str">
        <f>VLOOKUP(LEFT(A919,3),TablasAnexas!$A$22:$B$41,2,FALSE)</f>
        <v>Tolima</v>
      </c>
      <c r="L919" t="str">
        <f>VLOOKUP(A919,[1]HistoriaOrdenCW24031155!$C$2:$F$1413,4,FALSE)</f>
        <v>Rafael Angel Garcia</v>
      </c>
    </row>
    <row r="920" spans="1:12" x14ac:dyDescent="0.25">
      <c r="A920" t="str">
        <f>VLOOKUP("SurOccidente",[1]HistoriaOrdenCW24031155!$B921:$C$1413,2,FALSE)</f>
        <v>CAL.Carrefour Norte</v>
      </c>
      <c r="B920" s="3">
        <f ca="1">SUMIF([1]HistoriaOrdenCW24031155!$C$1:$E$1413,A920,[1]HistoriaOrdenCW24031155!$E:$E)</f>
        <v>10598806</v>
      </c>
      <c r="C920" s="1">
        <f>SUMIFS([1]HistoriaOrdenCW24031155!$E$2:$E$1413,[1]HistoriaOrdenCW24031155!$C$2:$C$1413,A920,[1]HistoriaOrdenCW24031155!$Z$2:$Z$1413,"")</f>
        <v>0</v>
      </c>
      <c r="D920" s="1">
        <f>SUMIFS([1]HistoriaOrdenCW24031155!$E$2:$E$1413,[1]HistoriaOrdenCW24031155!$C$2:$C$1413,A920,[1]HistoriaOrdenCW24031155!$Z$2:$Z$1413,"&gt; 0")</f>
        <v>10598806</v>
      </c>
      <c r="E920" s="4">
        <f>IFERROR(IF(VLOOKUP(A920,[1]HistoriaOrdenCW24031155!$C$2:$Z$1413,24,FALSE)=0,"",VLOOKUP(A920,[1]HistoriaOrdenCW24031155!$C$2:$Z$1413,24,FALSE)),"")</f>
        <v>44473</v>
      </c>
      <c r="F920" s="2" t="str">
        <f>MID(IF(VLOOKUP("SurOccidente",[1]HistoriaOrdenCW24031155!$B921:$D$1413,2,FALSE)="NA","",(VLOOKUP("SurOccidente",[1]HistoriaOrdenCW24031155!$B921:$D$1413,3,FALSE))),1,90)</f>
        <v>Ampliación Localidades 700 - Ampliación Obras Civiles</v>
      </c>
      <c r="G920" s="4">
        <f>VLOOKUP(A920,[1]HistoriaOrdenCW24031155!$C$2:$O$1413,13,FALSE)</f>
        <v>44298</v>
      </c>
      <c r="H920" t="str">
        <f t="shared" si="15"/>
        <v>Año 2</v>
      </c>
      <c r="I920" s="2" t="str">
        <f>VLOOKUP(LEFT(A920,3),TablasAnexas!$A$22:$B$41,2,FALSE)</f>
        <v>Cali</v>
      </c>
      <c r="L920" t="str">
        <f>VLOOKUP(A920,[1]HistoriaOrdenCW24031155!$C$2:$F$1413,4,FALSE)</f>
        <v>German Dario Mancipe</v>
      </c>
    </row>
    <row r="921" spans="1:12" x14ac:dyDescent="0.25">
      <c r="A921" t="str">
        <f>VLOOKUP("SurOccidente",[1]HistoriaOrdenCW24031155!$B922:$C$1413,2,FALSE)</f>
        <v>HUI.Bolivar</v>
      </c>
      <c r="B921" s="3">
        <f ca="1">SUMIF([1]HistoriaOrdenCW24031155!$C$1:$E$1413,A921,[1]HistoriaOrdenCW24031155!$E:$E)</f>
        <v>481689053</v>
      </c>
      <c r="C921" s="1">
        <f>SUMIFS([1]HistoriaOrdenCW24031155!$E$2:$E$1413,[1]HistoriaOrdenCW24031155!$C$2:$C$1413,A921,[1]HistoriaOrdenCW24031155!$Z$2:$Z$1413,"")</f>
        <v>280531975</v>
      </c>
      <c r="D921" s="1">
        <f>SUMIFS([1]HistoriaOrdenCW24031155!$E$2:$E$1413,[1]HistoriaOrdenCW24031155!$C$2:$C$1413,A921,[1]HistoriaOrdenCW24031155!$Z$2:$Z$1413,"&gt; 0")</f>
        <v>201157078</v>
      </c>
      <c r="E921" s="4" t="str">
        <f>IFERROR(IF(VLOOKUP(A921,[1]HistoriaOrdenCW24031155!$C$2:$Z$1413,24,FALSE)=0,"",VLOOKUP(A921,[1]HistoriaOrdenCW24031155!$C$2:$Z$1413,24,FALSE)),"")</f>
        <v/>
      </c>
      <c r="F921" s="2" t="str">
        <f>MID(IF(VLOOKUP("SurOccidente",[1]HistoriaOrdenCW24031155!$B922:$D$1413,2,FALSE)="NA","",(VLOOKUP("SurOccidente",[1]HistoriaOrdenCW24031155!$B922:$D$1413,3,FALSE))),1,90)</f>
        <v>Plan Espectro - Obra Eléctrica 100%</v>
      </c>
      <c r="G921" s="4">
        <f>VLOOKUP(A921,[1]HistoriaOrdenCW24031155!$C$2:$O$1413,13,FALSE)</f>
        <v>44284</v>
      </c>
      <c r="H921" t="str">
        <f t="shared" si="15"/>
        <v>Año 2</v>
      </c>
      <c r="I921" s="2" t="str">
        <f>VLOOKUP(LEFT(A921,3),TablasAnexas!$A$22:$B$41,2,FALSE)</f>
        <v>Huila</v>
      </c>
      <c r="L921" t="str">
        <f>VLOOKUP(A921,[1]HistoriaOrdenCW24031155!$C$2:$F$1413,4,FALSE)</f>
        <v>Juan Carlos Gonzalez</v>
      </c>
    </row>
    <row r="922" spans="1:12" x14ac:dyDescent="0.25">
      <c r="A922" t="str">
        <f>VLOOKUP("SurOccidente",[1]HistoriaOrdenCW24031155!$B923:$C$1413,2,FALSE)</f>
        <v>BNV.Palacio</v>
      </c>
      <c r="B922" s="3">
        <f ca="1">SUMIF([1]HistoriaOrdenCW24031155!$C$1:$E$1413,A922,[1]HistoriaOrdenCW24031155!$E:$E)</f>
        <v>7577028</v>
      </c>
      <c r="C922" s="1">
        <f>SUMIFS([1]HistoriaOrdenCW24031155!$E$2:$E$1413,[1]HistoriaOrdenCW24031155!$C$2:$C$1413,A922,[1]HistoriaOrdenCW24031155!$Z$2:$Z$1413,"")</f>
        <v>0</v>
      </c>
      <c r="D922" s="1">
        <f>SUMIFS([1]HistoriaOrdenCW24031155!$E$2:$E$1413,[1]HistoriaOrdenCW24031155!$C$2:$C$1413,A922,[1]HistoriaOrdenCW24031155!$Z$2:$Z$1413,"&gt; 0")</f>
        <v>7577028</v>
      </c>
      <c r="E922" s="4">
        <f>IFERROR(IF(VLOOKUP(A922,[1]HistoriaOrdenCW24031155!$C$2:$Z$1413,24,FALSE)=0,"",VLOOKUP(A922,[1]HistoriaOrdenCW24031155!$C$2:$Z$1413,24,FALSE)),"")</f>
        <v>44442</v>
      </c>
      <c r="F922" s="2" t="str">
        <f>MID(IF(VLOOKUP("SurOccidente",[1]HistoriaOrdenCW24031155!$B923:$D$1413,2,FALSE)="NA","",(VLOOKUP("SurOccidente",[1]HistoriaOrdenCW24031155!$B923:$D$1413,3,FALSE))),1,90)</f>
        <v>Ampliación Localidades 700 - Ampliación Obras Civiles</v>
      </c>
      <c r="G922" s="4">
        <f>VLOOKUP(A922,[1]HistoriaOrdenCW24031155!$C$2:$O$1413,13,FALSE)</f>
        <v>44294</v>
      </c>
      <c r="H922" t="str">
        <f t="shared" si="15"/>
        <v>Año 2</v>
      </c>
      <c r="I922" s="2" t="str">
        <f>VLOOKUP(LEFT(A922,3),TablasAnexas!$A$22:$B$41,2,FALSE)</f>
        <v>Buenaventura</v>
      </c>
      <c r="L922" t="str">
        <f>VLOOKUP(A922,[1]HistoriaOrdenCW24031155!$C$2:$F$1413,4,FALSE)</f>
        <v>German Dario Mancipe</v>
      </c>
    </row>
    <row r="923" spans="1:12" x14ac:dyDescent="0.25">
      <c r="A923" t="str">
        <f>VLOOKUP("SurOccidente",[1]HistoriaOrdenCW24031155!$B924:$C$1413,2,FALSE)</f>
        <v>CAL.Shangai</v>
      </c>
      <c r="B923" s="3">
        <f ca="1">SUMIF([1]HistoriaOrdenCW24031155!$C$1:$E$1413,A923,[1]HistoriaOrdenCW24031155!$E:$E)</f>
        <v>27804970</v>
      </c>
      <c r="C923" s="1">
        <f>SUMIFS([1]HistoriaOrdenCW24031155!$E$2:$E$1413,[1]HistoriaOrdenCW24031155!$C$2:$C$1413,A923,[1]HistoriaOrdenCW24031155!$Z$2:$Z$1413,"")</f>
        <v>0</v>
      </c>
      <c r="D923" s="1">
        <f>SUMIFS([1]HistoriaOrdenCW24031155!$E$2:$E$1413,[1]HistoriaOrdenCW24031155!$C$2:$C$1413,A923,[1]HistoriaOrdenCW24031155!$Z$2:$Z$1413,"&gt; 0")</f>
        <v>27804970</v>
      </c>
      <c r="E923" s="4">
        <f>IFERROR(IF(VLOOKUP(A923,[1]HistoriaOrdenCW24031155!$C$2:$Z$1413,24,FALSE)=0,"",VLOOKUP(A923,[1]HistoriaOrdenCW24031155!$C$2:$Z$1413,24,FALSE)),"")</f>
        <v>44596</v>
      </c>
      <c r="F923" s="2" t="str">
        <f>MID(IF(VLOOKUP("SurOccidente",[1]HistoriaOrdenCW24031155!$B924:$D$1413,2,FALSE)="NA","",(VLOOKUP("SurOccidente",[1]HistoriaOrdenCW24031155!$B924:$D$1413,3,FALSE))),1,90)</f>
        <v>Ampliación Localidades 700 - Ampliación Obras Civiles</v>
      </c>
      <c r="G923" s="4">
        <f>VLOOKUP(A923,[1]HistoriaOrdenCW24031155!$C$2:$O$1413,13,FALSE)</f>
        <v>44294</v>
      </c>
      <c r="H923" t="str">
        <f t="shared" si="15"/>
        <v>Año 2</v>
      </c>
      <c r="I923" s="2" t="str">
        <f>VLOOKUP(LEFT(A923,3),TablasAnexas!$A$22:$B$41,2,FALSE)</f>
        <v>Cali</v>
      </c>
      <c r="L923" t="str">
        <f>VLOOKUP(A923,[1]HistoriaOrdenCW24031155!$C$2:$F$1413,4,FALSE)</f>
        <v>German Dario Mancipe</v>
      </c>
    </row>
    <row r="924" spans="1:12" x14ac:dyDescent="0.25">
      <c r="A924" t="str">
        <f>VLOOKUP("SurOccidente",[1]HistoriaOrdenCW24031155!$B925:$C$1413,2,FALSE)</f>
        <v>PUT.Cabana</v>
      </c>
      <c r="B924" s="3">
        <f ca="1">SUMIF([1]HistoriaOrdenCW24031155!$C$1:$E$1413,A924,[1]HistoriaOrdenCW24031155!$E:$E)</f>
        <v>390490404</v>
      </c>
      <c r="C924" s="1">
        <f>SUMIFS([1]HistoriaOrdenCW24031155!$E$2:$E$1413,[1]HistoriaOrdenCW24031155!$C$2:$C$1413,A924,[1]HistoriaOrdenCW24031155!$Z$2:$Z$1413,"")</f>
        <v>50000000</v>
      </c>
      <c r="D924" s="1">
        <f>SUMIFS([1]HistoriaOrdenCW24031155!$E$2:$E$1413,[1]HistoriaOrdenCW24031155!$C$2:$C$1413,A924,[1]HistoriaOrdenCW24031155!$Z$2:$Z$1413,"&gt; 0")</f>
        <v>340490404</v>
      </c>
      <c r="E924" s="4">
        <f>IFERROR(IF(VLOOKUP(A924,[1]HistoriaOrdenCW24031155!$C$2:$Z$1413,24,FALSE)=0,"",VLOOKUP(A924,[1]HistoriaOrdenCW24031155!$C$2:$Z$1413,24,FALSE)),"")</f>
        <v>44624</v>
      </c>
      <c r="F924" s="2" t="str">
        <f>MID(IF(VLOOKUP("SurOccidente",[1]HistoriaOrdenCW24031155!$B925:$D$1413,2,FALSE)="NA","",(VLOOKUP("SurOccidente",[1]HistoriaOrdenCW24031155!$B925:$D$1413,3,FALSE))),1,90)</f>
        <v>Localidades 700 - Búsqueda de Sitios</v>
      </c>
      <c r="G924" s="4">
        <f>VLOOKUP(A924,[1]HistoriaOrdenCW24031155!$C$2:$O$1413,13,FALSE)</f>
        <v>44256</v>
      </c>
      <c r="H924" t="str">
        <f t="shared" si="15"/>
        <v>Año 2</v>
      </c>
      <c r="I924" s="2" t="str">
        <f>VLOOKUP(LEFT(A924,3),TablasAnexas!$A$22:$B$41,2,FALSE)</f>
        <v>Putumayo</v>
      </c>
      <c r="L924" t="str">
        <f>VLOOKUP(A924,[1]HistoriaOrdenCW24031155!$C$2:$F$1413,4,FALSE)</f>
        <v>Juan Carlos Gonzalez</v>
      </c>
    </row>
    <row r="925" spans="1:12" x14ac:dyDescent="0.25">
      <c r="A925" t="str">
        <f>VLOOKUP("SurOccidente",[1]HistoriaOrdenCW24031155!$B926:$C$1413,2,FALSE)</f>
        <v>TOL.El Recreo</v>
      </c>
      <c r="B925" s="3">
        <f ca="1">SUMIF([1]HistoriaOrdenCW24031155!$C$1:$E$1413,A925,[1]HistoriaOrdenCW24031155!$E:$E)</f>
        <v>268979383</v>
      </c>
      <c r="C925" s="1">
        <f>SUMIFS([1]HistoriaOrdenCW24031155!$E$2:$E$1413,[1]HistoriaOrdenCW24031155!$C$2:$C$1413,A925,[1]HistoriaOrdenCW24031155!$Z$2:$Z$1413,"")</f>
        <v>70000000</v>
      </c>
      <c r="D925" s="1">
        <f>SUMIFS([1]HistoriaOrdenCW24031155!$E$2:$E$1413,[1]HistoriaOrdenCW24031155!$C$2:$C$1413,A925,[1]HistoriaOrdenCW24031155!$Z$2:$Z$1413,"&gt; 0")</f>
        <v>198979383</v>
      </c>
      <c r="E925" s="4">
        <f>IFERROR(IF(VLOOKUP(A925,[1]HistoriaOrdenCW24031155!$C$2:$Z$1413,24,FALSE)=0,"",VLOOKUP(A925,[1]HistoriaOrdenCW24031155!$C$2:$Z$1413,24,FALSE)),"")</f>
        <v>44321</v>
      </c>
      <c r="F925" s="2" t="str">
        <f>MID(IF(VLOOKUP("SurOccidente",[1]HistoriaOrdenCW24031155!$B926:$D$1413,2,FALSE)="NA","",(VLOOKUP("SurOccidente",[1]HistoriaOrdenCW24031155!$B926:$D$1413,3,FALSE))),1,90)</f>
        <v>Localidades 700 - Obra Eléctrica 100%</v>
      </c>
      <c r="G925" s="4">
        <f>VLOOKUP(A925,[1]HistoriaOrdenCW24031155!$C$2:$O$1413,13,FALSE)</f>
        <v>44298</v>
      </c>
      <c r="H925" t="str">
        <f t="shared" si="15"/>
        <v>Año 2</v>
      </c>
      <c r="I925" s="2" t="str">
        <f>VLOOKUP(LEFT(A925,3),TablasAnexas!$A$22:$B$41,2,FALSE)</f>
        <v>Tolima</v>
      </c>
      <c r="L925" t="str">
        <f>VLOOKUP(A925,[1]HistoriaOrdenCW24031155!$C$2:$F$1413,4,FALSE)</f>
        <v>Rafael Angel Garcia</v>
      </c>
    </row>
    <row r="926" spans="1:12" x14ac:dyDescent="0.25">
      <c r="A926" t="str">
        <f>VLOOKUP("SurOccidente",[1]HistoriaOrdenCW24031155!$B927:$C$1413,2,FALSE)</f>
        <v>CAL.HUV</v>
      </c>
      <c r="B926" s="3">
        <f ca="1">SUMIF([1]HistoriaOrdenCW24031155!$C$1:$E$1413,A926,[1]HistoriaOrdenCW24031155!$E:$E)</f>
        <v>1120015</v>
      </c>
      <c r="C926" s="1">
        <f>SUMIFS([1]HistoriaOrdenCW24031155!$E$2:$E$1413,[1]HistoriaOrdenCW24031155!$C$2:$C$1413,A926,[1]HistoriaOrdenCW24031155!$Z$2:$Z$1413,"")</f>
        <v>0</v>
      </c>
      <c r="D926" s="1">
        <f>SUMIFS([1]HistoriaOrdenCW24031155!$E$2:$E$1413,[1]HistoriaOrdenCW24031155!$C$2:$C$1413,A926,[1]HistoriaOrdenCW24031155!$Z$2:$Z$1413,"&gt; 0")</f>
        <v>1120015</v>
      </c>
      <c r="E926" s="4">
        <f>IFERROR(IF(VLOOKUP(A926,[1]HistoriaOrdenCW24031155!$C$2:$Z$1413,24,FALSE)=0,"",VLOOKUP(A926,[1]HistoriaOrdenCW24031155!$C$2:$Z$1413,24,FALSE)),"")</f>
        <v>44321</v>
      </c>
      <c r="F926" s="2" t="str">
        <f>MID(IF(VLOOKUP("SurOccidente",[1]HistoriaOrdenCW24031155!$B927:$D$1413,2,FALSE)="NA","",(VLOOKUP("SurOccidente",[1]HistoriaOrdenCW24031155!$B927:$D$1413,3,FALSE))),1,90)</f>
        <v>Ampliación Localidades 700 - Ampliación Obras Civiles</v>
      </c>
      <c r="G926" s="4">
        <f>VLOOKUP(A926,[1]HistoriaOrdenCW24031155!$C$2:$O$1413,13,FALSE)</f>
        <v>44292</v>
      </c>
      <c r="H926" t="str">
        <f t="shared" si="15"/>
        <v>Año 2</v>
      </c>
      <c r="I926" s="2" t="str">
        <f>VLOOKUP(LEFT(A926,3),TablasAnexas!$A$22:$B$41,2,FALSE)</f>
        <v>Cali</v>
      </c>
      <c r="L926" t="str">
        <f>VLOOKUP(A926,[1]HistoriaOrdenCW24031155!$C$2:$F$1413,4,FALSE)</f>
        <v>German Dario Mancipe</v>
      </c>
    </row>
    <row r="927" spans="1:12" x14ac:dyDescent="0.25">
      <c r="A927" t="str">
        <f>VLOOKUP("SurOccidente",[1]HistoriaOrdenCW24031155!$B928:$C$1413,2,FALSE)</f>
        <v>BNV.12Abril</v>
      </c>
      <c r="B927" s="3">
        <f ca="1">SUMIF([1]HistoriaOrdenCW24031155!$C$1:$E$1413,A927,[1]HistoriaOrdenCW24031155!$E:$E)</f>
        <v>1099044</v>
      </c>
      <c r="C927" s="1">
        <f>SUMIFS([1]HistoriaOrdenCW24031155!$E$2:$E$1413,[1]HistoriaOrdenCW24031155!$C$2:$C$1413,A927,[1]HistoriaOrdenCW24031155!$Z$2:$Z$1413,"")</f>
        <v>0</v>
      </c>
      <c r="D927" s="1">
        <f>SUMIFS([1]HistoriaOrdenCW24031155!$E$2:$E$1413,[1]HistoriaOrdenCW24031155!$C$2:$C$1413,A927,[1]HistoriaOrdenCW24031155!$Z$2:$Z$1413,"&gt; 0")</f>
        <v>1099044</v>
      </c>
      <c r="E927" s="4">
        <f>IFERROR(IF(VLOOKUP(A927,[1]HistoriaOrdenCW24031155!$C$2:$Z$1413,24,FALSE)=0,"",VLOOKUP(A927,[1]HistoriaOrdenCW24031155!$C$2:$Z$1413,24,FALSE)),"")</f>
        <v>44321</v>
      </c>
      <c r="F927" s="2" t="str">
        <f>MID(IF(VLOOKUP("SurOccidente",[1]HistoriaOrdenCW24031155!$B928:$D$1413,2,FALSE)="NA","",(VLOOKUP("SurOccidente",[1]HistoriaOrdenCW24031155!$B928:$D$1413,3,FALSE))),1,90)</f>
        <v>Ampliación Localidades 700 - Ampliación Obras Civiles</v>
      </c>
      <c r="G927" s="4">
        <f>VLOOKUP(A927,[1]HistoriaOrdenCW24031155!$C$2:$O$1413,13,FALSE)</f>
        <v>44292</v>
      </c>
      <c r="H927" t="str">
        <f t="shared" si="15"/>
        <v>Año 2</v>
      </c>
      <c r="I927" s="2" t="str">
        <f>VLOOKUP(LEFT(A927,3),TablasAnexas!$A$22:$B$41,2,FALSE)</f>
        <v>Buenaventura</v>
      </c>
      <c r="L927" t="str">
        <f>VLOOKUP(A927,[1]HistoriaOrdenCW24031155!$C$2:$F$1413,4,FALSE)</f>
        <v>German Dario Mancipe</v>
      </c>
    </row>
    <row r="928" spans="1:12" x14ac:dyDescent="0.25">
      <c r="A928" t="str">
        <f>VLOOKUP("SurOccidente",[1]HistoriaOrdenCW24031155!$B929:$C$1413,2,FALSE)</f>
        <v>TOL.El Recreo</v>
      </c>
      <c r="B928" s="3">
        <f ca="1">SUMIF([1]HistoriaOrdenCW24031155!$C$1:$E$1413,A928,[1]HistoriaOrdenCW24031155!$E:$E)</f>
        <v>268979383</v>
      </c>
      <c r="C928" s="1">
        <f>SUMIFS([1]HistoriaOrdenCW24031155!$E$2:$E$1413,[1]HistoriaOrdenCW24031155!$C$2:$C$1413,A928,[1]HistoriaOrdenCW24031155!$Z$2:$Z$1413,"")</f>
        <v>70000000</v>
      </c>
      <c r="D928" s="1">
        <f>SUMIFS([1]HistoriaOrdenCW24031155!$E$2:$E$1413,[1]HistoriaOrdenCW24031155!$C$2:$C$1413,A928,[1]HistoriaOrdenCW24031155!$Z$2:$Z$1413,"&gt; 0")</f>
        <v>198979383</v>
      </c>
      <c r="E928" s="4">
        <f>IFERROR(IF(VLOOKUP(A928,[1]HistoriaOrdenCW24031155!$C$2:$Z$1413,24,FALSE)=0,"",VLOOKUP(A928,[1]HistoriaOrdenCW24031155!$C$2:$Z$1413,24,FALSE)),"")</f>
        <v>44321</v>
      </c>
      <c r="F928" s="2" t="str">
        <f>MID(IF(VLOOKUP("SurOccidente",[1]HistoriaOrdenCW24031155!$B929:$D$1413,2,FALSE)="NA","",(VLOOKUP("SurOccidente",[1]HistoriaOrdenCW24031155!$B929:$D$1413,3,FALSE))),1,90)</f>
        <v>Localidades 700 - Obra Civil 100%</v>
      </c>
      <c r="G928" s="4">
        <f>VLOOKUP(A928,[1]HistoriaOrdenCW24031155!$C$2:$O$1413,13,FALSE)</f>
        <v>44298</v>
      </c>
      <c r="H928" t="str">
        <f t="shared" si="15"/>
        <v>Año 2</v>
      </c>
      <c r="I928" s="2" t="str">
        <f>VLOOKUP(LEFT(A928,3),TablasAnexas!$A$22:$B$41,2,FALSE)</f>
        <v>Tolima</v>
      </c>
      <c r="L928" t="str">
        <f>VLOOKUP(A928,[1]HistoriaOrdenCW24031155!$C$2:$F$1413,4,FALSE)</f>
        <v>Rafael Angel Garcia</v>
      </c>
    </row>
    <row r="929" spans="1:12" x14ac:dyDescent="0.25">
      <c r="A929" t="str">
        <f>VLOOKUP("SurOccidente",[1]HistoriaOrdenCW24031155!$B930:$C$1413,2,FALSE)</f>
        <v>CAU.Guapi-2</v>
      </c>
      <c r="B929" s="3">
        <f ca="1">SUMIF([1]HistoriaOrdenCW24031155!$C$1:$E$1413,A929,[1]HistoriaOrdenCW24031155!$E:$E)</f>
        <v>454467536</v>
      </c>
      <c r="C929" s="1">
        <f>SUMIFS([1]HistoriaOrdenCW24031155!$E$2:$E$1413,[1]HistoriaOrdenCW24031155!$C$2:$C$1413,A929,[1]HistoriaOrdenCW24031155!$Z$2:$Z$1413,"")</f>
        <v>55000000</v>
      </c>
      <c r="D929" s="1">
        <f>SUMIFS([1]HistoriaOrdenCW24031155!$E$2:$E$1413,[1]HistoriaOrdenCW24031155!$C$2:$C$1413,A929,[1]HistoriaOrdenCW24031155!$Z$2:$Z$1413,"&gt; 0")</f>
        <v>399467536</v>
      </c>
      <c r="E929" s="4" t="str">
        <f>IFERROR(IF(VLOOKUP(A929,[1]HistoriaOrdenCW24031155!$C$2:$Z$1413,24,FALSE)=0,"",VLOOKUP(A929,[1]HistoriaOrdenCW24031155!$C$2:$Z$1413,24,FALSE)),"")</f>
        <v/>
      </c>
      <c r="F929" s="2" t="str">
        <f>MID(IF(VLOOKUP("SurOccidente",[1]HistoriaOrdenCW24031155!$B930:$D$1413,2,FALSE)="NA","",(VLOOKUP("SurOccidente",[1]HistoriaOrdenCW24031155!$B930:$D$1413,3,FALSE))),1,90)</f>
        <v>Plan de Expansión - Obra Eléctrica 100%</v>
      </c>
      <c r="G929" s="4">
        <f>VLOOKUP(A929,[1]HistoriaOrdenCW24031155!$C$2:$O$1413,13,FALSE)</f>
        <v>44286</v>
      </c>
      <c r="H929" t="str">
        <f t="shared" si="15"/>
        <v>Año 2</v>
      </c>
      <c r="I929" s="2" t="str">
        <f>VLOOKUP(LEFT(A929,3),TablasAnexas!$A$22:$B$41,2,FALSE)</f>
        <v>Cauca</v>
      </c>
      <c r="L929" t="str">
        <f>VLOOKUP(A929,[1]HistoriaOrdenCW24031155!$C$2:$F$1413,4,FALSE)</f>
        <v>Rafael Angel Garcia</v>
      </c>
    </row>
    <row r="930" spans="1:12" x14ac:dyDescent="0.25">
      <c r="A930" t="str">
        <f>VLOOKUP("SurOccidente",[1]HistoriaOrdenCW24031155!$B931:$C$1413,2,FALSE)</f>
        <v>IBG.Ferrocarril</v>
      </c>
      <c r="B930" s="3">
        <f ca="1">SUMIF([1]HistoriaOrdenCW24031155!$C$1:$E$1413,A930,[1]HistoriaOrdenCW24031155!$E:$E)</f>
        <v>2147373</v>
      </c>
      <c r="C930" s="1">
        <f>SUMIFS([1]HistoriaOrdenCW24031155!$E$2:$E$1413,[1]HistoriaOrdenCW24031155!$C$2:$C$1413,A930,[1]HistoriaOrdenCW24031155!$Z$2:$Z$1413,"")</f>
        <v>0</v>
      </c>
      <c r="D930" s="1">
        <f>SUMIFS([1]HistoriaOrdenCW24031155!$E$2:$E$1413,[1]HistoriaOrdenCW24031155!$C$2:$C$1413,A930,[1]HistoriaOrdenCW24031155!$Z$2:$Z$1413,"&gt; 0")</f>
        <v>2147373</v>
      </c>
      <c r="E930" s="4">
        <f>IFERROR(IF(VLOOKUP(A930,[1]HistoriaOrdenCW24031155!$C$2:$Z$1413,24,FALSE)=0,"",VLOOKUP(A930,[1]HistoriaOrdenCW24031155!$C$2:$Z$1413,24,FALSE)),"")</f>
        <v>44321</v>
      </c>
      <c r="F930" s="2" t="str">
        <f>MID(IF(VLOOKUP("SurOccidente",[1]HistoriaOrdenCW24031155!$B931:$D$1413,2,FALSE)="NA","",(VLOOKUP("SurOccidente",[1]HistoriaOrdenCW24031155!$B931:$D$1413,3,FALSE))),1,90)</f>
        <v>Ampliación Localidades 700 - Ampliación Obras Civiles</v>
      </c>
      <c r="G930" s="4">
        <f>VLOOKUP(A930,[1]HistoriaOrdenCW24031155!$C$2:$O$1413,13,FALSE)</f>
        <v>44282</v>
      </c>
      <c r="H930" t="str">
        <f t="shared" si="15"/>
        <v>Año 2</v>
      </c>
      <c r="I930" s="2" t="str">
        <f>VLOOKUP(LEFT(A930,3),TablasAnexas!$A$22:$B$41,2,FALSE)</f>
        <v>Ibague</v>
      </c>
      <c r="L930" t="str">
        <f>VLOOKUP(A930,[1]HistoriaOrdenCW24031155!$C$2:$F$1413,4,FALSE)</f>
        <v>German Dario Mancipe</v>
      </c>
    </row>
    <row r="931" spans="1:12" x14ac:dyDescent="0.25">
      <c r="A931" t="str">
        <f>VLOOKUP("SurOccidente",[1]HistoriaOrdenCW24031155!$B932:$C$1413,2,FALSE)</f>
        <v>NAR.Ipiales-11</v>
      </c>
      <c r="B931" s="3">
        <f ca="1">SUMIF([1]HistoriaOrdenCW24031155!$C$1:$E$1413,A931,[1]HistoriaOrdenCW24031155!$E:$E)</f>
        <v>1823136</v>
      </c>
      <c r="C931" s="1">
        <f>SUMIFS([1]HistoriaOrdenCW24031155!$E$2:$E$1413,[1]HistoriaOrdenCW24031155!$C$2:$C$1413,A931,[1]HistoriaOrdenCW24031155!$Z$2:$Z$1413,"")</f>
        <v>0</v>
      </c>
      <c r="D931" s="1">
        <f>SUMIFS([1]HistoriaOrdenCW24031155!$E$2:$E$1413,[1]HistoriaOrdenCW24031155!$C$2:$C$1413,A931,[1]HistoriaOrdenCW24031155!$Z$2:$Z$1413,"&gt; 0")</f>
        <v>1823136</v>
      </c>
      <c r="E931" s="4">
        <f>IFERROR(IF(VLOOKUP(A931,[1]HistoriaOrdenCW24031155!$C$2:$Z$1413,24,FALSE)=0,"",VLOOKUP(A931,[1]HistoriaOrdenCW24031155!$C$2:$Z$1413,24,FALSE)),"")</f>
        <v>44378</v>
      </c>
      <c r="F931" s="2" t="str">
        <f>MID(IF(VLOOKUP("SurOccidente",[1]HistoriaOrdenCW24031155!$B932:$D$1413,2,FALSE)="NA","",(VLOOKUP("SurOccidente",[1]HistoriaOrdenCW24031155!$B932:$D$1413,3,FALSE))),1,90)</f>
        <v>Ampliación Localidades 700 - Ampliación Obras Civiles</v>
      </c>
      <c r="G931" s="4">
        <f>VLOOKUP(A931,[1]HistoriaOrdenCW24031155!$C$2:$O$1413,13,FALSE)</f>
        <v>44282</v>
      </c>
      <c r="H931" t="str">
        <f t="shared" si="15"/>
        <v>Año 2</v>
      </c>
      <c r="I931" s="2" t="str">
        <f>VLOOKUP(LEFT(A931,3),TablasAnexas!$A$22:$B$41,2,FALSE)</f>
        <v>Nariño</v>
      </c>
      <c r="L931" t="str">
        <f>VLOOKUP(A931,[1]HistoriaOrdenCW24031155!$C$2:$F$1413,4,FALSE)</f>
        <v>German Dario Mancipe</v>
      </c>
    </row>
    <row r="932" spans="1:12" x14ac:dyDescent="0.25">
      <c r="A932" t="str">
        <f>VLOOKUP("SurOccidente",[1]HistoriaOrdenCW24031155!$B933:$C$1413,2,FALSE)</f>
        <v>CAU.Rosas</v>
      </c>
      <c r="B932" s="3">
        <f ca="1">SUMIF([1]HistoriaOrdenCW24031155!$C$1:$E$1413,A932,[1]HistoriaOrdenCW24031155!$E:$E)</f>
        <v>2648619</v>
      </c>
      <c r="C932" s="1">
        <f>SUMIFS([1]HistoriaOrdenCW24031155!$E$2:$E$1413,[1]HistoriaOrdenCW24031155!$C$2:$C$1413,A932,[1]HistoriaOrdenCW24031155!$Z$2:$Z$1413,"")</f>
        <v>0</v>
      </c>
      <c r="D932" s="1">
        <f>SUMIFS([1]HistoriaOrdenCW24031155!$E$2:$E$1413,[1]HistoriaOrdenCW24031155!$C$2:$C$1413,A932,[1]HistoriaOrdenCW24031155!$Z$2:$Z$1413,"&gt; 0")</f>
        <v>2648619</v>
      </c>
      <c r="E932" s="4">
        <f>IFERROR(IF(VLOOKUP(A932,[1]HistoriaOrdenCW24031155!$C$2:$Z$1413,24,FALSE)=0,"",VLOOKUP(A932,[1]HistoriaOrdenCW24031155!$C$2:$Z$1413,24,FALSE)),"")</f>
        <v>44378</v>
      </c>
      <c r="F932" s="2" t="str">
        <f>MID(IF(VLOOKUP("SurOccidente",[1]HistoriaOrdenCW24031155!$B933:$D$1413,2,FALSE)="NA","",(VLOOKUP("SurOccidente",[1]HistoriaOrdenCW24031155!$B933:$D$1413,3,FALSE))),1,90)</f>
        <v>Ampliación Localidades 700 - Ampliación Obras Civiles</v>
      </c>
      <c r="G932" s="4">
        <f>VLOOKUP(A932,[1]HistoriaOrdenCW24031155!$C$2:$O$1413,13,FALSE)</f>
        <v>44282</v>
      </c>
      <c r="H932" t="str">
        <f t="shared" si="15"/>
        <v>Año 2</v>
      </c>
      <c r="I932" s="2" t="str">
        <f>VLOOKUP(LEFT(A932,3),TablasAnexas!$A$22:$B$41,2,FALSE)</f>
        <v>Cauca</v>
      </c>
      <c r="L932" t="str">
        <f>VLOOKUP(A932,[1]HistoriaOrdenCW24031155!$C$2:$F$1413,4,FALSE)</f>
        <v>German Dario Mancipe</v>
      </c>
    </row>
    <row r="933" spans="1:12" x14ac:dyDescent="0.25">
      <c r="A933" t="str">
        <f>VLOOKUP("SurOccidente",[1]HistoriaOrdenCW24031155!$B934:$C$1413,2,FALSE)</f>
        <v>CAQ.Curillo</v>
      </c>
      <c r="B933" s="3">
        <f ca="1">SUMIF([1]HistoriaOrdenCW24031155!$C$1:$E$1413,A933,[1]HistoriaOrdenCW24031155!$E:$E)</f>
        <v>10094497</v>
      </c>
      <c r="C933" s="1">
        <f>SUMIFS([1]HistoriaOrdenCW24031155!$E$2:$E$1413,[1]HistoriaOrdenCW24031155!$C$2:$C$1413,A933,[1]HistoriaOrdenCW24031155!$Z$2:$Z$1413,"")</f>
        <v>0</v>
      </c>
      <c r="D933" s="1">
        <f>SUMIFS([1]HistoriaOrdenCW24031155!$E$2:$E$1413,[1]HistoriaOrdenCW24031155!$C$2:$C$1413,A933,[1]HistoriaOrdenCW24031155!$Z$2:$Z$1413,"&gt; 0")</f>
        <v>10094497</v>
      </c>
      <c r="E933" s="4">
        <f>IFERROR(IF(VLOOKUP(A933,[1]HistoriaOrdenCW24031155!$C$2:$Z$1413,24,FALSE)=0,"",VLOOKUP(A933,[1]HistoriaOrdenCW24031155!$C$2:$Z$1413,24,FALSE)),"")</f>
        <v>44378</v>
      </c>
      <c r="F933" s="2" t="str">
        <f>MID(IF(VLOOKUP("SurOccidente",[1]HistoriaOrdenCW24031155!$B934:$D$1413,2,FALSE)="NA","",(VLOOKUP("SurOccidente",[1]HistoriaOrdenCW24031155!$B934:$D$1413,3,FALSE))),1,90)</f>
        <v>Ampliación Localidades 700 - Ampliación Obras Civiles</v>
      </c>
      <c r="G933" s="4">
        <f>VLOOKUP(A933,[1]HistoriaOrdenCW24031155!$C$2:$O$1413,13,FALSE)</f>
        <v>44282</v>
      </c>
      <c r="H933" t="str">
        <f t="shared" si="15"/>
        <v>Año 2</v>
      </c>
      <c r="I933" s="2" t="str">
        <f>VLOOKUP(LEFT(A933,3),TablasAnexas!$A$22:$B$41,2,FALSE)</f>
        <v>Caqueta</v>
      </c>
      <c r="L933" t="str">
        <f>VLOOKUP(A933,[1]HistoriaOrdenCW24031155!$C$2:$F$1413,4,FALSE)</f>
        <v>German Dario Mancipe</v>
      </c>
    </row>
    <row r="934" spans="1:12" x14ac:dyDescent="0.25">
      <c r="A934" t="str">
        <f>VLOOKUP("SurOccidente",[1]HistoriaOrdenCW24031155!$B935:$C$1413,2,FALSE)</f>
        <v>BNV.Nayita</v>
      </c>
      <c r="B934" s="3">
        <f ca="1">SUMIF([1]HistoriaOrdenCW24031155!$C$1:$E$1413,A934,[1]HistoriaOrdenCW24031155!$E:$E)</f>
        <v>10731555</v>
      </c>
      <c r="C934" s="1">
        <f>SUMIFS([1]HistoriaOrdenCW24031155!$E$2:$E$1413,[1]HistoriaOrdenCW24031155!$C$2:$C$1413,A934,[1]HistoriaOrdenCW24031155!$Z$2:$Z$1413,"")</f>
        <v>0</v>
      </c>
      <c r="D934" s="1">
        <f>SUMIFS([1]HistoriaOrdenCW24031155!$E$2:$E$1413,[1]HistoriaOrdenCW24031155!$C$2:$C$1413,A934,[1]HistoriaOrdenCW24031155!$Z$2:$Z$1413,"&gt; 0")</f>
        <v>10731555</v>
      </c>
      <c r="E934" s="4">
        <f>IFERROR(IF(VLOOKUP(A934,[1]HistoriaOrdenCW24031155!$C$2:$Z$1413,24,FALSE)=0,"",VLOOKUP(A934,[1]HistoriaOrdenCW24031155!$C$2:$Z$1413,24,FALSE)),"")</f>
        <v>44378</v>
      </c>
      <c r="F934" s="2" t="str">
        <f>MID(IF(VLOOKUP("SurOccidente",[1]HistoriaOrdenCW24031155!$B935:$D$1413,2,FALSE)="NA","",(VLOOKUP("SurOccidente",[1]HistoriaOrdenCW24031155!$B935:$D$1413,3,FALSE))),1,90)</f>
        <v>Ampliación Localidades 700 - Ampliación Obras Civiles</v>
      </c>
      <c r="G934" s="4">
        <f>VLOOKUP(A934,[1]HistoriaOrdenCW24031155!$C$2:$O$1413,13,FALSE)</f>
        <v>44282</v>
      </c>
      <c r="H934" t="str">
        <f t="shared" si="15"/>
        <v>Año 2</v>
      </c>
      <c r="I934" s="2" t="str">
        <f>VLOOKUP(LEFT(A934,3),TablasAnexas!$A$22:$B$41,2,FALSE)</f>
        <v>Buenaventura</v>
      </c>
      <c r="L934" t="str">
        <f>VLOOKUP(A934,[1]HistoriaOrdenCW24031155!$C$2:$F$1413,4,FALSE)</f>
        <v>German Dario Mancipe</v>
      </c>
    </row>
    <row r="935" spans="1:12" x14ac:dyDescent="0.25">
      <c r="A935" t="str">
        <f>VLOOKUP("SurOccidente",[1]HistoriaOrdenCW24031155!$B936:$C$1413,2,FALSE)</f>
        <v>VAL.Propal</v>
      </c>
      <c r="B935" s="3">
        <f ca="1">SUMIF([1]HistoriaOrdenCW24031155!$C$1:$E$1413,A935,[1]HistoriaOrdenCW24031155!$E:$E)</f>
        <v>19587151</v>
      </c>
      <c r="C935" s="1">
        <f>SUMIFS([1]HistoriaOrdenCW24031155!$E$2:$E$1413,[1]HistoriaOrdenCW24031155!$C$2:$C$1413,A935,[1]HistoriaOrdenCW24031155!$Z$2:$Z$1413,"")</f>
        <v>0</v>
      </c>
      <c r="D935" s="1">
        <f>SUMIFS([1]HistoriaOrdenCW24031155!$E$2:$E$1413,[1]HistoriaOrdenCW24031155!$C$2:$C$1413,A935,[1]HistoriaOrdenCW24031155!$Z$2:$Z$1413,"&gt; 0")</f>
        <v>19587151</v>
      </c>
      <c r="E935" s="4">
        <f>IFERROR(IF(VLOOKUP(A935,[1]HistoriaOrdenCW24031155!$C$2:$Z$1413,24,FALSE)=0,"",VLOOKUP(A935,[1]HistoriaOrdenCW24031155!$C$2:$Z$1413,24,FALSE)),"")</f>
        <v>44596</v>
      </c>
      <c r="F935" s="2" t="str">
        <f>MID(IF(VLOOKUP("SurOccidente",[1]HistoriaOrdenCW24031155!$B936:$D$1413,2,FALSE)="NA","",(VLOOKUP("SurOccidente",[1]HistoriaOrdenCW24031155!$B936:$D$1413,3,FALSE))),1,90)</f>
        <v>Ampliación Localidades 700 - Ampliación Obras Civiles</v>
      </c>
      <c r="G935" s="4">
        <f>VLOOKUP(A935,[1]HistoriaOrdenCW24031155!$C$2:$O$1413,13,FALSE)</f>
        <v>44282</v>
      </c>
      <c r="H935" t="str">
        <f t="shared" si="15"/>
        <v>Año 2</v>
      </c>
      <c r="I935" s="2" t="str">
        <f>VLOOKUP(LEFT(A935,3),TablasAnexas!$A$22:$B$41,2,FALSE)</f>
        <v>Valle del Cauca</v>
      </c>
      <c r="L935" t="str">
        <f>VLOOKUP(A935,[1]HistoriaOrdenCW24031155!$C$2:$F$1413,4,FALSE)</f>
        <v>German Dario Mancipe</v>
      </c>
    </row>
    <row r="936" spans="1:12" x14ac:dyDescent="0.25">
      <c r="A936" t="str">
        <f>VLOOKUP("SurOccidente",[1]HistoriaOrdenCW24031155!$B937:$C$1413,2,FALSE)</f>
        <v>VAL.Bavaria</v>
      </c>
      <c r="B936" s="3">
        <f ca="1">SUMIF([1]HistoriaOrdenCW24031155!$C$1:$E$1413,A936,[1]HistoriaOrdenCW24031155!$E:$E)</f>
        <v>10254045</v>
      </c>
      <c r="C936" s="1">
        <f>SUMIFS([1]HistoriaOrdenCW24031155!$E$2:$E$1413,[1]HistoriaOrdenCW24031155!$C$2:$C$1413,A936,[1]HistoriaOrdenCW24031155!$Z$2:$Z$1413,"")</f>
        <v>0</v>
      </c>
      <c r="D936" s="1">
        <f>SUMIFS([1]HistoriaOrdenCW24031155!$E$2:$E$1413,[1]HistoriaOrdenCW24031155!$C$2:$C$1413,A936,[1]HistoriaOrdenCW24031155!$Z$2:$Z$1413,"&gt; 0")</f>
        <v>10254045</v>
      </c>
      <c r="E936" s="4">
        <f>IFERROR(IF(VLOOKUP(A936,[1]HistoriaOrdenCW24031155!$C$2:$Z$1413,24,FALSE)=0,"",VLOOKUP(A936,[1]HistoriaOrdenCW24031155!$C$2:$Z$1413,24,FALSE)),"")</f>
        <v>44411</v>
      </c>
      <c r="F936" s="2" t="str">
        <f>MID(IF(VLOOKUP("SurOccidente",[1]HistoriaOrdenCW24031155!$B937:$D$1413,2,FALSE)="NA","",(VLOOKUP("SurOccidente",[1]HistoriaOrdenCW24031155!$B937:$D$1413,3,FALSE))),1,90)</f>
        <v>Ampliación Localidades 700 - Ampliación Obras Civiles</v>
      </c>
      <c r="G936" s="4">
        <f>VLOOKUP(A936,[1]HistoriaOrdenCW24031155!$C$2:$O$1413,13,FALSE)</f>
        <v>44281</v>
      </c>
      <c r="H936" t="str">
        <f t="shared" si="15"/>
        <v>Año 2</v>
      </c>
      <c r="I936" s="2" t="str">
        <f>VLOOKUP(LEFT(A936,3),TablasAnexas!$A$22:$B$41,2,FALSE)</f>
        <v>Valle del Cauca</v>
      </c>
      <c r="L936" t="str">
        <f>VLOOKUP(A936,[1]HistoriaOrdenCW24031155!$C$2:$F$1413,4,FALSE)</f>
        <v>German Dario Mancipe</v>
      </c>
    </row>
    <row r="937" spans="1:12" x14ac:dyDescent="0.25">
      <c r="A937" t="str">
        <f>VLOOKUP("SurOccidente",[1]HistoriaOrdenCW24031155!$B938:$C$1413,2,FALSE)</f>
        <v>CAL.Calle Feria-1</v>
      </c>
      <c r="B937" s="3">
        <f ca="1">SUMIF([1]HistoriaOrdenCW24031155!$C$1:$E$1413,A937,[1]HistoriaOrdenCW24031155!$E:$E)</f>
        <v>6734213</v>
      </c>
      <c r="C937" s="1">
        <f>SUMIFS([1]HistoriaOrdenCW24031155!$E$2:$E$1413,[1]HistoriaOrdenCW24031155!$C$2:$C$1413,A937,[1]HistoriaOrdenCW24031155!$Z$2:$Z$1413,"")</f>
        <v>0</v>
      </c>
      <c r="D937" s="1">
        <f>SUMIFS([1]HistoriaOrdenCW24031155!$E$2:$E$1413,[1]HistoriaOrdenCW24031155!$C$2:$C$1413,A937,[1]HistoriaOrdenCW24031155!$Z$2:$Z$1413,"&gt; 0")</f>
        <v>6734213</v>
      </c>
      <c r="E937" s="4">
        <f>IFERROR(IF(VLOOKUP(A937,[1]HistoriaOrdenCW24031155!$C$2:$Z$1413,24,FALSE)=0,"",VLOOKUP(A937,[1]HistoriaOrdenCW24031155!$C$2:$Z$1413,24,FALSE)),"")</f>
        <v>44567</v>
      </c>
      <c r="F937" s="2" t="str">
        <f>MID(IF(VLOOKUP("SurOccidente",[1]HistoriaOrdenCW24031155!$B938:$D$1413,2,FALSE)="NA","",(VLOOKUP("SurOccidente",[1]HistoriaOrdenCW24031155!$B938:$D$1413,3,FALSE))),1,90)</f>
        <v>Ampliación Localidades 700 - Ampliación Obras Civiles</v>
      </c>
      <c r="G937" s="4">
        <f>VLOOKUP(A937,[1]HistoriaOrdenCW24031155!$C$2:$O$1413,13,FALSE)</f>
        <v>44281</v>
      </c>
      <c r="H937" t="str">
        <f t="shared" si="15"/>
        <v>Año 2</v>
      </c>
      <c r="I937" s="2" t="str">
        <f>VLOOKUP(LEFT(A937,3),TablasAnexas!$A$22:$B$41,2,FALSE)</f>
        <v>Cali</v>
      </c>
      <c r="L937" t="str">
        <f>VLOOKUP(A937,[1]HistoriaOrdenCW24031155!$C$2:$F$1413,4,FALSE)</f>
        <v>German Dario Mancipe</v>
      </c>
    </row>
    <row r="938" spans="1:12" x14ac:dyDescent="0.25">
      <c r="A938" t="str">
        <f>VLOOKUP("SurOccidente",[1]HistoriaOrdenCW24031155!$B939:$C$1413,2,FALSE)</f>
        <v>BNV.Triunfo</v>
      </c>
      <c r="B938" s="3">
        <f ca="1">SUMIF([1]HistoriaOrdenCW24031155!$C$1:$E$1413,A938,[1]HistoriaOrdenCW24031155!$E:$E)</f>
        <v>5195905</v>
      </c>
      <c r="C938" s="1">
        <f>SUMIFS([1]HistoriaOrdenCW24031155!$E$2:$E$1413,[1]HistoriaOrdenCW24031155!$C$2:$C$1413,A938,[1]HistoriaOrdenCW24031155!$Z$2:$Z$1413,"")</f>
        <v>0</v>
      </c>
      <c r="D938" s="1">
        <f>SUMIFS([1]HistoriaOrdenCW24031155!$E$2:$E$1413,[1]HistoriaOrdenCW24031155!$C$2:$C$1413,A938,[1]HistoriaOrdenCW24031155!$Z$2:$Z$1413,"&gt; 0")</f>
        <v>5195905</v>
      </c>
      <c r="E938" s="4">
        <f>IFERROR(IF(VLOOKUP(A938,[1]HistoriaOrdenCW24031155!$C$2:$Z$1413,24,FALSE)=0,"",VLOOKUP(A938,[1]HistoriaOrdenCW24031155!$C$2:$Z$1413,24,FALSE)),"")</f>
        <v>44533</v>
      </c>
      <c r="F938" s="2" t="str">
        <f>MID(IF(VLOOKUP("SurOccidente",[1]HistoriaOrdenCW24031155!$B939:$D$1413,2,FALSE)="NA","",(VLOOKUP("SurOccidente",[1]HistoriaOrdenCW24031155!$B939:$D$1413,3,FALSE))),1,90)</f>
        <v>Ampliación Localidades 700 - Ampliación Obras Civiles</v>
      </c>
      <c r="G938" s="4">
        <f>VLOOKUP(A938,[1]HistoriaOrdenCW24031155!$C$2:$O$1413,13,FALSE)</f>
        <v>44281</v>
      </c>
      <c r="H938" t="str">
        <f t="shared" si="15"/>
        <v>Año 2</v>
      </c>
      <c r="I938" s="2" t="str">
        <f>VLOOKUP(LEFT(A938,3),TablasAnexas!$A$22:$B$41,2,FALSE)</f>
        <v>Buenaventura</v>
      </c>
      <c r="L938" t="str">
        <f>VLOOKUP(A938,[1]HistoriaOrdenCW24031155!$C$2:$F$1413,4,FALSE)</f>
        <v>German Dario Mancipe</v>
      </c>
    </row>
    <row r="939" spans="1:12" x14ac:dyDescent="0.25">
      <c r="A939" t="str">
        <f>VLOOKUP("SurOccidente",[1]HistoriaOrdenCW24031155!$B940:$C$1413,2,FALSE)</f>
        <v>NAR.Olaya herrera</v>
      </c>
      <c r="B939" s="3">
        <f ca="1">SUMIF([1]HistoriaOrdenCW24031155!$C$1:$E$1413,A939,[1]HistoriaOrdenCW24031155!$E:$E)</f>
        <v>23620134</v>
      </c>
      <c r="C939" s="1">
        <f>SUMIFS([1]HistoriaOrdenCW24031155!$E$2:$E$1413,[1]HistoriaOrdenCW24031155!$C$2:$C$1413,A939,[1]HistoriaOrdenCW24031155!$Z$2:$Z$1413,"")</f>
        <v>0</v>
      </c>
      <c r="D939" s="1">
        <f>SUMIFS([1]HistoriaOrdenCW24031155!$E$2:$E$1413,[1]HistoriaOrdenCW24031155!$C$2:$C$1413,A939,[1]HistoriaOrdenCW24031155!$Z$2:$Z$1413,"&gt; 0")</f>
        <v>23620134</v>
      </c>
      <c r="E939" s="4">
        <f>IFERROR(IF(VLOOKUP(A939,[1]HistoriaOrdenCW24031155!$C$2:$Z$1413,24,FALSE)=0,"",VLOOKUP(A939,[1]HistoriaOrdenCW24031155!$C$2:$Z$1413,24,FALSE)),"")</f>
        <v>44567</v>
      </c>
      <c r="F939" s="2" t="str">
        <f>MID(IF(VLOOKUP("SurOccidente",[1]HistoriaOrdenCW24031155!$B940:$D$1413,2,FALSE)="NA","",(VLOOKUP("SurOccidente",[1]HistoriaOrdenCW24031155!$B940:$D$1413,3,FALSE))),1,90)</f>
        <v>Ampliación 3G/LTE - Ampliación Obras Civiles</v>
      </c>
      <c r="G939" s="4">
        <f>VLOOKUP(A939,[1]HistoriaOrdenCW24031155!$C$2:$O$1413,13,FALSE)</f>
        <v>44463</v>
      </c>
      <c r="H939" t="str">
        <f t="shared" si="15"/>
        <v>Año 2</v>
      </c>
      <c r="I939" s="2" t="str">
        <f>VLOOKUP(LEFT(A939,3),TablasAnexas!$A$22:$B$41,2,FALSE)</f>
        <v>Nariño</v>
      </c>
      <c r="L939" t="str">
        <f>VLOOKUP(A939,[1]HistoriaOrdenCW24031155!$C$2:$F$1413,4,FALSE)</f>
        <v>German Dario Mancipe</v>
      </c>
    </row>
    <row r="940" spans="1:12" x14ac:dyDescent="0.25">
      <c r="A940" t="str">
        <f>VLOOKUP("SurOccidente",[1]HistoriaOrdenCW24031155!$B941:$C$1413,2,FALSE)</f>
        <v>PUT.La Hormiga</v>
      </c>
      <c r="B940" s="3">
        <f ca="1">SUMIF([1]HistoriaOrdenCW24031155!$C$1:$E$1413,A940,[1]HistoriaOrdenCW24031155!$E:$E)</f>
        <v>9721974</v>
      </c>
      <c r="C940" s="1">
        <f>SUMIFS([1]HistoriaOrdenCW24031155!$E$2:$E$1413,[1]HistoriaOrdenCW24031155!$C$2:$C$1413,A940,[1]HistoriaOrdenCW24031155!$Z$2:$Z$1413,"")</f>
        <v>0</v>
      </c>
      <c r="D940" s="1">
        <f>SUMIFS([1]HistoriaOrdenCW24031155!$E$2:$E$1413,[1]HistoriaOrdenCW24031155!$C$2:$C$1413,A940,[1]HistoriaOrdenCW24031155!$Z$2:$Z$1413,"&gt; 0")</f>
        <v>9721974</v>
      </c>
      <c r="E940" s="4">
        <f>IFERROR(IF(VLOOKUP(A940,[1]HistoriaOrdenCW24031155!$C$2:$Z$1413,24,FALSE)=0,"",VLOOKUP(A940,[1]HistoriaOrdenCW24031155!$C$2:$Z$1413,24,FALSE)),"")</f>
        <v>44350</v>
      </c>
      <c r="F940" s="2" t="str">
        <f>MID(IF(VLOOKUP("SurOccidente",[1]HistoriaOrdenCW24031155!$B941:$D$1413,2,FALSE)="NA","",(VLOOKUP("SurOccidente",[1]HistoriaOrdenCW24031155!$B941:$D$1413,3,FALSE))),1,90)</f>
        <v>Ampliación 3G/LTE - Ampliación Obras Civiles</v>
      </c>
      <c r="G940" s="4">
        <f>VLOOKUP(A940,[1]HistoriaOrdenCW24031155!$C$2:$O$1413,13,FALSE)</f>
        <v>44280</v>
      </c>
      <c r="H940" t="str">
        <f t="shared" si="15"/>
        <v>Año 2</v>
      </c>
      <c r="I940" s="2" t="str">
        <f>VLOOKUP(LEFT(A940,3),TablasAnexas!$A$22:$B$41,2,FALSE)</f>
        <v>Putumayo</v>
      </c>
      <c r="L940" t="str">
        <f>VLOOKUP(A940,[1]HistoriaOrdenCW24031155!$C$2:$F$1413,4,FALSE)</f>
        <v>German Dario Mancipe</v>
      </c>
    </row>
    <row r="941" spans="1:12" x14ac:dyDescent="0.25">
      <c r="A941" t="str">
        <f>VLOOKUP("SurOccidente",[1]HistoriaOrdenCW24031155!$B942:$C$1413,2,FALSE)</f>
        <v>PUT.La Hormiga-3</v>
      </c>
      <c r="B941" s="3">
        <f ca="1">SUMIF([1]HistoriaOrdenCW24031155!$C$1:$E$1413,A941,[1]HistoriaOrdenCW24031155!$E:$E)</f>
        <v>17807658</v>
      </c>
      <c r="C941" s="1">
        <f>SUMIFS([1]HistoriaOrdenCW24031155!$E$2:$E$1413,[1]HistoriaOrdenCW24031155!$C$2:$C$1413,A941,[1]HistoriaOrdenCW24031155!$Z$2:$Z$1413,"")</f>
        <v>0</v>
      </c>
      <c r="D941" s="1">
        <f>SUMIFS([1]HistoriaOrdenCW24031155!$E$2:$E$1413,[1]HistoriaOrdenCW24031155!$C$2:$C$1413,A941,[1]HistoriaOrdenCW24031155!$Z$2:$Z$1413,"&gt; 0")</f>
        <v>17807658</v>
      </c>
      <c r="E941" s="4">
        <f>IFERROR(IF(VLOOKUP(A941,[1]HistoriaOrdenCW24031155!$C$2:$Z$1413,24,FALSE)=0,"",VLOOKUP(A941,[1]HistoriaOrdenCW24031155!$C$2:$Z$1413,24,FALSE)),"")</f>
        <v>44411</v>
      </c>
      <c r="F941" s="2" t="str">
        <f>MID(IF(VLOOKUP("SurOccidente",[1]HistoriaOrdenCW24031155!$B942:$D$1413,2,FALSE)="NA","",(VLOOKUP("SurOccidente",[1]HistoriaOrdenCW24031155!$B942:$D$1413,3,FALSE))),1,90)</f>
        <v>Ampliación 3G/LTE - Ampliación Obras Civiles</v>
      </c>
      <c r="G941" s="4">
        <f>VLOOKUP(A941,[1]HistoriaOrdenCW24031155!$C$2:$O$1413,13,FALSE)</f>
        <v>44280</v>
      </c>
      <c r="H941" t="str">
        <f t="shared" si="15"/>
        <v>Año 2</v>
      </c>
      <c r="I941" s="2" t="str">
        <f>VLOOKUP(LEFT(A941,3),TablasAnexas!$A$22:$B$41,2,FALSE)</f>
        <v>Putumayo</v>
      </c>
      <c r="L941" t="str">
        <f>VLOOKUP(A941,[1]HistoriaOrdenCW24031155!$C$2:$F$1413,4,FALSE)</f>
        <v>German Dario Mancipe</v>
      </c>
    </row>
    <row r="942" spans="1:12" x14ac:dyDescent="0.25">
      <c r="A942" t="str">
        <f>VLOOKUP("SurOccidente",[1]HistoriaOrdenCW24031155!$B943:$C$1413,2,FALSE)</f>
        <v>PUT.Pto Leguizamo-2</v>
      </c>
      <c r="B942" s="3">
        <f ca="1">SUMIF([1]HistoriaOrdenCW24031155!$C$1:$E$1413,A942,[1]HistoriaOrdenCW24031155!$E:$E)</f>
        <v>2727864</v>
      </c>
      <c r="C942" s="1">
        <f>SUMIFS([1]HistoriaOrdenCW24031155!$E$2:$E$1413,[1]HistoriaOrdenCW24031155!$C$2:$C$1413,A942,[1]HistoriaOrdenCW24031155!$Z$2:$Z$1413,"")</f>
        <v>0</v>
      </c>
      <c r="D942" s="1">
        <f>SUMIFS([1]HistoriaOrdenCW24031155!$E$2:$E$1413,[1]HistoriaOrdenCW24031155!$C$2:$C$1413,A942,[1]HistoriaOrdenCW24031155!$Z$2:$Z$1413,"&gt; 0")</f>
        <v>2727864</v>
      </c>
      <c r="E942" s="4">
        <f>IFERROR(IF(VLOOKUP(A942,[1]HistoriaOrdenCW24031155!$C$2:$Z$1413,24,FALSE)=0,"",VLOOKUP(A942,[1]HistoriaOrdenCW24031155!$C$2:$Z$1413,24,FALSE)),"")</f>
        <v>44378</v>
      </c>
      <c r="F942" s="2" t="str">
        <f>MID(IF(VLOOKUP("SurOccidente",[1]HistoriaOrdenCW24031155!$B943:$D$1413,2,FALSE)="NA","",(VLOOKUP("SurOccidente",[1]HistoriaOrdenCW24031155!$B943:$D$1413,3,FALSE))),1,90)</f>
        <v>Ampliación 3G/LTE - Ampliación Obras Civiles</v>
      </c>
      <c r="G942" s="4">
        <f>VLOOKUP(A942,[1]HistoriaOrdenCW24031155!$C$2:$O$1413,13,FALSE)</f>
        <v>44280</v>
      </c>
      <c r="H942" t="str">
        <f t="shared" si="15"/>
        <v>Año 2</v>
      </c>
      <c r="I942" s="2" t="str">
        <f>VLOOKUP(LEFT(A942,3),TablasAnexas!$A$22:$B$41,2,FALSE)</f>
        <v>Putumayo</v>
      </c>
      <c r="L942" t="str">
        <f>VLOOKUP(A942,[1]HistoriaOrdenCW24031155!$C$2:$F$1413,4,FALSE)</f>
        <v>German Dario Mancipe</v>
      </c>
    </row>
    <row r="943" spans="1:12" x14ac:dyDescent="0.25">
      <c r="A943" t="str">
        <f>VLOOKUP("SurOccidente",[1]HistoriaOrdenCW24031155!$B944:$C$1413,2,FALSE)</f>
        <v>CAU.Ovejas</v>
      </c>
      <c r="B943" s="3">
        <f ca="1">SUMIF([1]HistoriaOrdenCW24031155!$C$1:$E$1413,A943,[1]HistoriaOrdenCW24031155!$E:$E)</f>
        <v>4852616</v>
      </c>
      <c r="C943" s="1">
        <f>SUMIFS([1]HistoriaOrdenCW24031155!$E$2:$E$1413,[1]HistoriaOrdenCW24031155!$C$2:$C$1413,A943,[1]HistoriaOrdenCW24031155!$Z$2:$Z$1413,"")</f>
        <v>0</v>
      </c>
      <c r="D943" s="1">
        <f>SUMIFS([1]HistoriaOrdenCW24031155!$E$2:$E$1413,[1]HistoriaOrdenCW24031155!$C$2:$C$1413,A943,[1]HistoriaOrdenCW24031155!$Z$2:$Z$1413,"&gt; 0")</f>
        <v>4852616</v>
      </c>
      <c r="E943" s="4">
        <f>IFERROR(IF(VLOOKUP(A943,[1]HistoriaOrdenCW24031155!$C$2:$Z$1413,24,FALSE)=0,"",VLOOKUP(A943,[1]HistoriaOrdenCW24031155!$C$2:$Z$1413,24,FALSE)),"")</f>
        <v>44321</v>
      </c>
      <c r="F943" s="2" t="str">
        <f>MID(IF(VLOOKUP("SurOccidente",[1]HistoriaOrdenCW24031155!$B944:$D$1413,2,FALSE)="NA","",(VLOOKUP("SurOccidente",[1]HistoriaOrdenCW24031155!$B944:$D$1413,3,FALSE))),1,90)</f>
        <v>Ampliación Localidades 700 - Ampliación Obras Civiles</v>
      </c>
      <c r="G943" s="4">
        <f>VLOOKUP(A943,[1]HistoriaOrdenCW24031155!$C$2:$O$1413,13,FALSE)</f>
        <v>44275</v>
      </c>
      <c r="H943" t="str">
        <f t="shared" si="15"/>
        <v>Año 2</v>
      </c>
      <c r="I943" s="2" t="str">
        <f>VLOOKUP(LEFT(A943,3),TablasAnexas!$A$22:$B$41,2,FALSE)</f>
        <v>Cauca</v>
      </c>
      <c r="L943" t="str">
        <f>VLOOKUP(A943,[1]HistoriaOrdenCW24031155!$C$2:$F$1413,4,FALSE)</f>
        <v>German Dario Mancipe</v>
      </c>
    </row>
    <row r="944" spans="1:12" x14ac:dyDescent="0.25">
      <c r="A944" t="str">
        <f>VLOOKUP("SurOccidente",[1]HistoriaOrdenCW24031155!$B945:$C$1413,2,FALSE)</f>
        <v>HUI.Pitalito-7</v>
      </c>
      <c r="B944" s="3">
        <f ca="1">SUMIF([1]HistoriaOrdenCW24031155!$C$1:$E$1413,A944,[1]HistoriaOrdenCW24031155!$E:$E)</f>
        <v>4392361</v>
      </c>
      <c r="C944" s="1">
        <f>SUMIFS([1]HistoriaOrdenCW24031155!$E$2:$E$1413,[1]HistoriaOrdenCW24031155!$C$2:$C$1413,A944,[1]HistoriaOrdenCW24031155!$Z$2:$Z$1413,"")</f>
        <v>0</v>
      </c>
      <c r="D944" s="1">
        <f>SUMIFS([1]HistoriaOrdenCW24031155!$E$2:$E$1413,[1]HistoriaOrdenCW24031155!$C$2:$C$1413,A944,[1]HistoriaOrdenCW24031155!$Z$2:$Z$1413,"&gt; 0")</f>
        <v>4392361</v>
      </c>
      <c r="E944" s="4">
        <f>IFERROR(IF(VLOOKUP(A944,[1]HistoriaOrdenCW24031155!$C$2:$Z$1413,24,FALSE)=0,"",VLOOKUP(A944,[1]HistoriaOrdenCW24031155!$C$2:$Z$1413,24,FALSE)),"")</f>
        <v>44378</v>
      </c>
      <c r="F944" s="2" t="str">
        <f>MID(IF(VLOOKUP("SurOccidente",[1]HistoriaOrdenCW24031155!$B945:$D$1413,2,FALSE)="NA","",(VLOOKUP("SurOccidente",[1]HistoriaOrdenCW24031155!$B945:$D$1413,3,FALSE))),1,90)</f>
        <v>Ampliación Localidades 700 - Ampliación Obras Civiles</v>
      </c>
      <c r="G944" s="4">
        <f>VLOOKUP(A944,[1]HistoriaOrdenCW24031155!$C$2:$O$1413,13,FALSE)</f>
        <v>44275</v>
      </c>
      <c r="H944" t="str">
        <f t="shared" si="15"/>
        <v>Año 2</v>
      </c>
      <c r="I944" s="2" t="str">
        <f>VLOOKUP(LEFT(A944,3),TablasAnexas!$A$22:$B$41,2,FALSE)</f>
        <v>Huila</v>
      </c>
      <c r="L944" t="str">
        <f>VLOOKUP(A944,[1]HistoriaOrdenCW24031155!$C$2:$F$1413,4,FALSE)</f>
        <v>German Dario Mancipe</v>
      </c>
    </row>
    <row r="945" spans="1:12" x14ac:dyDescent="0.25">
      <c r="A945" t="str">
        <f>VLOOKUP("SurOccidente",[1]HistoriaOrdenCW24031155!$B946:$C$1413,2,FALSE)</f>
        <v>HUI.Pitalito-10</v>
      </c>
      <c r="B945" s="3">
        <f ca="1">SUMIF([1]HistoriaOrdenCW24031155!$C$1:$E$1413,A945,[1]HistoriaOrdenCW24031155!$E:$E)</f>
        <v>1642027</v>
      </c>
      <c r="C945" s="1">
        <f>SUMIFS([1]HistoriaOrdenCW24031155!$E$2:$E$1413,[1]HistoriaOrdenCW24031155!$C$2:$C$1413,A945,[1]HistoriaOrdenCW24031155!$Z$2:$Z$1413,"")</f>
        <v>0</v>
      </c>
      <c r="D945" s="1">
        <f>SUMIFS([1]HistoriaOrdenCW24031155!$E$2:$E$1413,[1]HistoriaOrdenCW24031155!$C$2:$C$1413,A945,[1]HistoriaOrdenCW24031155!$Z$2:$Z$1413,"&gt; 0")</f>
        <v>1642027</v>
      </c>
      <c r="E945" s="4">
        <f>IFERROR(IF(VLOOKUP(A945,[1]HistoriaOrdenCW24031155!$C$2:$Z$1413,24,FALSE)=0,"",VLOOKUP(A945,[1]HistoriaOrdenCW24031155!$C$2:$Z$1413,24,FALSE)),"")</f>
        <v>44350</v>
      </c>
      <c r="F945" s="2" t="str">
        <f>MID(IF(VLOOKUP("SurOccidente",[1]HistoriaOrdenCW24031155!$B946:$D$1413,2,FALSE)="NA","",(VLOOKUP("SurOccidente",[1]HistoriaOrdenCW24031155!$B946:$D$1413,3,FALSE))),1,90)</f>
        <v>Ampliación Localidades 700 - Ampliación Obras Civiles</v>
      </c>
      <c r="G945" s="4">
        <f>VLOOKUP(A945,[1]HistoriaOrdenCW24031155!$C$2:$O$1413,13,FALSE)</f>
        <v>44275</v>
      </c>
      <c r="H945" t="str">
        <f t="shared" si="15"/>
        <v>Año 2</v>
      </c>
      <c r="I945" s="2" t="str">
        <f>VLOOKUP(LEFT(A945,3),TablasAnexas!$A$22:$B$41,2,FALSE)</f>
        <v>Huila</v>
      </c>
      <c r="L945" t="str">
        <f>VLOOKUP(A945,[1]HistoriaOrdenCW24031155!$C$2:$F$1413,4,FALSE)</f>
        <v>German Dario Mancipe</v>
      </c>
    </row>
    <row r="946" spans="1:12" x14ac:dyDescent="0.25">
      <c r="A946" t="str">
        <f>VLOOKUP("SurOccidente",[1]HistoriaOrdenCW24031155!$B947:$C$1413,2,FALSE)</f>
        <v>HUI.Horizonte</v>
      </c>
      <c r="B946" s="3">
        <f ca="1">SUMIF([1]HistoriaOrdenCW24031155!$C$1:$E$1413,A946,[1]HistoriaOrdenCW24031155!$E:$E)</f>
        <v>2620472</v>
      </c>
      <c r="C946" s="1">
        <f>SUMIFS([1]HistoriaOrdenCW24031155!$E$2:$E$1413,[1]HistoriaOrdenCW24031155!$C$2:$C$1413,A946,[1]HistoriaOrdenCW24031155!$Z$2:$Z$1413,"")</f>
        <v>0</v>
      </c>
      <c r="D946" s="1">
        <f>SUMIFS([1]HistoriaOrdenCW24031155!$E$2:$E$1413,[1]HistoriaOrdenCW24031155!$C$2:$C$1413,A946,[1]HistoriaOrdenCW24031155!$Z$2:$Z$1413,"&gt; 0")</f>
        <v>2620472</v>
      </c>
      <c r="E946" s="4">
        <f>IFERROR(IF(VLOOKUP(A946,[1]HistoriaOrdenCW24031155!$C$2:$Z$1413,24,FALSE)=0,"",VLOOKUP(A946,[1]HistoriaOrdenCW24031155!$C$2:$Z$1413,24,FALSE)),"")</f>
        <v>44378</v>
      </c>
      <c r="F946" s="2" t="str">
        <f>MID(IF(VLOOKUP("SurOccidente",[1]HistoriaOrdenCW24031155!$B947:$D$1413,2,FALSE)="NA","",(VLOOKUP("SurOccidente",[1]HistoriaOrdenCW24031155!$B947:$D$1413,3,FALSE))),1,90)</f>
        <v>Ampliación Localidades 700 - Ampliación Obras Civiles</v>
      </c>
      <c r="G946" s="4">
        <f>VLOOKUP(A946,[1]HistoriaOrdenCW24031155!$C$2:$O$1413,13,FALSE)</f>
        <v>44275</v>
      </c>
      <c r="H946" t="str">
        <f t="shared" si="15"/>
        <v>Año 2</v>
      </c>
      <c r="I946" s="2" t="str">
        <f>VLOOKUP(LEFT(A946,3),TablasAnexas!$A$22:$B$41,2,FALSE)</f>
        <v>Huila</v>
      </c>
      <c r="L946" t="str">
        <f>VLOOKUP(A946,[1]HistoriaOrdenCW24031155!$C$2:$F$1413,4,FALSE)</f>
        <v>German Dario Mancipe</v>
      </c>
    </row>
    <row r="947" spans="1:12" x14ac:dyDescent="0.25">
      <c r="A947" t="str">
        <f>VLOOKUP("SurOccidente",[1]HistoriaOrdenCW24031155!$B948:$C$1413,2,FALSE)</f>
        <v>PAS.Caicedo</v>
      </c>
      <c r="B947" s="3">
        <f ca="1">SUMIF([1]HistoriaOrdenCW24031155!$C$1:$E$1413,A947,[1]HistoriaOrdenCW24031155!$E:$E)</f>
        <v>1701793</v>
      </c>
      <c r="C947" s="1">
        <f>SUMIFS([1]HistoriaOrdenCW24031155!$E$2:$E$1413,[1]HistoriaOrdenCW24031155!$C$2:$C$1413,A947,[1]HistoriaOrdenCW24031155!$Z$2:$Z$1413,"")</f>
        <v>0</v>
      </c>
      <c r="D947" s="1">
        <f>SUMIFS([1]HistoriaOrdenCW24031155!$E$2:$E$1413,[1]HistoriaOrdenCW24031155!$C$2:$C$1413,A947,[1]HistoriaOrdenCW24031155!$Z$2:$Z$1413,"&gt; 0")</f>
        <v>1701793</v>
      </c>
      <c r="E947" s="4">
        <f>IFERROR(IF(VLOOKUP(A947,[1]HistoriaOrdenCW24031155!$C$2:$Z$1413,24,FALSE)=0,"",VLOOKUP(A947,[1]HistoriaOrdenCW24031155!$C$2:$Z$1413,24,FALSE)),"")</f>
        <v>44350</v>
      </c>
      <c r="F947" s="2" t="str">
        <f>MID(IF(VLOOKUP("SurOccidente",[1]HistoriaOrdenCW24031155!$B948:$D$1413,2,FALSE)="NA","",(VLOOKUP("SurOccidente",[1]HistoriaOrdenCW24031155!$B948:$D$1413,3,FALSE))),1,90)</f>
        <v>Ampliación Localidades 700 - Ampliación Obras Civiles</v>
      </c>
      <c r="G947" s="4">
        <f>VLOOKUP(A947,[1]HistoriaOrdenCW24031155!$C$2:$O$1413,13,FALSE)</f>
        <v>44275</v>
      </c>
      <c r="H947" t="str">
        <f t="shared" si="15"/>
        <v>Año 2</v>
      </c>
      <c r="I947" s="2" t="str">
        <f>VLOOKUP(LEFT(A947,3),TablasAnexas!$A$22:$B$41,2,FALSE)</f>
        <v>Pasto</v>
      </c>
      <c r="L947" t="str">
        <f>VLOOKUP(A947,[1]HistoriaOrdenCW24031155!$C$2:$F$1413,4,FALSE)</f>
        <v>German Dario Mancipe</v>
      </c>
    </row>
    <row r="948" spans="1:12" x14ac:dyDescent="0.25">
      <c r="A948" t="str">
        <f>VLOOKUP("SurOccidente",[1]HistoriaOrdenCW24031155!$B949:$C$1413,2,FALSE)</f>
        <v>HUI.Matanza</v>
      </c>
      <c r="B948" s="3">
        <f ca="1">SUMIF([1]HistoriaOrdenCW24031155!$C$1:$E$1413,A948,[1]HistoriaOrdenCW24031155!$E:$E)</f>
        <v>12353987</v>
      </c>
      <c r="C948" s="1">
        <f>SUMIFS([1]HistoriaOrdenCW24031155!$E$2:$E$1413,[1]HistoriaOrdenCW24031155!$C$2:$C$1413,A948,[1]HistoriaOrdenCW24031155!$Z$2:$Z$1413,"")</f>
        <v>10000000</v>
      </c>
      <c r="D948" s="1">
        <f>SUMIFS([1]HistoriaOrdenCW24031155!$E$2:$E$1413,[1]HistoriaOrdenCW24031155!$C$2:$C$1413,A948,[1]HistoriaOrdenCW24031155!$Z$2:$Z$1413,"&gt; 0")</f>
        <v>2353987</v>
      </c>
      <c r="E948" s="4" t="str">
        <f>IFERROR(IF(VLOOKUP(A948,[1]HistoriaOrdenCW24031155!$C$2:$Z$1413,24,FALSE)=0,"",VLOOKUP(A948,[1]HistoriaOrdenCW24031155!$C$2:$Z$1413,24,FALSE)),"")</f>
        <v/>
      </c>
      <c r="F948" s="2" t="str">
        <f>MID(IF(VLOOKUP("SurOccidente",[1]HistoriaOrdenCW24031155!$B949:$D$1413,2,FALSE)="NA","",(VLOOKUP("SurOccidente",[1]HistoriaOrdenCW24031155!$B949:$D$1413,3,FALSE))),1,90)</f>
        <v>Ampliación Localidades 700 - Ampliación Obras Civiles</v>
      </c>
      <c r="G948" s="4">
        <f>VLOOKUP(A948,[1]HistoriaOrdenCW24031155!$C$2:$O$1413,13,FALSE)</f>
        <v>44550</v>
      </c>
      <c r="H948" t="str">
        <f t="shared" si="15"/>
        <v>Año 2</v>
      </c>
      <c r="I948" s="2" t="str">
        <f>VLOOKUP(LEFT(A948,3),TablasAnexas!$A$22:$B$41,2,FALSE)</f>
        <v>Huila</v>
      </c>
      <c r="L948" t="str">
        <f>VLOOKUP(A948,[1]HistoriaOrdenCW24031155!$C$2:$F$1413,4,FALSE)</f>
        <v>Luis Ediel Torres</v>
      </c>
    </row>
    <row r="949" spans="1:12" x14ac:dyDescent="0.25">
      <c r="A949" t="str">
        <f>VLOOKUP("SurOccidente",[1]HistoriaOrdenCW24031155!$B950:$C$1413,2,FALSE)</f>
        <v>POP.Matamoros</v>
      </c>
      <c r="B949" s="3">
        <f ca="1">SUMIF([1]HistoriaOrdenCW24031155!$C$1:$E$1413,A949,[1]HistoriaOrdenCW24031155!$E:$E)</f>
        <v>55381112</v>
      </c>
      <c r="C949" s="1">
        <f>SUMIFS([1]HistoriaOrdenCW24031155!$E$2:$E$1413,[1]HistoriaOrdenCW24031155!$C$2:$C$1413,A949,[1]HistoriaOrdenCW24031155!$Z$2:$Z$1413,"")</f>
        <v>50000000</v>
      </c>
      <c r="D949" s="1">
        <f>SUMIFS([1]HistoriaOrdenCW24031155!$E$2:$E$1413,[1]HistoriaOrdenCW24031155!$C$2:$C$1413,A949,[1]HistoriaOrdenCW24031155!$Z$2:$Z$1413,"&gt; 0")</f>
        <v>5381112</v>
      </c>
      <c r="E949" s="4" t="str">
        <f>IFERROR(IF(VLOOKUP(A949,[1]HistoriaOrdenCW24031155!$C$2:$Z$1413,24,FALSE)=0,"",VLOOKUP(A949,[1]HistoriaOrdenCW24031155!$C$2:$Z$1413,24,FALSE)),"")</f>
        <v/>
      </c>
      <c r="F949" s="2" t="str">
        <f>MID(IF(VLOOKUP("SurOccidente",[1]HistoriaOrdenCW24031155!$B950:$D$1413,2,FALSE)="NA","",(VLOOKUP("SurOccidente",[1]HistoriaOrdenCW24031155!$B950:$D$1413,3,FALSE))),1,90)</f>
        <v>Ampliación Localidades 700 - Ampliación Obras Civiles</v>
      </c>
      <c r="G949" s="4">
        <f>VLOOKUP(A949,[1]HistoriaOrdenCW24031155!$C$2:$O$1413,13,FALSE)</f>
        <v>44606</v>
      </c>
      <c r="H949" t="str">
        <f t="shared" si="15"/>
        <v>Año 3</v>
      </c>
      <c r="I949" s="2" t="str">
        <f>VLOOKUP(LEFT(A949,3),TablasAnexas!$A$22:$B$41,2,FALSE)</f>
        <v>Popayan</v>
      </c>
      <c r="L949" t="str">
        <f>VLOOKUP(A949,[1]HistoriaOrdenCW24031155!$C$2:$F$1413,4,FALSE)</f>
        <v>Luis Ediel Torres</v>
      </c>
    </row>
    <row r="950" spans="1:12" x14ac:dyDescent="0.25">
      <c r="A950" t="str">
        <f>VLOOKUP("SurOccidente",[1]HistoriaOrdenCW24031155!$B951:$C$1413,2,FALSE)</f>
        <v>PUT.Orito-2</v>
      </c>
      <c r="B950" s="3">
        <f ca="1">SUMIF([1]HistoriaOrdenCW24031155!$C$1:$E$1413,A950,[1]HistoriaOrdenCW24031155!$E:$E)</f>
        <v>20000000</v>
      </c>
      <c r="C950" s="1">
        <f>SUMIFS([1]HistoriaOrdenCW24031155!$E$2:$E$1413,[1]HistoriaOrdenCW24031155!$C$2:$C$1413,A950,[1]HistoriaOrdenCW24031155!$Z$2:$Z$1413,"")</f>
        <v>20000000</v>
      </c>
      <c r="D950" s="1">
        <f>SUMIFS([1]HistoriaOrdenCW24031155!$E$2:$E$1413,[1]HistoriaOrdenCW24031155!$C$2:$C$1413,A950,[1]HistoriaOrdenCW24031155!$Z$2:$Z$1413,"&gt; 0")</f>
        <v>0</v>
      </c>
      <c r="E950" s="4" t="str">
        <f>IFERROR(IF(VLOOKUP(A950,[1]HistoriaOrdenCW24031155!$C$2:$Z$1413,24,FALSE)=0,"",VLOOKUP(A950,[1]HistoriaOrdenCW24031155!$C$2:$Z$1413,24,FALSE)),"")</f>
        <v/>
      </c>
      <c r="F950" s="2" t="str">
        <f>MID(IF(VLOOKUP("SurOccidente",[1]HistoriaOrdenCW24031155!$B951:$D$1413,2,FALSE)="NA","",(VLOOKUP("SurOccidente",[1]HistoriaOrdenCW24031155!$B951:$D$1413,3,FALSE))),1,90)</f>
        <v>Adecuaciones - Obras Eléctricas Menores</v>
      </c>
      <c r="G950" s="4">
        <f>VLOOKUP(A950,[1]HistoriaOrdenCW24031155!$C$2:$O$1413,13,FALSE)</f>
        <v>44273</v>
      </c>
      <c r="H950" t="str">
        <f t="shared" si="15"/>
        <v>Año 2</v>
      </c>
      <c r="I950" s="2" t="str">
        <f>VLOOKUP(LEFT(A950,3),TablasAnexas!$A$22:$B$41,2,FALSE)</f>
        <v>Putumayo</v>
      </c>
      <c r="L950" t="str">
        <f>VLOOKUP(A950,[1]HistoriaOrdenCW24031155!$C$2:$F$1413,4,FALSE)</f>
        <v>Rafael Angel Garcia</v>
      </c>
    </row>
    <row r="951" spans="1:12" x14ac:dyDescent="0.25">
      <c r="A951" t="str">
        <f>VLOOKUP("SurOccidente",[1]HistoriaOrdenCW24031155!$B952:$C$1413,2,FALSE)</f>
        <v>CAU.Guapi-2</v>
      </c>
      <c r="B951" s="3">
        <f ca="1">SUMIF([1]HistoriaOrdenCW24031155!$C$1:$E$1413,A951,[1]HistoriaOrdenCW24031155!$E:$E)</f>
        <v>454467536</v>
      </c>
      <c r="C951" s="1">
        <f>SUMIFS([1]HistoriaOrdenCW24031155!$E$2:$E$1413,[1]HistoriaOrdenCW24031155!$C$2:$C$1413,A951,[1]HistoriaOrdenCW24031155!$Z$2:$Z$1413,"")</f>
        <v>55000000</v>
      </c>
      <c r="D951" s="1">
        <f>SUMIFS([1]HistoriaOrdenCW24031155!$E$2:$E$1413,[1]HistoriaOrdenCW24031155!$C$2:$C$1413,A951,[1]HistoriaOrdenCW24031155!$Z$2:$Z$1413,"&gt; 0")</f>
        <v>399467536</v>
      </c>
      <c r="E951" s="4" t="str">
        <f>IFERROR(IF(VLOOKUP(A951,[1]HistoriaOrdenCW24031155!$C$2:$Z$1413,24,FALSE)=0,"",VLOOKUP(A951,[1]HistoriaOrdenCW24031155!$C$2:$Z$1413,24,FALSE)),"")</f>
        <v/>
      </c>
      <c r="F951" s="2" t="str">
        <f>MID(IF(VLOOKUP("SurOccidente",[1]HistoriaOrdenCW24031155!$B952:$D$1413,2,FALSE)="NA","",(VLOOKUP("SurOccidente",[1]HistoriaOrdenCW24031155!$B952:$D$1413,3,FALSE))),1,90)</f>
        <v>Plan Espectro - Obra Civil 100%</v>
      </c>
      <c r="G951" s="4">
        <f>VLOOKUP(A951,[1]HistoriaOrdenCW24031155!$C$2:$O$1413,13,FALSE)</f>
        <v>44286</v>
      </c>
      <c r="H951" t="str">
        <f t="shared" si="15"/>
        <v>Año 2</v>
      </c>
      <c r="I951" s="2" t="str">
        <f>VLOOKUP(LEFT(A951,3),TablasAnexas!$A$22:$B$41,2,FALSE)</f>
        <v>Cauca</v>
      </c>
      <c r="L951" t="str">
        <f>VLOOKUP(A951,[1]HistoriaOrdenCW24031155!$C$2:$F$1413,4,FALSE)</f>
        <v>Rafael Angel Garcia</v>
      </c>
    </row>
    <row r="952" spans="1:12" x14ac:dyDescent="0.25">
      <c r="A952" t="str">
        <f>VLOOKUP("SurOccidente",[1]HistoriaOrdenCW24031155!$B953:$C$1413,2,FALSE)</f>
        <v>CAU.Guapi-2</v>
      </c>
      <c r="B952" s="3">
        <f ca="1">SUMIF([1]HistoriaOrdenCW24031155!$C$1:$E$1413,A952,[1]HistoriaOrdenCW24031155!$E:$E)</f>
        <v>454467536</v>
      </c>
      <c r="C952" s="1">
        <f>SUMIFS([1]HistoriaOrdenCW24031155!$E$2:$E$1413,[1]HistoriaOrdenCW24031155!$C$2:$C$1413,A952,[1]HistoriaOrdenCW24031155!$Z$2:$Z$1413,"")</f>
        <v>55000000</v>
      </c>
      <c r="D952" s="1">
        <f>SUMIFS([1]HistoriaOrdenCW24031155!$E$2:$E$1413,[1]HistoriaOrdenCW24031155!$C$2:$C$1413,A952,[1]HistoriaOrdenCW24031155!$Z$2:$Z$1413,"&gt; 0")</f>
        <v>399467536</v>
      </c>
      <c r="E952" s="4" t="str">
        <f>IFERROR(IF(VLOOKUP(A952,[1]HistoriaOrdenCW24031155!$C$2:$Z$1413,24,FALSE)=0,"",VLOOKUP(A952,[1]HistoriaOrdenCW24031155!$C$2:$Z$1413,24,FALSE)),"")</f>
        <v/>
      </c>
      <c r="F952" s="2" t="str">
        <f>MID(IF(VLOOKUP("SurOccidente",[1]HistoriaOrdenCW24031155!$B953:$D$1413,2,FALSE)="NA","",(VLOOKUP("SurOccidente",[1]HistoriaOrdenCW24031155!$B953:$D$1413,3,FALSE))),1,90)</f>
        <v>Plan de Expansión - Obra Civil 100%</v>
      </c>
      <c r="G952" s="4">
        <f>VLOOKUP(A952,[1]HistoriaOrdenCW24031155!$C$2:$O$1413,13,FALSE)</f>
        <v>44286</v>
      </c>
      <c r="H952" t="str">
        <f t="shared" si="15"/>
        <v>Año 2</v>
      </c>
      <c r="I952" s="2" t="str">
        <f>VLOOKUP(LEFT(A952,3),TablasAnexas!$A$22:$B$41,2,FALSE)</f>
        <v>Cauca</v>
      </c>
      <c r="L952" t="str">
        <f>VLOOKUP(A952,[1]HistoriaOrdenCW24031155!$C$2:$F$1413,4,FALSE)</f>
        <v>Rafael Angel Garcia</v>
      </c>
    </row>
    <row r="953" spans="1:12" x14ac:dyDescent="0.25">
      <c r="A953" t="str">
        <f>VLOOKUP("SurOccidente",[1]HistoriaOrdenCW24031155!$B954:$C$1413,2,FALSE)</f>
        <v>NAR.Aeropuerto Pasto</v>
      </c>
      <c r="B953" s="3">
        <f ca="1">SUMIF([1]HistoriaOrdenCW24031155!$C$1:$E$1413,A953,[1]HistoriaOrdenCW24031155!$E:$E)</f>
        <v>235855941</v>
      </c>
      <c r="C953" s="1">
        <f>SUMIFS([1]HistoriaOrdenCW24031155!$E$2:$E$1413,[1]HistoriaOrdenCW24031155!$C$2:$C$1413,A953,[1]HistoriaOrdenCW24031155!$Z$2:$Z$1413,"")</f>
        <v>0</v>
      </c>
      <c r="D953" s="1">
        <f>SUMIFS([1]HistoriaOrdenCW24031155!$E$2:$E$1413,[1]HistoriaOrdenCW24031155!$C$2:$C$1413,A953,[1]HistoriaOrdenCW24031155!$Z$2:$Z$1413,"&gt; 0")</f>
        <v>235855941</v>
      </c>
      <c r="E953" s="4">
        <f>IFERROR(IF(VLOOKUP(A953,[1]HistoriaOrdenCW24031155!$C$2:$Z$1413,24,FALSE)=0,"",VLOOKUP(A953,[1]HistoriaOrdenCW24031155!$C$2:$Z$1413,24,FALSE)),"")</f>
        <v>44624</v>
      </c>
      <c r="F953" s="2" t="str">
        <f>MID(IF(VLOOKUP("SurOccidente",[1]HistoriaOrdenCW24031155!$B954:$D$1413,2,FALSE)="NA","",(VLOOKUP("SurOccidente",[1]HistoriaOrdenCW24031155!$B954:$D$1413,3,FALSE))),1,90)</f>
        <v>Plan Espectro - Obra Eléctrica 100%</v>
      </c>
      <c r="G953" s="4">
        <f>VLOOKUP(A953,[1]HistoriaOrdenCW24031155!$C$2:$O$1413,13,FALSE)</f>
        <v>44286</v>
      </c>
      <c r="H953" t="str">
        <f t="shared" si="15"/>
        <v>Año 2</v>
      </c>
      <c r="I953" s="2" t="str">
        <f>VLOOKUP(LEFT(A953,3),TablasAnexas!$A$22:$B$41,2,FALSE)</f>
        <v>Nariño</v>
      </c>
      <c r="L953" t="str">
        <f>VLOOKUP(A953,[1]HistoriaOrdenCW24031155!$C$2:$F$1413,4,FALSE)</f>
        <v>Luis Ediel Torres</v>
      </c>
    </row>
    <row r="954" spans="1:12" x14ac:dyDescent="0.25">
      <c r="A954" t="str">
        <f>VLOOKUP("SurOccidente",[1]HistoriaOrdenCW24031155!$B955:$C$1413,2,FALSE)</f>
        <v>NAR.Aeropuerto Pasto</v>
      </c>
      <c r="B954" s="3">
        <f ca="1">SUMIF([1]HistoriaOrdenCW24031155!$C$1:$E$1413,A954,[1]HistoriaOrdenCW24031155!$E:$E)</f>
        <v>235855941</v>
      </c>
      <c r="C954" s="1">
        <f>SUMIFS([1]HistoriaOrdenCW24031155!$E$2:$E$1413,[1]HistoriaOrdenCW24031155!$C$2:$C$1413,A954,[1]HistoriaOrdenCW24031155!$Z$2:$Z$1413,"")</f>
        <v>0</v>
      </c>
      <c r="D954" s="1">
        <f>SUMIFS([1]HistoriaOrdenCW24031155!$E$2:$E$1413,[1]HistoriaOrdenCW24031155!$C$2:$C$1413,A954,[1]HistoriaOrdenCW24031155!$Z$2:$Z$1413,"&gt; 0")</f>
        <v>235855941</v>
      </c>
      <c r="E954" s="4">
        <f>IFERROR(IF(VLOOKUP(A954,[1]HistoriaOrdenCW24031155!$C$2:$Z$1413,24,FALSE)=0,"",VLOOKUP(A954,[1]HistoriaOrdenCW24031155!$C$2:$Z$1413,24,FALSE)),"")</f>
        <v>44624</v>
      </c>
      <c r="F954" s="2" t="str">
        <f>MID(IF(VLOOKUP("SurOccidente",[1]HistoriaOrdenCW24031155!$B955:$D$1413,2,FALSE)="NA","",(VLOOKUP("SurOccidente",[1]HistoriaOrdenCW24031155!$B955:$D$1413,3,FALSE))),1,90)</f>
        <v>Plan de Expansión - Obra Civil 100%</v>
      </c>
      <c r="G954" s="4">
        <f>VLOOKUP(A954,[1]HistoriaOrdenCW24031155!$C$2:$O$1413,13,FALSE)</f>
        <v>44286</v>
      </c>
      <c r="H954" t="str">
        <f t="shared" si="15"/>
        <v>Año 2</v>
      </c>
      <c r="I954" s="2" t="str">
        <f>VLOOKUP(LEFT(A954,3),TablasAnexas!$A$22:$B$41,2,FALSE)</f>
        <v>Nariño</v>
      </c>
      <c r="L954" t="str">
        <f>VLOOKUP(A954,[1]HistoriaOrdenCW24031155!$C$2:$F$1413,4,FALSE)</f>
        <v>Luis Ediel Torres</v>
      </c>
    </row>
    <row r="955" spans="1:12" x14ac:dyDescent="0.25">
      <c r="A955" t="str">
        <f>VLOOKUP("SurOccidente",[1]HistoriaOrdenCW24031155!$B956:$C$1413,2,FALSE)</f>
        <v>CAL.Juanambu</v>
      </c>
      <c r="B955" s="3">
        <f ca="1">SUMIF([1]HistoriaOrdenCW24031155!$C$1:$E$1413,A955,[1]HistoriaOrdenCW24031155!$E:$E)</f>
        <v>13109828</v>
      </c>
      <c r="C955" s="1">
        <f>SUMIFS([1]HistoriaOrdenCW24031155!$E$2:$E$1413,[1]HistoriaOrdenCW24031155!$C$2:$C$1413,A955,[1]HistoriaOrdenCW24031155!$Z$2:$Z$1413,"")</f>
        <v>0</v>
      </c>
      <c r="D955" s="1">
        <f>SUMIFS([1]HistoriaOrdenCW24031155!$E$2:$E$1413,[1]HistoriaOrdenCW24031155!$C$2:$C$1413,A955,[1]HistoriaOrdenCW24031155!$Z$2:$Z$1413,"&gt; 0")</f>
        <v>13109828</v>
      </c>
      <c r="E955" s="4">
        <f>IFERROR(IF(VLOOKUP(A955,[1]HistoriaOrdenCW24031155!$C$2:$Z$1413,24,FALSE)=0,"",VLOOKUP(A955,[1]HistoriaOrdenCW24031155!$C$2:$Z$1413,24,FALSE)),"")</f>
        <v>44321</v>
      </c>
      <c r="F955" s="2" t="str">
        <f>MID(IF(VLOOKUP("SurOccidente",[1]HistoriaOrdenCW24031155!$B956:$D$1413,2,FALSE)="NA","",(VLOOKUP("SurOccidente",[1]HistoriaOrdenCW24031155!$B956:$D$1413,3,FALSE))),1,90)</f>
        <v>Ampliación Localidades 700 - Ampliación Obras Civiles</v>
      </c>
      <c r="G955" s="4">
        <f>VLOOKUP(A955,[1]HistoriaOrdenCW24031155!$C$2:$O$1413,13,FALSE)</f>
        <v>44272</v>
      </c>
      <c r="H955" t="str">
        <f t="shared" si="15"/>
        <v>Año 2</v>
      </c>
      <c r="I955" s="2" t="str">
        <f>VLOOKUP(LEFT(A955,3),TablasAnexas!$A$22:$B$41,2,FALSE)</f>
        <v>Cali</v>
      </c>
      <c r="L955" t="str">
        <f>VLOOKUP(A955,[1]HistoriaOrdenCW24031155!$C$2:$F$1413,4,FALSE)</f>
        <v>German Dario Mancipe</v>
      </c>
    </row>
    <row r="956" spans="1:12" x14ac:dyDescent="0.25">
      <c r="A956" t="str">
        <f>VLOOKUP("SurOccidente",[1]HistoriaOrdenCW24031155!$B957:$C$1413,2,FALSE)</f>
        <v>CAQ.Kilometro 18</v>
      </c>
      <c r="B956" s="3">
        <f ca="1">SUMIF([1]HistoriaOrdenCW24031155!$C$1:$E$1413,A956,[1]HistoriaOrdenCW24031155!$E:$E)</f>
        <v>31353167</v>
      </c>
      <c r="C956" s="1">
        <f>SUMIFS([1]HistoriaOrdenCW24031155!$E$2:$E$1413,[1]HistoriaOrdenCW24031155!$C$2:$C$1413,A956,[1]HistoriaOrdenCW24031155!$Z$2:$Z$1413,"")</f>
        <v>30000000</v>
      </c>
      <c r="D956" s="1">
        <f>SUMIFS([1]HistoriaOrdenCW24031155!$E$2:$E$1413,[1]HistoriaOrdenCW24031155!$C$2:$C$1413,A956,[1]HistoriaOrdenCW24031155!$Z$2:$Z$1413,"&gt; 0")</f>
        <v>1353167</v>
      </c>
      <c r="E956" s="4" t="str">
        <f>IFERROR(IF(VLOOKUP(A956,[1]HistoriaOrdenCW24031155!$C$2:$Z$1413,24,FALSE)=0,"",VLOOKUP(A956,[1]HistoriaOrdenCW24031155!$C$2:$Z$1413,24,FALSE)),"")</f>
        <v/>
      </c>
      <c r="F956" s="2" t="str">
        <f>MID(IF(VLOOKUP("SurOccidente",[1]HistoriaOrdenCW24031155!$B957:$D$1413,2,FALSE)="NA","",(VLOOKUP("SurOccidente",[1]HistoriaOrdenCW24031155!$B957:$D$1413,3,FALSE))),1,90)</f>
        <v>Plan Espectro - Búsqueda de Sitios</v>
      </c>
      <c r="G956" s="4">
        <f>VLOOKUP(A956,[1]HistoriaOrdenCW24031155!$C$2:$O$1413,13,FALSE)</f>
        <v>44316</v>
      </c>
      <c r="H956" t="str">
        <f t="shared" si="15"/>
        <v>Año 2</v>
      </c>
      <c r="I956" s="2" t="str">
        <f>VLOOKUP(LEFT(A956,3),TablasAnexas!$A$22:$B$41,2,FALSE)</f>
        <v>Caqueta</v>
      </c>
      <c r="L956" t="str">
        <f>VLOOKUP(A956,[1]HistoriaOrdenCW24031155!$C$2:$F$1413,4,FALSE)</f>
        <v>Luis Ediel Torres</v>
      </c>
    </row>
    <row r="957" spans="1:12" x14ac:dyDescent="0.25">
      <c r="A957" t="str">
        <f>VLOOKUP("SurOccidente",[1]HistoriaOrdenCW24031155!$B958:$C$1413,2,FALSE)</f>
        <v>CAQ.Lusitania</v>
      </c>
      <c r="B957" s="3">
        <f ca="1">SUMIF([1]HistoriaOrdenCW24031155!$C$1:$E$1413,A957,[1]HistoriaOrdenCW24031155!$E:$E)</f>
        <v>1353167</v>
      </c>
      <c r="C957" s="1">
        <f>SUMIFS([1]HistoriaOrdenCW24031155!$E$2:$E$1413,[1]HistoriaOrdenCW24031155!$C$2:$C$1413,A957,[1]HistoriaOrdenCW24031155!$Z$2:$Z$1413,"")</f>
        <v>0</v>
      </c>
      <c r="D957" s="1">
        <f>SUMIFS([1]HistoriaOrdenCW24031155!$E$2:$E$1413,[1]HistoriaOrdenCW24031155!$C$2:$C$1413,A957,[1]HistoriaOrdenCW24031155!$Z$2:$Z$1413,"&gt; 0")</f>
        <v>1353167</v>
      </c>
      <c r="E957" s="4">
        <f>IFERROR(IF(VLOOKUP(A957,[1]HistoriaOrdenCW24031155!$C$2:$Z$1413,24,FALSE)=0,"",VLOOKUP(A957,[1]HistoriaOrdenCW24031155!$C$2:$Z$1413,24,FALSE)),"")</f>
        <v>44322</v>
      </c>
      <c r="F957" s="2" t="str">
        <f>MID(IF(VLOOKUP("SurOccidente",[1]HistoriaOrdenCW24031155!$B958:$D$1413,2,FALSE)="NA","",(VLOOKUP("SurOccidente",[1]HistoriaOrdenCW24031155!$B958:$D$1413,3,FALSE))),1,90)</f>
        <v>Plan Espectro - Búsqueda de Sitios</v>
      </c>
      <c r="G957" s="4">
        <f>VLOOKUP(A957,[1]HistoriaOrdenCW24031155!$C$2:$O$1413,13,FALSE)</f>
        <v>44271</v>
      </c>
      <c r="H957" t="str">
        <f t="shared" si="15"/>
        <v>Año 2</v>
      </c>
      <c r="I957" s="2" t="str">
        <f>VLOOKUP(LEFT(A957,3),TablasAnexas!$A$22:$B$41,2,FALSE)</f>
        <v>Caqueta</v>
      </c>
      <c r="L957" t="str">
        <f>VLOOKUP(A957,[1]HistoriaOrdenCW24031155!$C$2:$F$1413,4,FALSE)</f>
        <v>German Dario Mancipe</v>
      </c>
    </row>
    <row r="958" spans="1:12" x14ac:dyDescent="0.25">
      <c r="A958" t="str">
        <f>VLOOKUP("SurOccidente",[1]HistoriaOrdenCW24031155!$B959:$C$1413,2,FALSE)</f>
        <v>PUT.Bocana</v>
      </c>
      <c r="B958" s="3">
        <f ca="1">SUMIF([1]HistoriaOrdenCW24031155!$C$1:$E$1413,A958,[1]HistoriaOrdenCW24031155!$E:$E)</f>
        <v>231249750</v>
      </c>
      <c r="C958" s="1">
        <f>SUMIFS([1]HistoriaOrdenCW24031155!$E$2:$E$1413,[1]HistoriaOrdenCW24031155!$C$2:$C$1413,A958,[1]HistoriaOrdenCW24031155!$Z$2:$Z$1413,"")</f>
        <v>230000000</v>
      </c>
      <c r="D958" s="1">
        <f>SUMIFS([1]HistoriaOrdenCW24031155!$E$2:$E$1413,[1]HistoriaOrdenCW24031155!$C$2:$C$1413,A958,[1]HistoriaOrdenCW24031155!$Z$2:$Z$1413,"&gt; 0")</f>
        <v>1249750</v>
      </c>
      <c r="E958" s="4" t="str">
        <f>IFERROR(IF(VLOOKUP(A958,[1]HistoriaOrdenCW24031155!$C$2:$Z$1413,24,FALSE)=0,"",VLOOKUP(A958,[1]HistoriaOrdenCW24031155!$C$2:$Z$1413,24,FALSE)),"")</f>
        <v/>
      </c>
      <c r="F958" s="2" t="str">
        <f>MID(IF(VLOOKUP("SurOccidente",[1]HistoriaOrdenCW24031155!$B959:$D$1413,2,FALSE)="NA","",(VLOOKUP("SurOccidente",[1]HistoriaOrdenCW24031155!$B959:$D$1413,3,FALSE))),1,90)</f>
        <v>Plan Espectro - Búsqueda de Sitios</v>
      </c>
      <c r="G958" s="4">
        <f>VLOOKUP(A958,[1]HistoriaOrdenCW24031155!$C$2:$O$1413,13,FALSE)</f>
        <v>44312</v>
      </c>
      <c r="H958" t="str">
        <f t="shared" si="15"/>
        <v>Año 2</v>
      </c>
      <c r="I958" s="2" t="str">
        <f>VLOOKUP(LEFT(A958,3),TablasAnexas!$A$22:$B$41,2,FALSE)</f>
        <v>Putumayo</v>
      </c>
      <c r="L958" t="str">
        <f>VLOOKUP(A958,[1]HistoriaOrdenCW24031155!$C$2:$F$1413,4,FALSE)</f>
        <v>Luis Ediel Torres</v>
      </c>
    </row>
    <row r="959" spans="1:12" x14ac:dyDescent="0.25">
      <c r="A959" t="str">
        <f>VLOOKUP("SurOccidente",[1]HistoriaOrdenCW24031155!$B960:$C$1413,2,FALSE)</f>
        <v>PUT.Villa Flor</v>
      </c>
      <c r="B959" s="3">
        <f ca="1">SUMIF([1]HistoriaOrdenCW24031155!$C$1:$E$1413,A959,[1]HistoriaOrdenCW24031155!$E:$E)</f>
        <v>231249750</v>
      </c>
      <c r="C959" s="1">
        <f>SUMIFS([1]HistoriaOrdenCW24031155!$E$2:$E$1413,[1]HistoriaOrdenCW24031155!$C$2:$C$1413,A959,[1]HistoriaOrdenCW24031155!$Z$2:$Z$1413,"")</f>
        <v>230000000</v>
      </c>
      <c r="D959" s="1">
        <f>SUMIFS([1]HistoriaOrdenCW24031155!$E$2:$E$1413,[1]HistoriaOrdenCW24031155!$C$2:$C$1413,A959,[1]HistoriaOrdenCW24031155!$Z$2:$Z$1413,"&gt; 0")</f>
        <v>1249750</v>
      </c>
      <c r="E959" s="4" t="str">
        <f>IFERROR(IF(VLOOKUP(A959,[1]HistoriaOrdenCW24031155!$C$2:$Z$1413,24,FALSE)=0,"",VLOOKUP(A959,[1]HistoriaOrdenCW24031155!$C$2:$Z$1413,24,FALSE)),"")</f>
        <v/>
      </c>
      <c r="F959" s="2" t="str">
        <f>MID(IF(VLOOKUP("SurOccidente",[1]HistoriaOrdenCW24031155!$B960:$D$1413,2,FALSE)="NA","",(VLOOKUP("SurOccidente",[1]HistoriaOrdenCW24031155!$B960:$D$1413,3,FALSE))),1,90)</f>
        <v>Plan Espectro - Búsqueda de Sitios</v>
      </c>
      <c r="G959" s="4">
        <f>VLOOKUP(A959,[1]HistoriaOrdenCW24031155!$C$2:$O$1413,13,FALSE)</f>
        <v>44312</v>
      </c>
      <c r="H959" t="str">
        <f t="shared" si="15"/>
        <v>Año 2</v>
      </c>
      <c r="I959" s="2" t="str">
        <f>VLOOKUP(LEFT(A959,3),TablasAnexas!$A$22:$B$41,2,FALSE)</f>
        <v>Putumayo</v>
      </c>
      <c r="L959" t="str">
        <f>VLOOKUP(A959,[1]HistoriaOrdenCW24031155!$C$2:$F$1413,4,FALSE)</f>
        <v>Luis Ediel Torres</v>
      </c>
    </row>
    <row r="960" spans="1:12" x14ac:dyDescent="0.25">
      <c r="A960" t="str">
        <f>VLOOKUP("SurOccidente",[1]HistoriaOrdenCW24031155!$B961:$C$1413,2,FALSE)</f>
        <v>PUT.Coembi</v>
      </c>
      <c r="B960" s="3">
        <f ca="1">SUMIF([1]HistoriaOrdenCW24031155!$C$1:$E$1413,A960,[1]HistoriaOrdenCW24031155!$E:$E)</f>
        <v>13071530</v>
      </c>
      <c r="C960" s="1">
        <f>SUMIFS([1]HistoriaOrdenCW24031155!$E$2:$E$1413,[1]HistoriaOrdenCW24031155!$C$2:$C$1413,A960,[1]HistoriaOrdenCW24031155!$Z$2:$Z$1413,"")</f>
        <v>0</v>
      </c>
      <c r="D960" s="1">
        <f>SUMIFS([1]HistoriaOrdenCW24031155!$E$2:$E$1413,[1]HistoriaOrdenCW24031155!$C$2:$C$1413,A960,[1]HistoriaOrdenCW24031155!$Z$2:$Z$1413,"&gt; 0")</f>
        <v>13071530</v>
      </c>
      <c r="E960" s="4">
        <f>IFERROR(IF(VLOOKUP(A960,[1]HistoriaOrdenCW24031155!$C$2:$Z$1413,24,FALSE)=0,"",VLOOKUP(A960,[1]HistoriaOrdenCW24031155!$C$2:$Z$1413,24,FALSE)),"")</f>
        <v>44411</v>
      </c>
      <c r="F960" s="2" t="str">
        <f>MID(IF(VLOOKUP("SurOccidente",[1]HistoriaOrdenCW24031155!$B961:$D$1413,2,FALSE)="NA","",(VLOOKUP("SurOccidente",[1]HistoriaOrdenCW24031155!$B961:$D$1413,3,FALSE))),1,90)</f>
        <v>Ampliación Localidades 700 - Ampliación Obras Civiles</v>
      </c>
      <c r="G960" s="4">
        <f>VLOOKUP(A960,[1]HistoriaOrdenCW24031155!$C$2:$O$1413,13,FALSE)</f>
        <v>44319</v>
      </c>
      <c r="H960" t="str">
        <f t="shared" si="15"/>
        <v>Año 2</v>
      </c>
      <c r="I960" s="2" t="str">
        <f>VLOOKUP(LEFT(A960,3),TablasAnexas!$A$22:$B$41,2,FALSE)</f>
        <v>Putumayo</v>
      </c>
      <c r="L960" t="str">
        <f>VLOOKUP(A960,[1]HistoriaOrdenCW24031155!$C$2:$F$1413,4,FALSE)</f>
        <v>German Dario Mancipe</v>
      </c>
    </row>
    <row r="961" spans="1:12" x14ac:dyDescent="0.25">
      <c r="A961" t="str">
        <f>VLOOKUP("SurOccidente",[1]HistoriaOrdenCW24031155!$B962:$C$1413,2,FALSE)</f>
        <v>VAL.San Isidro</v>
      </c>
      <c r="B961" s="3">
        <f ca="1">SUMIF([1]HistoriaOrdenCW24031155!$C$1:$E$1413,A961,[1]HistoriaOrdenCW24031155!$E:$E)</f>
        <v>1343250</v>
      </c>
      <c r="C961" s="1">
        <f>SUMIFS([1]HistoriaOrdenCW24031155!$E$2:$E$1413,[1]HistoriaOrdenCW24031155!$C$2:$C$1413,A961,[1]HistoriaOrdenCW24031155!$Z$2:$Z$1413,"")</f>
        <v>0</v>
      </c>
      <c r="D961" s="1">
        <f>SUMIFS([1]HistoriaOrdenCW24031155!$E$2:$E$1413,[1]HistoriaOrdenCW24031155!$C$2:$C$1413,A961,[1]HistoriaOrdenCW24031155!$Z$2:$Z$1413,"&gt; 0")</f>
        <v>1343250</v>
      </c>
      <c r="E961" s="4">
        <f>IFERROR(IF(VLOOKUP(A961,[1]HistoriaOrdenCW24031155!$C$2:$Z$1413,24,FALSE)=0,"",VLOOKUP(A961,[1]HistoriaOrdenCW24031155!$C$2:$Z$1413,24,FALSE)),"")</f>
        <v>44322</v>
      </c>
      <c r="F961" s="2" t="str">
        <f>MID(IF(VLOOKUP("SurOccidente",[1]HistoriaOrdenCW24031155!$B962:$D$1413,2,FALSE)="NA","",(VLOOKUP("SurOccidente",[1]HistoriaOrdenCW24031155!$B962:$D$1413,3,FALSE))),1,90)</f>
        <v>Plan Espectro - Búsqueda de Sitios</v>
      </c>
      <c r="G961" s="4">
        <f>VLOOKUP(A961,[1]HistoriaOrdenCW24031155!$C$2:$O$1413,13,FALSE)</f>
        <v>44271</v>
      </c>
      <c r="H961" t="str">
        <f t="shared" si="15"/>
        <v>Año 2</v>
      </c>
      <c r="I961" s="2" t="str">
        <f>VLOOKUP(LEFT(A961,3),TablasAnexas!$A$22:$B$41,2,FALSE)</f>
        <v>Valle del Cauca</v>
      </c>
      <c r="L961" t="str">
        <f>VLOOKUP(A961,[1]HistoriaOrdenCW24031155!$C$2:$F$1413,4,FALSE)</f>
        <v>German Dario Mancipe</v>
      </c>
    </row>
    <row r="962" spans="1:12" x14ac:dyDescent="0.25">
      <c r="A962" t="str">
        <f>VLOOKUP("SurOccidente",[1]HistoriaOrdenCW24031155!$B963:$C$1413,2,FALSE)</f>
        <v>HUI.Bolivar</v>
      </c>
      <c r="B962" s="3">
        <f ca="1">SUMIF([1]HistoriaOrdenCW24031155!$C$1:$E$1413,A962,[1]HistoriaOrdenCW24031155!$E:$E)</f>
        <v>481689053</v>
      </c>
      <c r="C962" s="1">
        <f>SUMIFS([1]HistoriaOrdenCW24031155!$E$2:$E$1413,[1]HistoriaOrdenCW24031155!$C$2:$C$1413,A962,[1]HistoriaOrdenCW24031155!$Z$2:$Z$1413,"")</f>
        <v>280531975</v>
      </c>
      <c r="D962" s="1">
        <f>SUMIFS([1]HistoriaOrdenCW24031155!$E$2:$E$1413,[1]HistoriaOrdenCW24031155!$C$2:$C$1413,A962,[1]HistoriaOrdenCW24031155!$Z$2:$Z$1413,"&gt; 0")</f>
        <v>201157078</v>
      </c>
      <c r="E962" s="4" t="str">
        <f>IFERROR(IF(VLOOKUP(A962,[1]HistoriaOrdenCW24031155!$C$2:$Z$1413,24,FALSE)=0,"",VLOOKUP(A962,[1]HistoriaOrdenCW24031155!$C$2:$Z$1413,24,FALSE)),"")</f>
        <v/>
      </c>
      <c r="F962" s="2" t="str">
        <f>MID(IF(VLOOKUP("SurOccidente",[1]HistoriaOrdenCW24031155!$B963:$D$1413,2,FALSE)="NA","",(VLOOKUP("SurOccidente",[1]HistoriaOrdenCW24031155!$B963:$D$1413,3,FALSE))),1,90)</f>
        <v>Plan Espectro - Suministro de Torre</v>
      </c>
      <c r="G962" s="4">
        <f>VLOOKUP(A962,[1]HistoriaOrdenCW24031155!$C$2:$O$1413,13,FALSE)</f>
        <v>44284</v>
      </c>
      <c r="H962" t="str">
        <f t="shared" ref="H962:H1025" si="16">IF(YEAR(G962)=2022,"Año 3",IF(YEAR(G962)=2021,"Año 2","Año 1"))</f>
        <v>Año 2</v>
      </c>
      <c r="I962" s="2" t="str">
        <f>VLOOKUP(LEFT(A962,3),TablasAnexas!$A$22:$B$41,2,FALSE)</f>
        <v>Huila</v>
      </c>
      <c r="L962" t="str">
        <f>VLOOKUP(A962,[1]HistoriaOrdenCW24031155!$C$2:$F$1413,4,FALSE)</f>
        <v>Juan Carlos Gonzalez</v>
      </c>
    </row>
    <row r="963" spans="1:12" x14ac:dyDescent="0.25">
      <c r="A963" t="str">
        <f>VLOOKUP("SurOccidente",[1]HistoriaOrdenCW24031155!$B964:$C$1413,2,FALSE)</f>
        <v>PUT.Villa Garzon-5</v>
      </c>
      <c r="B963" s="3">
        <f ca="1">SUMIF([1]HistoriaOrdenCW24031155!$C$1:$E$1413,A963,[1]HistoriaOrdenCW24031155!$E:$E)</f>
        <v>379847124</v>
      </c>
      <c r="C963" s="1">
        <f>SUMIFS([1]HistoriaOrdenCW24031155!$E$2:$E$1413,[1]HistoriaOrdenCW24031155!$C$2:$C$1413,A963,[1]HistoriaOrdenCW24031155!$Z$2:$Z$1413,"")</f>
        <v>260000000</v>
      </c>
      <c r="D963" s="1">
        <f>SUMIFS([1]HistoriaOrdenCW24031155!$E$2:$E$1413,[1]HistoriaOrdenCW24031155!$C$2:$C$1413,A963,[1]HistoriaOrdenCW24031155!$Z$2:$Z$1413,"&gt; 0")</f>
        <v>119847124</v>
      </c>
      <c r="E963" s="4" t="str">
        <f>IFERROR(IF(VLOOKUP(A963,[1]HistoriaOrdenCW24031155!$C$2:$Z$1413,24,FALSE)=0,"",VLOOKUP(A963,[1]HistoriaOrdenCW24031155!$C$2:$Z$1413,24,FALSE)),"")</f>
        <v/>
      </c>
      <c r="F963" s="2" t="str">
        <f>MID(IF(VLOOKUP("SurOccidente",[1]HistoriaOrdenCW24031155!$B964:$D$1413,2,FALSE)="NA","",(VLOOKUP("SurOccidente",[1]HistoriaOrdenCW24031155!$B964:$D$1413,3,FALSE))),1,90)</f>
        <v>Plan de Expansión - Obra Eléctrica 100%</v>
      </c>
      <c r="G963" s="4">
        <f>VLOOKUP(A963,[1]HistoriaOrdenCW24031155!$C$2:$O$1413,13,FALSE)</f>
        <v>44603</v>
      </c>
      <c r="H963" t="str">
        <f t="shared" si="16"/>
        <v>Año 3</v>
      </c>
      <c r="I963" s="2" t="str">
        <f>VLOOKUP(LEFT(A963,3),TablasAnexas!$A$22:$B$41,2,FALSE)</f>
        <v>Putumayo</v>
      </c>
      <c r="L963" t="str">
        <f>VLOOKUP(A963,[1]HistoriaOrdenCW24031155!$C$2:$F$1413,4,FALSE)</f>
        <v>Rafael Angel Garcia</v>
      </c>
    </row>
    <row r="964" spans="1:12" x14ac:dyDescent="0.25">
      <c r="A964" t="str">
        <f>VLOOKUP("SurOccidente",[1]HistoriaOrdenCW24031155!$B965:$C$1413,2,FALSE)</f>
        <v>PUT.Villa Garzon-5</v>
      </c>
      <c r="B964" s="3">
        <f ca="1">SUMIF([1]HistoriaOrdenCW24031155!$C$1:$E$1413,A964,[1]HistoriaOrdenCW24031155!$E:$E)</f>
        <v>379847124</v>
      </c>
      <c r="C964" s="1">
        <f>SUMIFS([1]HistoriaOrdenCW24031155!$E$2:$E$1413,[1]HistoriaOrdenCW24031155!$C$2:$C$1413,A964,[1]HistoriaOrdenCW24031155!$Z$2:$Z$1413,"")</f>
        <v>260000000</v>
      </c>
      <c r="D964" s="1">
        <f>SUMIFS([1]HistoriaOrdenCW24031155!$E$2:$E$1413,[1]HistoriaOrdenCW24031155!$C$2:$C$1413,A964,[1]HistoriaOrdenCW24031155!$Z$2:$Z$1413,"&gt; 0")</f>
        <v>119847124</v>
      </c>
      <c r="E964" s="4" t="str">
        <f>IFERROR(IF(VLOOKUP(A964,[1]HistoriaOrdenCW24031155!$C$2:$Z$1413,24,FALSE)=0,"",VLOOKUP(A964,[1]HistoriaOrdenCW24031155!$C$2:$Z$1413,24,FALSE)),"")</f>
        <v/>
      </c>
      <c r="F964" s="2" t="str">
        <f>MID(IF(VLOOKUP("SurOccidente",[1]HistoriaOrdenCW24031155!$B965:$D$1413,2,FALSE)="NA","",(VLOOKUP("SurOccidente",[1]HistoriaOrdenCW24031155!$B965:$D$1413,3,FALSE))),1,90)</f>
        <v>Plan de Expansión - Obra Civil 100%</v>
      </c>
      <c r="G964" s="4">
        <f>VLOOKUP(A964,[1]HistoriaOrdenCW24031155!$C$2:$O$1413,13,FALSE)</f>
        <v>44603</v>
      </c>
      <c r="H964" t="str">
        <f t="shared" si="16"/>
        <v>Año 3</v>
      </c>
      <c r="I964" s="2" t="str">
        <f>VLOOKUP(LEFT(A964,3),TablasAnexas!$A$22:$B$41,2,FALSE)</f>
        <v>Putumayo</v>
      </c>
      <c r="L964" t="str">
        <f>VLOOKUP(A964,[1]HistoriaOrdenCW24031155!$C$2:$F$1413,4,FALSE)</f>
        <v>Rafael Angel Garcia</v>
      </c>
    </row>
    <row r="965" spans="1:12" x14ac:dyDescent="0.25">
      <c r="A965" t="str">
        <f>VLOOKUP("SurOccidente",[1]HistoriaOrdenCW24031155!$B966:$C$1413,2,FALSE)</f>
        <v>NAR.Tumaco-9</v>
      </c>
      <c r="B965" s="3">
        <f ca="1">SUMIF([1]HistoriaOrdenCW24031155!$C$1:$E$1413,A965,[1]HistoriaOrdenCW24031155!$E:$E)</f>
        <v>20000000</v>
      </c>
      <c r="C965" s="1">
        <f>SUMIFS([1]HistoriaOrdenCW24031155!$E$2:$E$1413,[1]HistoriaOrdenCW24031155!$C$2:$C$1413,A965,[1]HistoriaOrdenCW24031155!$Z$2:$Z$1413,"")</f>
        <v>20000000</v>
      </c>
      <c r="D965" s="1">
        <f>SUMIFS([1]HistoriaOrdenCW24031155!$E$2:$E$1413,[1]HistoriaOrdenCW24031155!$C$2:$C$1413,A965,[1]HistoriaOrdenCW24031155!$Z$2:$Z$1413,"&gt; 0")</f>
        <v>0</v>
      </c>
      <c r="E965" s="4" t="str">
        <f>IFERROR(IF(VLOOKUP(A965,[1]HistoriaOrdenCW24031155!$C$2:$Z$1413,24,FALSE)=0,"",VLOOKUP(A965,[1]HistoriaOrdenCW24031155!$C$2:$Z$1413,24,FALSE)),"")</f>
        <v/>
      </c>
      <c r="F965" s="2" t="str">
        <f>MID(IF(VLOOKUP("SurOccidente",[1]HistoriaOrdenCW24031155!$B966:$D$1413,2,FALSE)="NA","",(VLOOKUP("SurOccidente",[1]HistoriaOrdenCW24031155!$B966:$D$1413,3,FALSE))),1,90)</f>
        <v>Adecuaciones - Contrucción Red Electrica Plan Expansión</v>
      </c>
      <c r="G965" s="4">
        <f>VLOOKUP(A965,[1]HistoriaOrdenCW24031155!$C$2:$O$1413,13,FALSE)</f>
        <v>44533</v>
      </c>
      <c r="H965" t="str">
        <f t="shared" si="16"/>
        <v>Año 2</v>
      </c>
      <c r="I965" s="2" t="str">
        <f>VLOOKUP(LEFT(A965,3),TablasAnexas!$A$22:$B$41,2,FALSE)</f>
        <v>Nariño</v>
      </c>
      <c r="L965" t="str">
        <f>VLOOKUP(A965,[1]HistoriaOrdenCW24031155!$C$2:$F$1413,4,FALSE)</f>
        <v>German Dario Mancipe</v>
      </c>
    </row>
    <row r="966" spans="1:12" x14ac:dyDescent="0.25">
      <c r="A966" t="str">
        <f>VLOOKUP("SurOccidente",[1]HistoriaOrdenCW24031155!$B967:$C$1413,2,FALSE)</f>
        <v>CAL.Universidades</v>
      </c>
      <c r="B966" s="3">
        <f ca="1">SUMIF([1]HistoriaOrdenCW24031155!$C$1:$E$1413,A966,[1]HistoriaOrdenCW24031155!$E:$E)</f>
        <v>1811881</v>
      </c>
      <c r="C966" s="1">
        <f>SUMIFS([1]HistoriaOrdenCW24031155!$E$2:$E$1413,[1]HistoriaOrdenCW24031155!$C$2:$C$1413,A966,[1]HistoriaOrdenCW24031155!$Z$2:$Z$1413,"")</f>
        <v>0</v>
      </c>
      <c r="D966" s="1">
        <f>SUMIFS([1]HistoriaOrdenCW24031155!$E$2:$E$1413,[1]HistoriaOrdenCW24031155!$C$2:$C$1413,A966,[1]HistoriaOrdenCW24031155!$Z$2:$Z$1413,"&gt; 0")</f>
        <v>1811881</v>
      </c>
      <c r="E966" s="4">
        <f>IFERROR(IF(VLOOKUP(A966,[1]HistoriaOrdenCW24031155!$C$2:$Z$1413,24,FALSE)=0,"",VLOOKUP(A966,[1]HistoriaOrdenCW24031155!$C$2:$Z$1413,24,FALSE)),"")</f>
        <v>44292</v>
      </c>
      <c r="F966" s="2" t="str">
        <f>MID(IF(VLOOKUP("SurOccidente",[1]HistoriaOrdenCW24031155!$B967:$D$1413,2,FALSE)="NA","",(VLOOKUP("SurOccidente",[1]HistoriaOrdenCW24031155!$B967:$D$1413,3,FALSE))),1,90)</f>
        <v>Ampliación Localidades 700 - Ampliación Obras Civiles</v>
      </c>
      <c r="G966" s="4">
        <f>VLOOKUP(A966,[1]HistoriaOrdenCW24031155!$C$2:$O$1413,13,FALSE)</f>
        <v>44267</v>
      </c>
      <c r="H966" t="str">
        <f t="shared" si="16"/>
        <v>Año 2</v>
      </c>
      <c r="I966" s="2" t="str">
        <f>VLOOKUP(LEFT(A966,3),TablasAnexas!$A$22:$B$41,2,FALSE)</f>
        <v>Cali</v>
      </c>
      <c r="L966" t="str">
        <f>VLOOKUP(A966,[1]HistoriaOrdenCW24031155!$C$2:$F$1413,4,FALSE)</f>
        <v>German Dario Mancipe</v>
      </c>
    </row>
    <row r="967" spans="1:12" x14ac:dyDescent="0.25">
      <c r="A967" t="str">
        <f>VLOOKUP("SurOccidente",[1]HistoriaOrdenCW24031155!$B968:$C$1413,2,FALSE)</f>
        <v>PUT.Cabana</v>
      </c>
      <c r="B967" s="3">
        <f ca="1">SUMIF([1]HistoriaOrdenCW24031155!$C$1:$E$1413,A967,[1]HistoriaOrdenCW24031155!$E:$E)</f>
        <v>390490404</v>
      </c>
      <c r="C967" s="1">
        <f>SUMIFS([1]HistoriaOrdenCW24031155!$E$2:$E$1413,[1]HistoriaOrdenCW24031155!$C$2:$C$1413,A967,[1]HistoriaOrdenCW24031155!$Z$2:$Z$1413,"")</f>
        <v>50000000</v>
      </c>
      <c r="D967" s="1">
        <f>SUMIFS([1]HistoriaOrdenCW24031155!$E$2:$E$1413,[1]HistoriaOrdenCW24031155!$C$2:$C$1413,A967,[1]HistoriaOrdenCW24031155!$Z$2:$Z$1413,"&gt; 0")</f>
        <v>340490404</v>
      </c>
      <c r="E967" s="4">
        <f>IFERROR(IF(VLOOKUP(A967,[1]HistoriaOrdenCW24031155!$C$2:$Z$1413,24,FALSE)=0,"",VLOOKUP(A967,[1]HistoriaOrdenCW24031155!$C$2:$Z$1413,24,FALSE)),"")</f>
        <v>44624</v>
      </c>
      <c r="F967" s="2" t="str">
        <f>MID(IF(VLOOKUP("SurOccidente",[1]HistoriaOrdenCW24031155!$B968:$D$1413,2,FALSE)="NA","",(VLOOKUP("SurOccidente",[1]HistoriaOrdenCW24031155!$B968:$D$1413,3,FALSE))),1,90)</f>
        <v>Localidades 700 - Obra Eléctrica 100%</v>
      </c>
      <c r="G967" s="4">
        <f>VLOOKUP(A967,[1]HistoriaOrdenCW24031155!$C$2:$O$1413,13,FALSE)</f>
        <v>44256</v>
      </c>
      <c r="H967" t="str">
        <f t="shared" si="16"/>
        <v>Año 2</v>
      </c>
      <c r="I967" s="2" t="str">
        <f>VLOOKUP(LEFT(A967,3),TablasAnexas!$A$22:$B$41,2,FALSE)</f>
        <v>Putumayo</v>
      </c>
      <c r="L967" t="str">
        <f>VLOOKUP(A967,[1]HistoriaOrdenCW24031155!$C$2:$F$1413,4,FALSE)</f>
        <v>Juan Carlos Gonzalez</v>
      </c>
    </row>
    <row r="968" spans="1:12" x14ac:dyDescent="0.25">
      <c r="A968" t="str">
        <f>VLOOKUP("SurOccidente",[1]HistoriaOrdenCW24031155!$B969:$C$1413,2,FALSE)</f>
        <v>HUI.Palacio</v>
      </c>
      <c r="B968" s="3">
        <f ca="1">SUMIF([1]HistoriaOrdenCW24031155!$C$1:$E$1413,A968,[1]HistoriaOrdenCW24031155!$E:$E)</f>
        <v>422058240</v>
      </c>
      <c r="C968" s="1">
        <f>SUMIFS([1]HistoriaOrdenCW24031155!$E$2:$E$1413,[1]HistoriaOrdenCW24031155!$C$2:$C$1413,A968,[1]HistoriaOrdenCW24031155!$Z$2:$Z$1413,"")</f>
        <v>0</v>
      </c>
      <c r="D968" s="1">
        <f>SUMIFS([1]HistoriaOrdenCW24031155!$E$2:$E$1413,[1]HistoriaOrdenCW24031155!$C$2:$C$1413,A968,[1]HistoriaOrdenCW24031155!$Z$2:$Z$1413,"&gt; 0")</f>
        <v>422058240</v>
      </c>
      <c r="E968" s="4">
        <f>IFERROR(IF(VLOOKUP(A968,[1]HistoriaOrdenCW24031155!$C$2:$Z$1413,24,FALSE)=0,"",VLOOKUP(A968,[1]HistoriaOrdenCW24031155!$C$2:$Z$1413,24,FALSE)),"")</f>
        <v>44533</v>
      </c>
      <c r="F968" s="2" t="str">
        <f>MID(IF(VLOOKUP("SurOccidente",[1]HistoriaOrdenCW24031155!$B969:$D$1413,2,FALSE)="NA","",(VLOOKUP("SurOccidente",[1]HistoriaOrdenCW24031155!$B969:$D$1413,3,FALSE))),1,90)</f>
        <v>Refuerzos - Estructural</v>
      </c>
      <c r="G968" s="4">
        <f>VLOOKUP(A968,[1]HistoriaOrdenCW24031155!$C$2:$O$1413,13,FALSE)</f>
        <v>44270</v>
      </c>
      <c r="H968" t="str">
        <f t="shared" si="16"/>
        <v>Año 2</v>
      </c>
      <c r="I968" s="2" t="str">
        <f>VLOOKUP(LEFT(A968,3),TablasAnexas!$A$22:$B$41,2,FALSE)</f>
        <v>Huila</v>
      </c>
      <c r="L968" t="str">
        <f>VLOOKUP(A968,[1]HistoriaOrdenCW24031155!$C$2:$F$1413,4,FALSE)</f>
        <v>Juan Carlos Gonzalez</v>
      </c>
    </row>
    <row r="969" spans="1:12" x14ac:dyDescent="0.25">
      <c r="A969" t="str">
        <f>VLOOKUP("SurOccidente",[1]HistoriaOrdenCW24031155!$B970:$C$1413,2,FALSE)</f>
        <v>CAL.14 Pasoancho</v>
      </c>
      <c r="B969" s="3">
        <f ca="1">SUMIF([1]HistoriaOrdenCW24031155!$C$1:$E$1413,A969,[1]HistoriaOrdenCW24031155!$E:$E)</f>
        <v>7246381</v>
      </c>
      <c r="C969" s="1">
        <f>SUMIFS([1]HistoriaOrdenCW24031155!$E$2:$E$1413,[1]HistoriaOrdenCW24031155!$C$2:$C$1413,A969,[1]HistoriaOrdenCW24031155!$Z$2:$Z$1413,"")</f>
        <v>0</v>
      </c>
      <c r="D969" s="1">
        <f>SUMIFS([1]HistoriaOrdenCW24031155!$E$2:$E$1413,[1]HistoriaOrdenCW24031155!$C$2:$C$1413,A969,[1]HistoriaOrdenCW24031155!$Z$2:$Z$1413,"&gt; 0")</f>
        <v>7246381</v>
      </c>
      <c r="E969" s="4">
        <f>IFERROR(IF(VLOOKUP(A969,[1]HistoriaOrdenCW24031155!$C$2:$Z$1413,24,FALSE)=0,"",VLOOKUP(A969,[1]HistoriaOrdenCW24031155!$C$2:$Z$1413,24,FALSE)),"")</f>
        <v>44473</v>
      </c>
      <c r="F969" s="2" t="str">
        <f>MID(IF(VLOOKUP("SurOccidente",[1]HistoriaOrdenCW24031155!$B970:$D$1413,2,FALSE)="NA","",(VLOOKUP("SurOccidente",[1]HistoriaOrdenCW24031155!$B970:$D$1413,3,FALSE))),1,90)</f>
        <v>Adecuaciones - Obras Civiles Menores</v>
      </c>
      <c r="G969" s="4">
        <f>VLOOKUP(A969,[1]HistoriaOrdenCW24031155!$C$2:$O$1413,13,FALSE)</f>
        <v>44447</v>
      </c>
      <c r="H969" t="str">
        <f t="shared" si="16"/>
        <v>Año 2</v>
      </c>
      <c r="I969" s="2" t="str">
        <f>VLOOKUP(LEFT(A969,3),TablasAnexas!$A$22:$B$41,2,FALSE)</f>
        <v>Cali</v>
      </c>
      <c r="L969" t="str">
        <f>VLOOKUP(A969,[1]HistoriaOrdenCW24031155!$C$2:$F$1413,4,FALSE)</f>
        <v>German Dario Mancipe</v>
      </c>
    </row>
    <row r="970" spans="1:12" x14ac:dyDescent="0.25">
      <c r="A970" t="str">
        <f>VLOOKUP("SurOccidente",[1]HistoriaOrdenCW24031155!$B971:$C$1413,2,FALSE)</f>
        <v>PUT.San Antonio</v>
      </c>
      <c r="B970" s="3">
        <f ca="1">SUMIF([1]HistoriaOrdenCW24031155!$C$1:$E$1413,A970,[1]HistoriaOrdenCW24031155!$E:$E)</f>
        <v>659138</v>
      </c>
      <c r="C970" s="1">
        <f>SUMIFS([1]HistoriaOrdenCW24031155!$E$2:$E$1413,[1]HistoriaOrdenCW24031155!$C$2:$C$1413,A970,[1]HistoriaOrdenCW24031155!$Z$2:$Z$1413,"")</f>
        <v>0</v>
      </c>
      <c r="D970" s="1">
        <f>SUMIFS([1]HistoriaOrdenCW24031155!$E$2:$E$1413,[1]HistoriaOrdenCW24031155!$C$2:$C$1413,A970,[1]HistoriaOrdenCW24031155!$Z$2:$Z$1413,"&gt; 0")</f>
        <v>659138</v>
      </c>
      <c r="E970" s="4">
        <f>IFERROR(IF(VLOOKUP(A970,[1]HistoriaOrdenCW24031155!$C$2:$Z$1413,24,FALSE)=0,"",VLOOKUP(A970,[1]HistoriaOrdenCW24031155!$C$2:$Z$1413,24,FALSE)),"")</f>
        <v>44567</v>
      </c>
      <c r="F970" s="2" t="str">
        <f>MID(IF(VLOOKUP("SurOccidente",[1]HistoriaOrdenCW24031155!$B971:$D$1413,2,FALSE)="NA","",(VLOOKUP("SurOccidente",[1]HistoriaOrdenCW24031155!$B971:$D$1413,3,FALSE))),1,90)</f>
        <v>Adecuaciones - Obras Civiles Menores</v>
      </c>
      <c r="G970" s="4">
        <f>VLOOKUP(A970,[1]HistoriaOrdenCW24031155!$C$2:$O$1413,13,FALSE)</f>
        <v>44270</v>
      </c>
      <c r="H970" t="str">
        <f t="shared" si="16"/>
        <v>Año 2</v>
      </c>
      <c r="I970" s="2" t="str">
        <f>VLOOKUP(LEFT(A970,3),TablasAnexas!$A$22:$B$41,2,FALSE)</f>
        <v>Putumayo</v>
      </c>
      <c r="L970" t="str">
        <f>VLOOKUP(A970,[1]HistoriaOrdenCW24031155!$C$2:$F$1413,4,FALSE)</f>
        <v>Juan Carlos Gonzalez</v>
      </c>
    </row>
    <row r="971" spans="1:12" x14ac:dyDescent="0.25">
      <c r="A971" t="str">
        <f>VLOOKUP("SurOccidente",[1]HistoriaOrdenCW24031155!$B972:$C$1413,2,FALSE)</f>
        <v>PUT.La Hormiga</v>
      </c>
      <c r="B971" s="3">
        <f ca="1">SUMIF([1]HistoriaOrdenCW24031155!$C$1:$E$1413,A971,[1]HistoriaOrdenCW24031155!$E:$E)</f>
        <v>9721974</v>
      </c>
      <c r="C971" s="1">
        <f>SUMIFS([1]HistoriaOrdenCW24031155!$E$2:$E$1413,[1]HistoriaOrdenCW24031155!$C$2:$C$1413,A971,[1]HistoriaOrdenCW24031155!$Z$2:$Z$1413,"")</f>
        <v>0</v>
      </c>
      <c r="D971" s="1">
        <f>SUMIFS([1]HistoriaOrdenCW24031155!$E$2:$E$1413,[1]HistoriaOrdenCW24031155!$C$2:$C$1413,A971,[1]HistoriaOrdenCW24031155!$Z$2:$Z$1413,"&gt; 0")</f>
        <v>9721974</v>
      </c>
      <c r="E971" s="4">
        <f>IFERROR(IF(VLOOKUP(A971,[1]HistoriaOrdenCW24031155!$C$2:$Z$1413,24,FALSE)=0,"",VLOOKUP(A971,[1]HistoriaOrdenCW24031155!$C$2:$Z$1413,24,FALSE)),"")</f>
        <v>44350</v>
      </c>
      <c r="F971" s="2" t="str">
        <f>MID(IF(VLOOKUP("SurOccidente",[1]HistoriaOrdenCW24031155!$B972:$D$1413,2,FALSE)="NA","",(VLOOKUP("SurOccidente",[1]HistoriaOrdenCW24031155!$B972:$D$1413,3,FALSE))),1,90)</f>
        <v>Adecuaciones - Obras Civiles Menores</v>
      </c>
      <c r="G971" s="4">
        <f>VLOOKUP(A971,[1]HistoriaOrdenCW24031155!$C$2:$O$1413,13,FALSE)</f>
        <v>44280</v>
      </c>
      <c r="H971" t="str">
        <f t="shared" si="16"/>
        <v>Año 2</v>
      </c>
      <c r="I971" s="2" t="str">
        <f>VLOOKUP(LEFT(A971,3),TablasAnexas!$A$22:$B$41,2,FALSE)</f>
        <v>Putumayo</v>
      </c>
      <c r="L971" t="str">
        <f>VLOOKUP(A971,[1]HistoriaOrdenCW24031155!$C$2:$F$1413,4,FALSE)</f>
        <v>German Dario Mancipe</v>
      </c>
    </row>
    <row r="972" spans="1:12" x14ac:dyDescent="0.25">
      <c r="A972" t="str">
        <f>VLOOKUP("SurOccidente",[1]HistoriaOrdenCW24031155!$B973:$C$1413,2,FALSE)</f>
        <v>CAU.El Tambo-2</v>
      </c>
      <c r="B972" s="3">
        <f ca="1">SUMIF([1]HistoriaOrdenCW24031155!$C$1:$E$1413,A972,[1]HistoriaOrdenCW24031155!$E:$E)</f>
        <v>4359243</v>
      </c>
      <c r="C972" s="1">
        <f>SUMIFS([1]HistoriaOrdenCW24031155!$E$2:$E$1413,[1]HistoriaOrdenCW24031155!$C$2:$C$1413,A972,[1]HistoriaOrdenCW24031155!$Z$2:$Z$1413,"")</f>
        <v>0</v>
      </c>
      <c r="D972" s="1">
        <f>SUMIFS([1]HistoriaOrdenCW24031155!$E$2:$E$1413,[1]HistoriaOrdenCW24031155!$C$2:$C$1413,A972,[1]HistoriaOrdenCW24031155!$Z$2:$Z$1413,"&gt; 0")</f>
        <v>4359243</v>
      </c>
      <c r="E972" s="4">
        <f>IFERROR(IF(VLOOKUP(A972,[1]HistoriaOrdenCW24031155!$C$2:$Z$1413,24,FALSE)=0,"",VLOOKUP(A972,[1]HistoriaOrdenCW24031155!$C$2:$Z$1413,24,FALSE)),"")</f>
        <v>44292</v>
      </c>
      <c r="F972" s="2" t="str">
        <f>MID(IF(VLOOKUP("SurOccidente",[1]HistoriaOrdenCW24031155!$B973:$D$1413,2,FALSE)="NA","",(VLOOKUP("SurOccidente",[1]HistoriaOrdenCW24031155!$B973:$D$1413,3,FALSE))),1,90)</f>
        <v>Ampliación Localidades 700 - Ampliación Obras Civiles</v>
      </c>
      <c r="G972" s="4">
        <f>VLOOKUP(A972,[1]HistoriaOrdenCW24031155!$C$2:$O$1413,13,FALSE)</f>
        <v>44261</v>
      </c>
      <c r="H972" t="str">
        <f t="shared" si="16"/>
        <v>Año 2</v>
      </c>
      <c r="I972" s="2" t="str">
        <f>VLOOKUP(LEFT(A972,3),TablasAnexas!$A$22:$B$41,2,FALSE)</f>
        <v>Cauca</v>
      </c>
      <c r="L972" t="str">
        <f>VLOOKUP(A972,[1]HistoriaOrdenCW24031155!$C$2:$F$1413,4,FALSE)</f>
        <v>German Dario Mancipe</v>
      </c>
    </row>
    <row r="973" spans="1:12" x14ac:dyDescent="0.25">
      <c r="A973" t="str">
        <f>VLOOKUP("SurOccidente",[1]HistoriaOrdenCW24031155!$B974:$C$1413,2,FALSE)</f>
        <v>TOL.La Paloma</v>
      </c>
      <c r="B973" s="3">
        <f ca="1">SUMIF([1]HistoriaOrdenCW24031155!$C$1:$E$1413,A973,[1]HistoriaOrdenCW24031155!$E:$E)</f>
        <v>23000000</v>
      </c>
      <c r="C973" s="1">
        <f>SUMIFS([1]HistoriaOrdenCW24031155!$E$2:$E$1413,[1]HistoriaOrdenCW24031155!$C$2:$C$1413,A973,[1]HistoriaOrdenCW24031155!$Z$2:$Z$1413,"")</f>
        <v>23000000</v>
      </c>
      <c r="D973" s="1">
        <f>SUMIFS([1]HistoriaOrdenCW24031155!$E$2:$E$1413,[1]HistoriaOrdenCW24031155!$C$2:$C$1413,A973,[1]HistoriaOrdenCW24031155!$Z$2:$Z$1413,"&gt; 0")</f>
        <v>0</v>
      </c>
      <c r="E973" s="4" t="str">
        <f>IFERROR(IF(VLOOKUP(A973,[1]HistoriaOrdenCW24031155!$C$2:$Z$1413,24,FALSE)=0,"",VLOOKUP(A973,[1]HistoriaOrdenCW24031155!$C$2:$Z$1413,24,FALSE)),"")</f>
        <v/>
      </c>
      <c r="F973" s="2" t="str">
        <f>MID(IF(VLOOKUP("SurOccidente",[1]HistoriaOrdenCW24031155!$B974:$D$1413,2,FALSE)="NA","",(VLOOKUP("SurOccidente",[1]HistoriaOrdenCW24031155!$B974:$D$1413,3,FALSE))),1,90)</f>
        <v>Adecuaciones - Obras Eléctricas Menores</v>
      </c>
      <c r="G973" s="4">
        <f>VLOOKUP(A973,[1]HistoriaOrdenCW24031155!$C$2:$O$1413,13,FALSE)</f>
        <v>44235</v>
      </c>
      <c r="H973" t="str">
        <f t="shared" si="16"/>
        <v>Año 2</v>
      </c>
      <c r="I973" s="2" t="str">
        <f>VLOOKUP(LEFT(A973,3),TablasAnexas!$A$22:$B$41,2,FALSE)</f>
        <v>Tolima</v>
      </c>
      <c r="L973" t="str">
        <f>VLOOKUP(A973,[1]HistoriaOrdenCW24031155!$C$2:$F$1413,4,FALSE)</f>
        <v>Rafael Angel Garcia</v>
      </c>
    </row>
    <row r="974" spans="1:12" x14ac:dyDescent="0.25">
      <c r="A974" t="str">
        <f>VLOOKUP("SurOccidente",[1]HistoriaOrdenCW24031155!$B975:$C$1413,2,FALSE)</f>
        <v>CAU.Valle Nuevo</v>
      </c>
      <c r="B974" s="3">
        <f ca="1">SUMIF([1]HistoriaOrdenCW24031155!$C$1:$E$1413,A974,[1]HistoriaOrdenCW24031155!$E:$E)</f>
        <v>21314326</v>
      </c>
      <c r="C974" s="1">
        <f>SUMIFS([1]HistoriaOrdenCW24031155!$E$2:$E$1413,[1]HistoriaOrdenCW24031155!$C$2:$C$1413,A974,[1]HistoriaOrdenCW24031155!$Z$2:$Z$1413,"")</f>
        <v>20000000</v>
      </c>
      <c r="D974" s="1">
        <f>SUMIFS([1]HistoriaOrdenCW24031155!$E$2:$E$1413,[1]HistoriaOrdenCW24031155!$C$2:$C$1413,A974,[1]HistoriaOrdenCW24031155!$Z$2:$Z$1413,"&gt; 0")</f>
        <v>1314326</v>
      </c>
      <c r="E974" s="4">
        <f>IFERROR(IF(VLOOKUP(A974,[1]HistoriaOrdenCW24031155!$C$2:$Z$1413,24,FALSE)=0,"",VLOOKUP(A974,[1]HistoriaOrdenCW24031155!$C$2:$Z$1413,24,FALSE)),"")</f>
        <v>44624</v>
      </c>
      <c r="F974" s="2" t="str">
        <f>MID(IF(VLOOKUP("SurOccidente",[1]HistoriaOrdenCW24031155!$B975:$D$1413,2,FALSE)="NA","",(VLOOKUP("SurOccidente",[1]HistoriaOrdenCW24031155!$B975:$D$1413,3,FALSE))),1,90)</f>
        <v>Adecuaciones - Obras Eléctricas Menores</v>
      </c>
      <c r="G974" s="4">
        <f>VLOOKUP(A974,[1]HistoriaOrdenCW24031155!$C$2:$O$1413,13,FALSE)</f>
        <v>44235</v>
      </c>
      <c r="H974" t="str">
        <f t="shared" si="16"/>
        <v>Año 2</v>
      </c>
      <c r="I974" s="2" t="str">
        <f>VLOOKUP(LEFT(A974,3),TablasAnexas!$A$22:$B$41,2,FALSE)</f>
        <v>Cauca</v>
      </c>
      <c r="L974" t="str">
        <f>VLOOKUP(A974,[1]HistoriaOrdenCW24031155!$C$2:$F$1413,4,FALSE)</f>
        <v>Rafael Angel Garcia</v>
      </c>
    </row>
    <row r="975" spans="1:12" x14ac:dyDescent="0.25">
      <c r="A975" t="str">
        <f>VLOOKUP("SurOccidente",[1]HistoriaOrdenCW24031155!$B976:$C$1413,2,FALSE)</f>
        <v>HUI.Santa Maria-2</v>
      </c>
      <c r="B975" s="3">
        <f ca="1">SUMIF([1]HistoriaOrdenCW24031155!$C$1:$E$1413,A975,[1]HistoriaOrdenCW24031155!$E:$E)</f>
        <v>30000000</v>
      </c>
      <c r="C975" s="1">
        <f>SUMIFS([1]HistoriaOrdenCW24031155!$E$2:$E$1413,[1]HistoriaOrdenCW24031155!$C$2:$C$1413,A975,[1]HistoriaOrdenCW24031155!$Z$2:$Z$1413,"")</f>
        <v>30000000</v>
      </c>
      <c r="D975" s="1">
        <f>SUMIFS([1]HistoriaOrdenCW24031155!$E$2:$E$1413,[1]HistoriaOrdenCW24031155!$C$2:$C$1413,A975,[1]HistoriaOrdenCW24031155!$Z$2:$Z$1413,"&gt; 0")</f>
        <v>0</v>
      </c>
      <c r="E975" s="4" t="str">
        <f>IFERROR(IF(VLOOKUP(A975,[1]HistoriaOrdenCW24031155!$C$2:$Z$1413,24,FALSE)=0,"",VLOOKUP(A975,[1]HistoriaOrdenCW24031155!$C$2:$Z$1413,24,FALSE)),"")</f>
        <v/>
      </c>
      <c r="F975" s="2" t="str">
        <f>MID(IF(VLOOKUP("SurOccidente",[1]HistoriaOrdenCW24031155!$B976:$D$1413,2,FALSE)="NA","",(VLOOKUP("SurOccidente",[1]HistoriaOrdenCW24031155!$B976:$D$1413,3,FALSE))),1,90)</f>
        <v>Adecuaciones - Obras Eléctricas Menores</v>
      </c>
      <c r="G975" s="4">
        <f>VLOOKUP(A975,[1]HistoriaOrdenCW24031155!$C$2:$O$1413,13,FALSE)</f>
        <v>44235</v>
      </c>
      <c r="H975" t="str">
        <f t="shared" si="16"/>
        <v>Año 2</v>
      </c>
      <c r="I975" s="2" t="str">
        <f>VLOOKUP(LEFT(A975,3),TablasAnexas!$A$22:$B$41,2,FALSE)</f>
        <v>Huila</v>
      </c>
      <c r="L975" t="str">
        <f>VLOOKUP(A975,[1]HistoriaOrdenCW24031155!$C$2:$F$1413,4,FALSE)</f>
        <v>Rafael Angel Garcia</v>
      </c>
    </row>
    <row r="976" spans="1:12" x14ac:dyDescent="0.25">
      <c r="A976" t="str">
        <f>VLOOKUP("SurOccidente",[1]HistoriaOrdenCW24031155!$B977:$C$1413,2,FALSE)</f>
        <v>PUT.Arcanchi</v>
      </c>
      <c r="B976" s="3">
        <f ca="1">SUMIF([1]HistoriaOrdenCW24031155!$C$1:$E$1413,A976,[1]HistoriaOrdenCW24031155!$E:$E)</f>
        <v>49474242</v>
      </c>
      <c r="C976" s="1">
        <f>SUMIFS([1]HistoriaOrdenCW24031155!$E$2:$E$1413,[1]HistoriaOrdenCW24031155!$C$2:$C$1413,A976,[1]HistoriaOrdenCW24031155!$Z$2:$Z$1413,"")</f>
        <v>20000000</v>
      </c>
      <c r="D976" s="1">
        <f>SUMIFS([1]HistoriaOrdenCW24031155!$E$2:$E$1413,[1]HistoriaOrdenCW24031155!$C$2:$C$1413,A976,[1]HistoriaOrdenCW24031155!$Z$2:$Z$1413,"&gt; 0")</f>
        <v>29474242</v>
      </c>
      <c r="E976" s="4">
        <f>IFERROR(IF(VLOOKUP(A976,[1]HistoriaOrdenCW24031155!$C$2:$Z$1413,24,FALSE)=0,"",VLOOKUP(A976,[1]HistoriaOrdenCW24031155!$C$2:$Z$1413,24,FALSE)),"")</f>
        <v>44533</v>
      </c>
      <c r="F976" s="2" t="str">
        <f>MID(IF(VLOOKUP("SurOccidente",[1]HistoriaOrdenCW24031155!$B977:$D$1413,2,FALSE)="NA","",(VLOOKUP("SurOccidente",[1]HistoriaOrdenCW24031155!$B977:$D$1413,3,FALSE))),1,90)</f>
        <v>Adecuaciones - Obras Eléctricas Menores</v>
      </c>
      <c r="G976" s="4">
        <f>VLOOKUP(A976,[1]HistoriaOrdenCW24031155!$C$2:$O$1413,13,FALSE)</f>
        <v>44235</v>
      </c>
      <c r="H976" t="str">
        <f t="shared" si="16"/>
        <v>Año 2</v>
      </c>
      <c r="I976" s="2" t="str">
        <f>VLOOKUP(LEFT(A976,3),TablasAnexas!$A$22:$B$41,2,FALSE)</f>
        <v>Putumayo</v>
      </c>
      <c r="L976" t="str">
        <f>VLOOKUP(A976,[1]HistoriaOrdenCW24031155!$C$2:$F$1413,4,FALSE)</f>
        <v>Rafael Angel Garcia</v>
      </c>
    </row>
    <row r="977" spans="1:12" x14ac:dyDescent="0.25">
      <c r="A977" t="str">
        <f>VLOOKUP("SurOccidente",[1]HistoriaOrdenCW24031155!$B978:$C$1413,2,FALSE)</f>
        <v>CAU.Pachonga</v>
      </c>
      <c r="B977" s="3">
        <f ca="1">SUMIF([1]HistoriaOrdenCW24031155!$C$1:$E$1413,A977,[1]HistoriaOrdenCW24031155!$E:$E)</f>
        <v>21314326</v>
      </c>
      <c r="C977" s="1">
        <f>SUMIFS([1]HistoriaOrdenCW24031155!$E$2:$E$1413,[1]HistoriaOrdenCW24031155!$C$2:$C$1413,A977,[1]HistoriaOrdenCW24031155!$Z$2:$Z$1413,"")</f>
        <v>20000000</v>
      </c>
      <c r="D977" s="1">
        <f>SUMIFS([1]HistoriaOrdenCW24031155!$E$2:$E$1413,[1]HistoriaOrdenCW24031155!$C$2:$C$1413,A977,[1]HistoriaOrdenCW24031155!$Z$2:$Z$1413,"&gt; 0")</f>
        <v>1314326</v>
      </c>
      <c r="E977" s="4">
        <f>IFERROR(IF(VLOOKUP(A977,[1]HistoriaOrdenCW24031155!$C$2:$Z$1413,24,FALSE)=0,"",VLOOKUP(A977,[1]HistoriaOrdenCW24031155!$C$2:$Z$1413,24,FALSE)),"")</f>
        <v>44624</v>
      </c>
      <c r="F977" s="2" t="str">
        <f>MID(IF(VLOOKUP("SurOccidente",[1]HistoriaOrdenCW24031155!$B978:$D$1413,2,FALSE)="NA","",(VLOOKUP("SurOccidente",[1]HistoriaOrdenCW24031155!$B978:$D$1413,3,FALSE))),1,90)</f>
        <v>Adecuaciones - Obras Eléctricas Menores</v>
      </c>
      <c r="G977" s="4">
        <f>VLOOKUP(A977,[1]HistoriaOrdenCW24031155!$C$2:$O$1413,13,FALSE)</f>
        <v>44235</v>
      </c>
      <c r="H977" t="str">
        <f t="shared" si="16"/>
        <v>Año 2</v>
      </c>
      <c r="I977" s="2" t="str">
        <f>VLOOKUP(LEFT(A977,3),TablasAnexas!$A$22:$B$41,2,FALSE)</f>
        <v>Cauca</v>
      </c>
      <c r="L977" t="str">
        <f>VLOOKUP(A977,[1]HistoriaOrdenCW24031155!$C$2:$F$1413,4,FALSE)</f>
        <v>Rafael Angel Garcia</v>
      </c>
    </row>
    <row r="978" spans="1:12" x14ac:dyDescent="0.25">
      <c r="A978" t="str">
        <f>VLOOKUP("SurOccidente",[1]HistoriaOrdenCW24031155!$B979:$C$1413,2,FALSE)</f>
        <v>HUI.Zona Franca</v>
      </c>
      <c r="B978" s="3">
        <f ca="1">SUMIF([1]HistoriaOrdenCW24031155!$C$1:$E$1413,A978,[1]HistoriaOrdenCW24031155!$E:$E)</f>
        <v>30000000</v>
      </c>
      <c r="C978" s="1">
        <f>SUMIFS([1]HistoriaOrdenCW24031155!$E$2:$E$1413,[1]HistoriaOrdenCW24031155!$C$2:$C$1413,A978,[1]HistoriaOrdenCW24031155!$Z$2:$Z$1413,"")</f>
        <v>30000000</v>
      </c>
      <c r="D978" s="1">
        <f>SUMIFS([1]HistoriaOrdenCW24031155!$E$2:$E$1413,[1]HistoriaOrdenCW24031155!$C$2:$C$1413,A978,[1]HistoriaOrdenCW24031155!$Z$2:$Z$1413,"&gt; 0")</f>
        <v>0</v>
      </c>
      <c r="E978" s="4" t="str">
        <f>IFERROR(IF(VLOOKUP(A978,[1]HistoriaOrdenCW24031155!$C$2:$Z$1413,24,FALSE)=0,"",VLOOKUP(A978,[1]HistoriaOrdenCW24031155!$C$2:$Z$1413,24,FALSE)),"")</f>
        <v/>
      </c>
      <c r="F978" s="2" t="str">
        <f>MID(IF(VLOOKUP("SurOccidente",[1]HistoriaOrdenCW24031155!$B979:$D$1413,2,FALSE)="NA","",(VLOOKUP("SurOccidente",[1]HistoriaOrdenCW24031155!$B979:$D$1413,3,FALSE))),1,90)</f>
        <v>Adecuaciones - Obras Eléctricas Menores</v>
      </c>
      <c r="G978" s="4">
        <f>VLOOKUP(A978,[1]HistoriaOrdenCW24031155!$C$2:$O$1413,13,FALSE)</f>
        <v>44235</v>
      </c>
      <c r="H978" t="str">
        <f t="shared" si="16"/>
        <v>Año 2</v>
      </c>
      <c r="I978" s="2" t="str">
        <f>VLOOKUP(LEFT(A978,3),TablasAnexas!$A$22:$B$41,2,FALSE)</f>
        <v>Huila</v>
      </c>
      <c r="L978" t="str">
        <f>VLOOKUP(A978,[1]HistoriaOrdenCW24031155!$C$2:$F$1413,4,FALSE)</f>
        <v>Rafael Angel Garcia</v>
      </c>
    </row>
    <row r="979" spans="1:12" x14ac:dyDescent="0.25">
      <c r="A979" t="str">
        <f>VLOOKUP("SurOccidente",[1]HistoriaOrdenCW24031155!$B980:$C$1413,2,FALSE)</f>
        <v>CAU.Polindara</v>
      </c>
      <c r="B979" s="3">
        <f ca="1">SUMIF([1]HistoriaOrdenCW24031155!$C$1:$E$1413,A979,[1]HistoriaOrdenCW24031155!$E:$E)</f>
        <v>21314326</v>
      </c>
      <c r="C979" s="1">
        <f>SUMIFS([1]HistoriaOrdenCW24031155!$E$2:$E$1413,[1]HistoriaOrdenCW24031155!$C$2:$C$1413,A979,[1]HistoriaOrdenCW24031155!$Z$2:$Z$1413,"")</f>
        <v>20000000</v>
      </c>
      <c r="D979" s="1">
        <f>SUMIFS([1]HistoriaOrdenCW24031155!$E$2:$E$1413,[1]HistoriaOrdenCW24031155!$C$2:$C$1413,A979,[1]HistoriaOrdenCW24031155!$Z$2:$Z$1413,"&gt; 0")</f>
        <v>1314326</v>
      </c>
      <c r="E979" s="4">
        <f>IFERROR(IF(VLOOKUP(A979,[1]HistoriaOrdenCW24031155!$C$2:$Z$1413,24,FALSE)=0,"",VLOOKUP(A979,[1]HistoriaOrdenCW24031155!$C$2:$Z$1413,24,FALSE)),"")</f>
        <v>44624</v>
      </c>
      <c r="F979" s="2" t="str">
        <f>MID(IF(VLOOKUP("SurOccidente",[1]HistoriaOrdenCW24031155!$B980:$D$1413,2,FALSE)="NA","",(VLOOKUP("SurOccidente",[1]HistoriaOrdenCW24031155!$B980:$D$1413,3,FALSE))),1,90)</f>
        <v>Adecuaciones - Obras Eléctricas Menores</v>
      </c>
      <c r="G979" s="4">
        <f>VLOOKUP(A979,[1]HistoriaOrdenCW24031155!$C$2:$O$1413,13,FALSE)</f>
        <v>44235</v>
      </c>
      <c r="H979" t="str">
        <f t="shared" si="16"/>
        <v>Año 2</v>
      </c>
      <c r="I979" s="2" t="str">
        <f>VLOOKUP(LEFT(A979,3),TablasAnexas!$A$22:$B$41,2,FALSE)</f>
        <v>Cauca</v>
      </c>
      <c r="L979" t="str">
        <f>VLOOKUP(A979,[1]HistoriaOrdenCW24031155!$C$2:$F$1413,4,FALSE)</f>
        <v>Rafael Angel Garcia</v>
      </c>
    </row>
    <row r="980" spans="1:12" x14ac:dyDescent="0.25">
      <c r="A980" t="str">
        <f>VLOOKUP("SurOccidente",[1]HistoriaOrdenCW24031155!$B981:$C$1413,2,FALSE)</f>
        <v>CAU.Pureto</v>
      </c>
      <c r="B980" s="3">
        <f ca="1">SUMIF([1]HistoriaOrdenCW24031155!$C$1:$E$1413,A980,[1]HistoriaOrdenCW24031155!$E:$E)</f>
        <v>21314326</v>
      </c>
      <c r="C980" s="1">
        <f>SUMIFS([1]HistoriaOrdenCW24031155!$E$2:$E$1413,[1]HistoriaOrdenCW24031155!$C$2:$C$1413,A980,[1]HistoriaOrdenCW24031155!$Z$2:$Z$1413,"")</f>
        <v>20000000</v>
      </c>
      <c r="D980" s="1">
        <f>SUMIFS([1]HistoriaOrdenCW24031155!$E$2:$E$1413,[1]HistoriaOrdenCW24031155!$C$2:$C$1413,A980,[1]HistoriaOrdenCW24031155!$Z$2:$Z$1413,"&gt; 0")</f>
        <v>1314326</v>
      </c>
      <c r="E980" s="4">
        <f>IFERROR(IF(VLOOKUP(A980,[1]HistoriaOrdenCW24031155!$C$2:$Z$1413,24,FALSE)=0,"",VLOOKUP(A980,[1]HistoriaOrdenCW24031155!$C$2:$Z$1413,24,FALSE)),"")</f>
        <v>44624</v>
      </c>
      <c r="F980" s="2" t="str">
        <f>MID(IF(VLOOKUP("SurOccidente",[1]HistoriaOrdenCW24031155!$B981:$D$1413,2,FALSE)="NA","",(VLOOKUP("SurOccidente",[1]HistoriaOrdenCW24031155!$B981:$D$1413,3,FALSE))),1,90)</f>
        <v>Adecuaciones - Obras Eléctricas Menores</v>
      </c>
      <c r="G980" s="4">
        <f>VLOOKUP(A980,[1]HistoriaOrdenCW24031155!$C$2:$O$1413,13,FALSE)</f>
        <v>44235</v>
      </c>
      <c r="H980" t="str">
        <f t="shared" si="16"/>
        <v>Año 2</v>
      </c>
      <c r="I980" s="2" t="str">
        <f>VLOOKUP(LEFT(A980,3),TablasAnexas!$A$22:$B$41,2,FALSE)</f>
        <v>Cauca</v>
      </c>
      <c r="L980" t="str">
        <f>VLOOKUP(A980,[1]HistoriaOrdenCW24031155!$C$2:$F$1413,4,FALSE)</f>
        <v>Rafael Angel Garcia</v>
      </c>
    </row>
    <row r="981" spans="1:12" x14ac:dyDescent="0.25">
      <c r="A981" t="str">
        <f>VLOOKUP("SurOccidente",[1]HistoriaOrdenCW24031155!$B982:$C$1413,2,FALSE)</f>
        <v>HUI.Villa Vieja</v>
      </c>
      <c r="B981" s="3">
        <f ca="1">SUMIF([1]HistoriaOrdenCW24031155!$C$1:$E$1413,A981,[1]HistoriaOrdenCW24031155!$E:$E)</f>
        <v>30000000</v>
      </c>
      <c r="C981" s="1">
        <f>SUMIFS([1]HistoriaOrdenCW24031155!$E$2:$E$1413,[1]HistoriaOrdenCW24031155!$C$2:$C$1413,A981,[1]HistoriaOrdenCW24031155!$Z$2:$Z$1413,"")</f>
        <v>30000000</v>
      </c>
      <c r="D981" s="1">
        <f>SUMIFS([1]HistoriaOrdenCW24031155!$E$2:$E$1413,[1]HistoriaOrdenCW24031155!$C$2:$C$1413,A981,[1]HistoriaOrdenCW24031155!$Z$2:$Z$1413,"&gt; 0")</f>
        <v>0</v>
      </c>
      <c r="E981" s="4" t="str">
        <f>IFERROR(IF(VLOOKUP(A981,[1]HistoriaOrdenCW24031155!$C$2:$Z$1413,24,FALSE)=0,"",VLOOKUP(A981,[1]HistoriaOrdenCW24031155!$C$2:$Z$1413,24,FALSE)),"")</f>
        <v/>
      </c>
      <c r="F981" s="2" t="str">
        <f>MID(IF(VLOOKUP("SurOccidente",[1]HistoriaOrdenCW24031155!$B982:$D$1413,2,FALSE)="NA","",(VLOOKUP("SurOccidente",[1]HistoriaOrdenCW24031155!$B982:$D$1413,3,FALSE))),1,90)</f>
        <v>Adecuaciones - Obras Eléctricas Menores</v>
      </c>
      <c r="G981" s="4">
        <f>VLOOKUP(A981,[1]HistoriaOrdenCW24031155!$C$2:$O$1413,13,FALSE)</f>
        <v>44235</v>
      </c>
      <c r="H981" t="str">
        <f t="shared" si="16"/>
        <v>Año 2</v>
      </c>
      <c r="I981" s="2" t="str">
        <f>VLOOKUP(LEFT(A981,3),TablasAnexas!$A$22:$B$41,2,FALSE)</f>
        <v>Huila</v>
      </c>
      <c r="L981" t="str">
        <f>VLOOKUP(A981,[1]HistoriaOrdenCW24031155!$C$2:$F$1413,4,FALSE)</f>
        <v>Rafael Angel Garcia</v>
      </c>
    </row>
    <row r="982" spans="1:12" x14ac:dyDescent="0.25">
      <c r="A982" t="str">
        <f>VLOOKUP("SurOccidente",[1]HistoriaOrdenCW24031155!$B983:$C$1413,2,FALSE)</f>
        <v>CAQ.Mononguete</v>
      </c>
      <c r="B982" s="3">
        <f ca="1">SUMIF([1]HistoriaOrdenCW24031155!$C$1:$E$1413,A982,[1]HistoriaOrdenCW24031155!$E:$E)</f>
        <v>23000000</v>
      </c>
      <c r="C982" s="1">
        <f>SUMIFS([1]HistoriaOrdenCW24031155!$E$2:$E$1413,[1]HistoriaOrdenCW24031155!$C$2:$C$1413,A982,[1]HistoriaOrdenCW24031155!$Z$2:$Z$1413,"")</f>
        <v>23000000</v>
      </c>
      <c r="D982" s="1">
        <f>SUMIFS([1]HistoriaOrdenCW24031155!$E$2:$E$1413,[1]HistoriaOrdenCW24031155!$C$2:$C$1413,A982,[1]HistoriaOrdenCW24031155!$Z$2:$Z$1413,"&gt; 0")</f>
        <v>0</v>
      </c>
      <c r="E982" s="4" t="str">
        <f>IFERROR(IF(VLOOKUP(A982,[1]HistoriaOrdenCW24031155!$C$2:$Z$1413,24,FALSE)=0,"",VLOOKUP(A982,[1]HistoriaOrdenCW24031155!$C$2:$Z$1413,24,FALSE)),"")</f>
        <v/>
      </c>
      <c r="F982" s="2" t="str">
        <f>MID(IF(VLOOKUP("SurOccidente",[1]HistoriaOrdenCW24031155!$B983:$D$1413,2,FALSE)="NA","",(VLOOKUP("SurOccidente",[1]HistoriaOrdenCW24031155!$B983:$D$1413,3,FALSE))),1,90)</f>
        <v>Adecuaciones - Obras Eléctricas Menores</v>
      </c>
      <c r="G982" s="4">
        <f>VLOOKUP(A982,[1]HistoriaOrdenCW24031155!$C$2:$O$1413,13,FALSE)</f>
        <v>44235</v>
      </c>
      <c r="H982" t="str">
        <f t="shared" si="16"/>
        <v>Año 2</v>
      </c>
      <c r="I982" s="2" t="str">
        <f>VLOOKUP(LEFT(A982,3),TablasAnexas!$A$22:$B$41,2,FALSE)</f>
        <v>Caqueta</v>
      </c>
      <c r="L982" t="str">
        <f>VLOOKUP(A982,[1]HistoriaOrdenCW24031155!$C$2:$F$1413,4,FALSE)</f>
        <v>Rafael Angel Garcia</v>
      </c>
    </row>
    <row r="983" spans="1:12" x14ac:dyDescent="0.25">
      <c r="A983" t="str">
        <f>VLOOKUP("SurOccidente",[1]HistoriaOrdenCW24031155!$B984:$C$1413,2,FALSE)</f>
        <v>TOL.Condominios</v>
      </c>
      <c r="B983" s="3">
        <f ca="1">SUMIF([1]HistoriaOrdenCW24031155!$C$1:$E$1413,A983,[1]HistoriaOrdenCW24031155!$E:$E)</f>
        <v>23000000</v>
      </c>
      <c r="C983" s="1">
        <f>SUMIFS([1]HistoriaOrdenCW24031155!$E$2:$E$1413,[1]HistoriaOrdenCW24031155!$C$2:$C$1413,A983,[1]HistoriaOrdenCW24031155!$Z$2:$Z$1413,"")</f>
        <v>23000000</v>
      </c>
      <c r="D983" s="1">
        <f>SUMIFS([1]HistoriaOrdenCW24031155!$E$2:$E$1413,[1]HistoriaOrdenCW24031155!$C$2:$C$1413,A983,[1]HistoriaOrdenCW24031155!$Z$2:$Z$1413,"&gt; 0")</f>
        <v>0</v>
      </c>
      <c r="E983" s="4" t="str">
        <f>IFERROR(IF(VLOOKUP(A983,[1]HistoriaOrdenCW24031155!$C$2:$Z$1413,24,FALSE)=0,"",VLOOKUP(A983,[1]HistoriaOrdenCW24031155!$C$2:$Z$1413,24,FALSE)),"")</f>
        <v/>
      </c>
      <c r="F983" s="2" t="str">
        <f>MID(IF(VLOOKUP("SurOccidente",[1]HistoriaOrdenCW24031155!$B984:$D$1413,2,FALSE)="NA","",(VLOOKUP("SurOccidente",[1]HistoriaOrdenCW24031155!$B984:$D$1413,3,FALSE))),1,90)</f>
        <v>Adecuaciones - Obras Civiles Menores</v>
      </c>
      <c r="G983" s="4">
        <f>VLOOKUP(A983,[1]HistoriaOrdenCW24031155!$C$2:$O$1413,13,FALSE)</f>
        <v>44235</v>
      </c>
      <c r="H983" t="str">
        <f t="shared" si="16"/>
        <v>Año 2</v>
      </c>
      <c r="I983" s="2" t="str">
        <f>VLOOKUP(LEFT(A983,3),TablasAnexas!$A$22:$B$41,2,FALSE)</f>
        <v>Tolima</v>
      </c>
      <c r="L983" t="str">
        <f>VLOOKUP(A983,[1]HistoriaOrdenCW24031155!$C$2:$F$1413,4,FALSE)</f>
        <v>Rafael Angel Garcia</v>
      </c>
    </row>
    <row r="984" spans="1:12" x14ac:dyDescent="0.25">
      <c r="A984" t="str">
        <f>VLOOKUP("SurOccidente",[1]HistoriaOrdenCW24031155!$B985:$C$1413,2,FALSE)</f>
        <v>NEI.Altico</v>
      </c>
      <c r="B984" s="3">
        <f ca="1">SUMIF([1]HistoriaOrdenCW24031155!$C$1:$E$1413,A984,[1]HistoriaOrdenCW24031155!$E:$E)</f>
        <v>49464519</v>
      </c>
      <c r="C984" s="1">
        <f>SUMIFS([1]HistoriaOrdenCW24031155!$E$2:$E$1413,[1]HistoriaOrdenCW24031155!$C$2:$C$1413,A984,[1]HistoriaOrdenCW24031155!$Z$2:$Z$1413,"")</f>
        <v>25475218</v>
      </c>
      <c r="D984" s="1">
        <f>SUMIFS([1]HistoriaOrdenCW24031155!$E$2:$E$1413,[1]HistoriaOrdenCW24031155!$C$2:$C$1413,A984,[1]HistoriaOrdenCW24031155!$Z$2:$Z$1413,"&gt; 0")</f>
        <v>23989301</v>
      </c>
      <c r="E984" s="4" t="str">
        <f>IFERROR(IF(VLOOKUP(A984,[1]HistoriaOrdenCW24031155!$C$2:$Z$1413,24,FALSE)=0,"",VLOOKUP(A984,[1]HistoriaOrdenCW24031155!$C$2:$Z$1413,24,FALSE)),"")</f>
        <v/>
      </c>
      <c r="F984" s="2" t="str">
        <f>MID(IF(VLOOKUP("SurOccidente",[1]HistoriaOrdenCW24031155!$B985:$D$1413,2,FALSE)="NA","",(VLOOKUP("SurOccidente",[1]HistoriaOrdenCW24031155!$B985:$D$1413,3,FALSE))),1,90)</f>
        <v>Refuerzos - Estructural</v>
      </c>
      <c r="G984" s="4">
        <f>VLOOKUP(A984,[1]HistoriaOrdenCW24031155!$C$2:$O$1413,13,FALSE)</f>
        <v>44464</v>
      </c>
      <c r="H984" t="str">
        <f t="shared" si="16"/>
        <v>Año 2</v>
      </c>
      <c r="I984" s="2" t="str">
        <f>VLOOKUP(LEFT(A984,3),TablasAnexas!$A$22:$B$41,2,FALSE)</f>
        <v>Neiva</v>
      </c>
      <c r="L984" t="str">
        <f>VLOOKUP(A984,[1]HistoriaOrdenCW24031155!$C$2:$F$1413,4,FALSE)</f>
        <v>German Dario Mancipe</v>
      </c>
    </row>
    <row r="985" spans="1:12" x14ac:dyDescent="0.25">
      <c r="A985" t="str">
        <f>VLOOKUP("SurOccidente",[1]HistoriaOrdenCW24031155!$B986:$C$1413,2,FALSE)</f>
        <v>CAQ.El Guayabo</v>
      </c>
      <c r="B985" s="3">
        <f ca="1">SUMIF([1]HistoriaOrdenCW24031155!$C$1:$E$1413,A985,[1]HistoriaOrdenCW24031155!$E:$E)</f>
        <v>232536658</v>
      </c>
      <c r="C985" s="1">
        <f>SUMIFS([1]HistoriaOrdenCW24031155!$E$2:$E$1413,[1]HistoriaOrdenCW24031155!$C$2:$C$1413,A985,[1]HistoriaOrdenCW24031155!$Z$2:$Z$1413,"")</f>
        <v>0</v>
      </c>
      <c r="D985" s="1">
        <f>SUMIFS([1]HistoriaOrdenCW24031155!$E$2:$E$1413,[1]HistoriaOrdenCW24031155!$C$2:$C$1413,A985,[1]HistoriaOrdenCW24031155!$Z$2:$Z$1413,"&gt; 0")</f>
        <v>232536658</v>
      </c>
      <c r="E985" s="4">
        <f>IFERROR(IF(VLOOKUP(A985,[1]HistoriaOrdenCW24031155!$C$2:$Z$1413,24,FALSE)=0,"",VLOOKUP(A985,[1]HistoriaOrdenCW24031155!$C$2:$Z$1413,24,FALSE)),"")</f>
        <v>44442</v>
      </c>
      <c r="F985" s="2" t="str">
        <f>MID(IF(VLOOKUP("SurOccidente",[1]HistoriaOrdenCW24031155!$B986:$D$1413,2,FALSE)="NA","",(VLOOKUP("SurOccidente",[1]HistoriaOrdenCW24031155!$B986:$D$1413,3,FALSE))),1,90)</f>
        <v>Plan Espectro - Suministro de Torre</v>
      </c>
      <c r="G985" s="4">
        <f>VLOOKUP(A985,[1]HistoriaOrdenCW24031155!$C$2:$O$1413,13,FALSE)</f>
        <v>44256</v>
      </c>
      <c r="H985" t="str">
        <f t="shared" si="16"/>
        <v>Año 2</v>
      </c>
      <c r="I985" s="2" t="str">
        <f>VLOOKUP(LEFT(A985,3),TablasAnexas!$A$22:$B$41,2,FALSE)</f>
        <v>Caqueta</v>
      </c>
      <c r="L985" t="str">
        <f>VLOOKUP(A985,[1]HistoriaOrdenCW24031155!$C$2:$F$1413,4,FALSE)</f>
        <v>Juan Carlos Gonzalez</v>
      </c>
    </row>
    <row r="986" spans="1:12" x14ac:dyDescent="0.25">
      <c r="A986" t="str">
        <f>VLOOKUP("SurOccidente",[1]HistoriaOrdenCW24031155!$B987:$C$1413,2,FALSE)</f>
        <v>CAL.Cristales</v>
      </c>
      <c r="B986" s="3">
        <f ca="1">SUMIF([1]HistoriaOrdenCW24031155!$C$1:$E$1413,A986,[1]HistoriaOrdenCW24031155!$E:$E)</f>
        <v>10000000</v>
      </c>
      <c r="C986" s="1">
        <f>SUMIFS([1]HistoriaOrdenCW24031155!$E$2:$E$1413,[1]HistoriaOrdenCW24031155!$C$2:$C$1413,A986,[1]HistoriaOrdenCW24031155!$Z$2:$Z$1413,"")</f>
        <v>10000000</v>
      </c>
      <c r="D986" s="1">
        <f>SUMIFS([1]HistoriaOrdenCW24031155!$E$2:$E$1413,[1]HistoriaOrdenCW24031155!$C$2:$C$1413,A986,[1]HistoriaOrdenCW24031155!$Z$2:$Z$1413,"&gt; 0")</f>
        <v>0</v>
      </c>
      <c r="E986" s="4" t="str">
        <f>IFERROR(IF(VLOOKUP(A986,[1]HistoriaOrdenCW24031155!$C$2:$Z$1413,24,FALSE)=0,"",VLOOKUP(A986,[1]HistoriaOrdenCW24031155!$C$2:$Z$1413,24,FALSE)),"")</f>
        <v/>
      </c>
      <c r="F986" s="2" t="str">
        <f>MID(IF(VLOOKUP("SurOccidente",[1]HistoriaOrdenCW24031155!$B987:$D$1413,2,FALSE)="NA","",(VLOOKUP("SurOccidente",[1]HistoriaOrdenCW24031155!$B987:$D$1413,3,FALSE))),1,90)</f>
        <v>Adecuaciones - Obras Eléctricas Menores</v>
      </c>
      <c r="G986" s="4">
        <f>VLOOKUP(A986,[1]HistoriaOrdenCW24031155!$C$2:$O$1413,13,FALSE)</f>
        <v>44258</v>
      </c>
      <c r="H986" t="str">
        <f t="shared" si="16"/>
        <v>Año 2</v>
      </c>
      <c r="I986" s="2" t="str">
        <f>VLOOKUP(LEFT(A986,3),TablasAnexas!$A$22:$B$41,2,FALSE)</f>
        <v>Cali</v>
      </c>
      <c r="L986" t="str">
        <f>VLOOKUP(A986,[1]HistoriaOrdenCW24031155!$C$2:$F$1413,4,FALSE)</f>
        <v>Rafael Angel Garcia</v>
      </c>
    </row>
    <row r="987" spans="1:12" x14ac:dyDescent="0.25">
      <c r="A987" t="str">
        <f>VLOOKUP("SurOccidente",[1]HistoriaOrdenCW24031155!$B988:$C$1413,2,FALSE)</f>
        <v>POP.RB Campanario</v>
      </c>
      <c r="B987" s="3">
        <f ca="1">SUMIF([1]HistoriaOrdenCW24031155!$C$1:$E$1413,A987,[1]HistoriaOrdenCW24031155!$E:$E)</f>
        <v>53851907</v>
      </c>
      <c r="C987" s="1">
        <f>SUMIFS([1]HistoriaOrdenCW24031155!$E$2:$E$1413,[1]HistoriaOrdenCW24031155!$C$2:$C$1413,A987,[1]HistoriaOrdenCW24031155!$Z$2:$Z$1413,"")</f>
        <v>0</v>
      </c>
      <c r="D987" s="1">
        <f>SUMIFS([1]HistoriaOrdenCW24031155!$E$2:$E$1413,[1]HistoriaOrdenCW24031155!$C$2:$C$1413,A987,[1]HistoriaOrdenCW24031155!$Z$2:$Z$1413,"&gt; 0")</f>
        <v>53851907</v>
      </c>
      <c r="E987" s="4">
        <f>IFERROR(IF(VLOOKUP(A987,[1]HistoriaOrdenCW24031155!$C$2:$Z$1413,24,FALSE)=0,"",VLOOKUP(A987,[1]HistoriaOrdenCW24031155!$C$2:$Z$1413,24,FALSE)),"")</f>
        <v>44533</v>
      </c>
      <c r="F987" s="2" t="str">
        <f>MID(IF(VLOOKUP("SurOccidente",[1]HistoriaOrdenCW24031155!$B988:$D$1413,2,FALSE)="NA","",(VLOOKUP("SurOccidente",[1]HistoriaOrdenCW24031155!$B988:$D$1413,3,FALSE))),1,90)</f>
        <v>Plan de Expansión - Búsqueda de Sitios</v>
      </c>
      <c r="G987" s="4">
        <f>VLOOKUP(A987,[1]HistoriaOrdenCW24031155!$C$2:$O$1413,13,FALSE)</f>
        <v>44396</v>
      </c>
      <c r="H987" t="str">
        <f t="shared" si="16"/>
        <v>Año 2</v>
      </c>
      <c r="I987" s="2" t="str">
        <f>VLOOKUP(LEFT(A987,3),TablasAnexas!$A$22:$B$41,2,FALSE)</f>
        <v>Popayan</v>
      </c>
      <c r="L987" t="str">
        <f>VLOOKUP(A987,[1]HistoriaOrdenCW24031155!$C$2:$F$1413,4,FALSE)</f>
        <v>German David Diez</v>
      </c>
    </row>
    <row r="988" spans="1:12" x14ac:dyDescent="0.25">
      <c r="A988" t="str">
        <f>VLOOKUP("SurOccidente",[1]HistoriaOrdenCW24031155!$B989:$C$1413,2,FALSE)</f>
        <v>TOL.Tapias</v>
      </c>
      <c r="B988" s="3">
        <f ca="1">SUMIF([1]HistoriaOrdenCW24031155!$C$1:$E$1413,A988,[1]HistoriaOrdenCW24031155!$E:$E)</f>
        <v>170811857</v>
      </c>
      <c r="C988" s="1">
        <f>SUMIFS([1]HistoriaOrdenCW24031155!$E$2:$E$1413,[1]HistoriaOrdenCW24031155!$C$2:$C$1413,A988,[1]HistoriaOrdenCW24031155!$Z$2:$Z$1413,"")</f>
        <v>0</v>
      </c>
      <c r="D988" s="1">
        <f>SUMIFS([1]HistoriaOrdenCW24031155!$E$2:$E$1413,[1]HistoriaOrdenCW24031155!$C$2:$C$1413,A988,[1]HistoriaOrdenCW24031155!$Z$2:$Z$1413,"&gt; 0")</f>
        <v>170811857</v>
      </c>
      <c r="E988" s="4">
        <f>IFERROR(IF(VLOOKUP(A988,[1]HistoriaOrdenCW24031155!$C$2:$Z$1413,24,FALSE)=0,"",VLOOKUP(A988,[1]HistoriaOrdenCW24031155!$C$2:$Z$1413,24,FALSE)),"")</f>
        <v>44473</v>
      </c>
      <c r="F988" s="2" t="str">
        <f>MID(IF(VLOOKUP("SurOccidente",[1]HistoriaOrdenCW24031155!$B989:$D$1413,2,FALSE)="NA","",(VLOOKUP("SurOccidente",[1]HistoriaOrdenCW24031155!$B989:$D$1413,3,FALSE))),1,90)</f>
        <v>Refuerzos - Estructural</v>
      </c>
      <c r="G988" s="4">
        <f>VLOOKUP(A988,[1]HistoriaOrdenCW24031155!$C$2:$O$1413,13,FALSE)</f>
        <v>44256</v>
      </c>
      <c r="H988" t="str">
        <f t="shared" si="16"/>
        <v>Año 2</v>
      </c>
      <c r="I988" s="2" t="str">
        <f>VLOOKUP(LEFT(A988,3),TablasAnexas!$A$22:$B$41,2,FALSE)</f>
        <v>Tolima</v>
      </c>
      <c r="L988" t="str">
        <f>VLOOKUP(A988,[1]HistoriaOrdenCW24031155!$C$2:$F$1413,4,FALSE)</f>
        <v>Juan Carlos Gonzalez</v>
      </c>
    </row>
    <row r="989" spans="1:12" x14ac:dyDescent="0.25">
      <c r="A989" t="str">
        <f>VLOOKUP("SurOccidente",[1]HistoriaOrdenCW24031155!$B990:$C$1413,2,FALSE)</f>
        <v>CAU.El Cairo</v>
      </c>
      <c r="B989" s="3">
        <f ca="1">SUMIF([1]HistoriaOrdenCW24031155!$C$1:$E$1413,A989,[1]HistoriaOrdenCW24031155!$E:$E)</f>
        <v>1552896</v>
      </c>
      <c r="C989" s="1">
        <f>SUMIFS([1]HistoriaOrdenCW24031155!$E$2:$E$1413,[1]HistoriaOrdenCW24031155!$C$2:$C$1413,A989,[1]HistoriaOrdenCW24031155!$Z$2:$Z$1413,"")</f>
        <v>0</v>
      </c>
      <c r="D989" s="1">
        <f>SUMIFS([1]HistoriaOrdenCW24031155!$E$2:$E$1413,[1]HistoriaOrdenCW24031155!$C$2:$C$1413,A989,[1]HistoriaOrdenCW24031155!$Z$2:$Z$1413,"&gt; 0")</f>
        <v>1552896</v>
      </c>
      <c r="E989" s="4">
        <f>IFERROR(IF(VLOOKUP(A989,[1]HistoriaOrdenCW24031155!$C$2:$Z$1413,24,FALSE)=0,"",VLOOKUP(A989,[1]HistoriaOrdenCW24031155!$C$2:$Z$1413,24,FALSE)),"")</f>
        <v>44292</v>
      </c>
      <c r="F989" s="2" t="str">
        <f>MID(IF(VLOOKUP("SurOccidente",[1]HistoriaOrdenCW24031155!$B990:$D$1413,2,FALSE)="NA","",(VLOOKUP("SurOccidente",[1]HistoriaOrdenCW24031155!$B990:$D$1413,3,FALSE))),1,90)</f>
        <v>Ampliación Localidades 700 - Ampliación Obras Civiles</v>
      </c>
      <c r="G989" s="4">
        <f>VLOOKUP(A989,[1]HistoriaOrdenCW24031155!$C$2:$O$1413,13,FALSE)</f>
        <v>44253</v>
      </c>
      <c r="H989" t="str">
        <f t="shared" si="16"/>
        <v>Año 2</v>
      </c>
      <c r="I989" s="2" t="str">
        <f>VLOOKUP(LEFT(A989,3),TablasAnexas!$A$22:$B$41,2,FALSE)</f>
        <v>Cauca</v>
      </c>
      <c r="L989" t="str">
        <f>VLOOKUP(A989,[1]HistoriaOrdenCW24031155!$C$2:$F$1413,4,FALSE)</f>
        <v>German Dario Mancipe</v>
      </c>
    </row>
    <row r="990" spans="1:12" x14ac:dyDescent="0.25">
      <c r="A990" t="str">
        <f>VLOOKUP("SurOccidente",[1]HistoriaOrdenCW24031155!$B991:$C$1413,2,FALSE)</f>
        <v>VAL.Ciat</v>
      </c>
      <c r="B990" s="3">
        <f ca="1">SUMIF([1]HistoriaOrdenCW24031155!$C$1:$E$1413,A990,[1]HistoriaOrdenCW24031155!$E:$E)</f>
        <v>20387892</v>
      </c>
      <c r="C990" s="1">
        <f>SUMIFS([1]HistoriaOrdenCW24031155!$E$2:$E$1413,[1]HistoriaOrdenCW24031155!$C$2:$C$1413,A990,[1]HistoriaOrdenCW24031155!$Z$2:$Z$1413,"")</f>
        <v>0</v>
      </c>
      <c r="D990" s="1">
        <f>SUMIFS([1]HistoriaOrdenCW24031155!$E$2:$E$1413,[1]HistoriaOrdenCW24031155!$C$2:$C$1413,A990,[1]HistoriaOrdenCW24031155!$Z$2:$Z$1413,"&gt; 0")</f>
        <v>20387892</v>
      </c>
      <c r="E990" s="4">
        <f>IFERROR(IF(VLOOKUP(A990,[1]HistoriaOrdenCW24031155!$C$2:$Z$1413,24,FALSE)=0,"",VLOOKUP(A990,[1]HistoriaOrdenCW24031155!$C$2:$Z$1413,24,FALSE)),"")</f>
        <v>44442</v>
      </c>
      <c r="F990" s="2" t="str">
        <f>MID(IF(VLOOKUP("SurOccidente",[1]HistoriaOrdenCW24031155!$B991:$D$1413,2,FALSE)="NA","",(VLOOKUP("SurOccidente",[1]HistoriaOrdenCW24031155!$B991:$D$1413,3,FALSE))),1,90)</f>
        <v>Refuerzos - Estructural</v>
      </c>
      <c r="G990" s="4">
        <f>VLOOKUP(A990,[1]HistoriaOrdenCW24031155!$C$2:$O$1413,13,FALSE)</f>
        <v>44256</v>
      </c>
      <c r="H990" t="str">
        <f t="shared" si="16"/>
        <v>Año 2</v>
      </c>
      <c r="I990" s="2" t="str">
        <f>VLOOKUP(LEFT(A990,3),TablasAnexas!$A$22:$B$41,2,FALSE)</f>
        <v>Valle del Cauca</v>
      </c>
      <c r="L990" t="str">
        <f>VLOOKUP(A990,[1]HistoriaOrdenCW24031155!$C$2:$F$1413,4,FALSE)</f>
        <v>Juan Carlos Gonzalez</v>
      </c>
    </row>
    <row r="991" spans="1:12" x14ac:dyDescent="0.25">
      <c r="A991" t="str">
        <f>VLOOKUP("SurOccidente",[1]HistoriaOrdenCW24031155!$B992:$C$1413,2,FALSE)</f>
        <v>NAR.Ipiales-1</v>
      </c>
      <c r="B991" s="3">
        <f ca="1">SUMIF([1]HistoriaOrdenCW24031155!$C$1:$E$1413,A991,[1]HistoriaOrdenCW24031155!$E:$E)</f>
        <v>69049181</v>
      </c>
      <c r="C991" s="1">
        <f>SUMIFS([1]HistoriaOrdenCW24031155!$E$2:$E$1413,[1]HistoriaOrdenCW24031155!$C$2:$C$1413,A991,[1]HistoriaOrdenCW24031155!$Z$2:$Z$1413,"")</f>
        <v>15000000</v>
      </c>
      <c r="D991" s="1">
        <f>SUMIFS([1]HistoriaOrdenCW24031155!$E$2:$E$1413,[1]HistoriaOrdenCW24031155!$C$2:$C$1413,A991,[1]HistoriaOrdenCW24031155!$Z$2:$Z$1413,"&gt; 0")</f>
        <v>54049181</v>
      </c>
      <c r="E991" s="4" t="str">
        <f>IFERROR(IF(VLOOKUP(A991,[1]HistoriaOrdenCW24031155!$C$2:$Z$1413,24,FALSE)=0,"",VLOOKUP(A991,[1]HistoriaOrdenCW24031155!$C$2:$Z$1413,24,FALSE)),"")</f>
        <v/>
      </c>
      <c r="F991" s="2" t="str">
        <f>MID(IF(VLOOKUP("SurOccidente",[1]HistoriaOrdenCW24031155!$B992:$D$1413,2,FALSE)="NA","",(VLOOKUP("SurOccidente",[1]HistoriaOrdenCW24031155!$B992:$D$1413,3,FALSE))),1,90)</f>
        <v>Refuerzos - Estructural</v>
      </c>
      <c r="G991" s="4">
        <f>VLOOKUP(A991,[1]HistoriaOrdenCW24031155!$C$2:$O$1413,13,FALSE)</f>
        <v>44557</v>
      </c>
      <c r="H991" t="str">
        <f t="shared" si="16"/>
        <v>Año 2</v>
      </c>
      <c r="I991" s="2" t="str">
        <f>VLOOKUP(LEFT(A991,3),TablasAnexas!$A$22:$B$41,2,FALSE)</f>
        <v>Nariño</v>
      </c>
      <c r="L991" t="str">
        <f>VLOOKUP(A991,[1]HistoriaOrdenCW24031155!$C$2:$F$1413,4,FALSE)</f>
        <v>Juan Carlos Gonzalez</v>
      </c>
    </row>
    <row r="992" spans="1:12" x14ac:dyDescent="0.25">
      <c r="A992" t="str">
        <f>VLOOKUP("SurOccidente",[1]HistoriaOrdenCW24031155!$B993:$C$1413,2,FALSE)</f>
        <v>VAL.Pradera-2</v>
      </c>
      <c r="B992" s="3">
        <f ca="1">SUMIF([1]HistoriaOrdenCW24031155!$C$1:$E$1413,A992,[1]HistoriaOrdenCW24031155!$E:$E)</f>
        <v>39032419</v>
      </c>
      <c r="C992" s="1">
        <f>SUMIFS([1]HistoriaOrdenCW24031155!$E$2:$E$1413,[1]HistoriaOrdenCW24031155!$C$2:$C$1413,A992,[1]HistoriaOrdenCW24031155!$Z$2:$Z$1413,"")</f>
        <v>0</v>
      </c>
      <c r="D992" s="1">
        <f>SUMIFS([1]HistoriaOrdenCW24031155!$E$2:$E$1413,[1]HistoriaOrdenCW24031155!$C$2:$C$1413,A992,[1]HistoriaOrdenCW24031155!$Z$2:$Z$1413,"&gt; 0")</f>
        <v>39032419</v>
      </c>
      <c r="E992" s="4">
        <f>IFERROR(IF(VLOOKUP(A992,[1]HistoriaOrdenCW24031155!$C$2:$Z$1413,24,FALSE)=0,"",VLOOKUP(A992,[1]HistoriaOrdenCW24031155!$C$2:$Z$1413,24,FALSE)),"")</f>
        <v>44473</v>
      </c>
      <c r="F992" s="2" t="str">
        <f>MID(IF(VLOOKUP("SurOccidente",[1]HistoriaOrdenCW24031155!$B993:$D$1413,2,FALSE)="NA","",(VLOOKUP("SurOccidente",[1]HistoriaOrdenCW24031155!$B993:$D$1413,3,FALSE))),1,90)</f>
        <v>Refuerzos - Estructural</v>
      </c>
      <c r="G992" s="4">
        <f>VLOOKUP(A992,[1]HistoriaOrdenCW24031155!$C$2:$O$1413,13,FALSE)</f>
        <v>44412</v>
      </c>
      <c r="H992" t="str">
        <f t="shared" si="16"/>
        <v>Año 2</v>
      </c>
      <c r="I992" s="2" t="str">
        <f>VLOOKUP(LEFT(A992,3),TablasAnexas!$A$22:$B$41,2,FALSE)</f>
        <v>Valle del Cauca</v>
      </c>
      <c r="L992" t="str">
        <f>VLOOKUP(A992,[1]HistoriaOrdenCW24031155!$C$2:$F$1413,4,FALSE)</f>
        <v>German Dario Mancipe</v>
      </c>
    </row>
    <row r="993" spans="1:12" x14ac:dyDescent="0.25">
      <c r="A993" t="str">
        <f>VLOOKUP("SurOccidente",[1]HistoriaOrdenCW24031155!$B994:$C$1413,2,FALSE)</f>
        <v>CAL.Alamos</v>
      </c>
      <c r="B993" s="3">
        <f ca="1">SUMIF([1]HistoriaOrdenCW24031155!$C$1:$E$1413,A993,[1]HistoriaOrdenCW24031155!$E:$E)</f>
        <v>25989978</v>
      </c>
      <c r="C993" s="1">
        <f>SUMIFS([1]HistoriaOrdenCW24031155!$E$2:$E$1413,[1]HistoriaOrdenCW24031155!$C$2:$C$1413,A993,[1]HistoriaOrdenCW24031155!$Z$2:$Z$1413,"")</f>
        <v>0</v>
      </c>
      <c r="D993" s="1">
        <f>SUMIFS([1]HistoriaOrdenCW24031155!$E$2:$E$1413,[1]HistoriaOrdenCW24031155!$C$2:$C$1413,A993,[1]HistoriaOrdenCW24031155!$Z$2:$Z$1413,"&gt; 0")</f>
        <v>25989978</v>
      </c>
      <c r="E993" s="4">
        <f>IFERROR(IF(VLOOKUP(A993,[1]HistoriaOrdenCW24031155!$C$2:$Z$1413,24,FALSE)=0,"",VLOOKUP(A993,[1]HistoriaOrdenCW24031155!$C$2:$Z$1413,24,FALSE)),"")</f>
        <v>44504</v>
      </c>
      <c r="F993" s="2" t="str">
        <f>MID(IF(VLOOKUP("SurOccidente",[1]HistoriaOrdenCW24031155!$B994:$D$1413,2,FALSE)="NA","",(VLOOKUP("SurOccidente",[1]HistoriaOrdenCW24031155!$B994:$D$1413,3,FALSE))),1,90)</f>
        <v>Refuerzos - Estructural</v>
      </c>
      <c r="G993" s="4">
        <f>VLOOKUP(A993,[1]HistoriaOrdenCW24031155!$C$2:$O$1413,13,FALSE)</f>
        <v>44464</v>
      </c>
      <c r="H993" t="str">
        <f t="shared" si="16"/>
        <v>Año 2</v>
      </c>
      <c r="I993" s="2" t="str">
        <f>VLOOKUP(LEFT(A993,3),TablasAnexas!$A$22:$B$41,2,FALSE)</f>
        <v>Cali</v>
      </c>
      <c r="L993" t="str">
        <f>VLOOKUP(A993,[1]HistoriaOrdenCW24031155!$C$2:$F$1413,4,FALSE)</f>
        <v>German Dario Mancipe</v>
      </c>
    </row>
    <row r="994" spans="1:12" x14ac:dyDescent="0.25">
      <c r="A994" t="str">
        <f>VLOOKUP("SurOccidente",[1]HistoriaOrdenCW24031155!$B995:$C$1413,2,FALSE)</f>
        <v>VAL.Dagua-2</v>
      </c>
      <c r="B994" s="3">
        <f ca="1">SUMIF([1]HistoriaOrdenCW24031155!$C$1:$E$1413,A994,[1]HistoriaOrdenCW24031155!$E:$E)</f>
        <v>79396531</v>
      </c>
      <c r="C994" s="1">
        <f>SUMIFS([1]HistoriaOrdenCW24031155!$E$2:$E$1413,[1]HistoriaOrdenCW24031155!$C$2:$C$1413,A994,[1]HistoriaOrdenCW24031155!$Z$2:$Z$1413,"")</f>
        <v>0</v>
      </c>
      <c r="D994" s="1">
        <f>SUMIFS([1]HistoriaOrdenCW24031155!$E$2:$E$1413,[1]HistoriaOrdenCW24031155!$C$2:$C$1413,A994,[1]HistoriaOrdenCW24031155!$Z$2:$Z$1413,"&gt; 0")</f>
        <v>79396531</v>
      </c>
      <c r="E994" s="4">
        <f>IFERROR(IF(VLOOKUP(A994,[1]HistoriaOrdenCW24031155!$C$2:$Z$1413,24,FALSE)=0,"",VLOOKUP(A994,[1]HistoriaOrdenCW24031155!$C$2:$Z$1413,24,FALSE)),"")</f>
        <v>44378</v>
      </c>
      <c r="F994" s="2" t="str">
        <f>MID(IF(VLOOKUP("SurOccidente",[1]HistoriaOrdenCW24031155!$B995:$D$1413,2,FALSE)="NA","",(VLOOKUP("SurOccidente",[1]HistoriaOrdenCW24031155!$B995:$D$1413,3,FALSE))),1,90)</f>
        <v>Refuerzos - Estructural</v>
      </c>
      <c r="G994" s="4">
        <f>VLOOKUP(A994,[1]HistoriaOrdenCW24031155!$C$2:$O$1413,13,FALSE)</f>
        <v>44256</v>
      </c>
      <c r="H994" t="str">
        <f t="shared" si="16"/>
        <v>Año 2</v>
      </c>
      <c r="I994" s="2" t="str">
        <f>VLOOKUP(LEFT(A994,3),TablasAnexas!$A$22:$B$41,2,FALSE)</f>
        <v>Valle del Cauca</v>
      </c>
      <c r="L994" t="str">
        <f>VLOOKUP(A994,[1]HistoriaOrdenCW24031155!$C$2:$F$1413,4,FALSE)</f>
        <v>Juan Carlos Gonzalez</v>
      </c>
    </row>
    <row r="995" spans="1:12" x14ac:dyDescent="0.25">
      <c r="A995" t="str">
        <f>VLOOKUP("SurOccidente",[1]HistoriaOrdenCW24031155!$B996:$C$1413,2,FALSE)</f>
        <v>CAU.Suarez-2</v>
      </c>
      <c r="B995" s="3">
        <f ca="1">SUMIF([1]HistoriaOrdenCW24031155!$C$1:$E$1413,A995,[1]HistoriaOrdenCW24031155!$E:$E)</f>
        <v>6264821</v>
      </c>
      <c r="C995" s="1">
        <f>SUMIFS([1]HistoriaOrdenCW24031155!$E$2:$E$1413,[1]HistoriaOrdenCW24031155!$C$2:$C$1413,A995,[1]HistoriaOrdenCW24031155!$Z$2:$Z$1413,"")</f>
        <v>0</v>
      </c>
      <c r="D995" s="1">
        <f>SUMIFS([1]HistoriaOrdenCW24031155!$E$2:$E$1413,[1]HistoriaOrdenCW24031155!$C$2:$C$1413,A995,[1]HistoriaOrdenCW24031155!$Z$2:$Z$1413,"&gt; 0")</f>
        <v>6264821</v>
      </c>
      <c r="E995" s="4">
        <f>IFERROR(IF(VLOOKUP(A995,[1]HistoriaOrdenCW24031155!$C$2:$Z$1413,24,FALSE)=0,"",VLOOKUP(A995,[1]HistoriaOrdenCW24031155!$C$2:$Z$1413,24,FALSE)),"")</f>
        <v>44292</v>
      </c>
      <c r="F995" s="2" t="str">
        <f>MID(IF(VLOOKUP("SurOccidente",[1]HistoriaOrdenCW24031155!$B996:$D$1413,2,FALSE)="NA","",(VLOOKUP("SurOccidente",[1]HistoriaOrdenCW24031155!$B996:$D$1413,3,FALSE))),1,90)</f>
        <v>Ampliación Localidades 700 - Ampliación Obras Civiles</v>
      </c>
      <c r="G995" s="4">
        <f>VLOOKUP(A995,[1]HistoriaOrdenCW24031155!$C$2:$O$1413,13,FALSE)</f>
        <v>44253</v>
      </c>
      <c r="H995" t="str">
        <f t="shared" si="16"/>
        <v>Año 2</v>
      </c>
      <c r="I995" s="2" t="str">
        <f>VLOOKUP(LEFT(A995,3),TablasAnexas!$A$22:$B$41,2,FALSE)</f>
        <v>Cauca</v>
      </c>
      <c r="L995" t="str">
        <f>VLOOKUP(A995,[1]HistoriaOrdenCW24031155!$C$2:$F$1413,4,FALSE)</f>
        <v>German Dario Mancipe</v>
      </c>
    </row>
    <row r="996" spans="1:12" x14ac:dyDescent="0.25">
      <c r="A996" t="str">
        <f>VLOOKUP("SurOccidente",[1]HistoriaOrdenCW24031155!$B997:$C$1413,2,FALSE)</f>
        <v>BNV.Colombia</v>
      </c>
      <c r="B996" s="3">
        <f ca="1">SUMIF([1]HistoriaOrdenCW24031155!$C$1:$E$1413,A996,[1]HistoriaOrdenCW24031155!$E:$E)</f>
        <v>1649273</v>
      </c>
      <c r="C996" s="1">
        <f>SUMIFS([1]HistoriaOrdenCW24031155!$E$2:$E$1413,[1]HistoriaOrdenCW24031155!$C$2:$C$1413,A996,[1]HistoriaOrdenCW24031155!$Z$2:$Z$1413,"")</f>
        <v>0</v>
      </c>
      <c r="D996" s="1">
        <f>SUMIFS([1]HistoriaOrdenCW24031155!$E$2:$E$1413,[1]HistoriaOrdenCW24031155!$C$2:$C$1413,A996,[1]HistoriaOrdenCW24031155!$Z$2:$Z$1413,"&gt; 0")</f>
        <v>1649273</v>
      </c>
      <c r="E996" s="4">
        <f>IFERROR(IF(VLOOKUP(A996,[1]HistoriaOrdenCW24031155!$C$2:$Z$1413,24,FALSE)=0,"",VLOOKUP(A996,[1]HistoriaOrdenCW24031155!$C$2:$Z$1413,24,FALSE)),"")</f>
        <v>44321</v>
      </c>
      <c r="F996" s="2" t="str">
        <f>MID(IF(VLOOKUP("SurOccidente",[1]HistoriaOrdenCW24031155!$B997:$D$1413,2,FALSE)="NA","",(VLOOKUP("SurOccidente",[1]HistoriaOrdenCW24031155!$B997:$D$1413,3,FALSE))),1,90)</f>
        <v>Ampliación Localidades 700 - Ampliación Obras Civiles</v>
      </c>
      <c r="G996" s="4">
        <f>VLOOKUP(A996,[1]HistoriaOrdenCW24031155!$C$2:$O$1413,13,FALSE)</f>
        <v>44253</v>
      </c>
      <c r="H996" t="str">
        <f t="shared" si="16"/>
        <v>Año 2</v>
      </c>
      <c r="I996" s="2" t="str">
        <f>VLOOKUP(LEFT(A996,3),TablasAnexas!$A$22:$B$41,2,FALSE)</f>
        <v>Buenaventura</v>
      </c>
      <c r="L996" t="str">
        <f>VLOOKUP(A996,[1]HistoriaOrdenCW24031155!$C$2:$F$1413,4,FALSE)</f>
        <v>German Dario Mancipe</v>
      </c>
    </row>
    <row r="997" spans="1:12" x14ac:dyDescent="0.25">
      <c r="A997" t="str">
        <f>VLOOKUP("SurOccidente",[1]HistoriaOrdenCW24031155!$B998:$C$1413,2,FALSE)</f>
        <v>POP.Alto Moreno</v>
      </c>
      <c r="B997" s="3">
        <f ca="1">SUMIF([1]HistoriaOrdenCW24031155!$C$1:$E$1413,A997,[1]HistoriaOrdenCW24031155!$E:$E)</f>
        <v>825474</v>
      </c>
      <c r="C997" s="1">
        <f>SUMIFS([1]HistoriaOrdenCW24031155!$E$2:$E$1413,[1]HistoriaOrdenCW24031155!$C$2:$C$1413,A997,[1]HistoriaOrdenCW24031155!$Z$2:$Z$1413,"")</f>
        <v>0</v>
      </c>
      <c r="D997" s="1">
        <f>SUMIFS([1]HistoriaOrdenCW24031155!$E$2:$E$1413,[1]HistoriaOrdenCW24031155!$C$2:$C$1413,A997,[1]HistoriaOrdenCW24031155!$Z$2:$Z$1413,"&gt; 0")</f>
        <v>825474</v>
      </c>
      <c r="E997" s="4">
        <f>IFERROR(IF(VLOOKUP(A997,[1]HistoriaOrdenCW24031155!$C$2:$Z$1413,24,FALSE)=0,"",VLOOKUP(A997,[1]HistoriaOrdenCW24031155!$C$2:$Z$1413,24,FALSE)),"")</f>
        <v>44292</v>
      </c>
      <c r="F997" s="2" t="str">
        <f>MID(IF(VLOOKUP("SurOccidente",[1]HistoriaOrdenCW24031155!$B998:$D$1413,2,FALSE)="NA","",(VLOOKUP("SurOccidente",[1]HistoriaOrdenCW24031155!$B998:$D$1413,3,FALSE))),1,90)</f>
        <v>Ampliación Localidades 700 - Ampliación Obras Civiles</v>
      </c>
      <c r="G997" s="4">
        <f>VLOOKUP(A997,[1]HistoriaOrdenCW24031155!$C$2:$O$1413,13,FALSE)</f>
        <v>44253</v>
      </c>
      <c r="H997" t="str">
        <f t="shared" si="16"/>
        <v>Año 2</v>
      </c>
      <c r="I997" s="2" t="str">
        <f>VLOOKUP(LEFT(A997,3),TablasAnexas!$A$22:$B$41,2,FALSE)</f>
        <v>Popayan</v>
      </c>
      <c r="L997" t="str">
        <f>VLOOKUP(A997,[1]HistoriaOrdenCW24031155!$C$2:$F$1413,4,FALSE)</f>
        <v>German Dario Mancipe</v>
      </c>
    </row>
    <row r="998" spans="1:12" x14ac:dyDescent="0.25">
      <c r="A998" t="str">
        <f>VLOOKUP("SurOccidente",[1]HistoriaOrdenCW24031155!$B999:$C$1413,2,FALSE)</f>
        <v>CAU.Mondomo</v>
      </c>
      <c r="B998" s="3">
        <f ca="1">SUMIF([1]HistoriaOrdenCW24031155!$C$1:$E$1413,A998,[1]HistoriaOrdenCW24031155!$E:$E)</f>
        <v>4700185</v>
      </c>
      <c r="C998" s="1">
        <f>SUMIFS([1]HistoriaOrdenCW24031155!$E$2:$E$1413,[1]HistoriaOrdenCW24031155!$C$2:$C$1413,A998,[1]HistoriaOrdenCW24031155!$Z$2:$Z$1413,"")</f>
        <v>0</v>
      </c>
      <c r="D998" s="1">
        <f>SUMIFS([1]HistoriaOrdenCW24031155!$E$2:$E$1413,[1]HistoriaOrdenCW24031155!$C$2:$C$1413,A998,[1]HistoriaOrdenCW24031155!$Z$2:$Z$1413,"&gt; 0")</f>
        <v>4700185</v>
      </c>
      <c r="E998" s="4">
        <f>IFERROR(IF(VLOOKUP(A998,[1]HistoriaOrdenCW24031155!$C$2:$Z$1413,24,FALSE)=0,"",VLOOKUP(A998,[1]HistoriaOrdenCW24031155!$C$2:$Z$1413,24,FALSE)),"")</f>
        <v>44411</v>
      </c>
      <c r="F998" s="2" t="str">
        <f>MID(IF(VLOOKUP("SurOccidente",[1]HistoriaOrdenCW24031155!$B999:$D$1413,2,FALSE)="NA","",(VLOOKUP("SurOccidente",[1]HistoriaOrdenCW24031155!$B999:$D$1413,3,FALSE))),1,90)</f>
        <v>Ampliación Localidades 700 - Ampliación Obras Civiles</v>
      </c>
      <c r="G998" s="4">
        <f>VLOOKUP(A998,[1]HistoriaOrdenCW24031155!$C$2:$O$1413,13,FALSE)</f>
        <v>44385</v>
      </c>
      <c r="H998" t="str">
        <f t="shared" si="16"/>
        <v>Año 2</v>
      </c>
      <c r="I998" s="2" t="str">
        <f>VLOOKUP(LEFT(A998,3),TablasAnexas!$A$22:$B$41,2,FALSE)</f>
        <v>Cauca</v>
      </c>
      <c r="L998" t="str">
        <f>VLOOKUP(A998,[1]HistoriaOrdenCW24031155!$C$2:$F$1413,4,FALSE)</f>
        <v>German Dario Mancipe</v>
      </c>
    </row>
    <row r="999" spans="1:12" x14ac:dyDescent="0.25">
      <c r="A999" t="str">
        <f>VLOOKUP("SurOccidente",[1]HistoriaOrdenCW24031155!$B1000:$C$1413,2,FALSE)</f>
        <v>TOL.La Chamba</v>
      </c>
      <c r="B999" s="3">
        <f ca="1">SUMIF([1]HistoriaOrdenCW24031155!$C$1:$E$1413,A999,[1]HistoriaOrdenCW24031155!$E:$E)</f>
        <v>210655735</v>
      </c>
      <c r="C999" s="1">
        <f>SUMIFS([1]HistoriaOrdenCW24031155!$E$2:$E$1413,[1]HistoriaOrdenCW24031155!$C$2:$C$1413,A999,[1]HistoriaOrdenCW24031155!$Z$2:$Z$1413,"")</f>
        <v>0</v>
      </c>
      <c r="D999" s="1">
        <f>SUMIFS([1]HistoriaOrdenCW24031155!$E$2:$E$1413,[1]HistoriaOrdenCW24031155!$C$2:$C$1413,A999,[1]HistoriaOrdenCW24031155!$Z$2:$Z$1413,"&gt; 0")</f>
        <v>210655735</v>
      </c>
      <c r="E999" s="4">
        <f>IFERROR(IF(VLOOKUP(A999,[1]HistoriaOrdenCW24031155!$C$2:$Z$1413,24,FALSE)=0,"",VLOOKUP(A999,[1]HistoriaOrdenCW24031155!$C$2:$Z$1413,24,FALSE)),"")</f>
        <v>44291</v>
      </c>
      <c r="F999" s="2" t="str">
        <f>MID(IF(VLOOKUP("SurOccidente",[1]HistoriaOrdenCW24031155!$B1000:$D$1413,2,FALSE)="NA","",(VLOOKUP("SurOccidente",[1]HistoriaOrdenCW24031155!$B1000:$D$1413,3,FALSE))),1,90)</f>
        <v>Plan Espectro - Suministro de Torre</v>
      </c>
      <c r="G999" s="4">
        <f>VLOOKUP(A999,[1]HistoriaOrdenCW24031155!$C$2:$O$1413,13,FALSE)</f>
        <v>44130</v>
      </c>
      <c r="H999" t="str">
        <f t="shared" si="16"/>
        <v>Año 1</v>
      </c>
      <c r="I999" s="2" t="str">
        <f>VLOOKUP(LEFT(A999,3),TablasAnexas!$A$22:$B$41,2,FALSE)</f>
        <v>Tolima</v>
      </c>
      <c r="L999" t="str">
        <f>VLOOKUP(A999,[1]HistoriaOrdenCW24031155!$C$2:$F$1413,4,FALSE)</f>
        <v>Juan Carlos Gonzalez</v>
      </c>
    </row>
    <row r="1000" spans="1:12" x14ac:dyDescent="0.25">
      <c r="A1000" t="str">
        <f>VLOOKUP("SurOccidente",[1]HistoriaOrdenCW24031155!$B1001:$C$1413,2,FALSE)</f>
        <v>CAL.ST RAPISUR-PLAZA TORO</v>
      </c>
      <c r="B1000" s="3">
        <f ca="1">SUMIF([1]HistoriaOrdenCW24031155!$C$1:$E$1413,A1000,[1]HistoriaOrdenCW24031155!$E:$E)</f>
        <v>15000000</v>
      </c>
      <c r="C1000" s="1">
        <f>SUMIFS([1]HistoriaOrdenCW24031155!$E$2:$E$1413,[1]HistoriaOrdenCW24031155!$C$2:$C$1413,A1000,[1]HistoriaOrdenCW24031155!$Z$2:$Z$1413,"")</f>
        <v>15000000</v>
      </c>
      <c r="D1000" s="1">
        <f>SUMIFS([1]HistoriaOrdenCW24031155!$E$2:$E$1413,[1]HistoriaOrdenCW24031155!$C$2:$C$1413,A1000,[1]HistoriaOrdenCW24031155!$Z$2:$Z$1413,"&gt; 0")</f>
        <v>0</v>
      </c>
      <c r="E1000" s="4" t="str">
        <f>IFERROR(IF(VLOOKUP(A1000,[1]HistoriaOrdenCW24031155!$C$2:$Z$1413,24,FALSE)=0,"",VLOOKUP(A1000,[1]HistoriaOrdenCW24031155!$C$2:$Z$1413,24,FALSE)),"")</f>
        <v/>
      </c>
      <c r="F1000" s="2" t="str">
        <f>MID(IF(VLOOKUP("SurOccidente",[1]HistoriaOrdenCW24031155!$B1001:$D$1413,2,FALSE)="NA","",(VLOOKUP("SurOccidente",[1]HistoriaOrdenCW24031155!$B1001:$D$1413,3,FALSE))),1,90)</f>
        <v>Adecuaciones - SDS BCC y CCM</v>
      </c>
      <c r="G1000" s="4">
        <f>VLOOKUP(A1000,[1]HistoriaOrdenCW24031155!$C$2:$O$1413,13,FALSE)</f>
        <v>44256</v>
      </c>
      <c r="H1000" t="str">
        <f t="shared" si="16"/>
        <v>Año 2</v>
      </c>
      <c r="I1000" s="2" t="str">
        <f>VLOOKUP(LEFT(A1000,3),TablasAnexas!$A$22:$B$41,2,FALSE)</f>
        <v>Cali</v>
      </c>
      <c r="L1000" t="str">
        <f>VLOOKUP(A1000,[1]HistoriaOrdenCW24031155!$C$2:$F$1413,4,FALSE)</f>
        <v>Juan Carlos Gonzalez</v>
      </c>
    </row>
    <row r="1001" spans="1:12" x14ac:dyDescent="0.25">
      <c r="A1001" t="str">
        <f>VLOOKUP("SurOccidente",[1]HistoriaOrdenCW24031155!$B1002:$C$1413,2,FALSE)</f>
        <v>CAU.Kikes</v>
      </c>
      <c r="B1001" s="3">
        <f ca="1">SUMIF([1]HistoriaOrdenCW24031155!$C$1:$E$1413,A1001,[1]HistoriaOrdenCW24031155!$E:$E)</f>
        <v>2604058</v>
      </c>
      <c r="C1001" s="1">
        <f>SUMIFS([1]HistoriaOrdenCW24031155!$E$2:$E$1413,[1]HistoriaOrdenCW24031155!$C$2:$C$1413,A1001,[1]HistoriaOrdenCW24031155!$Z$2:$Z$1413,"")</f>
        <v>0</v>
      </c>
      <c r="D1001" s="1">
        <f>SUMIFS([1]HistoriaOrdenCW24031155!$E$2:$E$1413,[1]HistoriaOrdenCW24031155!$C$2:$C$1413,A1001,[1]HistoriaOrdenCW24031155!$Z$2:$Z$1413,"&gt; 0")</f>
        <v>2604058</v>
      </c>
      <c r="E1001" s="4">
        <f>IFERROR(IF(VLOOKUP(A1001,[1]HistoriaOrdenCW24031155!$C$2:$Z$1413,24,FALSE)=0,"",VLOOKUP(A1001,[1]HistoriaOrdenCW24031155!$C$2:$Z$1413,24,FALSE)),"")</f>
        <v>44292</v>
      </c>
      <c r="F1001" s="2" t="str">
        <f>MID(IF(VLOOKUP("SurOccidente",[1]HistoriaOrdenCW24031155!$B1002:$D$1413,2,FALSE)="NA","",(VLOOKUP("SurOccidente",[1]HistoriaOrdenCW24031155!$B1002:$D$1413,3,FALSE))),1,90)</f>
        <v>Ampliación Localidades 700 - Ampliación Obras Civiles</v>
      </c>
      <c r="G1001" s="4">
        <f>VLOOKUP(A1001,[1]HistoriaOrdenCW24031155!$C$2:$O$1413,13,FALSE)</f>
        <v>44253</v>
      </c>
      <c r="H1001" t="str">
        <f t="shared" si="16"/>
        <v>Año 2</v>
      </c>
      <c r="I1001" s="2" t="str">
        <f>VLOOKUP(LEFT(A1001,3),TablasAnexas!$A$22:$B$41,2,FALSE)</f>
        <v>Cauca</v>
      </c>
      <c r="L1001" t="str">
        <f>VLOOKUP(A1001,[1]HistoriaOrdenCW24031155!$C$2:$F$1413,4,FALSE)</f>
        <v>German Dario Mancipe</v>
      </c>
    </row>
    <row r="1002" spans="1:12" x14ac:dyDescent="0.25">
      <c r="A1002" t="str">
        <f>VLOOKUP("SurOccidente",[1]HistoriaOrdenCW24031155!$B1003:$C$1413,2,FALSE)</f>
        <v>CAU.Caldono</v>
      </c>
      <c r="B1002" s="3">
        <f ca="1">SUMIF([1]HistoriaOrdenCW24031155!$C$1:$E$1413,A1002,[1]HistoriaOrdenCW24031155!$E:$E)</f>
        <v>9809279</v>
      </c>
      <c r="C1002" s="1">
        <f>SUMIFS([1]HistoriaOrdenCW24031155!$E$2:$E$1413,[1]HistoriaOrdenCW24031155!$C$2:$C$1413,A1002,[1]HistoriaOrdenCW24031155!$Z$2:$Z$1413,"")</f>
        <v>0</v>
      </c>
      <c r="D1002" s="1">
        <f>SUMIFS([1]HistoriaOrdenCW24031155!$E$2:$E$1413,[1]HistoriaOrdenCW24031155!$C$2:$C$1413,A1002,[1]HistoriaOrdenCW24031155!$Z$2:$Z$1413,"&gt; 0")</f>
        <v>9809279</v>
      </c>
      <c r="E1002" s="4">
        <f>IFERROR(IF(VLOOKUP(A1002,[1]HistoriaOrdenCW24031155!$C$2:$Z$1413,24,FALSE)=0,"",VLOOKUP(A1002,[1]HistoriaOrdenCW24031155!$C$2:$Z$1413,24,FALSE)),"")</f>
        <v>44533</v>
      </c>
      <c r="F1002" s="2" t="str">
        <f>MID(IF(VLOOKUP("SurOccidente",[1]HistoriaOrdenCW24031155!$B1003:$D$1413,2,FALSE)="NA","",(VLOOKUP("SurOccidente",[1]HistoriaOrdenCW24031155!$B1003:$D$1413,3,FALSE))),1,90)</f>
        <v>Ampliación Localidades 700 - Ampliación Obras Civiles</v>
      </c>
      <c r="G1002" s="4">
        <f>VLOOKUP(A1002,[1]HistoriaOrdenCW24031155!$C$2:$O$1413,13,FALSE)</f>
        <v>44456</v>
      </c>
      <c r="H1002" t="str">
        <f t="shared" si="16"/>
        <v>Año 2</v>
      </c>
      <c r="I1002" s="2" t="str">
        <f>VLOOKUP(LEFT(A1002,3),TablasAnexas!$A$22:$B$41,2,FALSE)</f>
        <v>Cauca</v>
      </c>
      <c r="L1002" t="str">
        <f>VLOOKUP(A1002,[1]HistoriaOrdenCW24031155!$C$2:$F$1413,4,FALSE)</f>
        <v>German Dario Mancipe</v>
      </c>
    </row>
    <row r="1003" spans="1:12" x14ac:dyDescent="0.25">
      <c r="A1003" t="str">
        <f>VLOOKUP("SurOccidente",[1]HistoriaOrdenCW24031155!$B1004:$C$1413,2,FALSE)</f>
        <v>CAL.Poblado</v>
      </c>
      <c r="B1003" s="3">
        <f ca="1">SUMIF([1]HistoriaOrdenCW24031155!$C$1:$E$1413,A1003,[1]HistoriaOrdenCW24031155!$E:$E)</f>
        <v>9451649</v>
      </c>
      <c r="C1003" s="1">
        <f>SUMIFS([1]HistoriaOrdenCW24031155!$E$2:$E$1413,[1]HistoriaOrdenCW24031155!$C$2:$C$1413,A1003,[1]HistoriaOrdenCW24031155!$Z$2:$Z$1413,"")</f>
        <v>0</v>
      </c>
      <c r="D1003" s="1">
        <f>SUMIFS([1]HistoriaOrdenCW24031155!$E$2:$E$1413,[1]HistoriaOrdenCW24031155!$C$2:$C$1413,A1003,[1]HistoriaOrdenCW24031155!$Z$2:$Z$1413,"&gt; 0")</f>
        <v>9451649</v>
      </c>
      <c r="E1003" s="4">
        <f>IFERROR(IF(VLOOKUP(A1003,[1]HistoriaOrdenCW24031155!$C$2:$Z$1413,24,FALSE)=0,"",VLOOKUP(A1003,[1]HistoriaOrdenCW24031155!$C$2:$Z$1413,24,FALSE)),"")</f>
        <v>44321</v>
      </c>
      <c r="F1003" s="2" t="str">
        <f>MID(IF(VLOOKUP("SurOccidente",[1]HistoriaOrdenCW24031155!$B1004:$D$1413,2,FALSE)="NA","",(VLOOKUP("SurOccidente",[1]HistoriaOrdenCW24031155!$B1004:$D$1413,3,FALSE))),1,90)</f>
        <v>Ampliación 3G/LTE - Ampliación Obras Civiles</v>
      </c>
      <c r="G1003" s="4">
        <f>VLOOKUP(A1003,[1]HistoriaOrdenCW24031155!$C$2:$O$1413,13,FALSE)</f>
        <v>44252</v>
      </c>
      <c r="H1003" t="str">
        <f t="shared" si="16"/>
        <v>Año 2</v>
      </c>
      <c r="I1003" s="2" t="str">
        <f>VLOOKUP(LEFT(A1003,3),TablasAnexas!$A$22:$B$41,2,FALSE)</f>
        <v>Cali</v>
      </c>
      <c r="L1003" t="str">
        <f>VLOOKUP(A1003,[1]HistoriaOrdenCW24031155!$C$2:$F$1413,4,FALSE)</f>
        <v>German Dario Mancipe</v>
      </c>
    </row>
    <row r="1004" spans="1:12" x14ac:dyDescent="0.25">
      <c r="A1004" t="str">
        <f>VLOOKUP("SurOccidente",[1]HistoriaOrdenCW24031155!$B1005:$C$1413,2,FALSE)</f>
        <v>PUT.Cabana</v>
      </c>
      <c r="B1004" s="3">
        <f ca="1">SUMIF([1]HistoriaOrdenCW24031155!$C$1:$E$1413,A1004,[1]HistoriaOrdenCW24031155!$E:$E)</f>
        <v>390490404</v>
      </c>
      <c r="C1004" s="1">
        <f>SUMIFS([1]HistoriaOrdenCW24031155!$E$2:$E$1413,[1]HistoriaOrdenCW24031155!$C$2:$C$1413,A1004,[1]HistoriaOrdenCW24031155!$Z$2:$Z$1413,"")</f>
        <v>50000000</v>
      </c>
      <c r="D1004" s="1">
        <f>SUMIFS([1]HistoriaOrdenCW24031155!$E$2:$E$1413,[1]HistoriaOrdenCW24031155!$C$2:$C$1413,A1004,[1]HistoriaOrdenCW24031155!$Z$2:$Z$1413,"&gt; 0")</f>
        <v>340490404</v>
      </c>
      <c r="E1004" s="4">
        <f>IFERROR(IF(VLOOKUP(A1004,[1]HistoriaOrdenCW24031155!$C$2:$Z$1413,24,FALSE)=0,"",VLOOKUP(A1004,[1]HistoriaOrdenCW24031155!$C$2:$Z$1413,24,FALSE)),"")</f>
        <v>44624</v>
      </c>
      <c r="F1004" s="2" t="str">
        <f>MID(IF(VLOOKUP("SurOccidente",[1]HistoriaOrdenCW24031155!$B1005:$D$1413,2,FALSE)="NA","",(VLOOKUP("SurOccidente",[1]HistoriaOrdenCW24031155!$B1005:$D$1413,3,FALSE))),1,90)</f>
        <v>Plan Espectro - Suministro de Torre</v>
      </c>
      <c r="G1004" s="4">
        <f>VLOOKUP(A1004,[1]HistoriaOrdenCW24031155!$C$2:$O$1413,13,FALSE)</f>
        <v>44256</v>
      </c>
      <c r="H1004" t="str">
        <f t="shared" si="16"/>
        <v>Año 2</v>
      </c>
      <c r="I1004" s="2" t="str">
        <f>VLOOKUP(LEFT(A1004,3),TablasAnexas!$A$22:$B$41,2,FALSE)</f>
        <v>Putumayo</v>
      </c>
      <c r="L1004" t="str">
        <f>VLOOKUP(A1004,[1]HistoriaOrdenCW24031155!$C$2:$F$1413,4,FALSE)</f>
        <v>Juan Carlos Gonzalez</v>
      </c>
    </row>
    <row r="1005" spans="1:12" x14ac:dyDescent="0.25">
      <c r="A1005" t="str">
        <f>VLOOKUP("SurOccidente",[1]HistoriaOrdenCW24031155!$B1006:$C$1413,2,FALSE)</f>
        <v>NAR.Ipiales-10</v>
      </c>
      <c r="B1005" s="3">
        <f ca="1">SUMIF([1]HistoriaOrdenCW24031155!$C$1:$E$1413,A1005,[1]HistoriaOrdenCW24031155!$E:$E)</f>
        <v>1604642</v>
      </c>
      <c r="C1005" s="1">
        <f>SUMIFS([1]HistoriaOrdenCW24031155!$E$2:$E$1413,[1]HistoriaOrdenCW24031155!$C$2:$C$1413,A1005,[1]HistoriaOrdenCW24031155!$Z$2:$Z$1413,"")</f>
        <v>0</v>
      </c>
      <c r="D1005" s="1">
        <f>SUMIFS([1]HistoriaOrdenCW24031155!$E$2:$E$1413,[1]HistoriaOrdenCW24031155!$C$2:$C$1413,A1005,[1]HistoriaOrdenCW24031155!$Z$2:$Z$1413,"&gt; 0")</f>
        <v>1604642</v>
      </c>
      <c r="E1005" s="4">
        <f>IFERROR(IF(VLOOKUP(A1005,[1]HistoriaOrdenCW24031155!$C$2:$Z$1413,24,FALSE)=0,"",VLOOKUP(A1005,[1]HistoriaOrdenCW24031155!$C$2:$Z$1413,24,FALSE)),"")</f>
        <v>44321</v>
      </c>
      <c r="F1005" s="2" t="str">
        <f>MID(IF(VLOOKUP("SurOccidente",[1]HistoriaOrdenCW24031155!$B1006:$D$1413,2,FALSE)="NA","",(VLOOKUP("SurOccidente",[1]HistoriaOrdenCW24031155!$B1006:$D$1413,3,FALSE))),1,90)</f>
        <v>Ampliación 3G/LTE - Ampliación Obras Civiles</v>
      </c>
      <c r="G1005" s="4">
        <f>VLOOKUP(A1005,[1]HistoriaOrdenCW24031155!$C$2:$O$1413,13,FALSE)</f>
        <v>44250</v>
      </c>
      <c r="H1005" t="str">
        <f t="shared" si="16"/>
        <v>Año 2</v>
      </c>
      <c r="I1005" s="2" t="str">
        <f>VLOOKUP(LEFT(A1005,3),TablasAnexas!$A$22:$B$41,2,FALSE)</f>
        <v>Nariño</v>
      </c>
      <c r="L1005" t="str">
        <f>VLOOKUP(A1005,[1]HistoriaOrdenCW24031155!$C$2:$F$1413,4,FALSE)</f>
        <v>German Dario Mancipe</v>
      </c>
    </row>
    <row r="1006" spans="1:12" x14ac:dyDescent="0.25">
      <c r="A1006" t="str">
        <f>VLOOKUP("SurOccidente",[1]HistoriaOrdenCW24031155!$B1007:$C$1413,2,FALSE)</f>
        <v>NAR.Ipiales-4</v>
      </c>
      <c r="B1006" s="3">
        <f ca="1">SUMIF([1]HistoriaOrdenCW24031155!$C$1:$E$1413,A1006,[1]HistoriaOrdenCW24031155!$E:$E)</f>
        <v>5502259</v>
      </c>
      <c r="C1006" s="1">
        <f>SUMIFS([1]HistoriaOrdenCW24031155!$E$2:$E$1413,[1]HistoriaOrdenCW24031155!$C$2:$C$1413,A1006,[1]HistoriaOrdenCW24031155!$Z$2:$Z$1413,"")</f>
        <v>0</v>
      </c>
      <c r="D1006" s="1">
        <f>SUMIFS([1]HistoriaOrdenCW24031155!$E$2:$E$1413,[1]HistoriaOrdenCW24031155!$C$2:$C$1413,A1006,[1]HistoriaOrdenCW24031155!$Z$2:$Z$1413,"&gt; 0")</f>
        <v>5502259</v>
      </c>
      <c r="E1006" s="4">
        <f>IFERROR(IF(VLOOKUP(A1006,[1]HistoriaOrdenCW24031155!$C$2:$Z$1413,24,FALSE)=0,"",VLOOKUP(A1006,[1]HistoriaOrdenCW24031155!$C$2:$Z$1413,24,FALSE)),"")</f>
        <v>44292</v>
      </c>
      <c r="F1006" s="2" t="str">
        <f>MID(IF(VLOOKUP("SurOccidente",[1]HistoriaOrdenCW24031155!$B1007:$D$1413,2,FALSE)="NA","",(VLOOKUP("SurOccidente",[1]HistoriaOrdenCW24031155!$B1007:$D$1413,3,FALSE))),1,90)</f>
        <v>Ampliación 3G/LTE - Ampliación Obras Civiles</v>
      </c>
      <c r="G1006" s="4">
        <f>VLOOKUP(A1006,[1]HistoriaOrdenCW24031155!$C$2:$O$1413,13,FALSE)</f>
        <v>44250</v>
      </c>
      <c r="H1006" t="str">
        <f t="shared" si="16"/>
        <v>Año 2</v>
      </c>
      <c r="I1006" s="2" t="str">
        <f>VLOOKUP(LEFT(A1006,3),TablasAnexas!$A$22:$B$41,2,FALSE)</f>
        <v>Nariño</v>
      </c>
      <c r="L1006" t="str">
        <f>VLOOKUP(A1006,[1]HistoriaOrdenCW24031155!$C$2:$F$1413,4,FALSE)</f>
        <v>German Dario Mancipe</v>
      </c>
    </row>
    <row r="1007" spans="1:12" x14ac:dyDescent="0.25">
      <c r="A1007" t="str">
        <f>VLOOKUP("SurOccidente",[1]HistoriaOrdenCW24031155!$B1008:$C$1413,2,FALSE)</f>
        <v>VAL.Cordoba</v>
      </c>
      <c r="B1007" s="3">
        <f ca="1">SUMIF([1]HistoriaOrdenCW24031155!$C$1:$E$1413,A1007,[1]HistoriaOrdenCW24031155!$E:$E)</f>
        <v>1349613</v>
      </c>
      <c r="C1007" s="1">
        <f>SUMIFS([1]HistoriaOrdenCW24031155!$E$2:$E$1413,[1]HistoriaOrdenCW24031155!$C$2:$C$1413,A1007,[1]HistoriaOrdenCW24031155!$Z$2:$Z$1413,"")</f>
        <v>0</v>
      </c>
      <c r="D1007" s="1">
        <f>SUMIFS([1]HistoriaOrdenCW24031155!$E$2:$E$1413,[1]HistoriaOrdenCW24031155!$C$2:$C$1413,A1007,[1]HistoriaOrdenCW24031155!$Z$2:$Z$1413,"&gt; 0")</f>
        <v>1349613</v>
      </c>
      <c r="E1007" s="4">
        <f>IFERROR(IF(VLOOKUP(A1007,[1]HistoriaOrdenCW24031155!$C$2:$Z$1413,24,FALSE)=0,"",VLOOKUP(A1007,[1]HistoriaOrdenCW24031155!$C$2:$Z$1413,24,FALSE)),"")</f>
        <v>44292</v>
      </c>
      <c r="F1007" s="2" t="str">
        <f>MID(IF(VLOOKUP("SurOccidente",[1]HistoriaOrdenCW24031155!$B1008:$D$1413,2,FALSE)="NA","",(VLOOKUP("SurOccidente",[1]HistoriaOrdenCW24031155!$B1008:$D$1413,3,FALSE))),1,90)</f>
        <v>Ampliación 3G/LTE - Ampliación Obras Civiles</v>
      </c>
      <c r="G1007" s="4">
        <f>VLOOKUP(A1007,[1]HistoriaOrdenCW24031155!$C$2:$O$1413,13,FALSE)</f>
        <v>44250</v>
      </c>
      <c r="H1007" t="str">
        <f t="shared" si="16"/>
        <v>Año 2</v>
      </c>
      <c r="I1007" s="2" t="str">
        <f>VLOOKUP(LEFT(A1007,3),TablasAnexas!$A$22:$B$41,2,FALSE)</f>
        <v>Valle del Cauca</v>
      </c>
      <c r="L1007" t="str">
        <f>VLOOKUP(A1007,[1]HistoriaOrdenCW24031155!$C$2:$F$1413,4,FALSE)</f>
        <v>German Dario Mancipe</v>
      </c>
    </row>
    <row r="1008" spans="1:12" x14ac:dyDescent="0.25">
      <c r="A1008" t="str">
        <f>VLOOKUP("SurOccidente",[1]HistoriaOrdenCW24031155!$B1009:$C$1413,2,FALSE)</f>
        <v>CAU.Ensenillo</v>
      </c>
      <c r="B1008" s="3">
        <f ca="1">SUMIF([1]HistoriaOrdenCW24031155!$C$1:$E$1413,A1008,[1]HistoriaOrdenCW24031155!$E:$E)</f>
        <v>5462489</v>
      </c>
      <c r="C1008" s="1">
        <f>SUMIFS([1]HistoriaOrdenCW24031155!$E$2:$E$1413,[1]HistoriaOrdenCW24031155!$C$2:$C$1413,A1008,[1]HistoriaOrdenCW24031155!$Z$2:$Z$1413,"")</f>
        <v>0</v>
      </c>
      <c r="D1008" s="1">
        <f>SUMIFS([1]HistoriaOrdenCW24031155!$E$2:$E$1413,[1]HistoriaOrdenCW24031155!$C$2:$C$1413,A1008,[1]HistoriaOrdenCW24031155!$Z$2:$Z$1413,"&gt; 0")</f>
        <v>5462489</v>
      </c>
      <c r="E1008" s="4">
        <f>IFERROR(IF(VLOOKUP(A1008,[1]HistoriaOrdenCW24031155!$C$2:$Z$1413,24,FALSE)=0,"",VLOOKUP(A1008,[1]HistoriaOrdenCW24031155!$C$2:$Z$1413,24,FALSE)),"")</f>
        <v>44321</v>
      </c>
      <c r="F1008" s="2" t="str">
        <f>MID(IF(VLOOKUP("SurOccidente",[1]HistoriaOrdenCW24031155!$B1009:$D$1413,2,FALSE)="NA","",(VLOOKUP("SurOccidente",[1]HistoriaOrdenCW24031155!$B1009:$D$1413,3,FALSE))),1,90)</f>
        <v>Adecuaciones - Obras Civiles Menores</v>
      </c>
      <c r="G1008" s="4">
        <f>VLOOKUP(A1008,[1]HistoriaOrdenCW24031155!$C$2:$O$1413,13,FALSE)</f>
        <v>44250</v>
      </c>
      <c r="H1008" t="str">
        <f t="shared" si="16"/>
        <v>Año 2</v>
      </c>
      <c r="I1008" s="2" t="str">
        <f>VLOOKUP(LEFT(A1008,3),TablasAnexas!$A$22:$B$41,2,FALSE)</f>
        <v>Cauca</v>
      </c>
      <c r="L1008" t="str">
        <f>VLOOKUP(A1008,[1]HistoriaOrdenCW24031155!$C$2:$F$1413,4,FALSE)</f>
        <v>German Dario Mancipe</v>
      </c>
    </row>
    <row r="1009" spans="1:12" x14ac:dyDescent="0.25">
      <c r="A1009" t="str">
        <f>VLOOKUP("SurOccidente",[1]HistoriaOrdenCW24031155!$B1010:$C$1413,2,FALSE)</f>
        <v>CAU.Noanamito</v>
      </c>
      <c r="B1009" s="3">
        <f ca="1">SUMIF([1]HistoriaOrdenCW24031155!$C$1:$E$1413,A1009,[1]HistoriaOrdenCW24031155!$E:$E)</f>
        <v>42635841</v>
      </c>
      <c r="C1009" s="1">
        <f>SUMIFS([1]HistoriaOrdenCW24031155!$E$2:$E$1413,[1]HistoriaOrdenCW24031155!$C$2:$C$1413,A1009,[1]HistoriaOrdenCW24031155!$Z$2:$Z$1413,"")</f>
        <v>0</v>
      </c>
      <c r="D1009" s="1">
        <f>SUMIFS([1]HistoriaOrdenCW24031155!$E$2:$E$1413,[1]HistoriaOrdenCW24031155!$C$2:$C$1413,A1009,[1]HistoriaOrdenCW24031155!$Z$2:$Z$1413,"&gt; 0")</f>
        <v>42635841</v>
      </c>
      <c r="E1009" s="4">
        <f>IFERROR(IF(VLOOKUP(A1009,[1]HistoriaOrdenCW24031155!$C$2:$Z$1413,24,FALSE)=0,"",VLOOKUP(A1009,[1]HistoriaOrdenCW24031155!$C$2:$Z$1413,24,FALSE)),"")</f>
        <v>44315</v>
      </c>
      <c r="F1009" s="2" t="str">
        <f>MID(IF(VLOOKUP("SurOccidente",[1]HistoriaOrdenCW24031155!$B1010:$D$1413,2,FALSE)="NA","",(VLOOKUP("SurOccidente",[1]HistoriaOrdenCW24031155!$B1010:$D$1413,3,FALSE))),1,90)</f>
        <v>Plan de Expansión - Estudios de suelos y Evaluación Estructural</v>
      </c>
      <c r="G1009" s="4">
        <f>VLOOKUP(A1009,[1]HistoriaOrdenCW24031155!$C$2:$O$1413,13,FALSE)</f>
        <v>44246</v>
      </c>
      <c r="H1009" t="str">
        <f t="shared" si="16"/>
        <v>Año 2</v>
      </c>
      <c r="I1009" s="2" t="str">
        <f>VLOOKUP(LEFT(A1009,3),TablasAnexas!$A$22:$B$41,2,FALSE)</f>
        <v>Cauca</v>
      </c>
      <c r="L1009" t="str">
        <f>VLOOKUP(A1009,[1]HistoriaOrdenCW24031155!$C$2:$F$1413,4,FALSE)</f>
        <v>Carlos Alberto Trujillo</v>
      </c>
    </row>
    <row r="1010" spans="1:12" x14ac:dyDescent="0.25">
      <c r="A1010" t="str">
        <f>VLOOKUP("SurOccidente",[1]HistoriaOrdenCW24031155!$B1011:$C$1413,2,FALSE)</f>
        <v>TOL.Palocabildo</v>
      </c>
      <c r="B1010" s="3">
        <f ca="1">SUMIF([1]HistoriaOrdenCW24031155!$C$1:$E$1413,A1010,[1]HistoriaOrdenCW24031155!$E:$E)</f>
        <v>9311079</v>
      </c>
      <c r="C1010" s="1">
        <f>SUMIFS([1]HistoriaOrdenCW24031155!$E$2:$E$1413,[1]HistoriaOrdenCW24031155!$C$2:$C$1413,A1010,[1]HistoriaOrdenCW24031155!$Z$2:$Z$1413,"")</f>
        <v>0</v>
      </c>
      <c r="D1010" s="1">
        <f>SUMIFS([1]HistoriaOrdenCW24031155!$E$2:$E$1413,[1]HistoriaOrdenCW24031155!$C$2:$C$1413,A1010,[1]HistoriaOrdenCW24031155!$Z$2:$Z$1413,"&gt; 0")</f>
        <v>9311079</v>
      </c>
      <c r="E1010" s="4">
        <f>IFERROR(IF(VLOOKUP(A1010,[1]HistoriaOrdenCW24031155!$C$2:$Z$1413,24,FALSE)=0,"",VLOOKUP(A1010,[1]HistoriaOrdenCW24031155!$C$2:$Z$1413,24,FALSE)),"")</f>
        <v>44533</v>
      </c>
      <c r="F1010" s="2" t="str">
        <f>MID(IF(VLOOKUP("SurOccidente",[1]HistoriaOrdenCW24031155!$B1011:$D$1413,2,FALSE)="NA","",(VLOOKUP("SurOccidente",[1]HistoriaOrdenCW24031155!$B1011:$D$1413,3,FALSE))),1,90)</f>
        <v>Adecuaciones - Obras Civiles Menores</v>
      </c>
      <c r="G1010" s="4">
        <f>VLOOKUP(A1010,[1]HistoriaOrdenCW24031155!$C$2:$O$1413,13,FALSE)</f>
        <v>44471</v>
      </c>
      <c r="H1010" t="str">
        <f t="shared" si="16"/>
        <v>Año 2</v>
      </c>
      <c r="I1010" s="2" t="str">
        <f>VLOOKUP(LEFT(A1010,3),TablasAnexas!$A$22:$B$41,2,FALSE)</f>
        <v>Tolima</v>
      </c>
      <c r="L1010" t="str">
        <f>VLOOKUP(A1010,[1]HistoriaOrdenCW24031155!$C$2:$F$1413,4,FALSE)</f>
        <v>German Dario Mancipe</v>
      </c>
    </row>
    <row r="1011" spans="1:12" x14ac:dyDescent="0.25">
      <c r="A1011" t="str">
        <f>VLOOKUP("SurOccidente",[1]HistoriaOrdenCW24031155!$B1012:$C$1413,2,FALSE)</f>
        <v>CAL.Aguacatal-2</v>
      </c>
      <c r="B1011" s="3">
        <f ca="1">SUMIF([1]HistoriaOrdenCW24031155!$C$1:$E$1413,A1011,[1]HistoriaOrdenCW24031155!$E:$E)</f>
        <v>7121111</v>
      </c>
      <c r="C1011" s="1">
        <f>SUMIFS([1]HistoriaOrdenCW24031155!$E$2:$E$1413,[1]HistoriaOrdenCW24031155!$C$2:$C$1413,A1011,[1]HistoriaOrdenCW24031155!$Z$2:$Z$1413,"")</f>
        <v>0</v>
      </c>
      <c r="D1011" s="1">
        <f>SUMIFS([1]HistoriaOrdenCW24031155!$E$2:$E$1413,[1]HistoriaOrdenCW24031155!$C$2:$C$1413,A1011,[1]HistoriaOrdenCW24031155!$Z$2:$Z$1413,"&gt; 0")</f>
        <v>7121111</v>
      </c>
      <c r="E1011" s="4">
        <f>IFERROR(IF(VLOOKUP(A1011,[1]HistoriaOrdenCW24031155!$C$2:$Z$1413,24,FALSE)=0,"",VLOOKUP(A1011,[1]HistoriaOrdenCW24031155!$C$2:$Z$1413,24,FALSE)),"")</f>
        <v>44321</v>
      </c>
      <c r="F1011" s="2" t="str">
        <f>MID(IF(VLOOKUP("SurOccidente",[1]HistoriaOrdenCW24031155!$B1012:$D$1413,2,FALSE)="NA","",(VLOOKUP("SurOccidente",[1]HistoriaOrdenCW24031155!$B1012:$D$1413,3,FALSE))),1,90)</f>
        <v>Ampliación 3G/LTE - Ampliación Obras Civiles</v>
      </c>
      <c r="G1011" s="4">
        <f>VLOOKUP(A1011,[1]HistoriaOrdenCW24031155!$C$2:$O$1413,13,FALSE)</f>
        <v>44252</v>
      </c>
      <c r="H1011" t="str">
        <f t="shared" si="16"/>
        <v>Año 2</v>
      </c>
      <c r="I1011" s="2" t="str">
        <f>VLOOKUP(LEFT(A1011,3),TablasAnexas!$A$22:$B$41,2,FALSE)</f>
        <v>Cali</v>
      </c>
      <c r="L1011" t="str">
        <f>VLOOKUP(A1011,[1]HistoriaOrdenCW24031155!$C$2:$F$1413,4,FALSE)</f>
        <v>German Dario Mancipe</v>
      </c>
    </row>
    <row r="1012" spans="1:12" x14ac:dyDescent="0.25">
      <c r="A1012" t="str">
        <f>VLOOKUP("SurOccidente",[1]HistoriaOrdenCW24031155!$B1013:$C$1413,2,FALSE)</f>
        <v>VAL.IND Unilever Andina-opción 1</v>
      </c>
      <c r="B1012" s="3">
        <f ca="1">SUMIF([1]HistoriaOrdenCW24031155!$C$1:$E$1413,A1012,[1]HistoriaOrdenCW24031155!$E:$E)</f>
        <v>211674821</v>
      </c>
      <c r="C1012" s="1">
        <f>SUMIFS([1]HistoriaOrdenCW24031155!$E$2:$E$1413,[1]HistoriaOrdenCW24031155!$C$2:$C$1413,A1012,[1]HistoriaOrdenCW24031155!$Z$2:$Z$1413,"")</f>
        <v>0</v>
      </c>
      <c r="D1012" s="1">
        <f>SUMIFS([1]HistoriaOrdenCW24031155!$E$2:$E$1413,[1]HistoriaOrdenCW24031155!$C$2:$C$1413,A1012,[1]HistoriaOrdenCW24031155!$Z$2:$Z$1413,"&gt; 0")</f>
        <v>211674821</v>
      </c>
      <c r="E1012" s="4">
        <f>IFERROR(IF(VLOOKUP(A1012,[1]HistoriaOrdenCW24031155!$C$2:$Z$1413,24,FALSE)=0,"",VLOOKUP(A1012,[1]HistoriaOrdenCW24031155!$C$2:$Z$1413,24,FALSE)),"")</f>
        <v>44567</v>
      </c>
      <c r="F1012" s="2" t="str">
        <f>MID(IF(VLOOKUP("SurOccidente",[1]HistoriaOrdenCW24031155!$B1013:$D$1413,2,FALSE)="NA","",(VLOOKUP("SurOccidente",[1]HistoriaOrdenCW24031155!$B1013:$D$1413,3,FALSE))),1,90)</f>
        <v>Plan de Expansión - Obra Civil 100%</v>
      </c>
      <c r="G1012" s="4">
        <f>VLOOKUP(A1012,[1]HistoriaOrdenCW24031155!$C$2:$O$1413,13,FALSE)</f>
        <v>44254</v>
      </c>
      <c r="H1012" t="str">
        <f t="shared" si="16"/>
        <v>Año 2</v>
      </c>
      <c r="I1012" s="2" t="str">
        <f>VLOOKUP(LEFT(A1012,3),TablasAnexas!$A$22:$B$41,2,FALSE)</f>
        <v>Valle del Cauca</v>
      </c>
      <c r="L1012" t="str">
        <f>VLOOKUP(A1012,[1]HistoriaOrdenCW24031155!$C$2:$F$1413,4,FALSE)</f>
        <v>Luis Ediel Torres</v>
      </c>
    </row>
    <row r="1013" spans="1:12" x14ac:dyDescent="0.25">
      <c r="A1013" t="str">
        <f>VLOOKUP("SurOccidente",[1]HistoriaOrdenCW24031155!$B1014:$C$1413,2,FALSE)</f>
        <v>CAL.IND Unilever Andina-opción 1</v>
      </c>
      <c r="B1013" s="3">
        <f ca="1">SUMIF([1]HistoriaOrdenCW24031155!$C$1:$E$1413,A1013,[1]HistoriaOrdenCW24031155!$E:$E)</f>
        <v>40000000</v>
      </c>
      <c r="C1013" s="1">
        <f>SUMIFS([1]HistoriaOrdenCW24031155!$E$2:$E$1413,[1]HistoriaOrdenCW24031155!$C$2:$C$1413,A1013,[1]HistoriaOrdenCW24031155!$Z$2:$Z$1413,"")</f>
        <v>40000000</v>
      </c>
      <c r="D1013" s="1">
        <f>SUMIFS([1]HistoriaOrdenCW24031155!$E$2:$E$1413,[1]HistoriaOrdenCW24031155!$C$2:$C$1413,A1013,[1]HistoriaOrdenCW24031155!$Z$2:$Z$1413,"&gt; 0")</f>
        <v>0</v>
      </c>
      <c r="E1013" s="4" t="str">
        <f>IFERROR(IF(VLOOKUP(A1013,[1]HistoriaOrdenCW24031155!$C$2:$Z$1413,24,FALSE)=0,"",VLOOKUP(A1013,[1]HistoriaOrdenCW24031155!$C$2:$Z$1413,24,FALSE)),"")</f>
        <v/>
      </c>
      <c r="F1013" s="2" t="str">
        <f>MID(IF(VLOOKUP("SurOccidente",[1]HistoriaOrdenCW24031155!$B1014:$D$1413,2,FALSE)="NA","",(VLOOKUP("SurOccidente",[1]HistoriaOrdenCW24031155!$B1014:$D$1413,3,FALSE))),1,90)</f>
        <v>Plan de Expansión - Obra Civil 100%</v>
      </c>
      <c r="G1013" s="4">
        <f>VLOOKUP(A1013,[1]HistoriaOrdenCW24031155!$C$2:$O$1413,13,FALSE)</f>
        <v>44254</v>
      </c>
      <c r="H1013" t="str">
        <f t="shared" si="16"/>
        <v>Año 2</v>
      </c>
      <c r="I1013" s="2" t="str">
        <f>VLOOKUP(LEFT(A1013,3),TablasAnexas!$A$22:$B$41,2,FALSE)</f>
        <v>Cali</v>
      </c>
      <c r="L1013" t="str">
        <f>VLOOKUP(A1013,[1]HistoriaOrdenCW24031155!$C$2:$F$1413,4,FALSE)</f>
        <v>Luis Ediel Torres</v>
      </c>
    </row>
    <row r="1014" spans="1:12" x14ac:dyDescent="0.25">
      <c r="A1014" t="str">
        <f>VLOOKUP("SurOccidente",[1]HistoriaOrdenCW24031155!$B1015:$C$1413,2,FALSE)</f>
        <v>PAS.U Mariana</v>
      </c>
      <c r="B1014" s="3">
        <f ca="1">SUMIF([1]HistoriaOrdenCW24031155!$C$1:$E$1413,A1014,[1]HistoriaOrdenCW24031155!$E:$E)</f>
        <v>5121654</v>
      </c>
      <c r="C1014" s="1">
        <f>SUMIFS([1]HistoriaOrdenCW24031155!$E$2:$E$1413,[1]HistoriaOrdenCW24031155!$C$2:$C$1413,A1014,[1]HistoriaOrdenCW24031155!$Z$2:$Z$1413,"")</f>
        <v>0</v>
      </c>
      <c r="D1014" s="1">
        <f>SUMIFS([1]HistoriaOrdenCW24031155!$E$2:$E$1413,[1]HistoriaOrdenCW24031155!$C$2:$C$1413,A1014,[1]HistoriaOrdenCW24031155!$Z$2:$Z$1413,"&gt; 0")</f>
        <v>5121654</v>
      </c>
      <c r="E1014" s="4">
        <f>IFERROR(IF(VLOOKUP(A1014,[1]HistoriaOrdenCW24031155!$C$2:$Z$1413,24,FALSE)=0,"",VLOOKUP(A1014,[1]HistoriaOrdenCW24031155!$C$2:$Z$1413,24,FALSE)),"")</f>
        <v>44291</v>
      </c>
      <c r="F1014" s="2" t="str">
        <f>MID(IF(VLOOKUP("SurOccidente",[1]HistoriaOrdenCW24031155!$B1015:$D$1413,2,FALSE)="NA","",(VLOOKUP("SurOccidente",[1]HistoriaOrdenCW24031155!$B1015:$D$1413,3,FALSE))),1,90)</f>
        <v>Adecuaciones - Obras Eléctricas Menores</v>
      </c>
      <c r="G1014" s="4">
        <f>VLOOKUP(A1014,[1]HistoriaOrdenCW24031155!$C$2:$O$1413,13,FALSE)</f>
        <v>44249</v>
      </c>
      <c r="H1014" t="str">
        <f t="shared" si="16"/>
        <v>Año 2</v>
      </c>
      <c r="I1014" s="2" t="str">
        <f>VLOOKUP(LEFT(A1014,3),TablasAnexas!$A$22:$B$41,2,FALSE)</f>
        <v>Pasto</v>
      </c>
      <c r="L1014" t="str">
        <f>VLOOKUP(A1014,[1]HistoriaOrdenCW24031155!$C$2:$F$1413,4,FALSE)</f>
        <v>Luis Ediel Torres</v>
      </c>
    </row>
    <row r="1015" spans="1:12" x14ac:dyDescent="0.25">
      <c r="A1015" t="str">
        <f>VLOOKUP("SurOccidente",[1]HistoriaOrdenCW24031155!$B1016:$C$1413,2,FALSE)</f>
        <v>TUL.La Cruz</v>
      </c>
      <c r="B1015" s="3">
        <f ca="1">SUMIF([1]HistoriaOrdenCW24031155!$C$1:$E$1413,A1015,[1]HistoriaOrdenCW24031155!$E:$E)</f>
        <v>5121654</v>
      </c>
      <c r="C1015" s="1">
        <f>SUMIFS([1]HistoriaOrdenCW24031155!$E$2:$E$1413,[1]HistoriaOrdenCW24031155!$C$2:$C$1413,A1015,[1]HistoriaOrdenCW24031155!$Z$2:$Z$1413,"")</f>
        <v>0</v>
      </c>
      <c r="D1015" s="1">
        <f>SUMIFS([1]HistoriaOrdenCW24031155!$E$2:$E$1413,[1]HistoriaOrdenCW24031155!$C$2:$C$1413,A1015,[1]HistoriaOrdenCW24031155!$Z$2:$Z$1413,"&gt; 0")</f>
        <v>5121654</v>
      </c>
      <c r="E1015" s="4">
        <f>IFERROR(IF(VLOOKUP(A1015,[1]HistoriaOrdenCW24031155!$C$2:$Z$1413,24,FALSE)=0,"",VLOOKUP(A1015,[1]HistoriaOrdenCW24031155!$C$2:$Z$1413,24,FALSE)),"")</f>
        <v>44291</v>
      </c>
      <c r="F1015" s="2" t="str">
        <f>MID(IF(VLOOKUP("SurOccidente",[1]HistoriaOrdenCW24031155!$B1016:$D$1413,2,FALSE)="NA","",(VLOOKUP("SurOccidente",[1]HistoriaOrdenCW24031155!$B1016:$D$1413,3,FALSE))),1,90)</f>
        <v>Adecuaciones - Obras Eléctricas Menores</v>
      </c>
      <c r="G1015" s="4">
        <f>VLOOKUP(A1015,[1]HistoriaOrdenCW24031155!$C$2:$O$1413,13,FALSE)</f>
        <v>44249</v>
      </c>
      <c r="H1015" t="str">
        <f t="shared" si="16"/>
        <v>Año 2</v>
      </c>
      <c r="I1015" s="2" t="str">
        <f>VLOOKUP(LEFT(A1015,3),TablasAnexas!$A$22:$B$41,2,FALSE)</f>
        <v>Tulua</v>
      </c>
      <c r="L1015" t="str">
        <f>VLOOKUP(A1015,[1]HistoriaOrdenCW24031155!$C$2:$F$1413,4,FALSE)</f>
        <v>Luis Ediel Torres</v>
      </c>
    </row>
    <row r="1016" spans="1:12" x14ac:dyDescent="0.25">
      <c r="A1016" t="str">
        <f>VLOOKUP("SurOccidente",[1]HistoriaOrdenCW24031155!$B1017:$C$1413,2,FALSE)</f>
        <v>VAL.Borrero</v>
      </c>
      <c r="B1016" s="3">
        <f ca="1">SUMIF([1]HistoriaOrdenCW24031155!$C$1:$E$1413,A1016,[1]HistoriaOrdenCW24031155!$E:$E)</f>
        <v>5121654</v>
      </c>
      <c r="C1016" s="1">
        <f>SUMIFS([1]HistoriaOrdenCW24031155!$E$2:$E$1413,[1]HistoriaOrdenCW24031155!$C$2:$C$1413,A1016,[1]HistoriaOrdenCW24031155!$Z$2:$Z$1413,"")</f>
        <v>0</v>
      </c>
      <c r="D1016" s="1">
        <f>SUMIFS([1]HistoriaOrdenCW24031155!$E$2:$E$1413,[1]HistoriaOrdenCW24031155!$C$2:$C$1413,A1016,[1]HistoriaOrdenCW24031155!$Z$2:$Z$1413,"&gt; 0")</f>
        <v>5121654</v>
      </c>
      <c r="E1016" s="4">
        <f>IFERROR(IF(VLOOKUP(A1016,[1]HistoriaOrdenCW24031155!$C$2:$Z$1413,24,FALSE)=0,"",VLOOKUP(A1016,[1]HistoriaOrdenCW24031155!$C$2:$Z$1413,24,FALSE)),"")</f>
        <v>44291</v>
      </c>
      <c r="F1016" s="2" t="str">
        <f>MID(IF(VLOOKUP("SurOccidente",[1]HistoriaOrdenCW24031155!$B1017:$D$1413,2,FALSE)="NA","",(VLOOKUP("SurOccidente",[1]HistoriaOrdenCW24031155!$B1017:$D$1413,3,FALSE))),1,90)</f>
        <v>Adecuaciones - Obras Eléctricas Menores</v>
      </c>
      <c r="G1016" s="4">
        <f>VLOOKUP(A1016,[1]HistoriaOrdenCW24031155!$C$2:$O$1413,13,FALSE)</f>
        <v>44249</v>
      </c>
      <c r="H1016" t="str">
        <f t="shared" si="16"/>
        <v>Año 2</v>
      </c>
      <c r="I1016" s="2" t="str">
        <f>VLOOKUP(LEFT(A1016,3),TablasAnexas!$A$22:$B$41,2,FALSE)</f>
        <v>Valle del Cauca</v>
      </c>
      <c r="L1016" t="str">
        <f>VLOOKUP(A1016,[1]HistoriaOrdenCW24031155!$C$2:$F$1413,4,FALSE)</f>
        <v>Luis Ediel Torres</v>
      </c>
    </row>
    <row r="1017" spans="1:12" x14ac:dyDescent="0.25">
      <c r="A1017" t="str">
        <f>VLOOKUP("SurOccidente",[1]HistoriaOrdenCW24031155!$B1018:$C$1413,2,FALSE)</f>
        <v>IBG.Varsovia-2</v>
      </c>
      <c r="B1017" s="3">
        <f ca="1">SUMIF([1]HistoriaOrdenCW24031155!$C$1:$E$1413,A1017,[1]HistoriaOrdenCW24031155!$E:$E)</f>
        <v>5121654</v>
      </c>
      <c r="C1017" s="1">
        <f>SUMIFS([1]HistoriaOrdenCW24031155!$E$2:$E$1413,[1]HistoriaOrdenCW24031155!$C$2:$C$1413,A1017,[1]HistoriaOrdenCW24031155!$Z$2:$Z$1413,"")</f>
        <v>0</v>
      </c>
      <c r="D1017" s="1">
        <f>SUMIFS([1]HistoriaOrdenCW24031155!$E$2:$E$1413,[1]HistoriaOrdenCW24031155!$C$2:$C$1413,A1017,[1]HistoriaOrdenCW24031155!$Z$2:$Z$1413,"&gt; 0")</f>
        <v>5121654</v>
      </c>
      <c r="E1017" s="4">
        <f>IFERROR(IF(VLOOKUP(A1017,[1]HistoriaOrdenCW24031155!$C$2:$Z$1413,24,FALSE)=0,"",VLOOKUP(A1017,[1]HistoriaOrdenCW24031155!$C$2:$Z$1413,24,FALSE)),"")</f>
        <v>44291</v>
      </c>
      <c r="F1017" s="2" t="str">
        <f>MID(IF(VLOOKUP("SurOccidente",[1]HistoriaOrdenCW24031155!$B1018:$D$1413,2,FALSE)="NA","",(VLOOKUP("SurOccidente",[1]HistoriaOrdenCW24031155!$B1018:$D$1413,3,FALSE))),1,90)</f>
        <v>Adecuaciones - Obras Eléctricas Menores</v>
      </c>
      <c r="G1017" s="4">
        <f>VLOOKUP(A1017,[1]HistoriaOrdenCW24031155!$C$2:$O$1413,13,FALSE)</f>
        <v>44249</v>
      </c>
      <c r="H1017" t="str">
        <f t="shared" si="16"/>
        <v>Año 2</v>
      </c>
      <c r="I1017" s="2" t="str">
        <f>VLOOKUP(LEFT(A1017,3),TablasAnexas!$A$22:$B$41,2,FALSE)</f>
        <v>Ibague</v>
      </c>
      <c r="L1017" t="str">
        <f>VLOOKUP(A1017,[1]HistoriaOrdenCW24031155!$C$2:$F$1413,4,FALSE)</f>
        <v>Luis Ediel Torres</v>
      </c>
    </row>
    <row r="1018" spans="1:12" x14ac:dyDescent="0.25">
      <c r="A1018" t="str">
        <f>VLOOKUP("SurOccidente",[1]HistoriaOrdenCW24031155!$B1019:$C$1413,2,FALSE)</f>
        <v>TUL.Bosques Maracaibo</v>
      </c>
      <c r="B1018" s="3">
        <f ca="1">SUMIF([1]HistoriaOrdenCW24031155!$C$1:$E$1413,A1018,[1]HistoriaOrdenCW24031155!$E:$E)</f>
        <v>4572906</v>
      </c>
      <c r="C1018" s="1">
        <f>SUMIFS([1]HistoriaOrdenCW24031155!$E$2:$E$1413,[1]HistoriaOrdenCW24031155!$C$2:$C$1413,A1018,[1]HistoriaOrdenCW24031155!$Z$2:$Z$1413,"")</f>
        <v>0</v>
      </c>
      <c r="D1018" s="1">
        <f>SUMIFS([1]HistoriaOrdenCW24031155!$E$2:$E$1413,[1]HistoriaOrdenCW24031155!$C$2:$C$1413,A1018,[1]HistoriaOrdenCW24031155!$Z$2:$Z$1413,"&gt; 0")</f>
        <v>4572906</v>
      </c>
      <c r="E1018" s="4">
        <f>IFERROR(IF(VLOOKUP(A1018,[1]HistoriaOrdenCW24031155!$C$2:$Z$1413,24,FALSE)=0,"",VLOOKUP(A1018,[1]HistoriaOrdenCW24031155!$C$2:$Z$1413,24,FALSE)),"")</f>
        <v>44291</v>
      </c>
      <c r="F1018" s="2" t="str">
        <f>MID(IF(VLOOKUP("SurOccidente",[1]HistoriaOrdenCW24031155!$B1019:$D$1413,2,FALSE)="NA","",(VLOOKUP("SurOccidente",[1]HistoriaOrdenCW24031155!$B1019:$D$1413,3,FALSE))),1,90)</f>
        <v>Adecuaciones - Obras Eléctricas Menores</v>
      </c>
      <c r="G1018" s="4">
        <f>VLOOKUP(A1018,[1]HistoriaOrdenCW24031155!$C$2:$O$1413,13,FALSE)</f>
        <v>44249</v>
      </c>
      <c r="H1018" t="str">
        <f t="shared" si="16"/>
        <v>Año 2</v>
      </c>
      <c r="I1018" s="2" t="str">
        <f>VLOOKUP(LEFT(A1018,3),TablasAnexas!$A$22:$B$41,2,FALSE)</f>
        <v>Tulua</v>
      </c>
      <c r="L1018" t="str">
        <f>VLOOKUP(A1018,[1]HistoriaOrdenCW24031155!$C$2:$F$1413,4,FALSE)</f>
        <v>Luis Ediel Torres</v>
      </c>
    </row>
    <row r="1019" spans="1:12" x14ac:dyDescent="0.25">
      <c r="A1019" t="str">
        <f>VLOOKUP("SurOccidente",[1]HistoriaOrdenCW24031155!$B1020:$C$1413,2,FALSE)</f>
        <v>CAL.Retiro</v>
      </c>
      <c r="B1019" s="3">
        <f ca="1">SUMIF([1]HistoriaOrdenCW24031155!$C$1:$E$1413,A1019,[1]HistoriaOrdenCW24031155!$E:$E)</f>
        <v>5121654</v>
      </c>
      <c r="C1019" s="1">
        <f>SUMIFS([1]HistoriaOrdenCW24031155!$E$2:$E$1413,[1]HistoriaOrdenCW24031155!$C$2:$C$1413,A1019,[1]HistoriaOrdenCW24031155!$Z$2:$Z$1413,"")</f>
        <v>0</v>
      </c>
      <c r="D1019" s="1">
        <f>SUMIFS([1]HistoriaOrdenCW24031155!$E$2:$E$1413,[1]HistoriaOrdenCW24031155!$C$2:$C$1413,A1019,[1]HistoriaOrdenCW24031155!$Z$2:$Z$1413,"&gt; 0")</f>
        <v>5121654</v>
      </c>
      <c r="E1019" s="4">
        <f>IFERROR(IF(VLOOKUP(A1019,[1]HistoriaOrdenCW24031155!$C$2:$Z$1413,24,FALSE)=0,"",VLOOKUP(A1019,[1]HistoriaOrdenCW24031155!$C$2:$Z$1413,24,FALSE)),"")</f>
        <v>44291</v>
      </c>
      <c r="F1019" s="2" t="str">
        <f>MID(IF(VLOOKUP("SurOccidente",[1]HistoriaOrdenCW24031155!$B1020:$D$1413,2,FALSE)="NA","",(VLOOKUP("SurOccidente",[1]HistoriaOrdenCW24031155!$B1020:$D$1413,3,FALSE))),1,90)</f>
        <v>Adecuaciones - Obras Eléctricas Menores</v>
      </c>
      <c r="G1019" s="4">
        <f>VLOOKUP(A1019,[1]HistoriaOrdenCW24031155!$C$2:$O$1413,13,FALSE)</f>
        <v>44249</v>
      </c>
      <c r="H1019" t="str">
        <f t="shared" si="16"/>
        <v>Año 2</v>
      </c>
      <c r="I1019" s="2" t="str">
        <f>VLOOKUP(LEFT(A1019,3),TablasAnexas!$A$22:$B$41,2,FALSE)</f>
        <v>Cali</v>
      </c>
      <c r="L1019" t="str">
        <f>VLOOKUP(A1019,[1]HistoriaOrdenCW24031155!$C$2:$F$1413,4,FALSE)</f>
        <v>Luis Ediel Torres</v>
      </c>
    </row>
    <row r="1020" spans="1:12" x14ac:dyDescent="0.25">
      <c r="A1020" t="str">
        <f>VLOOKUP("SurOccidente",[1]HistoriaOrdenCW24031155!$B1021:$C$1413,2,FALSE)</f>
        <v>PAS.Invipaz</v>
      </c>
      <c r="B1020" s="3">
        <f ca="1">SUMIF([1]HistoriaOrdenCW24031155!$C$1:$E$1413,A1020,[1]HistoriaOrdenCW24031155!$E:$E)</f>
        <v>39410732</v>
      </c>
      <c r="C1020" s="1">
        <f>SUMIFS([1]HistoriaOrdenCW24031155!$E$2:$E$1413,[1]HistoriaOrdenCW24031155!$C$2:$C$1413,A1020,[1]HistoriaOrdenCW24031155!$Z$2:$Z$1413,"")</f>
        <v>0</v>
      </c>
      <c r="D1020" s="1">
        <f>SUMIFS([1]HistoriaOrdenCW24031155!$E$2:$E$1413,[1]HistoriaOrdenCW24031155!$C$2:$C$1413,A1020,[1]HistoriaOrdenCW24031155!$Z$2:$Z$1413,"&gt; 0")</f>
        <v>39410732</v>
      </c>
      <c r="E1020" s="4">
        <f>IFERROR(IF(VLOOKUP(A1020,[1]HistoriaOrdenCW24031155!$C$2:$Z$1413,24,FALSE)=0,"",VLOOKUP(A1020,[1]HistoriaOrdenCW24031155!$C$2:$Z$1413,24,FALSE)),"")</f>
        <v>44504</v>
      </c>
      <c r="F1020" s="2" t="str">
        <f>MID(IF(VLOOKUP("SurOccidente",[1]HistoriaOrdenCW24031155!$B1021:$D$1413,2,FALSE)="NA","",(VLOOKUP("SurOccidente",[1]HistoriaOrdenCW24031155!$B1021:$D$1413,3,FALSE))),1,90)</f>
        <v>Plan de Expansión - Obra Eléctrica 100%</v>
      </c>
      <c r="G1020" s="4">
        <f>VLOOKUP(A1020,[1]HistoriaOrdenCW24031155!$C$2:$O$1413,13,FALSE)</f>
        <v>44242</v>
      </c>
      <c r="H1020" t="str">
        <f t="shared" si="16"/>
        <v>Año 2</v>
      </c>
      <c r="I1020" s="2" t="str">
        <f>VLOOKUP(LEFT(A1020,3),TablasAnexas!$A$22:$B$41,2,FALSE)</f>
        <v>Pasto</v>
      </c>
      <c r="L1020" t="str">
        <f>VLOOKUP(A1020,[1]HistoriaOrdenCW24031155!$C$2:$F$1413,4,FALSE)</f>
        <v>Juan Carlos Gonzalez</v>
      </c>
    </row>
    <row r="1021" spans="1:12" x14ac:dyDescent="0.25">
      <c r="A1021" t="str">
        <f>VLOOKUP("SurOccidente",[1]HistoriaOrdenCW24031155!$B1022:$C$1413,2,FALSE)</f>
        <v>PAS.Invipaz</v>
      </c>
      <c r="B1021" s="3">
        <f ca="1">SUMIF([1]HistoriaOrdenCW24031155!$C$1:$E$1413,A1021,[1]HistoriaOrdenCW24031155!$E:$E)</f>
        <v>39410732</v>
      </c>
      <c r="C1021" s="1">
        <f>SUMIFS([1]HistoriaOrdenCW24031155!$E$2:$E$1413,[1]HistoriaOrdenCW24031155!$C$2:$C$1413,A1021,[1]HistoriaOrdenCW24031155!$Z$2:$Z$1413,"")</f>
        <v>0</v>
      </c>
      <c r="D1021" s="1">
        <f>SUMIFS([1]HistoriaOrdenCW24031155!$E$2:$E$1413,[1]HistoriaOrdenCW24031155!$C$2:$C$1413,A1021,[1]HistoriaOrdenCW24031155!$Z$2:$Z$1413,"&gt; 0")</f>
        <v>39410732</v>
      </c>
      <c r="E1021" s="4">
        <f>IFERROR(IF(VLOOKUP(A1021,[1]HistoriaOrdenCW24031155!$C$2:$Z$1413,24,FALSE)=0,"",VLOOKUP(A1021,[1]HistoriaOrdenCW24031155!$C$2:$Z$1413,24,FALSE)),"")</f>
        <v>44504</v>
      </c>
      <c r="F1021" s="2" t="str">
        <f>MID(IF(VLOOKUP("SurOccidente",[1]HistoriaOrdenCW24031155!$B1022:$D$1413,2,FALSE)="NA","",(VLOOKUP("SurOccidente",[1]HistoriaOrdenCW24031155!$B1022:$D$1413,3,FALSE))),1,90)</f>
        <v>Plan de Expansión - Obra Civil 100%</v>
      </c>
      <c r="G1021" s="4">
        <f>VLOOKUP(A1021,[1]HistoriaOrdenCW24031155!$C$2:$O$1413,13,FALSE)</f>
        <v>44242</v>
      </c>
      <c r="H1021" t="str">
        <f t="shared" si="16"/>
        <v>Año 2</v>
      </c>
      <c r="I1021" s="2" t="str">
        <f>VLOOKUP(LEFT(A1021,3),TablasAnexas!$A$22:$B$41,2,FALSE)</f>
        <v>Pasto</v>
      </c>
      <c r="L1021" t="str">
        <f>VLOOKUP(A1021,[1]HistoriaOrdenCW24031155!$C$2:$F$1413,4,FALSE)</f>
        <v>Juan Carlos Gonzalez</v>
      </c>
    </row>
    <row r="1022" spans="1:12" x14ac:dyDescent="0.25">
      <c r="A1022" t="str">
        <f>VLOOKUP("SurOccidente",[1]HistoriaOrdenCW24031155!$B1023:$C$1413,2,FALSE)</f>
        <v>IBG.Villa del Sol</v>
      </c>
      <c r="B1022" s="3">
        <f ca="1">SUMIF([1]HistoriaOrdenCW24031155!$C$1:$E$1413,A1022,[1]HistoriaOrdenCW24031155!$E:$E)</f>
        <v>124114707</v>
      </c>
      <c r="C1022" s="1">
        <f>SUMIFS([1]HistoriaOrdenCW24031155!$E$2:$E$1413,[1]HistoriaOrdenCW24031155!$C$2:$C$1413,A1022,[1]HistoriaOrdenCW24031155!$Z$2:$Z$1413,"")</f>
        <v>84545263</v>
      </c>
      <c r="D1022" s="1">
        <f>SUMIFS([1]HistoriaOrdenCW24031155!$E$2:$E$1413,[1]HistoriaOrdenCW24031155!$C$2:$C$1413,A1022,[1]HistoriaOrdenCW24031155!$Z$2:$Z$1413,"&gt; 0")</f>
        <v>39569444</v>
      </c>
      <c r="E1022" s="4" t="str">
        <f>IFERROR(IF(VLOOKUP(A1022,[1]HistoriaOrdenCW24031155!$C$2:$Z$1413,24,FALSE)=0,"",VLOOKUP(A1022,[1]HistoriaOrdenCW24031155!$C$2:$Z$1413,24,FALSE)),"")</f>
        <v/>
      </c>
      <c r="F1022" s="2" t="str">
        <f>MID(IF(VLOOKUP("SurOccidente",[1]HistoriaOrdenCW24031155!$B1023:$D$1413,2,FALSE)="NA","",(VLOOKUP("SurOccidente",[1]HistoriaOrdenCW24031155!$B1023:$D$1413,3,FALSE))),1,90)</f>
        <v>Plan de Expansión - Obra Eléctrica 100%</v>
      </c>
      <c r="G1022" s="4">
        <f>VLOOKUP(A1022,[1]HistoriaOrdenCW24031155!$C$2:$O$1413,13,FALSE)</f>
        <v>44242</v>
      </c>
      <c r="H1022" t="str">
        <f t="shared" si="16"/>
        <v>Año 2</v>
      </c>
      <c r="I1022" s="2" t="str">
        <f>VLOOKUP(LEFT(A1022,3),TablasAnexas!$A$22:$B$41,2,FALSE)</f>
        <v>Ibague</v>
      </c>
      <c r="L1022" t="str">
        <f>VLOOKUP(A1022,[1]HistoriaOrdenCW24031155!$C$2:$F$1413,4,FALSE)</f>
        <v>Juan Carlos Gonzalez</v>
      </c>
    </row>
    <row r="1023" spans="1:12" x14ac:dyDescent="0.25">
      <c r="A1023" t="str">
        <f>VLOOKUP("SurOccidente",[1]HistoriaOrdenCW24031155!$B1024:$C$1413,2,FALSE)</f>
        <v>IBG.Villa del Sol</v>
      </c>
      <c r="B1023" s="3">
        <f ca="1">SUMIF([1]HistoriaOrdenCW24031155!$C$1:$E$1413,A1023,[1]HistoriaOrdenCW24031155!$E:$E)</f>
        <v>124114707</v>
      </c>
      <c r="C1023" s="1">
        <f>SUMIFS([1]HistoriaOrdenCW24031155!$E$2:$E$1413,[1]HistoriaOrdenCW24031155!$C$2:$C$1413,A1023,[1]HistoriaOrdenCW24031155!$Z$2:$Z$1413,"")</f>
        <v>84545263</v>
      </c>
      <c r="D1023" s="1">
        <f>SUMIFS([1]HistoriaOrdenCW24031155!$E$2:$E$1413,[1]HistoriaOrdenCW24031155!$C$2:$C$1413,A1023,[1]HistoriaOrdenCW24031155!$Z$2:$Z$1413,"&gt; 0")</f>
        <v>39569444</v>
      </c>
      <c r="E1023" s="4" t="str">
        <f>IFERROR(IF(VLOOKUP(A1023,[1]HistoriaOrdenCW24031155!$C$2:$Z$1413,24,FALSE)=0,"",VLOOKUP(A1023,[1]HistoriaOrdenCW24031155!$C$2:$Z$1413,24,FALSE)),"")</f>
        <v/>
      </c>
      <c r="F1023" s="2" t="str">
        <f>MID(IF(VLOOKUP("SurOccidente",[1]HistoriaOrdenCW24031155!$B1024:$D$1413,2,FALSE)="NA","",(VLOOKUP("SurOccidente",[1]HistoriaOrdenCW24031155!$B1024:$D$1413,3,FALSE))),1,90)</f>
        <v>Plan de Expansión - Obra Civil 100%</v>
      </c>
      <c r="G1023" s="4">
        <f>VLOOKUP(A1023,[1]HistoriaOrdenCW24031155!$C$2:$O$1413,13,FALSE)</f>
        <v>44242</v>
      </c>
      <c r="H1023" t="str">
        <f t="shared" si="16"/>
        <v>Año 2</v>
      </c>
      <c r="I1023" s="2" t="str">
        <f>VLOOKUP(LEFT(A1023,3),TablasAnexas!$A$22:$B$41,2,FALSE)</f>
        <v>Ibague</v>
      </c>
      <c r="L1023" t="str">
        <f>VLOOKUP(A1023,[1]HistoriaOrdenCW24031155!$C$2:$F$1413,4,FALSE)</f>
        <v>Juan Carlos Gonzalez</v>
      </c>
    </row>
    <row r="1024" spans="1:12" x14ac:dyDescent="0.25">
      <c r="A1024" t="str">
        <f>VLOOKUP("SurOccidente",[1]HistoriaOrdenCW24031155!$B1025:$C$1413,2,FALSE)</f>
        <v>NAR.Magui</v>
      </c>
      <c r="B1024" s="3">
        <f ca="1">SUMIF([1]HistoriaOrdenCW24031155!$C$1:$E$1413,A1024,[1]HistoriaOrdenCW24031155!$E:$E)</f>
        <v>2520763</v>
      </c>
      <c r="C1024" s="1">
        <f>SUMIFS([1]HistoriaOrdenCW24031155!$E$2:$E$1413,[1]HistoriaOrdenCW24031155!$C$2:$C$1413,A1024,[1]HistoriaOrdenCW24031155!$Z$2:$Z$1413,"")</f>
        <v>0</v>
      </c>
      <c r="D1024" s="1">
        <f>SUMIFS([1]HistoriaOrdenCW24031155!$E$2:$E$1413,[1]HistoriaOrdenCW24031155!$C$2:$C$1413,A1024,[1]HistoriaOrdenCW24031155!$Z$2:$Z$1413,"&gt; 0")</f>
        <v>2520763</v>
      </c>
      <c r="E1024" s="4">
        <f>IFERROR(IF(VLOOKUP(A1024,[1]HistoriaOrdenCW24031155!$C$2:$Z$1413,24,FALSE)=0,"",VLOOKUP(A1024,[1]HistoriaOrdenCW24031155!$C$2:$Z$1413,24,FALSE)),"")</f>
        <v>44321</v>
      </c>
      <c r="F1024" s="2" t="str">
        <f>MID(IF(VLOOKUP("SurOccidente",[1]HistoriaOrdenCW24031155!$B1025:$D$1413,2,FALSE)="NA","",(VLOOKUP("SurOccidente",[1]HistoriaOrdenCW24031155!$B1025:$D$1413,3,FALSE))),1,90)</f>
        <v>Ampliación 3G/LTE - Ampliación Obras Civiles</v>
      </c>
      <c r="G1024" s="4">
        <f>VLOOKUP(A1024,[1]HistoriaOrdenCW24031155!$C$2:$O$1413,13,FALSE)</f>
        <v>44239</v>
      </c>
      <c r="H1024" t="str">
        <f t="shared" si="16"/>
        <v>Año 2</v>
      </c>
      <c r="I1024" s="2" t="str">
        <f>VLOOKUP(LEFT(A1024,3),TablasAnexas!$A$22:$B$41,2,FALSE)</f>
        <v>Nariño</v>
      </c>
      <c r="L1024" t="str">
        <f>VLOOKUP(A1024,[1]HistoriaOrdenCW24031155!$C$2:$F$1413,4,FALSE)</f>
        <v>German David Diez</v>
      </c>
    </row>
    <row r="1025" spans="1:12" x14ac:dyDescent="0.25">
      <c r="A1025" t="str">
        <f>VLOOKUP("SurOccidente",[1]HistoriaOrdenCW24031155!$B1026:$C$1413,2,FALSE)</f>
        <v>CAU.El Mango-2</v>
      </c>
      <c r="B1025" s="3">
        <f ca="1">SUMIF([1]HistoriaOrdenCW24031155!$C$1:$E$1413,A1025,[1]HistoriaOrdenCW24031155!$E:$E)</f>
        <v>677696392</v>
      </c>
      <c r="C1025" s="1">
        <f>SUMIFS([1]HistoriaOrdenCW24031155!$E$2:$E$1413,[1]HistoriaOrdenCW24031155!$C$2:$C$1413,A1025,[1]HistoriaOrdenCW24031155!$Z$2:$Z$1413,"")</f>
        <v>70000000</v>
      </c>
      <c r="D1025" s="1">
        <f>SUMIFS([1]HistoriaOrdenCW24031155!$E$2:$E$1413,[1]HistoriaOrdenCW24031155!$C$2:$C$1413,A1025,[1]HistoriaOrdenCW24031155!$Z$2:$Z$1413,"&gt; 0")</f>
        <v>607696392</v>
      </c>
      <c r="E1025" s="4">
        <f>IFERROR(IF(VLOOKUP(A1025,[1]HistoriaOrdenCW24031155!$C$2:$Z$1413,24,FALSE)=0,"",VLOOKUP(A1025,[1]HistoriaOrdenCW24031155!$C$2:$Z$1413,24,FALSE)),"")</f>
        <v>44442</v>
      </c>
      <c r="F1025" s="2" t="str">
        <f>MID(IF(VLOOKUP("SurOccidente",[1]HistoriaOrdenCW24031155!$B1026:$D$1413,2,FALSE)="NA","",(VLOOKUP("SurOccidente",[1]HistoriaOrdenCW24031155!$B1026:$D$1413,3,FALSE))),1,90)</f>
        <v>Localidades 700 - Cimentación Torre</v>
      </c>
      <c r="G1025" s="4">
        <f>VLOOKUP(A1025,[1]HistoriaOrdenCW24031155!$C$2:$O$1413,13,FALSE)</f>
        <v>44224</v>
      </c>
      <c r="H1025" t="str">
        <f t="shared" si="16"/>
        <v>Año 2</v>
      </c>
      <c r="I1025" s="2" t="str">
        <f>VLOOKUP(LEFT(A1025,3),TablasAnexas!$A$22:$B$41,2,FALSE)</f>
        <v>Cauca</v>
      </c>
      <c r="L1025" t="str">
        <f>VLOOKUP(A1025,[1]HistoriaOrdenCW24031155!$C$2:$F$1413,4,FALSE)</f>
        <v>German David Diez</v>
      </c>
    </row>
    <row r="1026" spans="1:12" x14ac:dyDescent="0.25">
      <c r="A1026" t="str">
        <f>VLOOKUP("SurOccidente",[1]HistoriaOrdenCW24031155!$B1027:$C$1413,2,FALSE)</f>
        <v>CAU.El Mango-2</v>
      </c>
      <c r="B1026" s="3">
        <f ca="1">SUMIF([1]HistoriaOrdenCW24031155!$C$1:$E$1413,A1026,[1]HistoriaOrdenCW24031155!$E:$E)</f>
        <v>677696392</v>
      </c>
      <c r="C1026" s="1">
        <f>SUMIFS([1]HistoriaOrdenCW24031155!$E$2:$E$1413,[1]HistoriaOrdenCW24031155!$C$2:$C$1413,A1026,[1]HistoriaOrdenCW24031155!$Z$2:$Z$1413,"")</f>
        <v>70000000</v>
      </c>
      <c r="D1026" s="1">
        <f>SUMIFS([1]HistoriaOrdenCW24031155!$E$2:$E$1413,[1]HistoriaOrdenCW24031155!$C$2:$C$1413,A1026,[1]HistoriaOrdenCW24031155!$Z$2:$Z$1413,"&gt; 0")</f>
        <v>607696392</v>
      </c>
      <c r="E1026" s="4">
        <f>IFERROR(IF(VLOOKUP(A1026,[1]HistoriaOrdenCW24031155!$C$2:$Z$1413,24,FALSE)=0,"",VLOOKUP(A1026,[1]HistoriaOrdenCW24031155!$C$2:$Z$1413,24,FALSE)),"")</f>
        <v>44442</v>
      </c>
      <c r="F1026" s="2" t="str">
        <f>MID(IF(VLOOKUP("SurOccidente",[1]HistoriaOrdenCW24031155!$B1027:$D$1413,2,FALSE)="NA","",(VLOOKUP("SurOccidente",[1]HistoriaOrdenCW24031155!$B1027:$D$1413,3,FALSE))),1,90)</f>
        <v>Localidades 700 - Obra Eléctrica 100%</v>
      </c>
      <c r="G1026" s="4">
        <f>VLOOKUP(A1026,[1]HistoriaOrdenCW24031155!$C$2:$O$1413,13,FALSE)</f>
        <v>44224</v>
      </c>
      <c r="H1026" t="str">
        <f t="shared" ref="H1026:H1089" si="17">IF(YEAR(G1026)=2022,"Año 3",IF(YEAR(G1026)=2021,"Año 2","Año 1"))</f>
        <v>Año 2</v>
      </c>
      <c r="I1026" s="2" t="str">
        <f>VLOOKUP(LEFT(A1026,3),TablasAnexas!$A$22:$B$41,2,FALSE)</f>
        <v>Cauca</v>
      </c>
      <c r="L1026" t="str">
        <f>VLOOKUP(A1026,[1]HistoriaOrdenCW24031155!$C$2:$F$1413,4,FALSE)</f>
        <v>German David Diez</v>
      </c>
    </row>
    <row r="1027" spans="1:12" x14ac:dyDescent="0.25">
      <c r="A1027" t="str">
        <f>VLOOKUP("SurOccidente",[1]HistoriaOrdenCW24031155!$B1028:$C$1413,2,FALSE)</f>
        <v>CAU.El Mango-2</v>
      </c>
      <c r="B1027" s="3">
        <f ca="1">SUMIF([1]HistoriaOrdenCW24031155!$C$1:$E$1413,A1027,[1]HistoriaOrdenCW24031155!$E:$E)</f>
        <v>677696392</v>
      </c>
      <c r="C1027" s="1">
        <f>SUMIFS([1]HistoriaOrdenCW24031155!$E$2:$E$1413,[1]HistoriaOrdenCW24031155!$C$2:$C$1413,A1027,[1]HistoriaOrdenCW24031155!$Z$2:$Z$1413,"")</f>
        <v>70000000</v>
      </c>
      <c r="D1027" s="1">
        <f>SUMIFS([1]HistoriaOrdenCW24031155!$E$2:$E$1413,[1]HistoriaOrdenCW24031155!$C$2:$C$1413,A1027,[1]HistoriaOrdenCW24031155!$Z$2:$Z$1413,"&gt; 0")</f>
        <v>607696392</v>
      </c>
      <c r="E1027" s="4">
        <f>IFERROR(IF(VLOOKUP(A1027,[1]HistoriaOrdenCW24031155!$C$2:$Z$1413,24,FALSE)=0,"",VLOOKUP(A1027,[1]HistoriaOrdenCW24031155!$C$2:$Z$1413,24,FALSE)),"")</f>
        <v>44442</v>
      </c>
      <c r="F1027" s="2" t="str">
        <f>MID(IF(VLOOKUP("SurOccidente",[1]HistoriaOrdenCW24031155!$B1028:$D$1413,2,FALSE)="NA","",(VLOOKUP("SurOccidente",[1]HistoriaOrdenCW24031155!$B1028:$D$1413,3,FALSE))),1,90)</f>
        <v>Localidades 700 - Obra Civil 100%</v>
      </c>
      <c r="G1027" s="4">
        <f>VLOOKUP(A1027,[1]HistoriaOrdenCW24031155!$C$2:$O$1413,13,FALSE)</f>
        <v>44224</v>
      </c>
      <c r="H1027" t="str">
        <f t="shared" si="17"/>
        <v>Año 2</v>
      </c>
      <c r="I1027" s="2" t="str">
        <f>VLOOKUP(LEFT(A1027,3),TablasAnexas!$A$22:$B$41,2,FALSE)</f>
        <v>Cauca</v>
      </c>
      <c r="L1027" t="str">
        <f>VLOOKUP(A1027,[1]HistoriaOrdenCW24031155!$C$2:$F$1413,4,FALSE)</f>
        <v>German David Diez</v>
      </c>
    </row>
    <row r="1028" spans="1:12" x14ac:dyDescent="0.25">
      <c r="A1028" t="str">
        <f>VLOOKUP("SurOccidente",[1]HistoriaOrdenCW24031155!$B1029:$C$1413,2,FALSE)</f>
        <v>CAU.Tetillo</v>
      </c>
      <c r="B1028" s="3">
        <f ca="1">SUMIF([1]HistoriaOrdenCW24031155!$C$1:$E$1413,A1028,[1]HistoriaOrdenCW24031155!$E:$E)</f>
        <v>409793305</v>
      </c>
      <c r="C1028" s="1">
        <f>SUMIFS([1]HistoriaOrdenCW24031155!$E$2:$E$1413,[1]HistoriaOrdenCW24031155!$C$2:$C$1413,A1028,[1]HistoriaOrdenCW24031155!$Z$2:$Z$1413,"")</f>
        <v>105000000</v>
      </c>
      <c r="D1028" s="1">
        <f>SUMIFS([1]HistoriaOrdenCW24031155!$E$2:$E$1413,[1]HistoriaOrdenCW24031155!$C$2:$C$1413,A1028,[1]HistoriaOrdenCW24031155!$Z$2:$Z$1413,"&gt; 0")</f>
        <v>304793305</v>
      </c>
      <c r="E1028" s="4" t="str">
        <f>IFERROR(IF(VLOOKUP(A1028,[1]HistoriaOrdenCW24031155!$C$2:$Z$1413,24,FALSE)=0,"",VLOOKUP(A1028,[1]HistoriaOrdenCW24031155!$C$2:$Z$1413,24,FALSE)),"")</f>
        <v/>
      </c>
      <c r="F1028" s="2" t="str">
        <f>MID(IF(VLOOKUP("SurOccidente",[1]HistoriaOrdenCW24031155!$B1029:$D$1413,2,FALSE)="NA","",(VLOOKUP("SurOccidente",[1]HistoriaOrdenCW24031155!$B1029:$D$1413,3,FALSE))),1,90)</f>
        <v>Localidades 700 - Obra Eléctrica 100%</v>
      </c>
      <c r="G1028" s="4">
        <f>VLOOKUP(A1028,[1]HistoriaOrdenCW24031155!$C$2:$O$1413,13,FALSE)</f>
        <v>44504</v>
      </c>
      <c r="H1028" t="str">
        <f t="shared" si="17"/>
        <v>Año 2</v>
      </c>
      <c r="I1028" s="2" t="str">
        <f>VLOOKUP(LEFT(A1028,3),TablasAnexas!$A$22:$B$41,2,FALSE)</f>
        <v>Cauca</v>
      </c>
      <c r="L1028" t="str">
        <f>VLOOKUP(A1028,[1]HistoriaOrdenCW24031155!$C$2:$F$1413,4,FALSE)</f>
        <v>Rafael Angel Garcia</v>
      </c>
    </row>
    <row r="1029" spans="1:12" x14ac:dyDescent="0.25">
      <c r="A1029" t="str">
        <f>VLOOKUP("SurOccidente",[1]HistoriaOrdenCW24031155!$B1030:$C$1413,2,FALSE)</f>
        <v>CAU.Tetillo</v>
      </c>
      <c r="B1029" s="3">
        <f ca="1">SUMIF([1]HistoriaOrdenCW24031155!$C$1:$E$1413,A1029,[1]HistoriaOrdenCW24031155!$E:$E)</f>
        <v>409793305</v>
      </c>
      <c r="C1029" s="1">
        <f>SUMIFS([1]HistoriaOrdenCW24031155!$E$2:$E$1413,[1]HistoriaOrdenCW24031155!$C$2:$C$1413,A1029,[1]HistoriaOrdenCW24031155!$Z$2:$Z$1413,"")</f>
        <v>105000000</v>
      </c>
      <c r="D1029" s="1">
        <f>SUMIFS([1]HistoriaOrdenCW24031155!$E$2:$E$1413,[1]HistoriaOrdenCW24031155!$C$2:$C$1413,A1029,[1]HistoriaOrdenCW24031155!$Z$2:$Z$1413,"&gt; 0")</f>
        <v>304793305</v>
      </c>
      <c r="E1029" s="4" t="str">
        <f>IFERROR(IF(VLOOKUP(A1029,[1]HistoriaOrdenCW24031155!$C$2:$Z$1413,24,FALSE)=0,"",VLOOKUP(A1029,[1]HistoriaOrdenCW24031155!$C$2:$Z$1413,24,FALSE)),"")</f>
        <v/>
      </c>
      <c r="F1029" s="2" t="str">
        <f>MID(IF(VLOOKUP("SurOccidente",[1]HistoriaOrdenCW24031155!$B1030:$D$1413,2,FALSE)="NA","",(VLOOKUP("SurOccidente",[1]HistoriaOrdenCW24031155!$B1030:$D$1413,3,FALSE))),1,90)</f>
        <v>Localidades 700 - Obra Civil 100%</v>
      </c>
      <c r="G1029" s="4">
        <f>VLOOKUP(A1029,[1]HistoriaOrdenCW24031155!$C$2:$O$1413,13,FALSE)</f>
        <v>44504</v>
      </c>
      <c r="H1029" t="str">
        <f t="shared" si="17"/>
        <v>Año 2</v>
      </c>
      <c r="I1029" s="2" t="str">
        <f>VLOOKUP(LEFT(A1029,3),TablasAnexas!$A$22:$B$41,2,FALSE)</f>
        <v>Cauca</v>
      </c>
      <c r="L1029" t="str">
        <f>VLOOKUP(A1029,[1]HistoriaOrdenCW24031155!$C$2:$F$1413,4,FALSE)</f>
        <v>Rafael Angel Garcia</v>
      </c>
    </row>
    <row r="1030" spans="1:12" x14ac:dyDescent="0.25">
      <c r="A1030" t="str">
        <f>VLOOKUP("SurOccidente",[1]HistoriaOrdenCW24031155!$B1031:$C$1413,2,FALSE)</f>
        <v>CAU.Tetillo</v>
      </c>
      <c r="B1030" s="3">
        <f ca="1">SUMIF([1]HistoriaOrdenCW24031155!$C$1:$E$1413,A1030,[1]HistoriaOrdenCW24031155!$E:$E)</f>
        <v>409793305</v>
      </c>
      <c r="C1030" s="1">
        <f>SUMIFS([1]HistoriaOrdenCW24031155!$E$2:$E$1413,[1]HistoriaOrdenCW24031155!$C$2:$C$1413,A1030,[1]HistoriaOrdenCW24031155!$Z$2:$Z$1413,"")</f>
        <v>105000000</v>
      </c>
      <c r="D1030" s="1">
        <f>SUMIFS([1]HistoriaOrdenCW24031155!$E$2:$E$1413,[1]HistoriaOrdenCW24031155!$C$2:$C$1413,A1030,[1]HistoriaOrdenCW24031155!$Z$2:$Z$1413,"&gt; 0")</f>
        <v>304793305</v>
      </c>
      <c r="E1030" s="4" t="str">
        <f>IFERROR(IF(VLOOKUP(A1030,[1]HistoriaOrdenCW24031155!$C$2:$Z$1413,24,FALSE)=0,"",VLOOKUP(A1030,[1]HistoriaOrdenCW24031155!$C$2:$Z$1413,24,FALSE)),"")</f>
        <v/>
      </c>
      <c r="F1030" s="2" t="str">
        <f>MID(IF(VLOOKUP("SurOccidente",[1]HistoriaOrdenCW24031155!$B1031:$D$1413,2,FALSE)="NA","",(VLOOKUP("SurOccidente",[1]HistoriaOrdenCW24031155!$B1031:$D$1413,3,FALSE))),1,90)</f>
        <v>Localidades 700 - Cimentación Torre</v>
      </c>
      <c r="G1030" s="4">
        <f>VLOOKUP(A1030,[1]HistoriaOrdenCW24031155!$C$2:$O$1413,13,FALSE)</f>
        <v>44504</v>
      </c>
      <c r="H1030" t="str">
        <f t="shared" si="17"/>
        <v>Año 2</v>
      </c>
      <c r="I1030" s="2" t="str">
        <f>VLOOKUP(LEFT(A1030,3),TablasAnexas!$A$22:$B$41,2,FALSE)</f>
        <v>Cauca</v>
      </c>
      <c r="L1030" t="str">
        <f>VLOOKUP(A1030,[1]HistoriaOrdenCW24031155!$C$2:$F$1413,4,FALSE)</f>
        <v>Rafael Angel Garcia</v>
      </c>
    </row>
    <row r="1031" spans="1:12" x14ac:dyDescent="0.25">
      <c r="A1031" t="str">
        <f>VLOOKUP("SurOccidente",[1]HistoriaOrdenCW24031155!$B1032:$C$1413,2,FALSE)</f>
        <v>CAU.Pisimbala</v>
      </c>
      <c r="B1031" s="3">
        <f ca="1">SUMIF([1]HistoriaOrdenCW24031155!$C$1:$E$1413,A1031,[1]HistoriaOrdenCW24031155!$E:$E)</f>
        <v>341633973</v>
      </c>
      <c r="C1031" s="1">
        <f>SUMIFS([1]HistoriaOrdenCW24031155!$E$2:$E$1413,[1]HistoriaOrdenCW24031155!$C$2:$C$1413,A1031,[1]HistoriaOrdenCW24031155!$Z$2:$Z$1413,"")</f>
        <v>0</v>
      </c>
      <c r="D1031" s="1">
        <f>SUMIFS([1]HistoriaOrdenCW24031155!$E$2:$E$1413,[1]HistoriaOrdenCW24031155!$C$2:$C$1413,A1031,[1]HistoriaOrdenCW24031155!$Z$2:$Z$1413,"&gt; 0")</f>
        <v>341633973</v>
      </c>
      <c r="E1031" s="4">
        <f>IFERROR(IF(VLOOKUP(A1031,[1]HistoriaOrdenCW24031155!$C$2:$Z$1413,24,FALSE)=0,"",VLOOKUP(A1031,[1]HistoriaOrdenCW24031155!$C$2:$Z$1413,24,FALSE)),"")</f>
        <v>44504</v>
      </c>
      <c r="F1031" s="2" t="str">
        <f>MID(IF(VLOOKUP("SurOccidente",[1]HistoriaOrdenCW24031155!$B1032:$D$1413,2,FALSE)="NA","",(VLOOKUP("SurOccidente",[1]HistoriaOrdenCW24031155!$B1032:$D$1413,3,FALSE))),1,90)</f>
        <v>Localidades 700 - Obra Eléctrica 100%</v>
      </c>
      <c r="G1031" s="4">
        <f>VLOOKUP(A1031,[1]HistoriaOrdenCW24031155!$C$2:$O$1413,13,FALSE)</f>
        <v>44421</v>
      </c>
      <c r="H1031" t="str">
        <f t="shared" si="17"/>
        <v>Año 2</v>
      </c>
      <c r="I1031" s="2" t="str">
        <f>VLOOKUP(LEFT(A1031,3),TablasAnexas!$A$22:$B$41,2,FALSE)</f>
        <v>Cauca</v>
      </c>
      <c r="L1031" t="str">
        <f>VLOOKUP(A1031,[1]HistoriaOrdenCW24031155!$C$2:$F$1413,4,FALSE)</f>
        <v>Rafael Angel Garcia</v>
      </c>
    </row>
    <row r="1032" spans="1:12" x14ac:dyDescent="0.25">
      <c r="A1032" t="str">
        <f>VLOOKUP("SurOccidente",[1]HistoriaOrdenCW24031155!$B1033:$C$1413,2,FALSE)</f>
        <v>CAU.SDS SANTANDER DE QUILICHAO</v>
      </c>
      <c r="B1032" s="3">
        <f ca="1">SUMIF([1]HistoriaOrdenCW24031155!$C$1:$E$1413,A1032,[1]HistoriaOrdenCW24031155!$E:$E)</f>
        <v>23578977</v>
      </c>
      <c r="C1032" s="1">
        <f>SUMIFS([1]HistoriaOrdenCW24031155!$E$2:$E$1413,[1]HistoriaOrdenCW24031155!$C$2:$C$1413,A1032,[1]HistoriaOrdenCW24031155!$Z$2:$Z$1413,"")</f>
        <v>0</v>
      </c>
      <c r="D1032" s="1">
        <f>SUMIFS([1]HistoriaOrdenCW24031155!$E$2:$E$1413,[1]HistoriaOrdenCW24031155!$C$2:$C$1413,A1032,[1]HistoriaOrdenCW24031155!$Z$2:$Z$1413,"&gt; 0")</f>
        <v>23578977</v>
      </c>
      <c r="E1032" s="4">
        <f>IFERROR(IF(VLOOKUP(A1032,[1]HistoriaOrdenCW24031155!$C$2:$Z$1413,24,FALSE)=0,"",VLOOKUP(A1032,[1]HistoriaOrdenCW24031155!$C$2:$Z$1413,24,FALSE)),"")</f>
        <v>44350</v>
      </c>
      <c r="F1032" s="2" t="str">
        <f>MID(IF(VLOOKUP("SurOccidente",[1]HistoriaOrdenCW24031155!$B1033:$D$1413,2,FALSE)="NA","",(VLOOKUP("SurOccidente",[1]HistoriaOrdenCW24031155!$B1033:$D$1413,3,FALSE))),1,90)</f>
        <v>Adecuaciones - SDS BCC y CCM</v>
      </c>
      <c r="G1032" s="4">
        <f>VLOOKUP(A1032,[1]HistoriaOrdenCW24031155!$C$2:$O$1413,13,FALSE)</f>
        <v>44232</v>
      </c>
      <c r="H1032" t="str">
        <f t="shared" si="17"/>
        <v>Año 2</v>
      </c>
      <c r="I1032" s="2" t="str">
        <f>VLOOKUP(LEFT(A1032,3),TablasAnexas!$A$22:$B$41,2,FALSE)</f>
        <v>Cauca</v>
      </c>
      <c r="L1032" t="str">
        <f>VLOOKUP(A1032,[1]HistoriaOrdenCW24031155!$C$2:$F$1413,4,FALSE)</f>
        <v>Luis Ediel Torres</v>
      </c>
    </row>
    <row r="1033" spans="1:12" x14ac:dyDescent="0.25">
      <c r="A1033" t="str">
        <f>VLOOKUP("SurOccidente",[1]HistoriaOrdenCW24031155!$B1034:$C$1413,2,FALSE)</f>
        <v>VAL.SDS CERRITO</v>
      </c>
      <c r="B1033" s="3">
        <f ca="1">SUMIF([1]HistoriaOrdenCW24031155!$C$1:$E$1413,A1033,[1]HistoriaOrdenCW24031155!$E:$E)</f>
        <v>23906570</v>
      </c>
      <c r="C1033" s="1">
        <f>SUMIFS([1]HistoriaOrdenCW24031155!$E$2:$E$1413,[1]HistoriaOrdenCW24031155!$C$2:$C$1413,A1033,[1]HistoriaOrdenCW24031155!$Z$2:$Z$1413,"")</f>
        <v>0</v>
      </c>
      <c r="D1033" s="1">
        <f>SUMIFS([1]HistoriaOrdenCW24031155!$E$2:$E$1413,[1]HistoriaOrdenCW24031155!$C$2:$C$1413,A1033,[1]HistoriaOrdenCW24031155!$Z$2:$Z$1413,"&gt; 0")</f>
        <v>23906570</v>
      </c>
      <c r="E1033" s="4">
        <f>IFERROR(IF(VLOOKUP(A1033,[1]HistoriaOrdenCW24031155!$C$2:$Z$1413,24,FALSE)=0,"",VLOOKUP(A1033,[1]HistoriaOrdenCW24031155!$C$2:$Z$1413,24,FALSE)),"")</f>
        <v>44350</v>
      </c>
      <c r="F1033" s="2" t="str">
        <f>MID(IF(VLOOKUP("SurOccidente",[1]HistoriaOrdenCW24031155!$B1034:$D$1413,2,FALSE)="NA","",(VLOOKUP("SurOccidente",[1]HistoriaOrdenCW24031155!$B1034:$D$1413,3,FALSE))),1,90)</f>
        <v>Adecuaciones - SDS BCC y CCM</v>
      </c>
      <c r="G1033" s="4">
        <f>VLOOKUP(A1033,[1]HistoriaOrdenCW24031155!$C$2:$O$1413,13,FALSE)</f>
        <v>44232</v>
      </c>
      <c r="H1033" t="str">
        <f t="shared" si="17"/>
        <v>Año 2</v>
      </c>
      <c r="I1033" s="2" t="str">
        <f>VLOOKUP(LEFT(A1033,3),TablasAnexas!$A$22:$B$41,2,FALSE)</f>
        <v>Valle del Cauca</v>
      </c>
      <c r="L1033" t="str">
        <f>VLOOKUP(A1033,[1]HistoriaOrdenCW24031155!$C$2:$F$1413,4,FALSE)</f>
        <v>Luis Ediel Torres</v>
      </c>
    </row>
    <row r="1034" spans="1:12" x14ac:dyDescent="0.25">
      <c r="A1034" t="str">
        <f>VLOOKUP("SurOccidente",[1]HistoriaOrdenCW24031155!$B1035:$C$1413,2,FALSE)</f>
        <v>PAS.SDS CCM PASTO</v>
      </c>
      <c r="B1034" s="3">
        <f ca="1">SUMIF([1]HistoriaOrdenCW24031155!$C$1:$E$1413,A1034,[1]HistoriaOrdenCW24031155!$E:$E)</f>
        <v>35000000</v>
      </c>
      <c r="C1034" s="1">
        <f>SUMIFS([1]HistoriaOrdenCW24031155!$E$2:$E$1413,[1]HistoriaOrdenCW24031155!$C$2:$C$1413,A1034,[1]HistoriaOrdenCW24031155!$Z$2:$Z$1413,"")</f>
        <v>35000000</v>
      </c>
      <c r="D1034" s="1">
        <f>SUMIFS([1]HistoriaOrdenCW24031155!$E$2:$E$1413,[1]HistoriaOrdenCW24031155!$C$2:$C$1413,A1034,[1]HistoriaOrdenCW24031155!$Z$2:$Z$1413,"&gt; 0")</f>
        <v>0</v>
      </c>
      <c r="E1034" s="4" t="str">
        <f>IFERROR(IF(VLOOKUP(A1034,[1]HistoriaOrdenCW24031155!$C$2:$Z$1413,24,FALSE)=0,"",VLOOKUP(A1034,[1]HistoriaOrdenCW24031155!$C$2:$Z$1413,24,FALSE)),"")</f>
        <v/>
      </c>
      <c r="F1034" s="2" t="str">
        <f>MID(IF(VLOOKUP("SurOccidente",[1]HistoriaOrdenCW24031155!$B1035:$D$1413,2,FALSE)="NA","",(VLOOKUP("SurOccidente",[1]HistoriaOrdenCW24031155!$B1035:$D$1413,3,FALSE))),1,90)</f>
        <v>Adecuaciones - SDS BCC y CCM</v>
      </c>
      <c r="G1034" s="4">
        <f>VLOOKUP(A1034,[1]HistoriaOrdenCW24031155!$C$2:$O$1413,13,FALSE)</f>
        <v>44232</v>
      </c>
      <c r="H1034" t="str">
        <f t="shared" si="17"/>
        <v>Año 2</v>
      </c>
      <c r="I1034" s="2" t="str">
        <f>VLOOKUP(LEFT(A1034,3),TablasAnexas!$A$22:$B$41,2,FALSE)</f>
        <v>Pasto</v>
      </c>
      <c r="L1034" t="str">
        <f>VLOOKUP(A1034,[1]HistoriaOrdenCW24031155!$C$2:$F$1413,4,FALSE)</f>
        <v>Luis Ediel Torres</v>
      </c>
    </row>
    <row r="1035" spans="1:12" x14ac:dyDescent="0.25">
      <c r="A1035" t="str">
        <f>VLOOKUP("SurOccidente",[1]HistoriaOrdenCW24031155!$B1036:$C$1413,2,FALSE)</f>
        <v>CAL.SDS CALI ORIENTE</v>
      </c>
      <c r="B1035" s="3">
        <f ca="1">SUMIF([1]HistoriaOrdenCW24031155!$C$1:$E$1413,A1035,[1]HistoriaOrdenCW24031155!$E:$E)</f>
        <v>24636237</v>
      </c>
      <c r="C1035" s="1">
        <f>SUMIFS([1]HistoriaOrdenCW24031155!$E$2:$E$1413,[1]HistoriaOrdenCW24031155!$C$2:$C$1413,A1035,[1]HistoriaOrdenCW24031155!$Z$2:$Z$1413,"")</f>
        <v>0</v>
      </c>
      <c r="D1035" s="1">
        <f>SUMIFS([1]HistoriaOrdenCW24031155!$E$2:$E$1413,[1]HistoriaOrdenCW24031155!$C$2:$C$1413,A1035,[1]HistoriaOrdenCW24031155!$Z$2:$Z$1413,"&gt; 0")</f>
        <v>24636237</v>
      </c>
      <c r="E1035" s="4">
        <f>IFERROR(IF(VLOOKUP(A1035,[1]HistoriaOrdenCW24031155!$C$2:$Z$1413,24,FALSE)=0,"",VLOOKUP(A1035,[1]HistoriaOrdenCW24031155!$C$2:$Z$1413,24,FALSE)),"")</f>
        <v>44350</v>
      </c>
      <c r="F1035" s="2" t="str">
        <f>MID(IF(VLOOKUP("SurOccidente",[1]HistoriaOrdenCW24031155!$B1036:$D$1413,2,FALSE)="NA","",(VLOOKUP("SurOccidente",[1]HistoriaOrdenCW24031155!$B1036:$D$1413,3,FALSE))),1,90)</f>
        <v>Adecuaciones - SDS BCC y CCM</v>
      </c>
      <c r="G1035" s="4">
        <f>VLOOKUP(A1035,[1]HistoriaOrdenCW24031155!$C$2:$O$1413,13,FALSE)</f>
        <v>44232</v>
      </c>
      <c r="H1035" t="str">
        <f t="shared" si="17"/>
        <v>Año 2</v>
      </c>
      <c r="I1035" s="2" t="str">
        <f>VLOOKUP(LEFT(A1035,3),TablasAnexas!$A$22:$B$41,2,FALSE)</f>
        <v>Cali</v>
      </c>
      <c r="L1035" t="str">
        <f>VLOOKUP(A1035,[1]HistoriaOrdenCW24031155!$C$2:$F$1413,4,FALSE)</f>
        <v>Luis Ediel Torres</v>
      </c>
    </row>
    <row r="1036" spans="1:12" x14ac:dyDescent="0.25">
      <c r="A1036" t="str">
        <f>VLOOKUP("SurOccidente",[1]HistoriaOrdenCW24031155!$B1037:$C$1413,2,FALSE)</f>
        <v>CAL.SDS Cali Norte</v>
      </c>
      <c r="B1036" s="3">
        <f ca="1">SUMIF([1]HistoriaOrdenCW24031155!$C$1:$E$1413,A1036,[1]HistoriaOrdenCW24031155!$E:$E)</f>
        <v>31090840</v>
      </c>
      <c r="C1036" s="1">
        <f>SUMIFS([1]HistoriaOrdenCW24031155!$E$2:$E$1413,[1]HistoriaOrdenCW24031155!$C$2:$C$1413,A1036,[1]HistoriaOrdenCW24031155!$Z$2:$Z$1413,"")</f>
        <v>24326701</v>
      </c>
      <c r="D1036" s="1">
        <f>SUMIFS([1]HistoriaOrdenCW24031155!$E$2:$E$1413,[1]HistoriaOrdenCW24031155!$C$2:$C$1413,A1036,[1]HistoriaOrdenCW24031155!$Z$2:$Z$1413,"&gt; 0")</f>
        <v>6764139</v>
      </c>
      <c r="E1036" s="4">
        <f>IFERROR(IF(VLOOKUP(A1036,[1]HistoriaOrdenCW24031155!$C$2:$Z$1413,24,FALSE)=0,"",VLOOKUP(A1036,[1]HistoriaOrdenCW24031155!$C$2:$Z$1413,24,FALSE)),"")</f>
        <v>44504</v>
      </c>
      <c r="F1036" s="2" t="str">
        <f>MID(IF(VLOOKUP("SurOccidente",[1]HistoriaOrdenCW24031155!$B1037:$D$1413,2,FALSE)="NA","",(VLOOKUP("SurOccidente",[1]HistoriaOrdenCW24031155!$B1037:$D$1413,3,FALSE))),1,90)</f>
        <v>Adecuaciones - SDS BCC y CCM</v>
      </c>
      <c r="G1036" s="4">
        <f>VLOOKUP(A1036,[1]HistoriaOrdenCW24031155!$C$2:$O$1413,13,FALSE)</f>
        <v>44232</v>
      </c>
      <c r="H1036" t="str">
        <f t="shared" si="17"/>
        <v>Año 2</v>
      </c>
      <c r="I1036" s="2" t="str">
        <f>VLOOKUP(LEFT(A1036,3),TablasAnexas!$A$22:$B$41,2,FALSE)</f>
        <v>Cali</v>
      </c>
      <c r="L1036" t="str">
        <f>VLOOKUP(A1036,[1]HistoriaOrdenCW24031155!$C$2:$F$1413,4,FALSE)</f>
        <v>Luis Ediel Torres</v>
      </c>
    </row>
    <row r="1037" spans="1:12" x14ac:dyDescent="0.25">
      <c r="A1037" t="str">
        <f>VLOOKUP("SurOccidente",[1]HistoriaOrdenCW24031155!$B1038:$C$1413,2,FALSE)</f>
        <v>CAU.Pureto</v>
      </c>
      <c r="B1037" s="3">
        <f ca="1">SUMIF([1]HistoriaOrdenCW24031155!$C$1:$E$1413,A1037,[1]HistoriaOrdenCW24031155!$E:$E)</f>
        <v>21314326</v>
      </c>
      <c r="C1037" s="1">
        <f>SUMIFS([1]HistoriaOrdenCW24031155!$E$2:$E$1413,[1]HistoriaOrdenCW24031155!$C$2:$C$1413,A1037,[1]HistoriaOrdenCW24031155!$Z$2:$Z$1413,"")</f>
        <v>20000000</v>
      </c>
      <c r="D1037" s="1">
        <f>SUMIFS([1]HistoriaOrdenCW24031155!$E$2:$E$1413,[1]HistoriaOrdenCW24031155!$C$2:$C$1413,A1037,[1]HistoriaOrdenCW24031155!$Z$2:$Z$1413,"&gt; 0")</f>
        <v>1314326</v>
      </c>
      <c r="E1037" s="4">
        <f>IFERROR(IF(VLOOKUP(A1037,[1]HistoriaOrdenCW24031155!$C$2:$Z$1413,24,FALSE)=0,"",VLOOKUP(A1037,[1]HistoriaOrdenCW24031155!$C$2:$Z$1413,24,FALSE)),"")</f>
        <v>44624</v>
      </c>
      <c r="F1037" s="2" t="str">
        <f>MID(IF(VLOOKUP("SurOccidente",[1]HistoriaOrdenCW24031155!$B1038:$D$1413,2,FALSE)="NA","",(VLOOKUP("SurOccidente",[1]HistoriaOrdenCW24031155!$B1038:$D$1413,3,FALSE))),1,90)</f>
        <v>Adecuaciones - Contrucción Red Electrica Plan Expansión</v>
      </c>
      <c r="G1037" s="4">
        <f>VLOOKUP(A1037,[1]HistoriaOrdenCW24031155!$C$2:$O$1413,13,FALSE)</f>
        <v>44235</v>
      </c>
      <c r="H1037" t="str">
        <f t="shared" si="17"/>
        <v>Año 2</v>
      </c>
      <c r="I1037" s="2" t="str">
        <f>VLOOKUP(LEFT(A1037,3),TablasAnexas!$A$22:$B$41,2,FALSE)</f>
        <v>Cauca</v>
      </c>
      <c r="L1037" t="str">
        <f>VLOOKUP(A1037,[1]HistoriaOrdenCW24031155!$C$2:$F$1413,4,FALSE)</f>
        <v>Rafael Angel Garcia</v>
      </c>
    </row>
    <row r="1038" spans="1:12" x14ac:dyDescent="0.25">
      <c r="A1038" t="str">
        <f>VLOOKUP("SurOccidente",[1]HistoriaOrdenCW24031155!$B1039:$C$1413,2,FALSE)</f>
        <v>PUT.Arcanchi</v>
      </c>
      <c r="B1038" s="3">
        <f ca="1">SUMIF([1]HistoriaOrdenCW24031155!$C$1:$E$1413,A1038,[1]HistoriaOrdenCW24031155!$E:$E)</f>
        <v>49474242</v>
      </c>
      <c r="C1038" s="1">
        <f>SUMIFS([1]HistoriaOrdenCW24031155!$E$2:$E$1413,[1]HistoriaOrdenCW24031155!$C$2:$C$1413,A1038,[1]HistoriaOrdenCW24031155!$Z$2:$Z$1413,"")</f>
        <v>20000000</v>
      </c>
      <c r="D1038" s="1">
        <f>SUMIFS([1]HistoriaOrdenCW24031155!$E$2:$E$1413,[1]HistoriaOrdenCW24031155!$C$2:$C$1413,A1038,[1]HistoriaOrdenCW24031155!$Z$2:$Z$1413,"&gt; 0")</f>
        <v>29474242</v>
      </c>
      <c r="E1038" s="4">
        <f>IFERROR(IF(VLOOKUP(A1038,[1]HistoriaOrdenCW24031155!$C$2:$Z$1413,24,FALSE)=0,"",VLOOKUP(A1038,[1]HistoriaOrdenCW24031155!$C$2:$Z$1413,24,FALSE)),"")</f>
        <v>44533</v>
      </c>
      <c r="F1038" s="2" t="str">
        <f>MID(IF(VLOOKUP("SurOccidente",[1]HistoriaOrdenCW24031155!$B1039:$D$1413,2,FALSE)="NA","",(VLOOKUP("SurOccidente",[1]HistoriaOrdenCW24031155!$B1039:$D$1413,3,FALSE))),1,90)</f>
        <v>Adecuaciones - Contrucción Red Electrica Plan Espectro</v>
      </c>
      <c r="G1038" s="4">
        <f>VLOOKUP(A1038,[1]HistoriaOrdenCW24031155!$C$2:$O$1413,13,FALSE)</f>
        <v>44235</v>
      </c>
      <c r="H1038" t="str">
        <f t="shared" si="17"/>
        <v>Año 2</v>
      </c>
      <c r="I1038" s="2" t="str">
        <f>VLOOKUP(LEFT(A1038,3),TablasAnexas!$A$22:$B$41,2,FALSE)</f>
        <v>Putumayo</v>
      </c>
      <c r="L1038" t="str">
        <f>VLOOKUP(A1038,[1]HistoriaOrdenCW24031155!$C$2:$F$1413,4,FALSE)</f>
        <v>Rafael Angel Garcia</v>
      </c>
    </row>
    <row r="1039" spans="1:12" x14ac:dyDescent="0.25">
      <c r="A1039" t="str">
        <f>VLOOKUP("SurOccidente",[1]HistoriaOrdenCW24031155!$B1040:$C$1413,2,FALSE)</f>
        <v>CAL.Carrillon</v>
      </c>
      <c r="B1039" s="3">
        <f ca="1">SUMIF([1]HistoriaOrdenCW24031155!$C$1:$E$1413,A1039,[1]HistoriaOrdenCW24031155!$E:$E)</f>
        <v>5950718</v>
      </c>
      <c r="C1039" s="1">
        <f>SUMIFS([1]HistoriaOrdenCW24031155!$E$2:$E$1413,[1]HistoriaOrdenCW24031155!$C$2:$C$1413,A1039,[1]HistoriaOrdenCW24031155!$Z$2:$Z$1413,"")</f>
        <v>0</v>
      </c>
      <c r="D1039" s="1">
        <f>SUMIFS([1]HistoriaOrdenCW24031155!$E$2:$E$1413,[1]HistoriaOrdenCW24031155!$C$2:$C$1413,A1039,[1]HistoriaOrdenCW24031155!$Z$2:$Z$1413,"&gt; 0")</f>
        <v>5950718</v>
      </c>
      <c r="E1039" s="4">
        <f>IFERROR(IF(VLOOKUP(A1039,[1]HistoriaOrdenCW24031155!$C$2:$Z$1413,24,FALSE)=0,"",VLOOKUP(A1039,[1]HistoriaOrdenCW24031155!$C$2:$Z$1413,24,FALSE)),"")</f>
        <v>44291</v>
      </c>
      <c r="F1039" s="2" t="str">
        <f>MID(IF(VLOOKUP("SurOccidente",[1]HistoriaOrdenCW24031155!$B1040:$D$1413,2,FALSE)="NA","",(VLOOKUP("SurOccidente",[1]HistoriaOrdenCW24031155!$B1040:$D$1413,3,FALSE))),1,90)</f>
        <v>Ampliación Ciudades Capitales - Ampliación Obras Civiles</v>
      </c>
      <c r="G1039" s="4">
        <f>VLOOKUP(A1039,[1]HistoriaOrdenCW24031155!$C$2:$O$1413,13,FALSE)</f>
        <v>44232</v>
      </c>
      <c r="H1039" t="str">
        <f t="shared" si="17"/>
        <v>Año 2</v>
      </c>
      <c r="I1039" s="2" t="str">
        <f>VLOOKUP(LEFT(A1039,3),TablasAnexas!$A$22:$B$41,2,FALSE)</f>
        <v>Cali</v>
      </c>
      <c r="L1039" t="str">
        <f>VLOOKUP(A1039,[1]HistoriaOrdenCW24031155!$C$2:$F$1413,4,FALSE)</f>
        <v>German David Diez</v>
      </c>
    </row>
    <row r="1040" spans="1:12" x14ac:dyDescent="0.25">
      <c r="A1040" t="str">
        <f>VLOOKUP("SurOccidente",[1]HistoriaOrdenCW24031155!$B1041:$C$1413,2,FALSE)</f>
        <v>VAL.Providencia</v>
      </c>
      <c r="B1040" s="3">
        <f ca="1">SUMIF([1]HistoriaOrdenCW24031155!$C$1:$E$1413,A1040,[1]HistoriaOrdenCW24031155!$E:$E)</f>
        <v>13611370</v>
      </c>
      <c r="C1040" s="1">
        <f>SUMIFS([1]HistoriaOrdenCW24031155!$E$2:$E$1413,[1]HistoriaOrdenCW24031155!$C$2:$C$1413,A1040,[1]HistoriaOrdenCW24031155!$Z$2:$Z$1413,"")</f>
        <v>0</v>
      </c>
      <c r="D1040" s="1">
        <f>SUMIFS([1]HistoriaOrdenCW24031155!$E$2:$E$1413,[1]HistoriaOrdenCW24031155!$C$2:$C$1413,A1040,[1]HistoriaOrdenCW24031155!$Z$2:$Z$1413,"&gt; 0")</f>
        <v>13611370</v>
      </c>
      <c r="E1040" s="4">
        <f>IFERROR(IF(VLOOKUP(A1040,[1]HistoriaOrdenCW24031155!$C$2:$Z$1413,24,FALSE)=0,"",VLOOKUP(A1040,[1]HistoriaOrdenCW24031155!$C$2:$Z$1413,24,FALSE)),"")</f>
        <v>44321</v>
      </c>
      <c r="F1040" s="2" t="str">
        <f>MID(IF(VLOOKUP("SurOccidente",[1]HistoriaOrdenCW24031155!$B1041:$D$1413,2,FALSE)="NA","",(VLOOKUP("SurOccidente",[1]HistoriaOrdenCW24031155!$B1041:$D$1413,3,FALSE))),1,90)</f>
        <v>Desmontes - Estructuras Metalmecanicas</v>
      </c>
      <c r="G1040" s="4">
        <f>VLOOKUP(A1040,[1]HistoriaOrdenCW24031155!$C$2:$O$1413,13,FALSE)</f>
        <v>44235</v>
      </c>
      <c r="H1040" t="str">
        <f t="shared" si="17"/>
        <v>Año 2</v>
      </c>
      <c r="I1040" s="2" t="str">
        <f>VLOOKUP(LEFT(A1040,3),TablasAnexas!$A$22:$B$41,2,FALSE)</f>
        <v>Valle del Cauca</v>
      </c>
      <c r="L1040" t="str">
        <f>VLOOKUP(A1040,[1]HistoriaOrdenCW24031155!$C$2:$F$1413,4,FALSE)</f>
        <v>Luis Ediel Torres</v>
      </c>
    </row>
    <row r="1041" spans="1:12" x14ac:dyDescent="0.25">
      <c r="A1041" t="str">
        <f>VLOOKUP("SurOccidente",[1]HistoriaOrdenCW24031155!$B1042:$C$1413,2,FALSE)</f>
        <v>TOL.La Paloma</v>
      </c>
      <c r="B1041" s="3">
        <f ca="1">SUMIF([1]HistoriaOrdenCW24031155!$C$1:$E$1413,A1041,[1]HistoriaOrdenCW24031155!$E:$E)</f>
        <v>23000000</v>
      </c>
      <c r="C1041" s="1">
        <f>SUMIFS([1]HistoriaOrdenCW24031155!$E$2:$E$1413,[1]HistoriaOrdenCW24031155!$C$2:$C$1413,A1041,[1]HistoriaOrdenCW24031155!$Z$2:$Z$1413,"")</f>
        <v>23000000</v>
      </c>
      <c r="D1041" s="1">
        <f>SUMIFS([1]HistoriaOrdenCW24031155!$E$2:$E$1413,[1]HistoriaOrdenCW24031155!$C$2:$C$1413,A1041,[1]HistoriaOrdenCW24031155!$Z$2:$Z$1413,"&gt; 0")</f>
        <v>0</v>
      </c>
      <c r="E1041" s="4" t="str">
        <f>IFERROR(IF(VLOOKUP(A1041,[1]HistoriaOrdenCW24031155!$C$2:$Z$1413,24,FALSE)=0,"",VLOOKUP(A1041,[1]HistoriaOrdenCW24031155!$C$2:$Z$1413,24,FALSE)),"")</f>
        <v/>
      </c>
      <c r="F1041" s="2" t="str">
        <f>MID(IF(VLOOKUP("SurOccidente",[1]HistoriaOrdenCW24031155!$B1042:$D$1413,2,FALSE)="NA","",(VLOOKUP("SurOccidente",[1]HistoriaOrdenCW24031155!$B1042:$D$1413,3,FALSE))),1,90)</f>
        <v>Adecuaciones - Contrucción Red Electrica Plan Expansión</v>
      </c>
      <c r="G1041" s="4">
        <f>VLOOKUP(A1041,[1]HistoriaOrdenCW24031155!$C$2:$O$1413,13,FALSE)</f>
        <v>44235</v>
      </c>
      <c r="H1041" t="str">
        <f t="shared" si="17"/>
        <v>Año 2</v>
      </c>
      <c r="I1041" s="2" t="str">
        <f>VLOOKUP(LEFT(A1041,3),TablasAnexas!$A$22:$B$41,2,FALSE)</f>
        <v>Tolima</v>
      </c>
      <c r="L1041" t="str">
        <f>VLOOKUP(A1041,[1]HistoriaOrdenCW24031155!$C$2:$F$1413,4,FALSE)</f>
        <v>Rafael Angel Garcia</v>
      </c>
    </row>
    <row r="1042" spans="1:12" x14ac:dyDescent="0.25">
      <c r="A1042" t="str">
        <f>VLOOKUP("SurOccidente",[1]HistoriaOrdenCW24031155!$B1043:$C$1413,2,FALSE)</f>
        <v>CAU.Valle Nuevo</v>
      </c>
      <c r="B1042" s="3">
        <f ca="1">SUMIF([1]HistoriaOrdenCW24031155!$C$1:$E$1413,A1042,[1]HistoriaOrdenCW24031155!$E:$E)</f>
        <v>21314326</v>
      </c>
      <c r="C1042" s="1">
        <f>SUMIFS([1]HistoriaOrdenCW24031155!$E$2:$E$1413,[1]HistoriaOrdenCW24031155!$C$2:$C$1413,A1042,[1]HistoriaOrdenCW24031155!$Z$2:$Z$1413,"")</f>
        <v>20000000</v>
      </c>
      <c r="D1042" s="1">
        <f>SUMIFS([1]HistoriaOrdenCW24031155!$E$2:$E$1413,[1]HistoriaOrdenCW24031155!$C$2:$C$1413,A1042,[1]HistoriaOrdenCW24031155!$Z$2:$Z$1413,"&gt; 0")</f>
        <v>1314326</v>
      </c>
      <c r="E1042" s="4">
        <f>IFERROR(IF(VLOOKUP(A1042,[1]HistoriaOrdenCW24031155!$C$2:$Z$1413,24,FALSE)=0,"",VLOOKUP(A1042,[1]HistoriaOrdenCW24031155!$C$2:$Z$1413,24,FALSE)),"")</f>
        <v>44624</v>
      </c>
      <c r="F1042" s="2" t="str">
        <f>MID(IF(VLOOKUP("SurOccidente",[1]HistoriaOrdenCW24031155!$B1043:$D$1413,2,FALSE)="NA","",(VLOOKUP("SurOccidente",[1]HistoriaOrdenCW24031155!$B1043:$D$1413,3,FALSE))),1,90)</f>
        <v>Adecuaciones - Contrucción Red Electrica Plan Expansión</v>
      </c>
      <c r="G1042" s="4">
        <f>VLOOKUP(A1042,[1]HistoriaOrdenCW24031155!$C$2:$O$1413,13,FALSE)</f>
        <v>44235</v>
      </c>
      <c r="H1042" t="str">
        <f t="shared" si="17"/>
        <v>Año 2</v>
      </c>
      <c r="I1042" s="2" t="str">
        <f>VLOOKUP(LEFT(A1042,3),TablasAnexas!$A$22:$B$41,2,FALSE)</f>
        <v>Cauca</v>
      </c>
      <c r="L1042" t="str">
        <f>VLOOKUP(A1042,[1]HistoriaOrdenCW24031155!$C$2:$F$1413,4,FALSE)</f>
        <v>Rafael Angel Garcia</v>
      </c>
    </row>
    <row r="1043" spans="1:12" x14ac:dyDescent="0.25">
      <c r="A1043" t="str">
        <f>VLOOKUP("SurOccidente",[1]HistoriaOrdenCW24031155!$B1044:$C$1413,2,FALSE)</f>
        <v>CAU.Pachonga</v>
      </c>
      <c r="B1043" s="3">
        <f ca="1">SUMIF([1]HistoriaOrdenCW24031155!$C$1:$E$1413,A1043,[1]HistoriaOrdenCW24031155!$E:$E)</f>
        <v>21314326</v>
      </c>
      <c r="C1043" s="1">
        <f>SUMIFS([1]HistoriaOrdenCW24031155!$E$2:$E$1413,[1]HistoriaOrdenCW24031155!$C$2:$C$1413,A1043,[1]HistoriaOrdenCW24031155!$Z$2:$Z$1413,"")</f>
        <v>20000000</v>
      </c>
      <c r="D1043" s="1">
        <f>SUMIFS([1]HistoriaOrdenCW24031155!$E$2:$E$1413,[1]HistoriaOrdenCW24031155!$C$2:$C$1413,A1043,[1]HistoriaOrdenCW24031155!$Z$2:$Z$1413,"&gt; 0")</f>
        <v>1314326</v>
      </c>
      <c r="E1043" s="4">
        <f>IFERROR(IF(VLOOKUP(A1043,[1]HistoriaOrdenCW24031155!$C$2:$Z$1413,24,FALSE)=0,"",VLOOKUP(A1043,[1]HistoriaOrdenCW24031155!$C$2:$Z$1413,24,FALSE)),"")</f>
        <v>44624</v>
      </c>
      <c r="F1043" s="2" t="str">
        <f>MID(IF(VLOOKUP("SurOccidente",[1]HistoriaOrdenCW24031155!$B1044:$D$1413,2,FALSE)="NA","",(VLOOKUP("SurOccidente",[1]HistoriaOrdenCW24031155!$B1044:$D$1413,3,FALSE))),1,90)</f>
        <v>Adecuaciones - Contrucción Red Electrica Plan Expansión</v>
      </c>
      <c r="G1043" s="4">
        <f>VLOOKUP(A1043,[1]HistoriaOrdenCW24031155!$C$2:$O$1413,13,FALSE)</f>
        <v>44235</v>
      </c>
      <c r="H1043" t="str">
        <f t="shared" si="17"/>
        <v>Año 2</v>
      </c>
      <c r="I1043" s="2" t="str">
        <f>VLOOKUP(LEFT(A1043,3),TablasAnexas!$A$22:$B$41,2,FALSE)</f>
        <v>Cauca</v>
      </c>
      <c r="L1043" t="str">
        <f>VLOOKUP(A1043,[1]HistoriaOrdenCW24031155!$C$2:$F$1413,4,FALSE)</f>
        <v>Rafael Angel Garcia</v>
      </c>
    </row>
    <row r="1044" spans="1:12" x14ac:dyDescent="0.25">
      <c r="A1044" t="str">
        <f>VLOOKUP("SurOccidente",[1]HistoriaOrdenCW24031155!$B1045:$C$1413,2,FALSE)</f>
        <v>CAU.Polindara</v>
      </c>
      <c r="B1044" s="3">
        <f ca="1">SUMIF([1]HistoriaOrdenCW24031155!$C$1:$E$1413,A1044,[1]HistoriaOrdenCW24031155!$E:$E)</f>
        <v>21314326</v>
      </c>
      <c r="C1044" s="1">
        <f>SUMIFS([1]HistoriaOrdenCW24031155!$E$2:$E$1413,[1]HistoriaOrdenCW24031155!$C$2:$C$1413,A1044,[1]HistoriaOrdenCW24031155!$Z$2:$Z$1413,"")</f>
        <v>20000000</v>
      </c>
      <c r="D1044" s="1">
        <f>SUMIFS([1]HistoriaOrdenCW24031155!$E$2:$E$1413,[1]HistoriaOrdenCW24031155!$C$2:$C$1413,A1044,[1]HistoriaOrdenCW24031155!$Z$2:$Z$1413,"&gt; 0")</f>
        <v>1314326</v>
      </c>
      <c r="E1044" s="4">
        <f>IFERROR(IF(VLOOKUP(A1044,[1]HistoriaOrdenCW24031155!$C$2:$Z$1413,24,FALSE)=0,"",VLOOKUP(A1044,[1]HistoriaOrdenCW24031155!$C$2:$Z$1413,24,FALSE)),"")</f>
        <v>44624</v>
      </c>
      <c r="F1044" s="2" t="str">
        <f>MID(IF(VLOOKUP("SurOccidente",[1]HistoriaOrdenCW24031155!$B1045:$D$1413,2,FALSE)="NA","",(VLOOKUP("SurOccidente",[1]HistoriaOrdenCW24031155!$B1045:$D$1413,3,FALSE))),1,90)</f>
        <v>Adecuaciones - Contrucción Red Electrica Plan Expansión</v>
      </c>
      <c r="G1044" s="4">
        <f>VLOOKUP(A1044,[1]HistoriaOrdenCW24031155!$C$2:$O$1413,13,FALSE)</f>
        <v>44235</v>
      </c>
      <c r="H1044" t="str">
        <f t="shared" si="17"/>
        <v>Año 2</v>
      </c>
      <c r="I1044" s="2" t="str">
        <f>VLOOKUP(LEFT(A1044,3),TablasAnexas!$A$22:$B$41,2,FALSE)</f>
        <v>Cauca</v>
      </c>
      <c r="L1044" t="str">
        <f>VLOOKUP(A1044,[1]HistoriaOrdenCW24031155!$C$2:$F$1413,4,FALSE)</f>
        <v>Rafael Angel Garcia</v>
      </c>
    </row>
    <row r="1045" spans="1:12" x14ac:dyDescent="0.25">
      <c r="A1045" t="str">
        <f>VLOOKUP("SurOccidente",[1]HistoriaOrdenCW24031155!$B1046:$C$1413,2,FALSE)</f>
        <v>CAQ.Mononguete</v>
      </c>
      <c r="B1045" s="3">
        <f ca="1">SUMIF([1]HistoriaOrdenCW24031155!$C$1:$E$1413,A1045,[1]HistoriaOrdenCW24031155!$E:$E)</f>
        <v>23000000</v>
      </c>
      <c r="C1045" s="1">
        <f>SUMIFS([1]HistoriaOrdenCW24031155!$E$2:$E$1413,[1]HistoriaOrdenCW24031155!$C$2:$C$1413,A1045,[1]HistoriaOrdenCW24031155!$Z$2:$Z$1413,"")</f>
        <v>23000000</v>
      </c>
      <c r="D1045" s="1">
        <f>SUMIFS([1]HistoriaOrdenCW24031155!$E$2:$E$1413,[1]HistoriaOrdenCW24031155!$C$2:$C$1413,A1045,[1]HistoriaOrdenCW24031155!$Z$2:$Z$1413,"&gt; 0")</f>
        <v>0</v>
      </c>
      <c r="E1045" s="4" t="str">
        <f>IFERROR(IF(VLOOKUP(A1045,[1]HistoriaOrdenCW24031155!$C$2:$Z$1413,24,FALSE)=0,"",VLOOKUP(A1045,[1]HistoriaOrdenCW24031155!$C$2:$Z$1413,24,FALSE)),"")</f>
        <v/>
      </c>
      <c r="F1045" s="2" t="str">
        <f>MID(IF(VLOOKUP("SurOccidente",[1]HistoriaOrdenCW24031155!$B1046:$D$1413,2,FALSE)="NA","",(VLOOKUP("SurOccidente",[1]HistoriaOrdenCW24031155!$B1046:$D$1413,3,FALSE))),1,90)</f>
        <v>Adecuaciones - Contrucción Red Electrica Plan Expansión</v>
      </c>
      <c r="G1045" s="4">
        <f>VLOOKUP(A1045,[1]HistoriaOrdenCW24031155!$C$2:$O$1413,13,FALSE)</f>
        <v>44235</v>
      </c>
      <c r="H1045" t="str">
        <f t="shared" si="17"/>
        <v>Año 2</v>
      </c>
      <c r="I1045" s="2" t="str">
        <f>VLOOKUP(LEFT(A1045,3),TablasAnexas!$A$22:$B$41,2,FALSE)</f>
        <v>Caqueta</v>
      </c>
      <c r="L1045" t="str">
        <f>VLOOKUP(A1045,[1]HistoriaOrdenCW24031155!$C$2:$F$1413,4,FALSE)</f>
        <v>Rafael Angel Garcia</v>
      </c>
    </row>
    <row r="1046" spans="1:12" x14ac:dyDescent="0.25">
      <c r="A1046" t="str">
        <f>VLOOKUP("SurOccidente",[1]HistoriaOrdenCW24031155!$B1047:$C$1413,2,FALSE)</f>
        <v>TOL.Condominios</v>
      </c>
      <c r="B1046" s="3">
        <f ca="1">SUMIF([1]HistoriaOrdenCW24031155!$C$1:$E$1413,A1046,[1]HistoriaOrdenCW24031155!$E:$E)</f>
        <v>23000000</v>
      </c>
      <c r="C1046" s="1">
        <f>SUMIFS([1]HistoriaOrdenCW24031155!$E$2:$E$1413,[1]HistoriaOrdenCW24031155!$C$2:$C$1413,A1046,[1]HistoriaOrdenCW24031155!$Z$2:$Z$1413,"")</f>
        <v>23000000</v>
      </c>
      <c r="D1046" s="1">
        <f>SUMIFS([1]HistoriaOrdenCW24031155!$E$2:$E$1413,[1]HistoriaOrdenCW24031155!$C$2:$C$1413,A1046,[1]HistoriaOrdenCW24031155!$Z$2:$Z$1413,"&gt; 0")</f>
        <v>0</v>
      </c>
      <c r="E1046" s="4" t="str">
        <f>IFERROR(IF(VLOOKUP(A1046,[1]HistoriaOrdenCW24031155!$C$2:$Z$1413,24,FALSE)=0,"",VLOOKUP(A1046,[1]HistoriaOrdenCW24031155!$C$2:$Z$1413,24,FALSE)),"")</f>
        <v/>
      </c>
      <c r="F1046" s="2" t="str">
        <f>MID(IF(VLOOKUP("SurOccidente",[1]HistoriaOrdenCW24031155!$B1047:$D$1413,2,FALSE)="NA","",(VLOOKUP("SurOccidente",[1]HistoriaOrdenCW24031155!$B1047:$D$1413,3,FALSE))),1,90)</f>
        <v>Adecuaciones - Contrucción Red Electrica Plan Espectro</v>
      </c>
      <c r="G1046" s="4">
        <f>VLOOKUP(A1046,[1]HistoriaOrdenCW24031155!$C$2:$O$1413,13,FALSE)</f>
        <v>44235</v>
      </c>
      <c r="H1046" t="str">
        <f t="shared" si="17"/>
        <v>Año 2</v>
      </c>
      <c r="I1046" s="2" t="str">
        <f>VLOOKUP(LEFT(A1046,3),TablasAnexas!$A$22:$B$41,2,FALSE)</f>
        <v>Tolima</v>
      </c>
      <c r="L1046" t="str">
        <f>VLOOKUP(A1046,[1]HistoriaOrdenCW24031155!$C$2:$F$1413,4,FALSE)</f>
        <v>Rafael Angel Garcia</v>
      </c>
    </row>
    <row r="1047" spans="1:12" x14ac:dyDescent="0.25">
      <c r="A1047" t="str">
        <f>VLOOKUP("SurOccidente",[1]HistoriaOrdenCW24031155!$B1048:$C$1413,2,FALSE)</f>
        <v>CAU.Yapura</v>
      </c>
      <c r="B1047" s="3">
        <f ca="1">SUMIF([1]HistoriaOrdenCW24031155!$C$1:$E$1413,A1047,[1]HistoriaOrdenCW24031155!$E:$E)</f>
        <v>350729217</v>
      </c>
      <c r="C1047" s="1">
        <f>SUMIFS([1]HistoriaOrdenCW24031155!$E$2:$E$1413,[1]HistoriaOrdenCW24031155!$C$2:$C$1413,A1047,[1]HistoriaOrdenCW24031155!$Z$2:$Z$1413,"")</f>
        <v>0</v>
      </c>
      <c r="D1047" s="1">
        <f>SUMIFS([1]HistoriaOrdenCW24031155!$E$2:$E$1413,[1]HistoriaOrdenCW24031155!$C$2:$C$1413,A1047,[1]HistoriaOrdenCW24031155!$Z$2:$Z$1413,"&gt; 0")</f>
        <v>350729217</v>
      </c>
      <c r="E1047" s="4">
        <f>IFERROR(IF(VLOOKUP(A1047,[1]HistoriaOrdenCW24031155!$C$2:$Z$1413,24,FALSE)=0,"",VLOOKUP(A1047,[1]HistoriaOrdenCW24031155!$C$2:$Z$1413,24,FALSE)),"")</f>
        <v>44504</v>
      </c>
      <c r="F1047" s="2" t="str">
        <f>MID(IF(VLOOKUP("SurOccidente",[1]HistoriaOrdenCW24031155!$B1048:$D$1413,2,FALSE)="NA","",(VLOOKUP("SurOccidente",[1]HistoriaOrdenCW24031155!$B1048:$D$1413,3,FALSE))),1,90)</f>
        <v>Localidades 700 - Obra Civil 100%</v>
      </c>
      <c r="G1047" s="4">
        <f>VLOOKUP(A1047,[1]HistoriaOrdenCW24031155!$C$2:$O$1413,13,FALSE)</f>
        <v>44403</v>
      </c>
      <c r="H1047" t="str">
        <f t="shared" si="17"/>
        <v>Año 2</v>
      </c>
      <c r="I1047" s="2" t="str">
        <f>VLOOKUP(LEFT(A1047,3),TablasAnexas!$A$22:$B$41,2,FALSE)</f>
        <v>Cauca</v>
      </c>
      <c r="L1047" t="str">
        <f>VLOOKUP(A1047,[1]HistoriaOrdenCW24031155!$C$2:$F$1413,4,FALSE)</f>
        <v>Luis Ediel Torres</v>
      </c>
    </row>
    <row r="1048" spans="1:12" x14ac:dyDescent="0.25">
      <c r="A1048" t="str">
        <f>VLOOKUP("SurOccidente",[1]HistoriaOrdenCW24031155!$B1049:$C$1413,2,FALSE)</f>
        <v>CAU.Las Vegas</v>
      </c>
      <c r="B1048" s="3">
        <f ca="1">SUMIF([1]HistoriaOrdenCW24031155!$C$1:$E$1413,A1048,[1]HistoriaOrdenCW24031155!$E:$E)</f>
        <v>452835280</v>
      </c>
      <c r="C1048" s="1">
        <f>SUMIFS([1]HistoriaOrdenCW24031155!$E$2:$E$1413,[1]HistoriaOrdenCW24031155!$C$2:$C$1413,A1048,[1]HistoriaOrdenCW24031155!$Z$2:$Z$1413,"")</f>
        <v>0</v>
      </c>
      <c r="D1048" s="1">
        <f>SUMIFS([1]HistoriaOrdenCW24031155!$E$2:$E$1413,[1]HistoriaOrdenCW24031155!$C$2:$C$1413,A1048,[1]HistoriaOrdenCW24031155!$Z$2:$Z$1413,"&gt; 0")</f>
        <v>452835280</v>
      </c>
      <c r="E1048" s="4">
        <f>IFERROR(IF(VLOOKUP(A1048,[1]HistoriaOrdenCW24031155!$C$2:$Z$1413,24,FALSE)=0,"",VLOOKUP(A1048,[1]HistoriaOrdenCW24031155!$C$2:$Z$1413,24,FALSE)),"")</f>
        <v>44291</v>
      </c>
      <c r="F1048" s="2" t="str">
        <f>MID(IF(VLOOKUP("SurOccidente",[1]HistoriaOrdenCW24031155!$B1049:$D$1413,2,FALSE)="NA","",(VLOOKUP("SurOccidente",[1]HistoriaOrdenCW24031155!$B1049:$D$1413,3,FALSE))),1,90)</f>
        <v>Localidades 700 - Cimentación Torre</v>
      </c>
      <c r="G1048" s="4">
        <f>VLOOKUP(A1048,[1]HistoriaOrdenCW24031155!$C$2:$O$1413,13,FALSE)</f>
        <v>44193</v>
      </c>
      <c r="H1048" t="str">
        <f t="shared" si="17"/>
        <v>Año 1</v>
      </c>
      <c r="I1048" s="2" t="str">
        <f>VLOOKUP(LEFT(A1048,3),TablasAnexas!$A$22:$B$41,2,FALSE)</f>
        <v>Cauca</v>
      </c>
      <c r="L1048" t="str">
        <f>VLOOKUP(A1048,[1]HistoriaOrdenCW24031155!$C$2:$F$1413,4,FALSE)</f>
        <v>German David Diez</v>
      </c>
    </row>
    <row r="1049" spans="1:12" x14ac:dyDescent="0.25">
      <c r="A1049" t="str">
        <f>VLOOKUP("SurOccidente",[1]HistoriaOrdenCW24031155!$B1050:$C$1413,2,FALSE)</f>
        <v>CAU.Las Vegas</v>
      </c>
      <c r="B1049" s="3">
        <f ca="1">SUMIF([1]HistoriaOrdenCW24031155!$C$1:$E$1413,A1049,[1]HistoriaOrdenCW24031155!$E:$E)</f>
        <v>452835280</v>
      </c>
      <c r="C1049" s="1">
        <f>SUMIFS([1]HistoriaOrdenCW24031155!$E$2:$E$1413,[1]HistoriaOrdenCW24031155!$C$2:$C$1413,A1049,[1]HistoriaOrdenCW24031155!$Z$2:$Z$1413,"")</f>
        <v>0</v>
      </c>
      <c r="D1049" s="1">
        <f>SUMIFS([1]HistoriaOrdenCW24031155!$E$2:$E$1413,[1]HistoriaOrdenCW24031155!$C$2:$C$1413,A1049,[1]HistoriaOrdenCW24031155!$Z$2:$Z$1413,"&gt; 0")</f>
        <v>452835280</v>
      </c>
      <c r="E1049" s="4">
        <f>IFERROR(IF(VLOOKUP(A1049,[1]HistoriaOrdenCW24031155!$C$2:$Z$1413,24,FALSE)=0,"",VLOOKUP(A1049,[1]HistoriaOrdenCW24031155!$C$2:$Z$1413,24,FALSE)),"")</f>
        <v>44291</v>
      </c>
      <c r="F1049" s="2" t="str">
        <f>MID(IF(VLOOKUP("SurOccidente",[1]HistoriaOrdenCW24031155!$B1050:$D$1413,2,FALSE)="NA","",(VLOOKUP("SurOccidente",[1]HistoriaOrdenCW24031155!$B1050:$D$1413,3,FALSE))),1,90)</f>
        <v>Localidades 700 - Obra Eléctrica 100%</v>
      </c>
      <c r="G1049" s="4">
        <f>VLOOKUP(A1049,[1]HistoriaOrdenCW24031155!$C$2:$O$1413,13,FALSE)</f>
        <v>44193</v>
      </c>
      <c r="H1049" t="str">
        <f t="shared" si="17"/>
        <v>Año 1</v>
      </c>
      <c r="I1049" s="2" t="str">
        <f>VLOOKUP(LEFT(A1049,3),TablasAnexas!$A$22:$B$41,2,FALSE)</f>
        <v>Cauca</v>
      </c>
      <c r="L1049" t="str">
        <f>VLOOKUP(A1049,[1]HistoriaOrdenCW24031155!$C$2:$F$1413,4,FALSE)</f>
        <v>German David Diez</v>
      </c>
    </row>
    <row r="1050" spans="1:12" x14ac:dyDescent="0.25">
      <c r="A1050" t="str">
        <f>VLOOKUP("SurOccidente",[1]HistoriaOrdenCW24031155!$B1051:$C$1413,2,FALSE)</f>
        <v>CAU.Las Vegas</v>
      </c>
      <c r="B1050" s="3">
        <f ca="1">SUMIF([1]HistoriaOrdenCW24031155!$C$1:$E$1413,A1050,[1]HistoriaOrdenCW24031155!$E:$E)</f>
        <v>452835280</v>
      </c>
      <c r="C1050" s="1">
        <f>SUMIFS([1]HistoriaOrdenCW24031155!$E$2:$E$1413,[1]HistoriaOrdenCW24031155!$C$2:$C$1413,A1050,[1]HistoriaOrdenCW24031155!$Z$2:$Z$1413,"")</f>
        <v>0</v>
      </c>
      <c r="D1050" s="1">
        <f>SUMIFS([1]HistoriaOrdenCW24031155!$E$2:$E$1413,[1]HistoriaOrdenCW24031155!$C$2:$C$1413,A1050,[1]HistoriaOrdenCW24031155!$Z$2:$Z$1413,"&gt; 0")</f>
        <v>452835280</v>
      </c>
      <c r="E1050" s="4">
        <f>IFERROR(IF(VLOOKUP(A1050,[1]HistoriaOrdenCW24031155!$C$2:$Z$1413,24,FALSE)=0,"",VLOOKUP(A1050,[1]HistoriaOrdenCW24031155!$C$2:$Z$1413,24,FALSE)),"")</f>
        <v>44291</v>
      </c>
      <c r="F1050" s="2" t="str">
        <f>MID(IF(VLOOKUP("SurOccidente",[1]HistoriaOrdenCW24031155!$B1051:$D$1413,2,FALSE)="NA","",(VLOOKUP("SurOccidente",[1]HistoriaOrdenCW24031155!$B1051:$D$1413,3,FALSE))),1,90)</f>
        <v>Localidades 700 - Obra Civil 100%</v>
      </c>
      <c r="G1050" s="4">
        <f>VLOOKUP(A1050,[1]HistoriaOrdenCW24031155!$C$2:$O$1413,13,FALSE)</f>
        <v>44193</v>
      </c>
      <c r="H1050" t="str">
        <f t="shared" si="17"/>
        <v>Año 1</v>
      </c>
      <c r="I1050" s="2" t="str">
        <f>VLOOKUP(LEFT(A1050,3),TablasAnexas!$A$22:$B$41,2,FALSE)</f>
        <v>Cauca</v>
      </c>
      <c r="L1050" t="str">
        <f>VLOOKUP(A1050,[1]HistoriaOrdenCW24031155!$C$2:$F$1413,4,FALSE)</f>
        <v>German David Diez</v>
      </c>
    </row>
    <row r="1051" spans="1:12" x14ac:dyDescent="0.25">
      <c r="A1051" t="str">
        <f>VLOOKUP("SurOccidente",[1]HistoriaOrdenCW24031155!$B1052:$C$1413,2,FALSE)</f>
        <v>VAL.San Marcos</v>
      </c>
      <c r="B1051" s="3">
        <f ca="1">SUMIF([1]HistoriaOrdenCW24031155!$C$1:$E$1413,A1051,[1]HistoriaOrdenCW24031155!$E:$E)</f>
        <v>12337865</v>
      </c>
      <c r="C1051" s="1">
        <f>SUMIFS([1]HistoriaOrdenCW24031155!$E$2:$E$1413,[1]HistoriaOrdenCW24031155!$C$2:$C$1413,A1051,[1]HistoriaOrdenCW24031155!$Z$2:$Z$1413,"")</f>
        <v>0</v>
      </c>
      <c r="D1051" s="1">
        <f>SUMIFS([1]HistoriaOrdenCW24031155!$E$2:$E$1413,[1]HistoriaOrdenCW24031155!$C$2:$C$1413,A1051,[1]HistoriaOrdenCW24031155!$Z$2:$Z$1413,"&gt; 0")</f>
        <v>12337865</v>
      </c>
      <c r="E1051" s="4">
        <f>IFERROR(IF(VLOOKUP(A1051,[1]HistoriaOrdenCW24031155!$C$2:$Z$1413,24,FALSE)=0,"",VLOOKUP(A1051,[1]HistoriaOrdenCW24031155!$C$2:$Z$1413,24,FALSE)),"")</f>
        <v>44624</v>
      </c>
      <c r="F1051" s="2" t="str">
        <f>MID(IF(VLOOKUP("SurOccidente",[1]HistoriaOrdenCW24031155!$B1052:$D$1413,2,FALSE)="NA","",(VLOOKUP("SurOccidente",[1]HistoriaOrdenCW24031155!$B1052:$D$1413,3,FALSE))),1,90)</f>
        <v>Ampliación Localidades 700 - Ampliación Obras Civiles</v>
      </c>
      <c r="G1051" s="4">
        <f>VLOOKUP(A1051,[1]HistoriaOrdenCW24031155!$C$2:$O$1413,13,FALSE)</f>
        <v>44582</v>
      </c>
      <c r="H1051" t="str">
        <f t="shared" si="17"/>
        <v>Año 3</v>
      </c>
      <c r="I1051" s="2" t="str">
        <f>VLOOKUP(LEFT(A1051,3),TablasAnexas!$A$22:$B$41,2,FALSE)</f>
        <v>Valle del Cauca</v>
      </c>
      <c r="L1051" t="str">
        <f>VLOOKUP(A1051,[1]HistoriaOrdenCW24031155!$C$2:$F$1413,4,FALSE)</f>
        <v>German Dario Mancipe</v>
      </c>
    </row>
    <row r="1052" spans="1:12" x14ac:dyDescent="0.25">
      <c r="A1052" t="str">
        <f>VLOOKUP("SurOccidente",[1]HistoriaOrdenCW24031155!$B1053:$C$1413,2,FALSE)</f>
        <v>BNV.Independencia</v>
      </c>
      <c r="B1052" s="3">
        <f ca="1">SUMIF([1]HistoriaOrdenCW24031155!$C$1:$E$1413,A1052,[1]HistoriaOrdenCW24031155!$E:$E)</f>
        <v>12361761</v>
      </c>
      <c r="C1052" s="1">
        <f>SUMIFS([1]HistoriaOrdenCW24031155!$E$2:$E$1413,[1]HistoriaOrdenCW24031155!$C$2:$C$1413,A1052,[1]HistoriaOrdenCW24031155!$Z$2:$Z$1413,"")</f>
        <v>8474162</v>
      </c>
      <c r="D1052" s="1">
        <f>SUMIFS([1]HistoriaOrdenCW24031155!$E$2:$E$1413,[1]HistoriaOrdenCW24031155!$C$2:$C$1413,A1052,[1]HistoriaOrdenCW24031155!$Z$2:$Z$1413,"&gt; 0")</f>
        <v>3887599</v>
      </c>
      <c r="E1052" s="4">
        <f>IFERROR(IF(VLOOKUP(A1052,[1]HistoriaOrdenCW24031155!$C$2:$Z$1413,24,FALSE)=0,"",VLOOKUP(A1052,[1]HistoriaOrdenCW24031155!$C$2:$Z$1413,24,FALSE)),"")</f>
        <v>44504</v>
      </c>
      <c r="F1052" s="2" t="str">
        <f>MID(IF(VLOOKUP("SurOccidente",[1]HistoriaOrdenCW24031155!$B1053:$D$1413,2,FALSE)="NA","",(VLOOKUP("SurOccidente",[1]HistoriaOrdenCW24031155!$B1053:$D$1413,3,FALSE))),1,90)</f>
        <v>Plan de Expansión - Suministro e Instalación de Torre</v>
      </c>
      <c r="G1052" s="4">
        <f>VLOOKUP(A1052,[1]HistoriaOrdenCW24031155!$C$2:$O$1413,13,FALSE)</f>
        <v>44228</v>
      </c>
      <c r="H1052" t="str">
        <f t="shared" si="17"/>
        <v>Año 2</v>
      </c>
      <c r="I1052" s="2" t="str">
        <f>VLOOKUP(LEFT(A1052,3),TablasAnexas!$A$22:$B$41,2,FALSE)</f>
        <v>Buenaventura</v>
      </c>
      <c r="L1052" t="str">
        <f>VLOOKUP(A1052,[1]HistoriaOrdenCW24031155!$C$2:$F$1413,4,FALSE)</f>
        <v>Juan Carlos Gonzalez</v>
      </c>
    </row>
    <row r="1053" spans="1:12" x14ac:dyDescent="0.25">
      <c r="A1053" t="str">
        <f>VLOOKUP("SurOccidente",[1]HistoriaOrdenCW24031155!$B1054:$C$1413,2,FALSE)</f>
        <v>CAU.Pisimbala</v>
      </c>
      <c r="B1053" s="3">
        <f ca="1">SUMIF([1]HistoriaOrdenCW24031155!$C$1:$E$1413,A1053,[1]HistoriaOrdenCW24031155!$E:$E)</f>
        <v>341633973</v>
      </c>
      <c r="C1053" s="1">
        <f>SUMIFS([1]HistoriaOrdenCW24031155!$E$2:$E$1413,[1]HistoriaOrdenCW24031155!$C$2:$C$1413,A1053,[1]HistoriaOrdenCW24031155!$Z$2:$Z$1413,"")</f>
        <v>0</v>
      </c>
      <c r="D1053" s="1">
        <f>SUMIFS([1]HistoriaOrdenCW24031155!$E$2:$E$1413,[1]HistoriaOrdenCW24031155!$C$2:$C$1413,A1053,[1]HistoriaOrdenCW24031155!$Z$2:$Z$1413,"&gt; 0")</f>
        <v>341633973</v>
      </c>
      <c r="E1053" s="4">
        <f>IFERROR(IF(VLOOKUP(A1053,[1]HistoriaOrdenCW24031155!$C$2:$Z$1413,24,FALSE)=0,"",VLOOKUP(A1053,[1]HistoriaOrdenCW24031155!$C$2:$Z$1413,24,FALSE)),"")</f>
        <v>44504</v>
      </c>
      <c r="F1053" s="2" t="str">
        <f>MID(IF(VLOOKUP("SurOccidente",[1]HistoriaOrdenCW24031155!$B1054:$D$1413,2,FALSE)="NA","",(VLOOKUP("SurOccidente",[1]HistoriaOrdenCW24031155!$B1054:$D$1413,3,FALSE))),1,90)</f>
        <v>Localidades 700 - Obra Civil 100%</v>
      </c>
      <c r="G1053" s="4">
        <f>VLOOKUP(A1053,[1]HistoriaOrdenCW24031155!$C$2:$O$1413,13,FALSE)</f>
        <v>44421</v>
      </c>
      <c r="H1053" t="str">
        <f t="shared" si="17"/>
        <v>Año 2</v>
      </c>
      <c r="I1053" s="2" t="str">
        <f>VLOOKUP(LEFT(A1053,3),TablasAnexas!$A$22:$B$41,2,FALSE)</f>
        <v>Cauca</v>
      </c>
      <c r="L1053" t="str">
        <f>VLOOKUP(A1053,[1]HistoriaOrdenCW24031155!$C$2:$F$1413,4,FALSE)</f>
        <v>Rafael Angel Garcia</v>
      </c>
    </row>
    <row r="1054" spans="1:12" x14ac:dyDescent="0.25">
      <c r="A1054" t="str">
        <f>VLOOKUP("SurOccidente",[1]HistoriaOrdenCW24031155!$B1055:$C$1413,2,FALSE)</f>
        <v>CAU.El Mango-2</v>
      </c>
      <c r="B1054" s="3">
        <f ca="1">SUMIF([1]HistoriaOrdenCW24031155!$C$1:$E$1413,A1054,[1]HistoriaOrdenCW24031155!$E:$E)</f>
        <v>677696392</v>
      </c>
      <c r="C1054" s="1">
        <f>SUMIFS([1]HistoriaOrdenCW24031155!$E$2:$E$1413,[1]HistoriaOrdenCW24031155!$C$2:$C$1413,A1054,[1]HistoriaOrdenCW24031155!$Z$2:$Z$1413,"")</f>
        <v>70000000</v>
      </c>
      <c r="D1054" s="1">
        <f>SUMIFS([1]HistoriaOrdenCW24031155!$E$2:$E$1413,[1]HistoriaOrdenCW24031155!$C$2:$C$1413,A1054,[1]HistoriaOrdenCW24031155!$Z$2:$Z$1413,"&gt; 0")</f>
        <v>607696392</v>
      </c>
      <c r="E1054" s="4">
        <f>IFERROR(IF(VLOOKUP(A1054,[1]HistoriaOrdenCW24031155!$C$2:$Z$1413,24,FALSE)=0,"",VLOOKUP(A1054,[1]HistoriaOrdenCW24031155!$C$2:$Z$1413,24,FALSE)),"")</f>
        <v>44442</v>
      </c>
      <c r="F1054" s="2" t="str">
        <f>MID(IF(VLOOKUP("SurOccidente",[1]HistoriaOrdenCW24031155!$B1055:$D$1413,2,FALSE)="NA","",(VLOOKUP("SurOccidente",[1]HistoriaOrdenCW24031155!$B1055:$D$1413,3,FALSE))),1,90)</f>
        <v>Localidades 700 - Suministro e Instalación Torre</v>
      </c>
      <c r="G1054" s="4">
        <f>VLOOKUP(A1054,[1]HistoriaOrdenCW24031155!$C$2:$O$1413,13,FALSE)</f>
        <v>44224</v>
      </c>
      <c r="H1054" t="str">
        <f t="shared" si="17"/>
        <v>Año 2</v>
      </c>
      <c r="I1054" s="2" t="str">
        <f>VLOOKUP(LEFT(A1054,3),TablasAnexas!$A$22:$B$41,2,FALSE)</f>
        <v>Cauca</v>
      </c>
      <c r="L1054" t="str">
        <f>VLOOKUP(A1054,[1]HistoriaOrdenCW24031155!$C$2:$F$1413,4,FALSE)</f>
        <v>German David Diez</v>
      </c>
    </row>
    <row r="1055" spans="1:12" x14ac:dyDescent="0.25">
      <c r="A1055" t="str">
        <f>VLOOKUP("SurOccidente",[1]HistoriaOrdenCW24031155!$B1056:$C$1413,2,FALSE)</f>
        <v>FLO.Malvinas</v>
      </c>
      <c r="B1055" s="3">
        <f ca="1">SUMIF([1]HistoriaOrdenCW24031155!$C$1:$E$1413,A1055,[1]HistoriaOrdenCW24031155!$E:$E)</f>
        <v>6644704</v>
      </c>
      <c r="C1055" s="1">
        <f>SUMIFS([1]HistoriaOrdenCW24031155!$E$2:$E$1413,[1]HistoriaOrdenCW24031155!$C$2:$C$1413,A1055,[1]HistoriaOrdenCW24031155!$Z$2:$Z$1413,"")</f>
        <v>0</v>
      </c>
      <c r="D1055" s="1">
        <f>SUMIFS([1]HistoriaOrdenCW24031155!$E$2:$E$1413,[1]HistoriaOrdenCW24031155!$C$2:$C$1413,A1055,[1]HistoriaOrdenCW24031155!$Z$2:$Z$1413,"&gt; 0")</f>
        <v>6644704</v>
      </c>
      <c r="E1055" s="4">
        <f>IFERROR(IF(VLOOKUP(A1055,[1]HistoriaOrdenCW24031155!$C$2:$Z$1413,24,FALSE)=0,"",VLOOKUP(A1055,[1]HistoriaOrdenCW24031155!$C$2:$Z$1413,24,FALSE)),"")</f>
        <v>44533</v>
      </c>
      <c r="F1055" s="2" t="str">
        <f>MID(IF(VLOOKUP("SurOccidente",[1]HistoriaOrdenCW24031155!$B1056:$D$1413,2,FALSE)="NA","",(VLOOKUP("SurOccidente",[1]HistoriaOrdenCW24031155!$B1056:$D$1413,3,FALSE))),1,90)</f>
        <v>Adecuaciones - Obras Eléctricas Menores</v>
      </c>
      <c r="G1055" s="4">
        <f>VLOOKUP(A1055,[1]HistoriaOrdenCW24031155!$C$2:$O$1413,13,FALSE)</f>
        <v>44466</v>
      </c>
      <c r="H1055" t="str">
        <f t="shared" si="17"/>
        <v>Año 2</v>
      </c>
      <c r="I1055" s="2" t="str">
        <f>VLOOKUP(LEFT(A1055,3),TablasAnexas!$A$22:$B$41,2,FALSE)</f>
        <v>Florencia</v>
      </c>
      <c r="L1055" t="str">
        <f>VLOOKUP(A1055,[1]HistoriaOrdenCW24031155!$C$2:$F$1413,4,FALSE)</f>
        <v>Juan Carlos Gonzalez</v>
      </c>
    </row>
    <row r="1056" spans="1:12" x14ac:dyDescent="0.25">
      <c r="A1056" t="str">
        <f>VLOOKUP("SurOccidente",[1]HistoriaOrdenCW24031155!$B1057:$C$1413,2,FALSE)</f>
        <v>CAU.Usenda</v>
      </c>
      <c r="B1056" s="3">
        <f ca="1">SUMIF([1]HistoriaOrdenCW24031155!$C$1:$E$1413,A1056,[1]HistoriaOrdenCW24031155!$E:$E)</f>
        <v>44822665</v>
      </c>
      <c r="C1056" s="1">
        <f>SUMIFS([1]HistoriaOrdenCW24031155!$E$2:$E$1413,[1]HistoriaOrdenCW24031155!$C$2:$C$1413,A1056,[1]HistoriaOrdenCW24031155!$Z$2:$Z$1413,"")</f>
        <v>0</v>
      </c>
      <c r="D1056" s="1">
        <f>SUMIFS([1]HistoriaOrdenCW24031155!$E$2:$E$1413,[1]HistoriaOrdenCW24031155!$C$2:$C$1413,A1056,[1]HistoriaOrdenCW24031155!$Z$2:$Z$1413,"&gt; 0")</f>
        <v>44822665</v>
      </c>
      <c r="E1056" s="4">
        <f>IFERROR(IF(VLOOKUP(A1056,[1]HistoriaOrdenCW24031155!$C$2:$Z$1413,24,FALSE)=0,"",VLOOKUP(A1056,[1]HistoriaOrdenCW24031155!$C$2:$Z$1413,24,FALSE)),"")</f>
        <v>44291</v>
      </c>
      <c r="F1056" s="2" t="str">
        <f>MID(IF(VLOOKUP("SurOccidente",[1]HistoriaOrdenCW24031155!$B1057:$D$1413,2,FALSE)="NA","",(VLOOKUP("SurOccidente",[1]HistoriaOrdenCW24031155!$B1057:$D$1413,3,FALSE))),1,90)</f>
        <v>Adecuaciones - Contrucción Red Electrica Plan Espectro</v>
      </c>
      <c r="G1056" s="4">
        <f>VLOOKUP(A1056,[1]HistoriaOrdenCW24031155!$C$2:$O$1413,13,FALSE)</f>
        <v>44216</v>
      </c>
      <c r="H1056" t="str">
        <f t="shared" si="17"/>
        <v>Año 2</v>
      </c>
      <c r="I1056" s="2" t="str">
        <f>VLOOKUP(LEFT(A1056,3),TablasAnexas!$A$22:$B$41,2,FALSE)</f>
        <v>Cauca</v>
      </c>
      <c r="L1056" t="str">
        <f>VLOOKUP(A1056,[1]HistoriaOrdenCW24031155!$C$2:$F$1413,4,FALSE)</f>
        <v>Juan Carlos Gonzalez</v>
      </c>
    </row>
    <row r="1057" spans="1:12" x14ac:dyDescent="0.25">
      <c r="A1057" t="str">
        <f>VLOOKUP("SurOccidente",[1]HistoriaOrdenCW24031155!$B1058:$C$1413,2,FALSE)</f>
        <v>CAQ.Valparaiso</v>
      </c>
      <c r="B1057" s="3">
        <f ca="1">SUMIF([1]HistoriaOrdenCW24031155!$C$1:$E$1413,A1057,[1]HistoriaOrdenCW24031155!$E:$E)</f>
        <v>6868447</v>
      </c>
      <c r="C1057" s="1">
        <f>SUMIFS([1]HistoriaOrdenCW24031155!$E$2:$E$1413,[1]HistoriaOrdenCW24031155!$C$2:$C$1413,A1057,[1]HistoriaOrdenCW24031155!$Z$2:$Z$1413,"")</f>
        <v>0</v>
      </c>
      <c r="D1057" s="1">
        <f>SUMIFS([1]HistoriaOrdenCW24031155!$E$2:$E$1413,[1]HistoriaOrdenCW24031155!$C$2:$C$1413,A1057,[1]HistoriaOrdenCW24031155!$Z$2:$Z$1413,"&gt; 0")</f>
        <v>6868447</v>
      </c>
      <c r="E1057" s="4">
        <f>IFERROR(IF(VLOOKUP(A1057,[1]HistoriaOrdenCW24031155!$C$2:$Z$1413,24,FALSE)=0,"",VLOOKUP(A1057,[1]HistoriaOrdenCW24031155!$C$2:$Z$1413,24,FALSE)),"")</f>
        <v>44291</v>
      </c>
      <c r="F1057" s="2" t="str">
        <f>MID(IF(VLOOKUP("SurOccidente",[1]HistoriaOrdenCW24031155!$B1058:$D$1413,2,FALSE)="NA","",(VLOOKUP("SurOccidente",[1]HistoriaOrdenCW24031155!$B1058:$D$1413,3,FALSE))),1,90)</f>
        <v>Ampliación Localidades 700 - Ampliación Obras Civiles</v>
      </c>
      <c r="G1057" s="4">
        <f>VLOOKUP(A1057,[1]HistoriaOrdenCW24031155!$C$2:$O$1413,13,FALSE)</f>
        <v>44218</v>
      </c>
      <c r="H1057" t="str">
        <f t="shared" si="17"/>
        <v>Año 2</v>
      </c>
      <c r="I1057" s="2" t="str">
        <f>VLOOKUP(LEFT(A1057,3),TablasAnexas!$A$22:$B$41,2,FALSE)</f>
        <v>Caqueta</v>
      </c>
      <c r="L1057" t="str">
        <f>VLOOKUP(A1057,[1]HistoriaOrdenCW24031155!$C$2:$F$1413,4,FALSE)</f>
        <v>German David Diez</v>
      </c>
    </row>
    <row r="1058" spans="1:12" x14ac:dyDescent="0.25">
      <c r="A1058" t="str">
        <f>VLOOKUP("SurOccidente",[1]HistoriaOrdenCW24031155!$B1059:$C$1413,2,FALSE)</f>
        <v>HUI.Gallardo</v>
      </c>
      <c r="B1058" s="3">
        <f ca="1">SUMIF([1]HistoriaOrdenCW24031155!$C$1:$E$1413,A1058,[1]HistoriaOrdenCW24031155!$E:$E)</f>
        <v>9274695</v>
      </c>
      <c r="C1058" s="1">
        <f>SUMIFS([1]HistoriaOrdenCW24031155!$E$2:$E$1413,[1]HistoriaOrdenCW24031155!$C$2:$C$1413,A1058,[1]HistoriaOrdenCW24031155!$Z$2:$Z$1413,"")</f>
        <v>0</v>
      </c>
      <c r="D1058" s="1">
        <f>SUMIFS([1]HistoriaOrdenCW24031155!$E$2:$E$1413,[1]HistoriaOrdenCW24031155!$C$2:$C$1413,A1058,[1]HistoriaOrdenCW24031155!$Z$2:$Z$1413,"&gt; 0")</f>
        <v>9274695</v>
      </c>
      <c r="E1058" s="4">
        <f>IFERROR(IF(VLOOKUP(A1058,[1]HistoriaOrdenCW24031155!$C$2:$Z$1413,24,FALSE)=0,"",VLOOKUP(A1058,[1]HistoriaOrdenCW24031155!$C$2:$Z$1413,24,FALSE)),"")</f>
        <v>44504</v>
      </c>
      <c r="F1058" s="2" t="str">
        <f>MID(IF(VLOOKUP("SurOccidente",[1]HistoriaOrdenCW24031155!$B1059:$D$1413,2,FALSE)="NA","",(VLOOKUP("SurOccidente",[1]HistoriaOrdenCW24031155!$B1059:$D$1413,3,FALSE))),1,90)</f>
        <v>Ampliación Localidades 700 - Ampliación Obras Civiles</v>
      </c>
      <c r="G1058" s="4">
        <f>VLOOKUP(A1058,[1]HistoriaOrdenCW24031155!$C$2:$O$1413,13,FALSE)</f>
        <v>44450</v>
      </c>
      <c r="H1058" t="str">
        <f t="shared" si="17"/>
        <v>Año 2</v>
      </c>
      <c r="I1058" s="2" t="str">
        <f>VLOOKUP(LEFT(A1058,3),TablasAnexas!$A$22:$B$41,2,FALSE)</f>
        <v>Huila</v>
      </c>
      <c r="L1058" t="str">
        <f>VLOOKUP(A1058,[1]HistoriaOrdenCW24031155!$C$2:$F$1413,4,FALSE)</f>
        <v>German Dario Mancipe</v>
      </c>
    </row>
    <row r="1059" spans="1:12" x14ac:dyDescent="0.25">
      <c r="A1059" t="str">
        <f>VLOOKUP("SurOccidente",[1]HistoriaOrdenCW24031155!$B1060:$C$1413,2,FALSE)</f>
        <v>CAU.Muralla</v>
      </c>
      <c r="B1059" s="3">
        <f ca="1">SUMIF([1]HistoriaOrdenCW24031155!$C$1:$E$1413,A1059,[1]HistoriaOrdenCW24031155!$E:$E)</f>
        <v>11257972</v>
      </c>
      <c r="C1059" s="1">
        <f>SUMIFS([1]HistoriaOrdenCW24031155!$E$2:$E$1413,[1]HistoriaOrdenCW24031155!$C$2:$C$1413,A1059,[1]HistoriaOrdenCW24031155!$Z$2:$Z$1413,"")</f>
        <v>0</v>
      </c>
      <c r="D1059" s="1">
        <f>SUMIFS([1]HistoriaOrdenCW24031155!$E$2:$E$1413,[1]HistoriaOrdenCW24031155!$C$2:$C$1413,A1059,[1]HistoriaOrdenCW24031155!$Z$2:$Z$1413,"&gt; 0")</f>
        <v>11257972</v>
      </c>
      <c r="E1059" s="4">
        <f>IFERROR(IF(VLOOKUP(A1059,[1]HistoriaOrdenCW24031155!$C$2:$Z$1413,24,FALSE)=0,"",VLOOKUP(A1059,[1]HistoriaOrdenCW24031155!$C$2:$Z$1413,24,FALSE)),"")</f>
        <v>44321</v>
      </c>
      <c r="F1059" s="2" t="str">
        <f>MID(IF(VLOOKUP("SurOccidente",[1]HistoriaOrdenCW24031155!$B1060:$D$1413,2,FALSE)="NA","",(VLOOKUP("SurOccidente",[1]HistoriaOrdenCW24031155!$B1060:$D$1413,3,FALSE))),1,90)</f>
        <v>Ampliación Localidades 700 - Ampliación Obras Civiles</v>
      </c>
      <c r="G1059" s="4">
        <f>VLOOKUP(A1059,[1]HistoriaOrdenCW24031155!$C$2:$O$1413,13,FALSE)</f>
        <v>44218</v>
      </c>
      <c r="H1059" t="str">
        <f t="shared" si="17"/>
        <v>Año 2</v>
      </c>
      <c r="I1059" s="2" t="str">
        <f>VLOOKUP(LEFT(A1059,3),TablasAnexas!$A$22:$B$41,2,FALSE)</f>
        <v>Cauca</v>
      </c>
      <c r="L1059" t="str">
        <f>VLOOKUP(A1059,[1]HistoriaOrdenCW24031155!$C$2:$F$1413,4,FALSE)</f>
        <v>German David Diez</v>
      </c>
    </row>
    <row r="1060" spans="1:12" x14ac:dyDescent="0.25">
      <c r="A1060" t="str">
        <f>VLOOKUP("SurOccidente",[1]HistoriaOrdenCW24031155!$B1061:$C$1413,2,FALSE)</f>
        <v>TOL.Guayabal</v>
      </c>
      <c r="B1060" s="3">
        <f ca="1">SUMIF([1]HistoriaOrdenCW24031155!$C$1:$E$1413,A1060,[1]HistoriaOrdenCW24031155!$E:$E)</f>
        <v>15915629</v>
      </c>
      <c r="C1060" s="1">
        <f>SUMIFS([1]HistoriaOrdenCW24031155!$E$2:$E$1413,[1]HistoriaOrdenCW24031155!$C$2:$C$1413,A1060,[1]HistoriaOrdenCW24031155!$Z$2:$Z$1413,"")</f>
        <v>5366559</v>
      </c>
      <c r="D1060" s="1">
        <f>SUMIFS([1]HistoriaOrdenCW24031155!$E$2:$E$1413,[1]HistoriaOrdenCW24031155!$C$2:$C$1413,A1060,[1]HistoriaOrdenCW24031155!$Z$2:$Z$1413,"&gt; 0")</f>
        <v>10549070</v>
      </c>
      <c r="E1060" s="4">
        <f>IFERROR(IF(VLOOKUP(A1060,[1]HistoriaOrdenCW24031155!$C$2:$Z$1413,24,FALSE)=0,"",VLOOKUP(A1060,[1]HistoriaOrdenCW24031155!$C$2:$Z$1413,24,FALSE)),"")</f>
        <v>44624</v>
      </c>
      <c r="F1060" s="2" t="str">
        <f>MID(IF(VLOOKUP("SurOccidente",[1]HistoriaOrdenCW24031155!$B1061:$D$1413,2,FALSE)="NA","",(VLOOKUP("SurOccidente",[1]HistoriaOrdenCW24031155!$B1061:$D$1413,3,FALSE))),1,90)</f>
        <v>Ampliación Localidades 700 - Ampliación Obras Civiles</v>
      </c>
      <c r="G1060" s="4">
        <f>VLOOKUP(A1060,[1]HistoriaOrdenCW24031155!$C$2:$O$1413,13,FALSE)</f>
        <v>44505</v>
      </c>
      <c r="H1060" t="str">
        <f t="shared" si="17"/>
        <v>Año 2</v>
      </c>
      <c r="I1060" s="2" t="str">
        <f>VLOOKUP(LEFT(A1060,3),TablasAnexas!$A$22:$B$41,2,FALSE)</f>
        <v>Tolima</v>
      </c>
      <c r="L1060" t="str">
        <f>VLOOKUP(A1060,[1]HistoriaOrdenCW24031155!$C$2:$F$1413,4,FALSE)</f>
        <v>German Dario Mancipe</v>
      </c>
    </row>
    <row r="1061" spans="1:12" x14ac:dyDescent="0.25">
      <c r="A1061" t="str">
        <f>VLOOKUP("SurOccidente",[1]HistoriaOrdenCW24031155!$B1062:$C$1413,2,FALSE)</f>
        <v>CAU.Lomitas Arriba</v>
      </c>
      <c r="B1061" s="3">
        <f ca="1">SUMIF([1]HistoriaOrdenCW24031155!$C$1:$E$1413,A1061,[1]HistoriaOrdenCW24031155!$E:$E)</f>
        <v>288985540</v>
      </c>
      <c r="C1061" s="1">
        <f>SUMIFS([1]HistoriaOrdenCW24031155!$E$2:$E$1413,[1]HistoriaOrdenCW24031155!$C$2:$C$1413,A1061,[1]HistoriaOrdenCW24031155!$Z$2:$Z$1413,"")</f>
        <v>0</v>
      </c>
      <c r="D1061" s="1">
        <f>SUMIFS([1]HistoriaOrdenCW24031155!$E$2:$E$1413,[1]HistoriaOrdenCW24031155!$C$2:$C$1413,A1061,[1]HistoriaOrdenCW24031155!$Z$2:$Z$1413,"&gt; 0")</f>
        <v>288985540</v>
      </c>
      <c r="E1061" s="4">
        <f>IFERROR(IF(VLOOKUP(A1061,[1]HistoriaOrdenCW24031155!$C$2:$Z$1413,24,FALSE)=0,"",VLOOKUP(A1061,[1]HistoriaOrdenCW24031155!$C$2:$Z$1413,24,FALSE)),"")</f>
        <v>44596</v>
      </c>
      <c r="F1061" s="2" t="str">
        <f>MID(IF(VLOOKUP("SurOccidente",[1]HistoriaOrdenCW24031155!$B1062:$D$1413,2,FALSE)="NA","",(VLOOKUP("SurOccidente",[1]HistoriaOrdenCW24031155!$B1062:$D$1413,3,FALSE))),1,90)</f>
        <v>Localidades 700 - Obra Eléctrica 100%</v>
      </c>
      <c r="G1061" s="4">
        <f>VLOOKUP(A1061,[1]HistoriaOrdenCW24031155!$C$2:$O$1413,13,FALSE)</f>
        <v>44193</v>
      </c>
      <c r="H1061" t="str">
        <f t="shared" si="17"/>
        <v>Año 1</v>
      </c>
      <c r="I1061" s="2" t="str">
        <f>VLOOKUP(LEFT(A1061,3),TablasAnexas!$A$22:$B$41,2,FALSE)</f>
        <v>Cauca</v>
      </c>
      <c r="L1061" t="str">
        <f>VLOOKUP(A1061,[1]HistoriaOrdenCW24031155!$C$2:$F$1413,4,FALSE)</f>
        <v>German David Diez</v>
      </c>
    </row>
    <row r="1062" spans="1:12" x14ac:dyDescent="0.25">
      <c r="A1062" t="str">
        <f>VLOOKUP("SurOccidente",[1]HistoriaOrdenCW24031155!$B1063:$C$1413,2,FALSE)</f>
        <v>CAU.Lomitas Arriba</v>
      </c>
      <c r="B1062" s="3">
        <f ca="1">SUMIF([1]HistoriaOrdenCW24031155!$C$1:$E$1413,A1062,[1]HistoriaOrdenCW24031155!$E:$E)</f>
        <v>288985540</v>
      </c>
      <c r="C1062" s="1">
        <f>SUMIFS([1]HistoriaOrdenCW24031155!$E$2:$E$1413,[1]HistoriaOrdenCW24031155!$C$2:$C$1413,A1062,[1]HistoriaOrdenCW24031155!$Z$2:$Z$1413,"")</f>
        <v>0</v>
      </c>
      <c r="D1062" s="1">
        <f>SUMIFS([1]HistoriaOrdenCW24031155!$E$2:$E$1413,[1]HistoriaOrdenCW24031155!$C$2:$C$1413,A1062,[1]HistoriaOrdenCW24031155!$Z$2:$Z$1413,"&gt; 0")</f>
        <v>288985540</v>
      </c>
      <c r="E1062" s="4">
        <f>IFERROR(IF(VLOOKUP(A1062,[1]HistoriaOrdenCW24031155!$C$2:$Z$1413,24,FALSE)=0,"",VLOOKUP(A1062,[1]HistoriaOrdenCW24031155!$C$2:$Z$1413,24,FALSE)),"")</f>
        <v>44596</v>
      </c>
      <c r="F1062" s="2" t="str">
        <f>MID(IF(VLOOKUP("SurOccidente",[1]HistoriaOrdenCW24031155!$B1063:$D$1413,2,FALSE)="NA","",(VLOOKUP("SurOccidente",[1]HistoriaOrdenCW24031155!$B1063:$D$1413,3,FALSE))),1,90)</f>
        <v>Localidades 700 - Cimentación Torre</v>
      </c>
      <c r="G1062" s="4">
        <f>VLOOKUP(A1062,[1]HistoriaOrdenCW24031155!$C$2:$O$1413,13,FALSE)</f>
        <v>44193</v>
      </c>
      <c r="H1062" t="str">
        <f t="shared" si="17"/>
        <v>Año 1</v>
      </c>
      <c r="I1062" s="2" t="str">
        <f>VLOOKUP(LEFT(A1062,3),TablasAnexas!$A$22:$B$41,2,FALSE)</f>
        <v>Cauca</v>
      </c>
      <c r="L1062" t="str">
        <f>VLOOKUP(A1062,[1]HistoriaOrdenCW24031155!$C$2:$F$1413,4,FALSE)</f>
        <v>German David Diez</v>
      </c>
    </row>
    <row r="1063" spans="1:12" x14ac:dyDescent="0.25">
      <c r="A1063" t="str">
        <f>VLOOKUP("SurOccidente",[1]HistoriaOrdenCW24031155!$B1064:$C$1413,2,FALSE)</f>
        <v>CAU.Lomitas Arriba</v>
      </c>
      <c r="B1063" s="3">
        <f ca="1">SUMIF([1]HistoriaOrdenCW24031155!$C$1:$E$1413,A1063,[1]HistoriaOrdenCW24031155!$E:$E)</f>
        <v>288985540</v>
      </c>
      <c r="C1063" s="1">
        <f>SUMIFS([1]HistoriaOrdenCW24031155!$E$2:$E$1413,[1]HistoriaOrdenCW24031155!$C$2:$C$1413,A1063,[1]HistoriaOrdenCW24031155!$Z$2:$Z$1413,"")</f>
        <v>0</v>
      </c>
      <c r="D1063" s="1">
        <f>SUMIFS([1]HistoriaOrdenCW24031155!$E$2:$E$1413,[1]HistoriaOrdenCW24031155!$C$2:$C$1413,A1063,[1]HistoriaOrdenCW24031155!$Z$2:$Z$1413,"&gt; 0")</f>
        <v>288985540</v>
      </c>
      <c r="E1063" s="4">
        <f>IFERROR(IF(VLOOKUP(A1063,[1]HistoriaOrdenCW24031155!$C$2:$Z$1413,24,FALSE)=0,"",VLOOKUP(A1063,[1]HistoriaOrdenCW24031155!$C$2:$Z$1413,24,FALSE)),"")</f>
        <v>44596</v>
      </c>
      <c r="F1063" s="2" t="str">
        <f>MID(IF(VLOOKUP("SurOccidente",[1]HistoriaOrdenCW24031155!$B1064:$D$1413,2,FALSE)="NA","",(VLOOKUP("SurOccidente",[1]HistoriaOrdenCW24031155!$B1064:$D$1413,3,FALSE))),1,90)</f>
        <v>Localidades 700 - Obra Civil 100%</v>
      </c>
      <c r="G1063" s="4">
        <f>VLOOKUP(A1063,[1]HistoriaOrdenCW24031155!$C$2:$O$1413,13,FALSE)</f>
        <v>44193</v>
      </c>
      <c r="H1063" t="str">
        <f t="shared" si="17"/>
        <v>Año 1</v>
      </c>
      <c r="I1063" s="2" t="str">
        <f>VLOOKUP(LEFT(A1063,3),TablasAnexas!$A$22:$B$41,2,FALSE)</f>
        <v>Cauca</v>
      </c>
      <c r="L1063" t="str">
        <f>VLOOKUP(A1063,[1]HistoriaOrdenCW24031155!$C$2:$F$1413,4,FALSE)</f>
        <v>German David Diez</v>
      </c>
    </row>
    <row r="1064" spans="1:12" x14ac:dyDescent="0.25">
      <c r="A1064" t="str">
        <f>VLOOKUP("SurOccidente",[1]HistoriaOrdenCW24031155!$B1065:$C$1413,2,FALSE)</f>
        <v>CAL.Club Campestre</v>
      </c>
      <c r="B1064" s="3">
        <f ca="1">SUMIF([1]HistoriaOrdenCW24031155!$C$1:$E$1413,A1064,[1]HistoriaOrdenCW24031155!$E:$E)</f>
        <v>5155391</v>
      </c>
      <c r="C1064" s="1">
        <f>SUMIFS([1]HistoriaOrdenCW24031155!$E$2:$E$1413,[1]HistoriaOrdenCW24031155!$C$2:$C$1413,A1064,[1]HistoriaOrdenCW24031155!$Z$2:$Z$1413,"")</f>
        <v>0</v>
      </c>
      <c r="D1064" s="1">
        <f>SUMIFS([1]HistoriaOrdenCW24031155!$E$2:$E$1413,[1]HistoriaOrdenCW24031155!$C$2:$C$1413,A1064,[1]HistoriaOrdenCW24031155!$Z$2:$Z$1413,"&gt; 0")</f>
        <v>5155391</v>
      </c>
      <c r="E1064" s="4">
        <f>IFERROR(IF(VLOOKUP(A1064,[1]HistoriaOrdenCW24031155!$C$2:$Z$1413,24,FALSE)=0,"",VLOOKUP(A1064,[1]HistoriaOrdenCW24031155!$C$2:$Z$1413,24,FALSE)),"")</f>
        <v>44321</v>
      </c>
      <c r="F1064" s="2" t="str">
        <f>MID(IF(VLOOKUP("SurOccidente",[1]HistoriaOrdenCW24031155!$B1065:$D$1413,2,FALSE)="NA","",(VLOOKUP("SurOccidente",[1]HistoriaOrdenCW24031155!$B1065:$D$1413,3,FALSE))),1,90)</f>
        <v>Ampliación Ciudades Capitales - Ampliación Obras Civiles</v>
      </c>
      <c r="G1064" s="4">
        <f>VLOOKUP(A1064,[1]HistoriaOrdenCW24031155!$C$2:$O$1413,13,FALSE)</f>
        <v>44221</v>
      </c>
      <c r="H1064" t="str">
        <f t="shared" si="17"/>
        <v>Año 2</v>
      </c>
      <c r="I1064" s="2" t="str">
        <f>VLOOKUP(LEFT(A1064,3),TablasAnexas!$A$22:$B$41,2,FALSE)</f>
        <v>Cali</v>
      </c>
      <c r="L1064" t="str">
        <f>VLOOKUP(A1064,[1]HistoriaOrdenCW24031155!$C$2:$F$1413,4,FALSE)</f>
        <v>German David Diez</v>
      </c>
    </row>
    <row r="1065" spans="1:12" x14ac:dyDescent="0.25">
      <c r="A1065" t="str">
        <f>VLOOKUP("SurOccidente",[1]HistoriaOrdenCW24031155!$B1066:$C$1413,2,FALSE)</f>
        <v>NAR.Vuelta Larga</v>
      </c>
      <c r="B1065" s="3">
        <f ca="1">SUMIF([1]HistoriaOrdenCW24031155!$C$1:$E$1413,A1065,[1]HistoriaOrdenCW24031155!$E:$E)</f>
        <v>623066525</v>
      </c>
      <c r="C1065" s="1">
        <f>SUMIFS([1]HistoriaOrdenCW24031155!$E$2:$E$1413,[1]HistoriaOrdenCW24031155!$C$2:$C$1413,A1065,[1]HistoriaOrdenCW24031155!$Z$2:$Z$1413,"")</f>
        <v>15000000</v>
      </c>
      <c r="D1065" s="1">
        <f>SUMIFS([1]HistoriaOrdenCW24031155!$E$2:$E$1413,[1]HistoriaOrdenCW24031155!$C$2:$C$1413,A1065,[1]HistoriaOrdenCW24031155!$Z$2:$Z$1413,"&gt; 0")</f>
        <v>608066525</v>
      </c>
      <c r="E1065" s="4" t="str">
        <f>IFERROR(IF(VLOOKUP(A1065,[1]HistoriaOrdenCW24031155!$C$2:$Z$1413,24,FALSE)=0,"",VLOOKUP(A1065,[1]HistoriaOrdenCW24031155!$C$2:$Z$1413,24,FALSE)),"")</f>
        <v/>
      </c>
      <c r="F1065" s="2" t="str">
        <f>MID(IF(VLOOKUP("SurOccidente",[1]HistoriaOrdenCW24031155!$B1066:$D$1413,2,FALSE)="NA","",(VLOOKUP("SurOccidente",[1]HistoriaOrdenCW24031155!$B1066:$D$1413,3,FALSE))),1,90)</f>
        <v>Localidades 700 - Suministro e Instalación Torre</v>
      </c>
      <c r="G1065" s="4">
        <f>VLOOKUP(A1065,[1]HistoriaOrdenCW24031155!$C$2:$O$1413,13,FALSE)</f>
        <v>44580</v>
      </c>
      <c r="H1065" t="str">
        <f t="shared" si="17"/>
        <v>Año 3</v>
      </c>
      <c r="I1065" s="2" t="str">
        <f>VLOOKUP(LEFT(A1065,3),TablasAnexas!$A$22:$B$41,2,FALSE)</f>
        <v>Nariño</v>
      </c>
      <c r="L1065" t="str">
        <f>VLOOKUP(A1065,[1]HistoriaOrdenCW24031155!$C$2:$F$1413,4,FALSE)</f>
        <v>Juan Carlos Gonzalez</v>
      </c>
    </row>
    <row r="1066" spans="1:12" x14ac:dyDescent="0.25">
      <c r="A1066" t="str">
        <f>VLOOKUP("SurOccidente",[1]HistoriaOrdenCW24031155!$B1067:$C$1413,2,FALSE)</f>
        <v>VAL.Alto Guacas</v>
      </c>
      <c r="B1066" s="3">
        <f ca="1">SUMIF([1]HistoriaOrdenCW24031155!$C$1:$E$1413,A1066,[1]HistoriaOrdenCW24031155!$E:$E)</f>
        <v>232155170</v>
      </c>
      <c r="C1066" s="1">
        <f>SUMIFS([1]HistoriaOrdenCW24031155!$E$2:$E$1413,[1]HistoriaOrdenCW24031155!$C$2:$C$1413,A1066,[1]HistoriaOrdenCW24031155!$Z$2:$Z$1413,"")</f>
        <v>0</v>
      </c>
      <c r="D1066" s="1">
        <f>SUMIFS([1]HistoriaOrdenCW24031155!$E$2:$E$1413,[1]HistoriaOrdenCW24031155!$C$2:$C$1413,A1066,[1]HistoriaOrdenCW24031155!$Z$2:$Z$1413,"&gt; 0")</f>
        <v>232155170</v>
      </c>
      <c r="E1066" s="4">
        <f>IFERROR(IF(VLOOKUP(A1066,[1]HistoriaOrdenCW24031155!$C$2:$Z$1413,24,FALSE)=0,"",VLOOKUP(A1066,[1]HistoriaOrdenCW24031155!$C$2:$Z$1413,24,FALSE)),"")</f>
        <v>44411</v>
      </c>
      <c r="F1066" s="2" t="str">
        <f>MID(IF(VLOOKUP("SurOccidente",[1]HistoriaOrdenCW24031155!$B1067:$D$1413,2,FALSE)="NA","",(VLOOKUP("SurOccidente",[1]HistoriaOrdenCW24031155!$B1067:$D$1413,3,FALSE))),1,90)</f>
        <v>Localidades 700 - Obra Eléctrica 100%</v>
      </c>
      <c r="G1066" s="4">
        <f>VLOOKUP(A1066,[1]HistoriaOrdenCW24031155!$C$2:$O$1413,13,FALSE)</f>
        <v>44194</v>
      </c>
      <c r="H1066" t="str">
        <f t="shared" si="17"/>
        <v>Año 1</v>
      </c>
      <c r="I1066" s="2" t="str">
        <f>VLOOKUP(LEFT(A1066,3),TablasAnexas!$A$22:$B$41,2,FALSE)</f>
        <v>Valle del Cauca</v>
      </c>
      <c r="L1066" t="str">
        <f>VLOOKUP(A1066,[1]HistoriaOrdenCW24031155!$C$2:$F$1413,4,FALSE)</f>
        <v>German David Diez</v>
      </c>
    </row>
    <row r="1067" spans="1:12" x14ac:dyDescent="0.25">
      <c r="A1067" t="str">
        <f>VLOOKUP("SurOccidente",[1]HistoriaOrdenCW24031155!$B1068:$C$1413,2,FALSE)</f>
        <v>CAL.Guadalupe</v>
      </c>
      <c r="B1067" s="3">
        <f ca="1">SUMIF([1]HistoriaOrdenCW24031155!$C$1:$E$1413,A1067,[1]HistoriaOrdenCW24031155!$E:$E)</f>
        <v>11012574</v>
      </c>
      <c r="C1067" s="1">
        <f>SUMIFS([1]HistoriaOrdenCW24031155!$E$2:$E$1413,[1]HistoriaOrdenCW24031155!$C$2:$C$1413,A1067,[1]HistoriaOrdenCW24031155!$Z$2:$Z$1413,"")</f>
        <v>0</v>
      </c>
      <c r="D1067" s="1">
        <f>SUMIFS([1]HistoriaOrdenCW24031155!$E$2:$E$1413,[1]HistoriaOrdenCW24031155!$C$2:$C$1413,A1067,[1]HistoriaOrdenCW24031155!$Z$2:$Z$1413,"&gt; 0")</f>
        <v>11012574</v>
      </c>
      <c r="E1067" s="4">
        <f>IFERROR(IF(VLOOKUP(A1067,[1]HistoriaOrdenCW24031155!$C$2:$Z$1413,24,FALSE)=0,"",VLOOKUP(A1067,[1]HistoriaOrdenCW24031155!$C$2:$Z$1413,24,FALSE)),"")</f>
        <v>44442</v>
      </c>
      <c r="F1067" s="2" t="str">
        <f>MID(IF(VLOOKUP("SurOccidente",[1]HistoriaOrdenCW24031155!$B1068:$D$1413,2,FALSE)="NA","",(VLOOKUP("SurOccidente",[1]HistoriaOrdenCW24031155!$B1068:$D$1413,3,FALSE))),1,90)</f>
        <v>Ampliación Localidades 700 - Ampliación Obras Civiles</v>
      </c>
      <c r="G1067" s="4">
        <f>VLOOKUP(A1067,[1]HistoriaOrdenCW24031155!$C$2:$O$1413,13,FALSE)</f>
        <v>44210</v>
      </c>
      <c r="H1067" t="str">
        <f t="shared" si="17"/>
        <v>Año 2</v>
      </c>
      <c r="I1067" s="2" t="str">
        <f>VLOOKUP(LEFT(A1067,3),TablasAnexas!$A$22:$B$41,2,FALSE)</f>
        <v>Cali</v>
      </c>
      <c r="L1067" t="str">
        <f>VLOOKUP(A1067,[1]HistoriaOrdenCW24031155!$C$2:$F$1413,4,FALSE)</f>
        <v>German David Diez</v>
      </c>
    </row>
    <row r="1068" spans="1:12" x14ac:dyDescent="0.25">
      <c r="A1068" t="str">
        <f>VLOOKUP("SurOccidente",[1]HistoriaOrdenCW24031155!$B1069:$C$1413,2,FALSE)</f>
        <v>PUT.Las Palmeras</v>
      </c>
      <c r="B1068" s="3">
        <f ca="1">SUMIF([1]HistoriaOrdenCW24031155!$C$1:$E$1413,A1068,[1]HistoriaOrdenCW24031155!$E:$E)</f>
        <v>127000000</v>
      </c>
      <c r="C1068" s="1">
        <f>SUMIFS([1]HistoriaOrdenCW24031155!$E$2:$E$1413,[1]HistoriaOrdenCW24031155!$C$2:$C$1413,A1068,[1]HistoriaOrdenCW24031155!$Z$2:$Z$1413,"")</f>
        <v>127000000</v>
      </c>
      <c r="D1068" s="1">
        <f>SUMIFS([1]HistoriaOrdenCW24031155!$E$2:$E$1413,[1]HistoriaOrdenCW24031155!$C$2:$C$1413,A1068,[1]HistoriaOrdenCW24031155!$Z$2:$Z$1413,"&gt; 0")</f>
        <v>0</v>
      </c>
      <c r="E1068" s="4" t="str">
        <f>IFERROR(IF(VLOOKUP(A1068,[1]HistoriaOrdenCW24031155!$C$2:$Z$1413,24,FALSE)=0,"",VLOOKUP(A1068,[1]HistoriaOrdenCW24031155!$C$2:$Z$1413,24,FALSE)),"")</f>
        <v/>
      </c>
      <c r="F1068" s="2" t="str">
        <f>MID(IF(VLOOKUP("SurOccidente",[1]HistoriaOrdenCW24031155!$B1069:$D$1413,2,FALSE)="NA","",(VLOOKUP("SurOccidente",[1]HistoriaOrdenCW24031155!$B1069:$D$1413,3,FALSE))),1,90)</f>
        <v>Localidades 700 - Obra Civil 100%</v>
      </c>
      <c r="G1068" s="4">
        <f>VLOOKUP(A1068,[1]HistoriaOrdenCW24031155!$C$2:$O$1413,13,FALSE)</f>
        <v>44221</v>
      </c>
      <c r="H1068" t="str">
        <f t="shared" si="17"/>
        <v>Año 2</v>
      </c>
      <c r="I1068" s="2" t="str">
        <f>VLOOKUP(LEFT(A1068,3),TablasAnexas!$A$22:$B$41,2,FALSE)</f>
        <v>Putumayo</v>
      </c>
      <c r="L1068" t="str">
        <f>VLOOKUP(A1068,[1]HistoriaOrdenCW24031155!$C$2:$F$1413,4,FALSE)</f>
        <v>Juan Carlos Gonzalez</v>
      </c>
    </row>
    <row r="1069" spans="1:12" x14ac:dyDescent="0.25">
      <c r="A1069" t="str">
        <f>VLOOKUP("SurOccidente",[1]HistoriaOrdenCW24031155!$B1070:$C$1413,2,FALSE)</f>
        <v>CAQ.La Granja</v>
      </c>
      <c r="B1069" s="3">
        <f ca="1">SUMIF([1]HistoriaOrdenCW24031155!$C$1:$E$1413,A1069,[1]HistoriaOrdenCW24031155!$E:$E)</f>
        <v>224437431</v>
      </c>
      <c r="C1069" s="1">
        <f>SUMIFS([1]HistoriaOrdenCW24031155!$E$2:$E$1413,[1]HistoriaOrdenCW24031155!$C$2:$C$1413,A1069,[1]HistoriaOrdenCW24031155!$Z$2:$Z$1413,"")</f>
        <v>0</v>
      </c>
      <c r="D1069" s="1">
        <f>SUMIFS([1]HistoriaOrdenCW24031155!$E$2:$E$1413,[1]HistoriaOrdenCW24031155!$C$2:$C$1413,A1069,[1]HistoriaOrdenCW24031155!$Z$2:$Z$1413,"&gt; 0")</f>
        <v>224437431</v>
      </c>
      <c r="E1069" s="4">
        <f>IFERROR(IF(VLOOKUP(A1069,[1]HistoriaOrdenCW24031155!$C$2:$Z$1413,24,FALSE)=0,"",VLOOKUP(A1069,[1]HistoriaOrdenCW24031155!$C$2:$Z$1413,24,FALSE)),"")</f>
        <v>44504</v>
      </c>
      <c r="F1069" s="2" t="str">
        <f>MID(IF(VLOOKUP("SurOccidente",[1]HistoriaOrdenCW24031155!$B1070:$D$1413,2,FALSE)="NA","",(VLOOKUP("SurOccidente",[1]HistoriaOrdenCW24031155!$B1070:$D$1413,3,FALSE))),1,90)</f>
        <v>Localidades 700 - Obra Eléctrica 100%</v>
      </c>
      <c r="G1069" s="4">
        <f>VLOOKUP(A1069,[1]HistoriaOrdenCW24031155!$C$2:$O$1413,13,FALSE)</f>
        <v>44227</v>
      </c>
      <c r="H1069" t="str">
        <f t="shared" si="17"/>
        <v>Año 2</v>
      </c>
      <c r="I1069" s="2" t="str">
        <f>VLOOKUP(LEFT(A1069,3),TablasAnexas!$A$22:$B$41,2,FALSE)</f>
        <v>Caqueta</v>
      </c>
      <c r="L1069" t="str">
        <f>VLOOKUP(A1069,[1]HistoriaOrdenCW24031155!$C$2:$F$1413,4,FALSE)</f>
        <v>Luis Ediel Torres</v>
      </c>
    </row>
    <row r="1070" spans="1:12" x14ac:dyDescent="0.25">
      <c r="A1070" t="str">
        <f>VLOOKUP("SurOccidente",[1]HistoriaOrdenCW24031155!$B1071:$C$1413,2,FALSE)</f>
        <v>CAQ.La Granja</v>
      </c>
      <c r="B1070" s="3">
        <f ca="1">SUMIF([1]HistoriaOrdenCW24031155!$C$1:$E$1413,A1070,[1]HistoriaOrdenCW24031155!$E:$E)</f>
        <v>224437431</v>
      </c>
      <c r="C1070" s="1">
        <f>SUMIFS([1]HistoriaOrdenCW24031155!$E$2:$E$1413,[1]HistoriaOrdenCW24031155!$C$2:$C$1413,A1070,[1]HistoriaOrdenCW24031155!$Z$2:$Z$1413,"")</f>
        <v>0</v>
      </c>
      <c r="D1070" s="1">
        <f>SUMIFS([1]HistoriaOrdenCW24031155!$E$2:$E$1413,[1]HistoriaOrdenCW24031155!$C$2:$C$1413,A1070,[1]HistoriaOrdenCW24031155!$Z$2:$Z$1413,"&gt; 0")</f>
        <v>224437431</v>
      </c>
      <c r="E1070" s="4">
        <f>IFERROR(IF(VLOOKUP(A1070,[1]HistoriaOrdenCW24031155!$C$2:$Z$1413,24,FALSE)=0,"",VLOOKUP(A1070,[1]HistoriaOrdenCW24031155!$C$2:$Z$1413,24,FALSE)),"")</f>
        <v>44504</v>
      </c>
      <c r="F1070" s="2" t="str">
        <f>MID(IF(VLOOKUP("SurOccidente",[1]HistoriaOrdenCW24031155!$B1071:$D$1413,2,FALSE)="NA","",(VLOOKUP("SurOccidente",[1]HistoriaOrdenCW24031155!$B1071:$D$1413,3,FALSE))),1,90)</f>
        <v>Localidades 700 - Obra Civil 100%</v>
      </c>
      <c r="G1070" s="4">
        <f>VLOOKUP(A1070,[1]HistoriaOrdenCW24031155!$C$2:$O$1413,13,FALSE)</f>
        <v>44227</v>
      </c>
      <c r="H1070" t="str">
        <f t="shared" si="17"/>
        <v>Año 2</v>
      </c>
      <c r="I1070" s="2" t="str">
        <f>VLOOKUP(LEFT(A1070,3),TablasAnexas!$A$22:$B$41,2,FALSE)</f>
        <v>Caqueta</v>
      </c>
      <c r="L1070" t="str">
        <f>VLOOKUP(A1070,[1]HistoriaOrdenCW24031155!$C$2:$F$1413,4,FALSE)</f>
        <v>Luis Ediel Torres</v>
      </c>
    </row>
    <row r="1071" spans="1:12" x14ac:dyDescent="0.25">
      <c r="A1071" t="str">
        <f>VLOOKUP("SurOccidente",[1]HistoriaOrdenCW24031155!$B1072:$C$1413,2,FALSE)</f>
        <v>CAL.RB Pascual</v>
      </c>
      <c r="B1071" s="3">
        <f ca="1">SUMIF([1]HistoriaOrdenCW24031155!$C$1:$E$1413,A1071,[1]HistoriaOrdenCW24031155!$E:$E)</f>
        <v>28773938</v>
      </c>
      <c r="C1071" s="1">
        <f>SUMIFS([1]HistoriaOrdenCW24031155!$E$2:$E$1413,[1]HistoriaOrdenCW24031155!$C$2:$C$1413,A1071,[1]HistoriaOrdenCW24031155!$Z$2:$Z$1413,"")</f>
        <v>0</v>
      </c>
      <c r="D1071" s="1">
        <f>SUMIFS([1]HistoriaOrdenCW24031155!$E$2:$E$1413,[1]HistoriaOrdenCW24031155!$C$2:$C$1413,A1071,[1]HistoriaOrdenCW24031155!$Z$2:$Z$1413,"&gt; 0")</f>
        <v>28773938</v>
      </c>
      <c r="E1071" s="4">
        <f>IFERROR(IF(VLOOKUP(A1071,[1]HistoriaOrdenCW24031155!$C$2:$Z$1413,24,FALSE)=0,"",VLOOKUP(A1071,[1]HistoriaOrdenCW24031155!$C$2:$Z$1413,24,FALSE)),"")</f>
        <v>44473</v>
      </c>
      <c r="F1071" s="2" t="str">
        <f>MID(IF(VLOOKUP("SurOccidente",[1]HistoriaOrdenCW24031155!$B1072:$D$1413,2,FALSE)="NA","",(VLOOKUP("SurOccidente",[1]HistoriaOrdenCW24031155!$B1072:$D$1413,3,FALSE))),1,90)</f>
        <v>Plan de Expansión - Obra Civil 100%</v>
      </c>
      <c r="G1071" s="4">
        <f>VLOOKUP(A1071,[1]HistoriaOrdenCW24031155!$C$2:$O$1413,13,FALSE)</f>
        <v>44417</v>
      </c>
      <c r="H1071" t="str">
        <f t="shared" si="17"/>
        <v>Año 2</v>
      </c>
      <c r="I1071" s="2" t="str">
        <f>VLOOKUP(LEFT(A1071,3),TablasAnexas!$A$22:$B$41,2,FALSE)</f>
        <v>Cali</v>
      </c>
      <c r="L1071" t="str">
        <f>VLOOKUP(A1071,[1]HistoriaOrdenCW24031155!$C$2:$F$1413,4,FALSE)</f>
        <v>Juan Carlos Gonzalez</v>
      </c>
    </row>
    <row r="1072" spans="1:12" x14ac:dyDescent="0.25">
      <c r="A1072" t="str">
        <f>VLOOKUP("SurOccidente",[1]HistoriaOrdenCW24031155!$B1073:$C$1413,2,FALSE)</f>
        <v>PUT.Cocoya</v>
      </c>
      <c r="B1072" s="3">
        <f ca="1">SUMIF([1]HistoriaOrdenCW24031155!$C$1:$E$1413,A1072,[1]HistoriaOrdenCW24031155!$E:$E)</f>
        <v>227797126</v>
      </c>
      <c r="C1072" s="1">
        <f>SUMIFS([1]HistoriaOrdenCW24031155!$E$2:$E$1413,[1]HistoriaOrdenCW24031155!$C$2:$C$1413,A1072,[1]HistoriaOrdenCW24031155!$Z$2:$Z$1413,"")</f>
        <v>0</v>
      </c>
      <c r="D1072" s="1">
        <f>SUMIFS([1]HistoriaOrdenCW24031155!$E$2:$E$1413,[1]HistoriaOrdenCW24031155!$C$2:$C$1413,A1072,[1]HistoriaOrdenCW24031155!$Z$2:$Z$1413,"&gt; 0")</f>
        <v>227797126</v>
      </c>
      <c r="E1072" s="4">
        <f>IFERROR(IF(VLOOKUP(A1072,[1]HistoriaOrdenCW24031155!$C$2:$Z$1413,24,FALSE)=0,"",VLOOKUP(A1072,[1]HistoriaOrdenCW24031155!$C$2:$Z$1413,24,FALSE)),"")</f>
        <v>44596</v>
      </c>
      <c r="F1072" s="2" t="str">
        <f>MID(IF(VLOOKUP("SurOccidente",[1]HistoriaOrdenCW24031155!$B1073:$D$1413,2,FALSE)="NA","",(VLOOKUP("SurOccidente",[1]HistoriaOrdenCW24031155!$B1073:$D$1413,3,FALSE))),1,90)</f>
        <v>Localidades 700 - Suministro e Instalación Torre</v>
      </c>
      <c r="G1072" s="4">
        <f>VLOOKUP(A1072,[1]HistoriaOrdenCW24031155!$C$2:$O$1413,13,FALSE)</f>
        <v>44221</v>
      </c>
      <c r="H1072" t="str">
        <f t="shared" si="17"/>
        <v>Año 2</v>
      </c>
      <c r="I1072" s="2" t="str">
        <f>VLOOKUP(LEFT(A1072,3),TablasAnexas!$A$22:$B$41,2,FALSE)</f>
        <v>Putumayo</v>
      </c>
      <c r="L1072" t="str">
        <f>VLOOKUP(A1072,[1]HistoriaOrdenCW24031155!$C$2:$F$1413,4,FALSE)</f>
        <v>Juan Carlos Gonzalez</v>
      </c>
    </row>
    <row r="1073" spans="1:12" x14ac:dyDescent="0.25">
      <c r="A1073" t="str">
        <f>VLOOKUP("SurOccidente",[1]HistoriaOrdenCW24031155!$B1074:$C$1413,2,FALSE)</f>
        <v>PUT.Cocoya</v>
      </c>
      <c r="B1073" s="3">
        <f ca="1">SUMIF([1]HistoriaOrdenCW24031155!$C$1:$E$1413,A1073,[1]HistoriaOrdenCW24031155!$E:$E)</f>
        <v>227797126</v>
      </c>
      <c r="C1073" s="1">
        <f>SUMIFS([1]HistoriaOrdenCW24031155!$E$2:$E$1413,[1]HistoriaOrdenCW24031155!$C$2:$C$1413,A1073,[1]HistoriaOrdenCW24031155!$Z$2:$Z$1413,"")</f>
        <v>0</v>
      </c>
      <c r="D1073" s="1">
        <f>SUMIFS([1]HistoriaOrdenCW24031155!$E$2:$E$1413,[1]HistoriaOrdenCW24031155!$C$2:$C$1413,A1073,[1]HistoriaOrdenCW24031155!$Z$2:$Z$1413,"&gt; 0")</f>
        <v>227797126</v>
      </c>
      <c r="E1073" s="4">
        <f>IFERROR(IF(VLOOKUP(A1073,[1]HistoriaOrdenCW24031155!$C$2:$Z$1413,24,FALSE)=0,"",VLOOKUP(A1073,[1]HistoriaOrdenCW24031155!$C$2:$Z$1413,24,FALSE)),"")</f>
        <v>44596</v>
      </c>
      <c r="F1073" s="2" t="str">
        <f>MID(IF(VLOOKUP("SurOccidente",[1]HistoriaOrdenCW24031155!$B1074:$D$1413,2,FALSE)="NA","",(VLOOKUP("SurOccidente",[1]HistoriaOrdenCW24031155!$B1074:$D$1413,3,FALSE))),1,90)</f>
        <v>Localidades 700 - Obra Civil 100%</v>
      </c>
      <c r="G1073" s="4">
        <f>VLOOKUP(A1073,[1]HistoriaOrdenCW24031155!$C$2:$O$1413,13,FALSE)</f>
        <v>44221</v>
      </c>
      <c r="H1073" t="str">
        <f t="shared" si="17"/>
        <v>Año 2</v>
      </c>
      <c r="I1073" s="2" t="str">
        <f>VLOOKUP(LEFT(A1073,3),TablasAnexas!$A$22:$B$41,2,FALSE)</f>
        <v>Putumayo</v>
      </c>
      <c r="L1073" t="str">
        <f>VLOOKUP(A1073,[1]HistoriaOrdenCW24031155!$C$2:$F$1413,4,FALSE)</f>
        <v>Juan Carlos Gonzalez</v>
      </c>
    </row>
    <row r="1074" spans="1:12" x14ac:dyDescent="0.25">
      <c r="A1074" t="str">
        <f>VLOOKUP("SurOccidente",[1]HistoriaOrdenCW24031155!$B1075:$C$1413,2,FALSE)</f>
        <v>VAL.Cerro Azul</v>
      </c>
      <c r="B1074" s="3">
        <f ca="1">SUMIF([1]HistoriaOrdenCW24031155!$C$1:$E$1413,A1074,[1]HistoriaOrdenCW24031155!$E:$E)</f>
        <v>315762607</v>
      </c>
      <c r="C1074" s="1">
        <f>SUMIFS([1]HistoriaOrdenCW24031155!$E$2:$E$1413,[1]HistoriaOrdenCW24031155!$C$2:$C$1413,A1074,[1]HistoriaOrdenCW24031155!$Z$2:$Z$1413,"")</f>
        <v>40000000</v>
      </c>
      <c r="D1074" s="1">
        <f>SUMIFS([1]HistoriaOrdenCW24031155!$E$2:$E$1413,[1]HistoriaOrdenCW24031155!$C$2:$C$1413,A1074,[1]HistoriaOrdenCW24031155!$Z$2:$Z$1413,"&gt; 0")</f>
        <v>275762607</v>
      </c>
      <c r="E1074" s="4" t="str">
        <f>IFERROR(IF(VLOOKUP(A1074,[1]HistoriaOrdenCW24031155!$C$2:$Z$1413,24,FALSE)=0,"",VLOOKUP(A1074,[1]HistoriaOrdenCW24031155!$C$2:$Z$1413,24,FALSE)),"")</f>
        <v/>
      </c>
      <c r="F1074" s="2" t="str">
        <f>MID(IF(VLOOKUP("SurOccidente",[1]HistoriaOrdenCW24031155!$B1075:$D$1413,2,FALSE)="NA","",(VLOOKUP("SurOccidente",[1]HistoriaOrdenCW24031155!$B1075:$D$1413,3,FALSE))),1,90)</f>
        <v>Localidades 700 - Obra Eléctrica 100%</v>
      </c>
      <c r="G1074" s="4">
        <f>VLOOKUP(A1074,[1]HistoriaOrdenCW24031155!$C$2:$O$1413,13,FALSE)</f>
        <v>44221</v>
      </c>
      <c r="H1074" t="str">
        <f t="shared" si="17"/>
        <v>Año 2</v>
      </c>
      <c r="I1074" s="2" t="str">
        <f>VLOOKUP(LEFT(A1074,3),TablasAnexas!$A$22:$B$41,2,FALSE)</f>
        <v>Valle del Cauca</v>
      </c>
      <c r="L1074" t="str">
        <f>VLOOKUP(A1074,[1]HistoriaOrdenCW24031155!$C$2:$F$1413,4,FALSE)</f>
        <v>Luis Ediel Torres</v>
      </c>
    </row>
    <row r="1075" spans="1:12" x14ac:dyDescent="0.25">
      <c r="A1075" t="str">
        <f>VLOOKUP("SurOccidente",[1]HistoriaOrdenCW24031155!$B1076:$C$1413,2,FALSE)</f>
        <v>VAL.Cerro Azul</v>
      </c>
      <c r="B1075" s="3">
        <f ca="1">SUMIF([1]HistoriaOrdenCW24031155!$C$1:$E$1413,A1075,[1]HistoriaOrdenCW24031155!$E:$E)</f>
        <v>315762607</v>
      </c>
      <c r="C1075" s="1">
        <f>SUMIFS([1]HistoriaOrdenCW24031155!$E$2:$E$1413,[1]HistoriaOrdenCW24031155!$C$2:$C$1413,A1075,[1]HistoriaOrdenCW24031155!$Z$2:$Z$1413,"")</f>
        <v>40000000</v>
      </c>
      <c r="D1075" s="1">
        <f>SUMIFS([1]HistoriaOrdenCW24031155!$E$2:$E$1413,[1]HistoriaOrdenCW24031155!$C$2:$C$1413,A1075,[1]HistoriaOrdenCW24031155!$Z$2:$Z$1413,"&gt; 0")</f>
        <v>275762607</v>
      </c>
      <c r="E1075" s="4" t="str">
        <f>IFERROR(IF(VLOOKUP(A1075,[1]HistoriaOrdenCW24031155!$C$2:$Z$1413,24,FALSE)=0,"",VLOOKUP(A1075,[1]HistoriaOrdenCW24031155!$C$2:$Z$1413,24,FALSE)),"")</f>
        <v/>
      </c>
      <c r="F1075" s="2" t="str">
        <f>MID(IF(VLOOKUP("SurOccidente",[1]HistoriaOrdenCW24031155!$B1076:$D$1413,2,FALSE)="NA","",(VLOOKUP("SurOccidente",[1]HistoriaOrdenCW24031155!$B1076:$D$1413,3,FALSE))),1,90)</f>
        <v>Localidades 700 - Suministro e Instalación Torre</v>
      </c>
      <c r="G1075" s="4">
        <f>VLOOKUP(A1075,[1]HistoriaOrdenCW24031155!$C$2:$O$1413,13,FALSE)</f>
        <v>44221</v>
      </c>
      <c r="H1075" t="str">
        <f t="shared" si="17"/>
        <v>Año 2</v>
      </c>
      <c r="I1075" s="2" t="str">
        <f>VLOOKUP(LEFT(A1075,3),TablasAnexas!$A$22:$B$41,2,FALSE)</f>
        <v>Valle del Cauca</v>
      </c>
      <c r="L1075" t="str">
        <f>VLOOKUP(A1075,[1]HistoriaOrdenCW24031155!$C$2:$F$1413,4,FALSE)</f>
        <v>Luis Ediel Torres</v>
      </c>
    </row>
    <row r="1076" spans="1:12" x14ac:dyDescent="0.25">
      <c r="A1076" t="str">
        <f>VLOOKUP("SurOccidente",[1]HistoriaOrdenCW24031155!$B1077:$C$1413,2,FALSE)</f>
        <v>VAL.Cerro Azul</v>
      </c>
      <c r="B1076" s="3">
        <f ca="1">SUMIF([1]HistoriaOrdenCW24031155!$C$1:$E$1413,A1076,[1]HistoriaOrdenCW24031155!$E:$E)</f>
        <v>315762607</v>
      </c>
      <c r="C1076" s="1">
        <f>SUMIFS([1]HistoriaOrdenCW24031155!$E$2:$E$1413,[1]HistoriaOrdenCW24031155!$C$2:$C$1413,A1076,[1]HistoriaOrdenCW24031155!$Z$2:$Z$1413,"")</f>
        <v>40000000</v>
      </c>
      <c r="D1076" s="1">
        <f>SUMIFS([1]HistoriaOrdenCW24031155!$E$2:$E$1413,[1]HistoriaOrdenCW24031155!$C$2:$C$1413,A1076,[1]HistoriaOrdenCW24031155!$Z$2:$Z$1413,"&gt; 0")</f>
        <v>275762607</v>
      </c>
      <c r="E1076" s="4" t="str">
        <f>IFERROR(IF(VLOOKUP(A1076,[1]HistoriaOrdenCW24031155!$C$2:$Z$1413,24,FALSE)=0,"",VLOOKUP(A1076,[1]HistoriaOrdenCW24031155!$C$2:$Z$1413,24,FALSE)),"")</f>
        <v/>
      </c>
      <c r="F1076" s="2" t="str">
        <f>MID(IF(VLOOKUP("SurOccidente",[1]HistoriaOrdenCW24031155!$B1077:$D$1413,2,FALSE)="NA","",(VLOOKUP("SurOccidente",[1]HistoriaOrdenCW24031155!$B1077:$D$1413,3,FALSE))),1,90)</f>
        <v>Localidades 700 - Obra Civil 100%</v>
      </c>
      <c r="G1076" s="4">
        <f>VLOOKUP(A1076,[1]HistoriaOrdenCW24031155!$C$2:$O$1413,13,FALSE)</f>
        <v>44221</v>
      </c>
      <c r="H1076" t="str">
        <f t="shared" si="17"/>
        <v>Año 2</v>
      </c>
      <c r="I1076" s="2" t="str">
        <f>VLOOKUP(LEFT(A1076,3),TablasAnexas!$A$22:$B$41,2,FALSE)</f>
        <v>Valle del Cauca</v>
      </c>
      <c r="L1076" t="str">
        <f>VLOOKUP(A1076,[1]HistoriaOrdenCW24031155!$C$2:$F$1413,4,FALSE)</f>
        <v>Luis Ediel Torres</v>
      </c>
    </row>
    <row r="1077" spans="1:12" x14ac:dyDescent="0.25">
      <c r="A1077" t="str">
        <f>VLOOKUP("SurOccidente",[1]HistoriaOrdenCW24031155!$B1078:$C$1413,2,FALSE)</f>
        <v>TOL.San Juan de la China-2</v>
      </c>
      <c r="B1077" s="3">
        <f ca="1">SUMIF([1]HistoriaOrdenCW24031155!$C$1:$E$1413,A1077,[1]HistoriaOrdenCW24031155!$E:$E)</f>
        <v>304546469</v>
      </c>
      <c r="C1077" s="1">
        <f>SUMIFS([1]HistoriaOrdenCW24031155!$E$2:$E$1413,[1]HistoriaOrdenCW24031155!$C$2:$C$1413,A1077,[1]HistoriaOrdenCW24031155!$Z$2:$Z$1413,"")</f>
        <v>0</v>
      </c>
      <c r="D1077" s="1">
        <f>SUMIFS([1]HistoriaOrdenCW24031155!$E$2:$E$1413,[1]HistoriaOrdenCW24031155!$C$2:$C$1413,A1077,[1]HistoriaOrdenCW24031155!$Z$2:$Z$1413,"&gt; 0")</f>
        <v>304546469</v>
      </c>
      <c r="E1077" s="4">
        <f>IFERROR(IF(VLOOKUP(A1077,[1]HistoriaOrdenCW24031155!$C$2:$Z$1413,24,FALSE)=0,"",VLOOKUP(A1077,[1]HistoriaOrdenCW24031155!$C$2:$Z$1413,24,FALSE)),"")</f>
        <v>44567</v>
      </c>
      <c r="F1077" s="2" t="str">
        <f>MID(IF(VLOOKUP("SurOccidente",[1]HistoriaOrdenCW24031155!$B1078:$D$1413,2,FALSE)="NA","",(VLOOKUP("SurOccidente",[1]HistoriaOrdenCW24031155!$B1078:$D$1413,3,FALSE))),1,90)</f>
        <v>Localidades 700 - Obra Eléctrica 100%</v>
      </c>
      <c r="G1077" s="4">
        <f>VLOOKUP(A1077,[1]HistoriaOrdenCW24031155!$C$2:$O$1413,13,FALSE)</f>
        <v>44379</v>
      </c>
      <c r="H1077" t="str">
        <f t="shared" si="17"/>
        <v>Año 2</v>
      </c>
      <c r="I1077" s="2" t="str">
        <f>VLOOKUP(LEFT(A1077,3),TablasAnexas!$A$22:$B$41,2,FALSE)</f>
        <v>Tolima</v>
      </c>
      <c r="L1077" t="str">
        <f>VLOOKUP(A1077,[1]HistoriaOrdenCW24031155!$C$2:$F$1413,4,FALSE)</f>
        <v>Luis Ediel Torres</v>
      </c>
    </row>
    <row r="1078" spans="1:12" x14ac:dyDescent="0.25">
      <c r="A1078" t="str">
        <f>VLOOKUP("SurOccidente",[1]HistoriaOrdenCW24031155!$B1079:$C$1413,2,FALSE)</f>
        <v>PUT.San Martin</v>
      </c>
      <c r="B1078" s="3">
        <f ca="1">SUMIF([1]HistoriaOrdenCW24031155!$C$1:$E$1413,A1078,[1]HistoriaOrdenCW24031155!$E:$E)</f>
        <v>283241188</v>
      </c>
      <c r="C1078" s="1">
        <f>SUMIFS([1]HistoriaOrdenCW24031155!$E$2:$E$1413,[1]HistoriaOrdenCW24031155!$C$2:$C$1413,A1078,[1]HistoriaOrdenCW24031155!$Z$2:$Z$1413,"")</f>
        <v>0</v>
      </c>
      <c r="D1078" s="1">
        <f>SUMIFS([1]HistoriaOrdenCW24031155!$E$2:$E$1413,[1]HistoriaOrdenCW24031155!$C$2:$C$1413,A1078,[1]HistoriaOrdenCW24031155!$Z$2:$Z$1413,"&gt; 0")</f>
        <v>283241188</v>
      </c>
      <c r="E1078" s="4">
        <f>IFERROR(IF(VLOOKUP(A1078,[1]HistoriaOrdenCW24031155!$C$2:$Z$1413,24,FALSE)=0,"",VLOOKUP(A1078,[1]HistoriaOrdenCW24031155!$C$2:$Z$1413,24,FALSE)),"")</f>
        <v>44350</v>
      </c>
      <c r="F1078" s="2" t="str">
        <f>MID(IF(VLOOKUP("SurOccidente",[1]HistoriaOrdenCW24031155!$B1079:$D$1413,2,FALSE)="NA","",(VLOOKUP("SurOccidente",[1]HistoriaOrdenCW24031155!$B1079:$D$1413,3,FALSE))),1,90)</f>
        <v>Localidades 700 - Suministro e Instalación Torre</v>
      </c>
      <c r="G1078" s="4">
        <f>VLOOKUP(A1078,[1]HistoriaOrdenCW24031155!$C$2:$O$1413,13,FALSE)</f>
        <v>44221</v>
      </c>
      <c r="H1078" t="str">
        <f t="shared" si="17"/>
        <v>Año 2</v>
      </c>
      <c r="I1078" s="2" t="str">
        <f>VLOOKUP(LEFT(A1078,3),TablasAnexas!$A$22:$B$41,2,FALSE)</f>
        <v>Putumayo</v>
      </c>
      <c r="L1078" t="str">
        <f>VLOOKUP(A1078,[1]HistoriaOrdenCW24031155!$C$2:$F$1413,4,FALSE)</f>
        <v>Luis Ediel Torres</v>
      </c>
    </row>
    <row r="1079" spans="1:12" x14ac:dyDescent="0.25">
      <c r="A1079" t="str">
        <f>VLOOKUP("SurOccidente",[1]HistoriaOrdenCW24031155!$B1080:$C$1413,2,FALSE)</f>
        <v>PUT.San Martin</v>
      </c>
      <c r="B1079" s="3">
        <f ca="1">SUMIF([1]HistoriaOrdenCW24031155!$C$1:$E$1413,A1079,[1]HistoriaOrdenCW24031155!$E:$E)</f>
        <v>283241188</v>
      </c>
      <c r="C1079" s="1">
        <f>SUMIFS([1]HistoriaOrdenCW24031155!$E$2:$E$1413,[1]HistoriaOrdenCW24031155!$C$2:$C$1413,A1079,[1]HistoriaOrdenCW24031155!$Z$2:$Z$1413,"")</f>
        <v>0</v>
      </c>
      <c r="D1079" s="1">
        <f>SUMIFS([1]HistoriaOrdenCW24031155!$E$2:$E$1413,[1]HistoriaOrdenCW24031155!$C$2:$C$1413,A1079,[1]HistoriaOrdenCW24031155!$Z$2:$Z$1413,"&gt; 0")</f>
        <v>283241188</v>
      </c>
      <c r="E1079" s="4">
        <f>IFERROR(IF(VLOOKUP(A1079,[1]HistoriaOrdenCW24031155!$C$2:$Z$1413,24,FALSE)=0,"",VLOOKUP(A1079,[1]HistoriaOrdenCW24031155!$C$2:$Z$1413,24,FALSE)),"")</f>
        <v>44350</v>
      </c>
      <c r="F1079" s="2" t="str">
        <f>MID(IF(VLOOKUP("SurOccidente",[1]HistoriaOrdenCW24031155!$B1080:$D$1413,2,FALSE)="NA","",(VLOOKUP("SurOccidente",[1]HistoriaOrdenCW24031155!$B1080:$D$1413,3,FALSE))),1,90)</f>
        <v>Localidades 700 - Obra Civil 100%</v>
      </c>
      <c r="G1079" s="4">
        <f>VLOOKUP(A1079,[1]HistoriaOrdenCW24031155!$C$2:$O$1413,13,FALSE)</f>
        <v>44221</v>
      </c>
      <c r="H1079" t="str">
        <f t="shared" si="17"/>
        <v>Año 2</v>
      </c>
      <c r="I1079" s="2" t="str">
        <f>VLOOKUP(LEFT(A1079,3),TablasAnexas!$A$22:$B$41,2,FALSE)</f>
        <v>Putumayo</v>
      </c>
      <c r="L1079" t="str">
        <f>VLOOKUP(A1079,[1]HistoriaOrdenCW24031155!$C$2:$F$1413,4,FALSE)</f>
        <v>Luis Ediel Torres</v>
      </c>
    </row>
    <row r="1080" spans="1:12" x14ac:dyDescent="0.25">
      <c r="A1080" t="str">
        <f>VLOOKUP("SurOccidente",[1]HistoriaOrdenCW24031155!$B1081:$C$1413,2,FALSE)</f>
        <v>PUT.San Luis</v>
      </c>
      <c r="B1080" s="3">
        <f ca="1">SUMIF([1]HistoriaOrdenCW24031155!$C$1:$E$1413,A1080,[1]HistoriaOrdenCW24031155!$E:$E)</f>
        <v>498522889</v>
      </c>
      <c r="C1080" s="1">
        <f>SUMIFS([1]HistoriaOrdenCW24031155!$E$2:$E$1413,[1]HistoriaOrdenCW24031155!$C$2:$C$1413,A1080,[1]HistoriaOrdenCW24031155!$Z$2:$Z$1413,"")</f>
        <v>0</v>
      </c>
      <c r="D1080" s="1">
        <f>SUMIFS([1]HistoriaOrdenCW24031155!$E$2:$E$1413,[1]HistoriaOrdenCW24031155!$C$2:$C$1413,A1080,[1]HistoriaOrdenCW24031155!$Z$2:$Z$1413,"&gt; 0")</f>
        <v>498522889</v>
      </c>
      <c r="E1080" s="4">
        <f>IFERROR(IF(VLOOKUP(A1080,[1]HistoriaOrdenCW24031155!$C$2:$Z$1413,24,FALSE)=0,"",VLOOKUP(A1080,[1]HistoriaOrdenCW24031155!$C$2:$Z$1413,24,FALSE)),"")</f>
        <v>44411</v>
      </c>
      <c r="F1080" s="2" t="str">
        <f>MID(IF(VLOOKUP("SurOccidente",[1]HistoriaOrdenCW24031155!$B1081:$D$1413,2,FALSE)="NA","",(VLOOKUP("SurOccidente",[1]HistoriaOrdenCW24031155!$B1081:$D$1413,3,FALSE))),1,90)</f>
        <v>Localidades 700 - Cimentación Torre</v>
      </c>
      <c r="G1080" s="4">
        <f>VLOOKUP(A1080,[1]HistoriaOrdenCW24031155!$C$2:$O$1413,13,FALSE)</f>
        <v>44193</v>
      </c>
      <c r="H1080" t="str">
        <f t="shared" si="17"/>
        <v>Año 1</v>
      </c>
      <c r="I1080" s="2" t="str">
        <f>VLOOKUP(LEFT(A1080,3),TablasAnexas!$A$22:$B$41,2,FALSE)</f>
        <v>Putumayo</v>
      </c>
      <c r="L1080" t="str">
        <f>VLOOKUP(A1080,[1]HistoriaOrdenCW24031155!$C$2:$F$1413,4,FALSE)</f>
        <v>German David Diez</v>
      </c>
    </row>
    <row r="1081" spans="1:12" x14ac:dyDescent="0.25">
      <c r="A1081" t="str">
        <f>VLOOKUP("SurOccidente",[1]HistoriaOrdenCW24031155!$B1082:$C$1413,2,FALSE)</f>
        <v>PUT.San Luis</v>
      </c>
      <c r="B1081" s="3">
        <f ca="1">SUMIF([1]HistoriaOrdenCW24031155!$C$1:$E$1413,A1081,[1]HistoriaOrdenCW24031155!$E:$E)</f>
        <v>498522889</v>
      </c>
      <c r="C1081" s="1">
        <f>SUMIFS([1]HistoriaOrdenCW24031155!$E$2:$E$1413,[1]HistoriaOrdenCW24031155!$C$2:$C$1413,A1081,[1]HistoriaOrdenCW24031155!$Z$2:$Z$1413,"")</f>
        <v>0</v>
      </c>
      <c r="D1081" s="1">
        <f>SUMIFS([1]HistoriaOrdenCW24031155!$E$2:$E$1413,[1]HistoriaOrdenCW24031155!$C$2:$C$1413,A1081,[1]HistoriaOrdenCW24031155!$Z$2:$Z$1413,"&gt; 0")</f>
        <v>498522889</v>
      </c>
      <c r="E1081" s="4">
        <f>IFERROR(IF(VLOOKUP(A1081,[1]HistoriaOrdenCW24031155!$C$2:$Z$1413,24,FALSE)=0,"",VLOOKUP(A1081,[1]HistoriaOrdenCW24031155!$C$2:$Z$1413,24,FALSE)),"")</f>
        <v>44411</v>
      </c>
      <c r="F1081" s="2" t="str">
        <f>MID(IF(VLOOKUP("SurOccidente",[1]HistoriaOrdenCW24031155!$B1082:$D$1413,2,FALSE)="NA","",(VLOOKUP("SurOccidente",[1]HistoriaOrdenCW24031155!$B1082:$D$1413,3,FALSE))),1,90)</f>
        <v>Localidades 700 - Obra Eléctrica 100%</v>
      </c>
      <c r="G1081" s="4">
        <f>VLOOKUP(A1081,[1]HistoriaOrdenCW24031155!$C$2:$O$1413,13,FALSE)</f>
        <v>44193</v>
      </c>
      <c r="H1081" t="str">
        <f t="shared" si="17"/>
        <v>Año 1</v>
      </c>
      <c r="I1081" s="2" t="str">
        <f>VLOOKUP(LEFT(A1081,3),TablasAnexas!$A$22:$B$41,2,FALSE)</f>
        <v>Putumayo</v>
      </c>
      <c r="L1081" t="str">
        <f>VLOOKUP(A1081,[1]HistoriaOrdenCW24031155!$C$2:$F$1413,4,FALSE)</f>
        <v>German David Diez</v>
      </c>
    </row>
    <row r="1082" spans="1:12" x14ac:dyDescent="0.25">
      <c r="A1082" t="str">
        <f>VLOOKUP("SurOccidente",[1]HistoriaOrdenCW24031155!$B1083:$C$1413,2,FALSE)</f>
        <v>PUT.San Luis</v>
      </c>
      <c r="B1082" s="3">
        <f ca="1">SUMIF([1]HistoriaOrdenCW24031155!$C$1:$E$1413,A1082,[1]HistoriaOrdenCW24031155!$E:$E)</f>
        <v>498522889</v>
      </c>
      <c r="C1082" s="1">
        <f>SUMIFS([1]HistoriaOrdenCW24031155!$E$2:$E$1413,[1]HistoriaOrdenCW24031155!$C$2:$C$1413,A1082,[1]HistoriaOrdenCW24031155!$Z$2:$Z$1413,"")</f>
        <v>0</v>
      </c>
      <c r="D1082" s="1">
        <f>SUMIFS([1]HistoriaOrdenCW24031155!$E$2:$E$1413,[1]HistoriaOrdenCW24031155!$C$2:$C$1413,A1082,[1]HistoriaOrdenCW24031155!$Z$2:$Z$1413,"&gt; 0")</f>
        <v>498522889</v>
      </c>
      <c r="E1082" s="4">
        <f>IFERROR(IF(VLOOKUP(A1082,[1]HistoriaOrdenCW24031155!$C$2:$Z$1413,24,FALSE)=0,"",VLOOKUP(A1082,[1]HistoriaOrdenCW24031155!$C$2:$Z$1413,24,FALSE)),"")</f>
        <v>44411</v>
      </c>
      <c r="F1082" s="2" t="str">
        <f>MID(IF(VLOOKUP("SurOccidente",[1]HistoriaOrdenCW24031155!$B1083:$D$1413,2,FALSE)="NA","",(VLOOKUP("SurOccidente",[1]HistoriaOrdenCW24031155!$B1083:$D$1413,3,FALSE))),1,90)</f>
        <v>Localidades 700 - Obra Civil 100%</v>
      </c>
      <c r="G1082" s="4">
        <f>VLOOKUP(A1082,[1]HistoriaOrdenCW24031155!$C$2:$O$1413,13,FALSE)</f>
        <v>44193</v>
      </c>
      <c r="H1082" t="str">
        <f t="shared" si="17"/>
        <v>Año 1</v>
      </c>
      <c r="I1082" s="2" t="str">
        <f>VLOOKUP(LEFT(A1082,3),TablasAnexas!$A$22:$B$41,2,FALSE)</f>
        <v>Putumayo</v>
      </c>
      <c r="L1082" t="str">
        <f>VLOOKUP(A1082,[1]HistoriaOrdenCW24031155!$C$2:$F$1413,4,FALSE)</f>
        <v>German David Diez</v>
      </c>
    </row>
    <row r="1083" spans="1:12" x14ac:dyDescent="0.25">
      <c r="A1083" t="str">
        <f>VLOOKUP("SurOccidente",[1]HistoriaOrdenCW24031155!$B1084:$C$1413,2,FALSE)</f>
        <v>CAQ.Riecito-2</v>
      </c>
      <c r="B1083" s="3">
        <f ca="1">SUMIF([1]HistoriaOrdenCW24031155!$C$1:$E$1413,A1083,[1]HistoriaOrdenCW24031155!$E:$E)</f>
        <v>248577069</v>
      </c>
      <c r="C1083" s="1">
        <f>SUMIFS([1]HistoriaOrdenCW24031155!$E$2:$E$1413,[1]HistoriaOrdenCW24031155!$C$2:$C$1413,A1083,[1]HistoriaOrdenCW24031155!$Z$2:$Z$1413,"")</f>
        <v>0</v>
      </c>
      <c r="D1083" s="1">
        <f>SUMIFS([1]HistoriaOrdenCW24031155!$E$2:$E$1413,[1]HistoriaOrdenCW24031155!$C$2:$C$1413,A1083,[1]HistoriaOrdenCW24031155!$Z$2:$Z$1413,"&gt; 0")</f>
        <v>248577069</v>
      </c>
      <c r="E1083" s="4">
        <f>IFERROR(IF(VLOOKUP(A1083,[1]HistoriaOrdenCW24031155!$C$2:$Z$1413,24,FALSE)=0,"",VLOOKUP(A1083,[1]HistoriaOrdenCW24031155!$C$2:$Z$1413,24,FALSE)),"")</f>
        <v>44473</v>
      </c>
      <c r="F1083" s="2" t="str">
        <f>MID(IF(VLOOKUP("SurOccidente",[1]HistoriaOrdenCW24031155!$B1084:$D$1413,2,FALSE)="NA","",(VLOOKUP("SurOccidente",[1]HistoriaOrdenCW24031155!$B1084:$D$1413,3,FALSE))),1,90)</f>
        <v>Localidades 700 - Obra Eléctrica 100%</v>
      </c>
      <c r="G1083" s="4">
        <f>VLOOKUP(A1083,[1]HistoriaOrdenCW24031155!$C$2:$O$1413,13,FALSE)</f>
        <v>44221</v>
      </c>
      <c r="H1083" t="str">
        <f t="shared" si="17"/>
        <v>Año 2</v>
      </c>
      <c r="I1083" s="2" t="str">
        <f>VLOOKUP(LEFT(A1083,3),TablasAnexas!$A$22:$B$41,2,FALSE)</f>
        <v>Caqueta</v>
      </c>
      <c r="L1083" t="str">
        <f>VLOOKUP(A1083,[1]HistoriaOrdenCW24031155!$C$2:$F$1413,4,FALSE)</f>
        <v>Luis Ediel Torres</v>
      </c>
    </row>
    <row r="1084" spans="1:12" x14ac:dyDescent="0.25">
      <c r="A1084" t="str">
        <f>VLOOKUP("SurOccidente",[1]HistoriaOrdenCW24031155!$B1085:$C$1413,2,FALSE)</f>
        <v>CAQ.Riecito-2</v>
      </c>
      <c r="B1084" s="3">
        <f ca="1">SUMIF([1]HistoriaOrdenCW24031155!$C$1:$E$1413,A1084,[1]HistoriaOrdenCW24031155!$E:$E)</f>
        <v>248577069</v>
      </c>
      <c r="C1084" s="1">
        <f>SUMIFS([1]HistoriaOrdenCW24031155!$E$2:$E$1413,[1]HistoriaOrdenCW24031155!$C$2:$C$1413,A1084,[1]HistoriaOrdenCW24031155!$Z$2:$Z$1413,"")</f>
        <v>0</v>
      </c>
      <c r="D1084" s="1">
        <f>SUMIFS([1]HistoriaOrdenCW24031155!$E$2:$E$1413,[1]HistoriaOrdenCW24031155!$C$2:$C$1413,A1084,[1]HistoriaOrdenCW24031155!$Z$2:$Z$1413,"&gt; 0")</f>
        <v>248577069</v>
      </c>
      <c r="E1084" s="4">
        <f>IFERROR(IF(VLOOKUP(A1084,[1]HistoriaOrdenCW24031155!$C$2:$Z$1413,24,FALSE)=0,"",VLOOKUP(A1084,[1]HistoriaOrdenCW24031155!$C$2:$Z$1413,24,FALSE)),"")</f>
        <v>44473</v>
      </c>
      <c r="F1084" s="2" t="str">
        <f>MID(IF(VLOOKUP("SurOccidente",[1]HistoriaOrdenCW24031155!$B1085:$D$1413,2,FALSE)="NA","",(VLOOKUP("SurOccidente",[1]HistoriaOrdenCW24031155!$B1085:$D$1413,3,FALSE))),1,90)</f>
        <v>Localidades 700 - Suministro e Instalación Torre</v>
      </c>
      <c r="G1084" s="4">
        <f>VLOOKUP(A1084,[1]HistoriaOrdenCW24031155!$C$2:$O$1413,13,FALSE)</f>
        <v>44221</v>
      </c>
      <c r="H1084" t="str">
        <f t="shared" si="17"/>
        <v>Año 2</v>
      </c>
      <c r="I1084" s="2" t="str">
        <f>VLOOKUP(LEFT(A1084,3),TablasAnexas!$A$22:$B$41,2,FALSE)</f>
        <v>Caqueta</v>
      </c>
      <c r="L1084" t="str">
        <f>VLOOKUP(A1084,[1]HistoriaOrdenCW24031155!$C$2:$F$1413,4,FALSE)</f>
        <v>Luis Ediel Torres</v>
      </c>
    </row>
    <row r="1085" spans="1:12" x14ac:dyDescent="0.25">
      <c r="A1085" t="str">
        <f>VLOOKUP("SurOccidente",[1]HistoriaOrdenCW24031155!$B1086:$C$1413,2,FALSE)</f>
        <v>CAQ.Riecito-2</v>
      </c>
      <c r="B1085" s="3">
        <f ca="1">SUMIF([1]HistoriaOrdenCW24031155!$C$1:$E$1413,A1085,[1]HistoriaOrdenCW24031155!$E:$E)</f>
        <v>248577069</v>
      </c>
      <c r="C1085" s="1">
        <f>SUMIFS([1]HistoriaOrdenCW24031155!$E$2:$E$1413,[1]HistoriaOrdenCW24031155!$C$2:$C$1413,A1085,[1]HistoriaOrdenCW24031155!$Z$2:$Z$1413,"")</f>
        <v>0</v>
      </c>
      <c r="D1085" s="1">
        <f>SUMIFS([1]HistoriaOrdenCW24031155!$E$2:$E$1413,[1]HistoriaOrdenCW24031155!$C$2:$C$1413,A1085,[1]HistoriaOrdenCW24031155!$Z$2:$Z$1413,"&gt; 0")</f>
        <v>248577069</v>
      </c>
      <c r="E1085" s="4">
        <f>IFERROR(IF(VLOOKUP(A1085,[1]HistoriaOrdenCW24031155!$C$2:$Z$1413,24,FALSE)=0,"",VLOOKUP(A1085,[1]HistoriaOrdenCW24031155!$C$2:$Z$1413,24,FALSE)),"")</f>
        <v>44473</v>
      </c>
      <c r="F1085" s="2" t="str">
        <f>MID(IF(VLOOKUP("SurOccidente",[1]HistoriaOrdenCW24031155!$B1086:$D$1413,2,FALSE)="NA","",(VLOOKUP("SurOccidente",[1]HistoriaOrdenCW24031155!$B1086:$D$1413,3,FALSE))),1,90)</f>
        <v>Localidades 700 - Obra Civil 100%</v>
      </c>
      <c r="G1085" s="4">
        <f>VLOOKUP(A1085,[1]HistoriaOrdenCW24031155!$C$2:$O$1413,13,FALSE)</f>
        <v>44221</v>
      </c>
      <c r="H1085" t="str">
        <f t="shared" si="17"/>
        <v>Año 2</v>
      </c>
      <c r="I1085" s="2" t="str">
        <f>VLOOKUP(LEFT(A1085,3),TablasAnexas!$A$22:$B$41,2,FALSE)</f>
        <v>Caqueta</v>
      </c>
      <c r="L1085" t="str">
        <f>VLOOKUP(A1085,[1]HistoriaOrdenCW24031155!$C$2:$F$1413,4,FALSE)</f>
        <v>Luis Ediel Torres</v>
      </c>
    </row>
    <row r="1086" spans="1:12" x14ac:dyDescent="0.25">
      <c r="A1086" t="str">
        <f>VLOOKUP("SurOccidente",[1]HistoriaOrdenCW24031155!$B1087:$C$1413,2,FALSE)</f>
        <v>CAQ.Ilusion</v>
      </c>
      <c r="B1086" s="3">
        <f ca="1">SUMIF([1]HistoriaOrdenCW24031155!$C$1:$E$1413,A1086,[1]HistoriaOrdenCW24031155!$E:$E)</f>
        <v>254580073</v>
      </c>
      <c r="C1086" s="1">
        <f>SUMIFS([1]HistoriaOrdenCW24031155!$E$2:$E$1413,[1]HistoriaOrdenCW24031155!$C$2:$C$1413,A1086,[1]HistoriaOrdenCW24031155!$Z$2:$Z$1413,"")</f>
        <v>0</v>
      </c>
      <c r="D1086" s="1">
        <f>SUMIFS([1]HistoriaOrdenCW24031155!$E$2:$E$1413,[1]HistoriaOrdenCW24031155!$C$2:$C$1413,A1086,[1]HistoriaOrdenCW24031155!$Z$2:$Z$1413,"&gt; 0")</f>
        <v>254580073</v>
      </c>
      <c r="E1086" s="4">
        <f>IFERROR(IF(VLOOKUP(A1086,[1]HistoriaOrdenCW24031155!$C$2:$Z$1413,24,FALSE)=0,"",VLOOKUP(A1086,[1]HistoriaOrdenCW24031155!$C$2:$Z$1413,24,FALSE)),"")</f>
        <v>44378</v>
      </c>
      <c r="F1086" s="2" t="str">
        <f>MID(IF(VLOOKUP("SurOccidente",[1]HistoriaOrdenCW24031155!$B1087:$D$1413,2,FALSE)="NA","",(VLOOKUP("SurOccidente",[1]HistoriaOrdenCW24031155!$B1087:$D$1413,3,FALSE))),1,90)</f>
        <v>Localidades 700 - Obra Eléctrica 100%</v>
      </c>
      <c r="G1086" s="4">
        <f>VLOOKUP(A1086,[1]HistoriaOrdenCW24031155!$C$2:$O$1413,13,FALSE)</f>
        <v>44221</v>
      </c>
      <c r="H1086" t="str">
        <f t="shared" si="17"/>
        <v>Año 2</v>
      </c>
      <c r="I1086" s="2" t="str">
        <f>VLOOKUP(LEFT(A1086,3),TablasAnexas!$A$22:$B$41,2,FALSE)</f>
        <v>Caqueta</v>
      </c>
      <c r="L1086" t="str">
        <f>VLOOKUP(A1086,[1]HistoriaOrdenCW24031155!$C$2:$F$1413,4,FALSE)</f>
        <v>Luis Ediel Torres</v>
      </c>
    </row>
    <row r="1087" spans="1:12" x14ac:dyDescent="0.25">
      <c r="A1087" t="str">
        <f>VLOOKUP("SurOccidente",[1]HistoriaOrdenCW24031155!$B1088:$C$1413,2,FALSE)</f>
        <v>CAQ.Ilusion</v>
      </c>
      <c r="B1087" s="3">
        <f ca="1">SUMIF([1]HistoriaOrdenCW24031155!$C$1:$E$1413,A1087,[1]HistoriaOrdenCW24031155!$E:$E)</f>
        <v>254580073</v>
      </c>
      <c r="C1087" s="1">
        <f>SUMIFS([1]HistoriaOrdenCW24031155!$E$2:$E$1413,[1]HistoriaOrdenCW24031155!$C$2:$C$1413,A1087,[1]HistoriaOrdenCW24031155!$Z$2:$Z$1413,"")</f>
        <v>0</v>
      </c>
      <c r="D1087" s="1">
        <f>SUMIFS([1]HistoriaOrdenCW24031155!$E$2:$E$1413,[1]HistoriaOrdenCW24031155!$C$2:$C$1413,A1087,[1]HistoriaOrdenCW24031155!$Z$2:$Z$1413,"&gt; 0")</f>
        <v>254580073</v>
      </c>
      <c r="E1087" s="4">
        <f>IFERROR(IF(VLOOKUP(A1087,[1]HistoriaOrdenCW24031155!$C$2:$Z$1413,24,FALSE)=0,"",VLOOKUP(A1087,[1]HistoriaOrdenCW24031155!$C$2:$Z$1413,24,FALSE)),"")</f>
        <v>44378</v>
      </c>
      <c r="F1087" s="2" t="str">
        <f>MID(IF(VLOOKUP("SurOccidente",[1]HistoriaOrdenCW24031155!$B1088:$D$1413,2,FALSE)="NA","",(VLOOKUP("SurOccidente",[1]HistoriaOrdenCW24031155!$B1088:$D$1413,3,FALSE))),1,90)</f>
        <v>Localidades 700 - Obra Civil 100%</v>
      </c>
      <c r="G1087" s="4">
        <f>VLOOKUP(A1087,[1]HistoriaOrdenCW24031155!$C$2:$O$1413,13,FALSE)</f>
        <v>44221</v>
      </c>
      <c r="H1087" t="str">
        <f t="shared" si="17"/>
        <v>Año 2</v>
      </c>
      <c r="I1087" s="2" t="str">
        <f>VLOOKUP(LEFT(A1087,3),TablasAnexas!$A$22:$B$41,2,FALSE)</f>
        <v>Caqueta</v>
      </c>
      <c r="L1087" t="str">
        <f>VLOOKUP(A1087,[1]HistoriaOrdenCW24031155!$C$2:$F$1413,4,FALSE)</f>
        <v>Luis Ediel Torres</v>
      </c>
    </row>
    <row r="1088" spans="1:12" x14ac:dyDescent="0.25">
      <c r="A1088" t="str">
        <f>VLOOKUP("SurOccidente",[1]HistoriaOrdenCW24031155!$B1089:$C$1413,2,FALSE)</f>
        <v>CAU.Mendez</v>
      </c>
      <c r="B1088" s="3">
        <f ca="1">SUMIF([1]HistoriaOrdenCW24031155!$C$1:$E$1413,A1088,[1]HistoriaOrdenCW24031155!$E:$E)</f>
        <v>3725786</v>
      </c>
      <c r="C1088" s="1">
        <f>SUMIFS([1]HistoriaOrdenCW24031155!$E$2:$E$1413,[1]HistoriaOrdenCW24031155!$C$2:$C$1413,A1088,[1]HistoriaOrdenCW24031155!$Z$2:$Z$1413,"")</f>
        <v>0</v>
      </c>
      <c r="D1088" s="1">
        <f>SUMIFS([1]HistoriaOrdenCW24031155!$E$2:$E$1413,[1]HistoriaOrdenCW24031155!$C$2:$C$1413,A1088,[1]HistoriaOrdenCW24031155!$Z$2:$Z$1413,"&gt; 0")</f>
        <v>3725786</v>
      </c>
      <c r="E1088" s="4">
        <f>IFERROR(IF(VLOOKUP(A1088,[1]HistoriaOrdenCW24031155!$C$2:$Z$1413,24,FALSE)=0,"",VLOOKUP(A1088,[1]HistoriaOrdenCW24031155!$C$2:$Z$1413,24,FALSE)),"")</f>
        <v>44442</v>
      </c>
      <c r="F1088" s="2" t="str">
        <f>MID(IF(VLOOKUP("SurOccidente",[1]HistoriaOrdenCW24031155!$B1089:$D$1413,2,FALSE)="NA","",(VLOOKUP("SurOccidente",[1]HistoriaOrdenCW24031155!$B1089:$D$1413,3,FALSE))),1,90)</f>
        <v>Localidades 700 - Cimentación Torre</v>
      </c>
      <c r="G1088" s="4">
        <f>VLOOKUP(A1088,[1]HistoriaOrdenCW24031155!$C$2:$O$1413,13,FALSE)</f>
        <v>44172</v>
      </c>
      <c r="H1088" t="str">
        <f t="shared" si="17"/>
        <v>Año 1</v>
      </c>
      <c r="I1088" s="2" t="str">
        <f>VLOOKUP(LEFT(A1088,3),TablasAnexas!$A$22:$B$41,2,FALSE)</f>
        <v>Cauca</v>
      </c>
      <c r="L1088" t="str">
        <f>VLOOKUP(A1088,[1]HistoriaOrdenCW24031155!$C$2:$F$1413,4,FALSE)</f>
        <v>German David Diez</v>
      </c>
    </row>
    <row r="1089" spans="1:12" x14ac:dyDescent="0.25">
      <c r="A1089" t="str">
        <f>VLOOKUP("SurOccidente",[1]HistoriaOrdenCW24031155!$B1090:$C$1413,2,FALSE)</f>
        <v>CAU.IND Mexichem-Opción 1</v>
      </c>
      <c r="B1089" s="3">
        <f ca="1">SUMIF([1]HistoriaOrdenCW24031155!$C$1:$E$1413,A1089,[1]HistoriaOrdenCW24031155!$E:$E)</f>
        <v>119254250</v>
      </c>
      <c r="C1089" s="1">
        <f>SUMIFS([1]HistoriaOrdenCW24031155!$E$2:$E$1413,[1]HistoriaOrdenCW24031155!$C$2:$C$1413,A1089,[1]HistoriaOrdenCW24031155!$Z$2:$Z$1413,"")</f>
        <v>119254250</v>
      </c>
      <c r="D1089" s="1">
        <f>SUMIFS([1]HistoriaOrdenCW24031155!$E$2:$E$1413,[1]HistoriaOrdenCW24031155!$C$2:$C$1413,A1089,[1]HistoriaOrdenCW24031155!$Z$2:$Z$1413,"&gt; 0")</f>
        <v>0</v>
      </c>
      <c r="E1089" s="4" t="str">
        <f>IFERROR(IF(VLOOKUP(A1089,[1]HistoriaOrdenCW24031155!$C$2:$Z$1413,24,FALSE)=0,"",VLOOKUP(A1089,[1]HistoriaOrdenCW24031155!$C$2:$Z$1413,24,FALSE)),"")</f>
        <v/>
      </c>
      <c r="F1089" s="2" t="str">
        <f>MID(IF(VLOOKUP("SurOccidente",[1]HistoriaOrdenCW24031155!$B1090:$D$1413,2,FALSE)="NA","",(VLOOKUP("SurOccidente",[1]HistoriaOrdenCW24031155!$B1090:$D$1413,3,FALSE))),1,90)</f>
        <v>Plan de Expansión - Obra Eléctrica 100%</v>
      </c>
      <c r="G1089" s="4">
        <f>VLOOKUP(A1089,[1]HistoriaOrdenCW24031155!$C$2:$O$1413,13,FALSE)</f>
        <v>44214</v>
      </c>
      <c r="H1089" t="str">
        <f t="shared" si="17"/>
        <v>Año 2</v>
      </c>
      <c r="I1089" s="2" t="str">
        <f>VLOOKUP(LEFT(A1089,3),TablasAnexas!$A$22:$B$41,2,FALSE)</f>
        <v>Cauca</v>
      </c>
      <c r="L1089" t="str">
        <f>VLOOKUP(A1089,[1]HistoriaOrdenCW24031155!$C$2:$F$1413,4,FALSE)</f>
        <v>Luis Ediel Torres</v>
      </c>
    </row>
    <row r="1090" spans="1:12" x14ac:dyDescent="0.25">
      <c r="A1090" t="str">
        <f>VLOOKUP("SurOccidente",[1]HistoriaOrdenCW24031155!$B1091:$C$1413,2,FALSE)</f>
        <v>CAU.Mendez</v>
      </c>
      <c r="B1090" s="3">
        <f ca="1">SUMIF([1]HistoriaOrdenCW24031155!$C$1:$E$1413,A1090,[1]HistoriaOrdenCW24031155!$E:$E)</f>
        <v>3725786</v>
      </c>
      <c r="C1090" s="1">
        <f>SUMIFS([1]HistoriaOrdenCW24031155!$E$2:$E$1413,[1]HistoriaOrdenCW24031155!$C$2:$C$1413,A1090,[1]HistoriaOrdenCW24031155!$Z$2:$Z$1413,"")</f>
        <v>0</v>
      </c>
      <c r="D1090" s="1">
        <f>SUMIFS([1]HistoriaOrdenCW24031155!$E$2:$E$1413,[1]HistoriaOrdenCW24031155!$C$2:$C$1413,A1090,[1]HistoriaOrdenCW24031155!$Z$2:$Z$1413,"&gt; 0")</f>
        <v>3725786</v>
      </c>
      <c r="E1090" s="4">
        <f>IFERROR(IF(VLOOKUP(A1090,[1]HistoriaOrdenCW24031155!$C$2:$Z$1413,24,FALSE)=0,"",VLOOKUP(A1090,[1]HistoriaOrdenCW24031155!$C$2:$Z$1413,24,FALSE)),"")</f>
        <v>44442</v>
      </c>
      <c r="F1090" s="2" t="str">
        <f>MID(IF(VLOOKUP("SurOccidente",[1]HistoriaOrdenCW24031155!$B1091:$D$1413,2,FALSE)="NA","",(VLOOKUP("SurOccidente",[1]HistoriaOrdenCW24031155!$B1091:$D$1413,3,FALSE))),1,90)</f>
        <v>Localidades 700 - Obra Eléctrica 100%</v>
      </c>
      <c r="G1090" s="4">
        <f>VLOOKUP(A1090,[1]HistoriaOrdenCW24031155!$C$2:$O$1413,13,FALSE)</f>
        <v>44172</v>
      </c>
      <c r="H1090" t="str">
        <f t="shared" ref="H1090:H1152" si="18">IF(YEAR(G1090)=2022,"Año 3",IF(YEAR(G1090)=2021,"Año 2","Año 1"))</f>
        <v>Año 1</v>
      </c>
      <c r="I1090" s="2" t="str">
        <f>VLOOKUP(LEFT(A1090,3),TablasAnexas!$A$22:$B$41,2,FALSE)</f>
        <v>Cauca</v>
      </c>
      <c r="L1090" t="str">
        <f>VLOOKUP(A1090,[1]HistoriaOrdenCW24031155!$C$2:$F$1413,4,FALSE)</f>
        <v>German David Diez</v>
      </c>
    </row>
    <row r="1091" spans="1:12" x14ac:dyDescent="0.25">
      <c r="A1091" t="str">
        <f>VLOOKUP("SurOccidente",[1]HistoriaOrdenCW24031155!$B1092:$C$1413,2,FALSE)</f>
        <v>CAU.Mendez</v>
      </c>
      <c r="B1091" s="3">
        <f ca="1">SUMIF([1]HistoriaOrdenCW24031155!$C$1:$E$1413,A1091,[1]HistoriaOrdenCW24031155!$E:$E)</f>
        <v>3725786</v>
      </c>
      <c r="C1091" s="1">
        <f>SUMIFS([1]HistoriaOrdenCW24031155!$E$2:$E$1413,[1]HistoriaOrdenCW24031155!$C$2:$C$1413,A1091,[1]HistoriaOrdenCW24031155!$Z$2:$Z$1413,"")</f>
        <v>0</v>
      </c>
      <c r="D1091" s="1">
        <f>SUMIFS([1]HistoriaOrdenCW24031155!$E$2:$E$1413,[1]HistoriaOrdenCW24031155!$C$2:$C$1413,A1091,[1]HistoriaOrdenCW24031155!$Z$2:$Z$1413,"&gt; 0")</f>
        <v>3725786</v>
      </c>
      <c r="E1091" s="4">
        <f>IFERROR(IF(VLOOKUP(A1091,[1]HistoriaOrdenCW24031155!$C$2:$Z$1413,24,FALSE)=0,"",VLOOKUP(A1091,[1]HistoriaOrdenCW24031155!$C$2:$Z$1413,24,FALSE)),"")</f>
        <v>44442</v>
      </c>
      <c r="F1091" s="2" t="str">
        <f>MID(IF(VLOOKUP("SurOccidente",[1]HistoriaOrdenCW24031155!$B1092:$D$1413,2,FALSE)="NA","",(VLOOKUP("SurOccidente",[1]HistoriaOrdenCW24031155!$B1092:$D$1413,3,FALSE))),1,90)</f>
        <v>Localidades 700 - Obra Civil 100%</v>
      </c>
      <c r="G1091" s="4">
        <f>VLOOKUP(A1091,[1]HistoriaOrdenCW24031155!$C$2:$O$1413,13,FALSE)</f>
        <v>44172</v>
      </c>
      <c r="H1091" t="str">
        <f t="shared" si="18"/>
        <v>Año 1</v>
      </c>
      <c r="I1091" s="2" t="str">
        <f>VLOOKUP(LEFT(A1091,3),TablasAnexas!$A$22:$B$41,2,FALSE)</f>
        <v>Cauca</v>
      </c>
      <c r="L1091" t="str">
        <f>VLOOKUP(A1091,[1]HistoriaOrdenCW24031155!$C$2:$F$1413,4,FALSE)</f>
        <v>German David Diez</v>
      </c>
    </row>
    <row r="1092" spans="1:12" x14ac:dyDescent="0.25">
      <c r="A1092" t="str">
        <f>VLOOKUP("SurOccidente",[1]HistoriaOrdenCW24031155!$B1093:$C$1413,2,FALSE)</f>
        <v>PUT.San Luis</v>
      </c>
      <c r="B1092" s="3">
        <f ca="1">SUMIF([1]HistoriaOrdenCW24031155!$C$1:$E$1413,A1092,[1]HistoriaOrdenCW24031155!$E:$E)</f>
        <v>498522889</v>
      </c>
      <c r="C1092" s="1">
        <f>SUMIFS([1]HistoriaOrdenCW24031155!$E$2:$E$1413,[1]HistoriaOrdenCW24031155!$C$2:$C$1413,A1092,[1]HistoriaOrdenCW24031155!$Z$2:$Z$1413,"")</f>
        <v>0</v>
      </c>
      <c r="D1092" s="1">
        <f>SUMIFS([1]HistoriaOrdenCW24031155!$E$2:$E$1413,[1]HistoriaOrdenCW24031155!$C$2:$C$1413,A1092,[1]HistoriaOrdenCW24031155!$Z$2:$Z$1413,"&gt; 0")</f>
        <v>498522889</v>
      </c>
      <c r="E1092" s="4">
        <f>IFERROR(IF(VLOOKUP(A1092,[1]HistoriaOrdenCW24031155!$C$2:$Z$1413,24,FALSE)=0,"",VLOOKUP(A1092,[1]HistoriaOrdenCW24031155!$C$2:$Z$1413,24,FALSE)),"")</f>
        <v>44411</v>
      </c>
      <c r="F1092" s="2" t="str">
        <f>MID(IF(VLOOKUP("SurOccidente",[1]HistoriaOrdenCW24031155!$B1093:$D$1413,2,FALSE)="NA","",(VLOOKUP("SurOccidente",[1]HistoriaOrdenCW24031155!$B1093:$D$1413,3,FALSE))),1,90)</f>
        <v>Localidades 700 - Suministro e Instalación Torre</v>
      </c>
      <c r="G1092" s="4">
        <f>VLOOKUP(A1092,[1]HistoriaOrdenCW24031155!$C$2:$O$1413,13,FALSE)</f>
        <v>44193</v>
      </c>
      <c r="H1092" t="str">
        <f t="shared" si="18"/>
        <v>Año 1</v>
      </c>
      <c r="I1092" s="2" t="str">
        <f>VLOOKUP(LEFT(A1092,3),TablasAnexas!$A$22:$B$41,2,FALSE)</f>
        <v>Putumayo</v>
      </c>
      <c r="L1092" t="str">
        <f>VLOOKUP(A1092,[1]HistoriaOrdenCW24031155!$C$2:$F$1413,4,FALSE)</f>
        <v>German David Diez</v>
      </c>
    </row>
    <row r="1093" spans="1:12" x14ac:dyDescent="0.25">
      <c r="A1093" t="str">
        <f>VLOOKUP("SurOccidente",[1]HistoriaOrdenCW24031155!$B1094:$C$1413,2,FALSE)</f>
        <v>CAQ.Loma Larga</v>
      </c>
      <c r="B1093" s="3">
        <f ca="1">SUMIF([1]HistoriaOrdenCW24031155!$C$1:$E$1413,A1093,[1]HistoriaOrdenCW24031155!$E:$E)</f>
        <v>677554986</v>
      </c>
      <c r="C1093" s="1">
        <f>SUMIFS([1]HistoriaOrdenCW24031155!$E$2:$E$1413,[1]HistoriaOrdenCW24031155!$C$2:$C$1413,A1093,[1]HistoriaOrdenCW24031155!$Z$2:$Z$1413,"")</f>
        <v>0</v>
      </c>
      <c r="D1093" s="1">
        <f>SUMIFS([1]HistoriaOrdenCW24031155!$E$2:$E$1413,[1]HistoriaOrdenCW24031155!$C$2:$C$1413,A1093,[1]HistoriaOrdenCW24031155!$Z$2:$Z$1413,"&gt; 0")</f>
        <v>677554986</v>
      </c>
      <c r="E1093" s="4">
        <f>IFERROR(IF(VLOOKUP(A1093,[1]HistoriaOrdenCW24031155!$C$2:$Z$1413,24,FALSE)=0,"",VLOOKUP(A1093,[1]HistoriaOrdenCW24031155!$C$2:$Z$1413,24,FALSE)),"")</f>
        <v>44442</v>
      </c>
      <c r="F1093" s="2" t="str">
        <f>MID(IF(VLOOKUP("SurOccidente",[1]HistoriaOrdenCW24031155!$B1094:$D$1413,2,FALSE)="NA","",(VLOOKUP("SurOccidente",[1]HistoriaOrdenCW24031155!$B1094:$D$1413,3,FALSE))),1,90)</f>
        <v>Localidades 700 - Suministro e Instalación Torre</v>
      </c>
      <c r="G1093" s="4">
        <f>VLOOKUP(A1093,[1]HistoriaOrdenCW24031155!$C$2:$O$1413,13,FALSE)</f>
        <v>44376</v>
      </c>
      <c r="H1093" t="str">
        <f t="shared" si="18"/>
        <v>Año 2</v>
      </c>
      <c r="I1093" s="2" t="str">
        <f>VLOOKUP(LEFT(A1093,3),TablasAnexas!$A$22:$B$41,2,FALSE)</f>
        <v>Caqueta</v>
      </c>
      <c r="L1093" t="str">
        <f>VLOOKUP(A1093,[1]HistoriaOrdenCW24031155!$C$2:$F$1413,4,FALSE)</f>
        <v>Juan Carlos Gonzalez</v>
      </c>
    </row>
    <row r="1094" spans="1:12" x14ac:dyDescent="0.25">
      <c r="A1094" t="str">
        <f>VLOOKUP("SurOccidente",[1]HistoriaOrdenCW24031155!$B1095:$C$1413,2,FALSE)</f>
        <v>HUI.Zaragoza</v>
      </c>
      <c r="B1094" s="3">
        <f ca="1">SUMIF([1]HistoriaOrdenCW24031155!$C$1:$E$1413,A1094,[1]HistoriaOrdenCW24031155!$E:$E)</f>
        <v>340369177</v>
      </c>
      <c r="C1094" s="1">
        <f>SUMIFS([1]HistoriaOrdenCW24031155!$E$2:$E$1413,[1]HistoriaOrdenCW24031155!$C$2:$C$1413,A1094,[1]HistoriaOrdenCW24031155!$Z$2:$Z$1413,"")</f>
        <v>40000000</v>
      </c>
      <c r="D1094" s="1">
        <f>SUMIFS([1]HistoriaOrdenCW24031155!$E$2:$E$1413,[1]HistoriaOrdenCW24031155!$C$2:$C$1413,A1094,[1]HistoriaOrdenCW24031155!$Z$2:$Z$1413,"&gt; 0")</f>
        <v>300369177</v>
      </c>
      <c r="E1094" s="4" t="str">
        <f>IFERROR(IF(VLOOKUP(A1094,[1]HistoriaOrdenCW24031155!$C$2:$Z$1413,24,FALSE)=0,"",VLOOKUP(A1094,[1]HistoriaOrdenCW24031155!$C$2:$Z$1413,24,FALSE)),"")</f>
        <v/>
      </c>
      <c r="F1094" s="2" t="str">
        <f>MID(IF(VLOOKUP("SurOccidente",[1]HistoriaOrdenCW24031155!$B1095:$D$1413,2,FALSE)="NA","",(VLOOKUP("SurOccidente",[1]HistoriaOrdenCW24031155!$B1095:$D$1413,3,FALSE))),1,90)</f>
        <v>Localidades 700 - Obra Eléctrica 100%</v>
      </c>
      <c r="G1094" s="4">
        <f>VLOOKUP(A1094,[1]HistoriaOrdenCW24031155!$C$2:$O$1413,13,FALSE)</f>
        <v>44214</v>
      </c>
      <c r="H1094" t="str">
        <f t="shared" si="18"/>
        <v>Año 2</v>
      </c>
      <c r="I1094" s="2" t="str">
        <f>VLOOKUP(LEFT(A1094,3),TablasAnexas!$A$22:$B$41,2,FALSE)</f>
        <v>Huila</v>
      </c>
      <c r="L1094" t="str">
        <f>VLOOKUP(A1094,[1]HistoriaOrdenCW24031155!$C$2:$F$1413,4,FALSE)</f>
        <v>Luis Ediel Torres</v>
      </c>
    </row>
    <row r="1095" spans="1:12" x14ac:dyDescent="0.25">
      <c r="A1095" t="str">
        <f>VLOOKUP("SurOccidente",[1]HistoriaOrdenCW24031155!$B1096:$C$1413,2,FALSE)</f>
        <v>HUI.Zaragoza</v>
      </c>
      <c r="B1095" s="3">
        <f ca="1">SUMIF([1]HistoriaOrdenCW24031155!$C$1:$E$1413,A1095,[1]HistoriaOrdenCW24031155!$E:$E)</f>
        <v>340369177</v>
      </c>
      <c r="C1095" s="1">
        <f>SUMIFS([1]HistoriaOrdenCW24031155!$E$2:$E$1413,[1]HistoriaOrdenCW24031155!$C$2:$C$1413,A1095,[1]HistoriaOrdenCW24031155!$Z$2:$Z$1413,"")</f>
        <v>40000000</v>
      </c>
      <c r="D1095" s="1">
        <f>SUMIFS([1]HistoriaOrdenCW24031155!$E$2:$E$1413,[1]HistoriaOrdenCW24031155!$C$2:$C$1413,A1095,[1]HistoriaOrdenCW24031155!$Z$2:$Z$1413,"&gt; 0")</f>
        <v>300369177</v>
      </c>
      <c r="E1095" s="4" t="str">
        <f>IFERROR(IF(VLOOKUP(A1095,[1]HistoriaOrdenCW24031155!$C$2:$Z$1413,24,FALSE)=0,"",VLOOKUP(A1095,[1]HistoriaOrdenCW24031155!$C$2:$Z$1413,24,FALSE)),"")</f>
        <v/>
      </c>
      <c r="F1095" s="2" t="str">
        <f>MID(IF(VLOOKUP("SurOccidente",[1]HistoriaOrdenCW24031155!$B1096:$D$1413,2,FALSE)="NA","",(VLOOKUP("SurOccidente",[1]HistoriaOrdenCW24031155!$B1096:$D$1413,3,FALSE))),1,90)</f>
        <v>Localidades 700 - Suministro e Instalación Torre</v>
      </c>
      <c r="G1095" s="4">
        <f>VLOOKUP(A1095,[1]HistoriaOrdenCW24031155!$C$2:$O$1413,13,FALSE)</f>
        <v>44214</v>
      </c>
      <c r="H1095" t="str">
        <f t="shared" si="18"/>
        <v>Año 2</v>
      </c>
      <c r="I1095" s="2" t="str">
        <f>VLOOKUP(LEFT(A1095,3),TablasAnexas!$A$22:$B$41,2,FALSE)</f>
        <v>Huila</v>
      </c>
      <c r="L1095" t="str">
        <f>VLOOKUP(A1095,[1]HistoriaOrdenCW24031155!$C$2:$F$1413,4,FALSE)</f>
        <v>Luis Ediel Torres</v>
      </c>
    </row>
    <row r="1096" spans="1:12" x14ac:dyDescent="0.25">
      <c r="A1096" t="str">
        <f>VLOOKUP("SurOccidente",[1]HistoriaOrdenCW24031155!$B1097:$C$1413,2,FALSE)</f>
        <v>HUI.Zaragoza</v>
      </c>
      <c r="B1096" s="3">
        <f ca="1">SUMIF([1]HistoriaOrdenCW24031155!$C$1:$E$1413,A1096,[1]HistoriaOrdenCW24031155!$E:$E)</f>
        <v>340369177</v>
      </c>
      <c r="C1096" s="1">
        <f>SUMIFS([1]HistoriaOrdenCW24031155!$E$2:$E$1413,[1]HistoriaOrdenCW24031155!$C$2:$C$1413,A1096,[1]HistoriaOrdenCW24031155!$Z$2:$Z$1413,"")</f>
        <v>40000000</v>
      </c>
      <c r="D1096" s="1">
        <f>SUMIFS([1]HistoriaOrdenCW24031155!$E$2:$E$1413,[1]HistoriaOrdenCW24031155!$C$2:$C$1413,A1096,[1]HistoriaOrdenCW24031155!$Z$2:$Z$1413,"&gt; 0")</f>
        <v>300369177</v>
      </c>
      <c r="E1096" s="4" t="str">
        <f>IFERROR(IF(VLOOKUP(A1096,[1]HistoriaOrdenCW24031155!$C$2:$Z$1413,24,FALSE)=0,"",VLOOKUP(A1096,[1]HistoriaOrdenCW24031155!$C$2:$Z$1413,24,FALSE)),"")</f>
        <v/>
      </c>
      <c r="F1096" s="2" t="str">
        <f>MID(IF(VLOOKUP("SurOccidente",[1]HistoriaOrdenCW24031155!$B1097:$D$1413,2,FALSE)="NA","",(VLOOKUP("SurOccidente",[1]HistoriaOrdenCW24031155!$B1097:$D$1413,3,FALSE))),1,90)</f>
        <v>Localidades 700 - Obra Civil 100%</v>
      </c>
      <c r="G1096" s="4">
        <f>VLOOKUP(A1096,[1]HistoriaOrdenCW24031155!$C$2:$O$1413,13,FALSE)</f>
        <v>44214</v>
      </c>
      <c r="H1096" t="str">
        <f t="shared" si="18"/>
        <v>Año 2</v>
      </c>
      <c r="I1096" s="2" t="str">
        <f>VLOOKUP(LEFT(A1096,3),TablasAnexas!$A$22:$B$41,2,FALSE)</f>
        <v>Huila</v>
      </c>
      <c r="L1096" t="str">
        <f>VLOOKUP(A1096,[1]HistoriaOrdenCW24031155!$C$2:$F$1413,4,FALSE)</f>
        <v>Luis Ediel Torres</v>
      </c>
    </row>
    <row r="1097" spans="1:12" x14ac:dyDescent="0.25">
      <c r="A1097" t="str">
        <f>VLOOKUP("SurOccidente",[1]HistoriaOrdenCW24031155!$B1098:$C$1413,2,FALSE)</f>
        <v>CAU.El Carmelo</v>
      </c>
      <c r="B1097" s="3">
        <f ca="1">SUMIF([1]HistoriaOrdenCW24031155!$C$1:$E$1413,A1097,[1]HistoriaOrdenCW24031155!$E:$E)</f>
        <v>259690560</v>
      </c>
      <c r="C1097" s="1">
        <f>SUMIFS([1]HistoriaOrdenCW24031155!$E$2:$E$1413,[1]HistoriaOrdenCW24031155!$C$2:$C$1413,A1097,[1]HistoriaOrdenCW24031155!$Z$2:$Z$1413,"")</f>
        <v>0</v>
      </c>
      <c r="D1097" s="1">
        <f>SUMIFS([1]HistoriaOrdenCW24031155!$E$2:$E$1413,[1]HistoriaOrdenCW24031155!$C$2:$C$1413,A1097,[1]HistoriaOrdenCW24031155!$Z$2:$Z$1413,"&gt; 0")</f>
        <v>259690560</v>
      </c>
      <c r="E1097" s="4">
        <f>IFERROR(IF(VLOOKUP(A1097,[1]HistoriaOrdenCW24031155!$C$2:$Z$1413,24,FALSE)=0,"",VLOOKUP(A1097,[1]HistoriaOrdenCW24031155!$C$2:$Z$1413,24,FALSE)),"")</f>
        <v>44202</v>
      </c>
      <c r="F1097" s="2" t="str">
        <f>MID(IF(VLOOKUP("SurOccidente",[1]HistoriaOrdenCW24031155!$B1098:$D$1413,2,FALSE)="NA","",(VLOOKUP("SurOccidente",[1]HistoriaOrdenCW24031155!$B1098:$D$1413,3,FALSE))),1,90)</f>
        <v>Localidades 700 - Suministro e Instalación Torre</v>
      </c>
      <c r="G1097" s="4">
        <f>VLOOKUP(A1097,[1]HistoriaOrdenCW24031155!$C$2:$O$1413,13,FALSE)</f>
        <v>44123</v>
      </c>
      <c r="H1097" t="str">
        <f t="shared" si="18"/>
        <v>Año 1</v>
      </c>
      <c r="I1097" s="2" t="str">
        <f>VLOOKUP(LEFT(A1097,3),TablasAnexas!$A$22:$B$41,2,FALSE)</f>
        <v>Cauca</v>
      </c>
      <c r="L1097" t="str">
        <f>VLOOKUP(A1097,[1]HistoriaOrdenCW24031155!$C$2:$F$1413,4,FALSE)</f>
        <v>Luis Ediel Torres</v>
      </c>
    </row>
    <row r="1098" spans="1:12" x14ac:dyDescent="0.25">
      <c r="A1098" t="str">
        <f>VLOOKUP("SurOccidente",[1]HistoriaOrdenCW24031155!$B1099:$C$1413,2,FALSE)</f>
        <v>HUI.Patia</v>
      </c>
      <c r="B1098" s="3">
        <f ca="1">SUMIF([1]HistoriaOrdenCW24031155!$C$1:$E$1413,A1098,[1]HistoriaOrdenCW24031155!$E:$E)</f>
        <v>294439396</v>
      </c>
      <c r="C1098" s="1">
        <f>SUMIFS([1]HistoriaOrdenCW24031155!$E$2:$E$1413,[1]HistoriaOrdenCW24031155!$C$2:$C$1413,A1098,[1]HistoriaOrdenCW24031155!$Z$2:$Z$1413,"")</f>
        <v>70000000</v>
      </c>
      <c r="D1098" s="1">
        <f>SUMIFS([1]HistoriaOrdenCW24031155!$E$2:$E$1413,[1]HistoriaOrdenCW24031155!$C$2:$C$1413,A1098,[1]HistoriaOrdenCW24031155!$Z$2:$Z$1413,"&gt; 0")</f>
        <v>224439396</v>
      </c>
      <c r="E1098" s="4">
        <f>IFERROR(IF(VLOOKUP(A1098,[1]HistoriaOrdenCW24031155!$C$2:$Z$1413,24,FALSE)=0,"",VLOOKUP(A1098,[1]HistoriaOrdenCW24031155!$C$2:$Z$1413,24,FALSE)),"")</f>
        <v>44533</v>
      </c>
      <c r="F1098" s="2" t="str">
        <f>MID(IF(VLOOKUP("SurOccidente",[1]HistoriaOrdenCW24031155!$B1099:$D$1413,2,FALSE)="NA","",(VLOOKUP("SurOccidente",[1]HistoriaOrdenCW24031155!$B1099:$D$1413,3,FALSE))),1,90)</f>
        <v>Localidades 700 - Suministro e Instalación Torre</v>
      </c>
      <c r="G1098" s="4">
        <f>VLOOKUP(A1098,[1]HistoriaOrdenCW24031155!$C$2:$O$1413,13,FALSE)</f>
        <v>44471</v>
      </c>
      <c r="H1098" t="str">
        <f t="shared" si="18"/>
        <v>Año 2</v>
      </c>
      <c r="I1098" s="2" t="str">
        <f>VLOOKUP(LEFT(A1098,3),TablasAnexas!$A$22:$B$41,2,FALSE)</f>
        <v>Huila</v>
      </c>
      <c r="L1098" t="str">
        <f>VLOOKUP(A1098,[1]HistoriaOrdenCW24031155!$C$2:$F$1413,4,FALSE)</f>
        <v>German Dario Mancipe</v>
      </c>
    </row>
    <row r="1099" spans="1:12" x14ac:dyDescent="0.25">
      <c r="A1099" t="str">
        <f>VLOOKUP("SurOccidente",[1]HistoriaOrdenCW24031155!$B1100:$C$1413,2,FALSE)</f>
        <v>CAU.EL Rosario-2</v>
      </c>
      <c r="B1099" s="3">
        <f ca="1">SUMIF([1]HistoriaOrdenCW24031155!$C$1:$E$1413,A1099,[1]HistoriaOrdenCW24031155!$E:$E)</f>
        <v>309949035</v>
      </c>
      <c r="C1099" s="1">
        <f>SUMIFS([1]HistoriaOrdenCW24031155!$E$2:$E$1413,[1]HistoriaOrdenCW24031155!$C$2:$C$1413,A1099,[1]HistoriaOrdenCW24031155!$Z$2:$Z$1413,"")</f>
        <v>65000000</v>
      </c>
      <c r="D1099" s="1">
        <f>SUMIFS([1]HistoriaOrdenCW24031155!$E$2:$E$1413,[1]HistoriaOrdenCW24031155!$C$2:$C$1413,A1099,[1]HistoriaOrdenCW24031155!$Z$2:$Z$1413,"&gt; 0")</f>
        <v>244949035</v>
      </c>
      <c r="E1099" s="4" t="str">
        <f>IFERROR(IF(VLOOKUP(A1099,[1]HistoriaOrdenCW24031155!$C$2:$Z$1413,24,FALSE)=0,"",VLOOKUP(A1099,[1]HistoriaOrdenCW24031155!$C$2:$Z$1413,24,FALSE)),"")</f>
        <v/>
      </c>
      <c r="F1099" s="2" t="str">
        <f>MID(IF(VLOOKUP("SurOccidente",[1]HistoriaOrdenCW24031155!$B1100:$D$1413,2,FALSE)="NA","",(VLOOKUP("SurOccidente",[1]HistoriaOrdenCW24031155!$B1100:$D$1413,3,FALSE))),1,90)</f>
        <v>Localidades 700 - Obra Eléctrica 100%</v>
      </c>
      <c r="G1099" s="4">
        <f>VLOOKUP(A1099,[1]HistoriaOrdenCW24031155!$C$2:$O$1413,13,FALSE)</f>
        <v>44390</v>
      </c>
      <c r="H1099" t="str">
        <f t="shared" si="18"/>
        <v>Año 2</v>
      </c>
      <c r="I1099" s="2" t="str">
        <f>VLOOKUP(LEFT(A1099,3),TablasAnexas!$A$22:$B$41,2,FALSE)</f>
        <v>Cauca</v>
      </c>
      <c r="L1099" t="str">
        <f>VLOOKUP(A1099,[1]HistoriaOrdenCW24031155!$C$2:$F$1413,4,FALSE)</f>
        <v>Rafael Angel Garcia</v>
      </c>
    </row>
    <row r="1100" spans="1:12" x14ac:dyDescent="0.25">
      <c r="A1100" t="str">
        <f>VLOOKUP("SurOccidente",[1]HistoriaOrdenCW24031155!$B1101:$C$1413,2,FALSE)</f>
        <v>CAU.EL Rosario-2</v>
      </c>
      <c r="B1100" s="3">
        <f ca="1">SUMIF([1]HistoriaOrdenCW24031155!$C$1:$E$1413,A1100,[1]HistoriaOrdenCW24031155!$E:$E)</f>
        <v>309949035</v>
      </c>
      <c r="C1100" s="1">
        <f>SUMIFS([1]HistoriaOrdenCW24031155!$E$2:$E$1413,[1]HistoriaOrdenCW24031155!$C$2:$C$1413,A1100,[1]HistoriaOrdenCW24031155!$Z$2:$Z$1413,"")</f>
        <v>65000000</v>
      </c>
      <c r="D1100" s="1">
        <f>SUMIFS([1]HistoriaOrdenCW24031155!$E$2:$E$1413,[1]HistoriaOrdenCW24031155!$C$2:$C$1413,A1100,[1]HistoriaOrdenCW24031155!$Z$2:$Z$1413,"&gt; 0")</f>
        <v>244949035</v>
      </c>
      <c r="E1100" s="4" t="str">
        <f>IFERROR(IF(VLOOKUP(A1100,[1]HistoriaOrdenCW24031155!$C$2:$Z$1413,24,FALSE)=0,"",VLOOKUP(A1100,[1]HistoriaOrdenCW24031155!$C$2:$Z$1413,24,FALSE)),"")</f>
        <v/>
      </c>
      <c r="F1100" s="2" t="str">
        <f>MID(IF(VLOOKUP("SurOccidente",[1]HistoriaOrdenCW24031155!$B1101:$D$1413,2,FALSE)="NA","",(VLOOKUP("SurOccidente",[1]HistoriaOrdenCW24031155!$B1101:$D$1413,3,FALSE))),1,90)</f>
        <v>Localidades 700 - Obra Civil 100%</v>
      </c>
      <c r="G1100" s="4">
        <f>VLOOKUP(A1100,[1]HistoriaOrdenCW24031155!$C$2:$O$1413,13,FALSE)</f>
        <v>44390</v>
      </c>
      <c r="H1100" t="str">
        <f t="shared" si="18"/>
        <v>Año 2</v>
      </c>
      <c r="I1100" s="2" t="str">
        <f>VLOOKUP(LEFT(A1100,3),TablasAnexas!$A$22:$B$41,2,FALSE)</f>
        <v>Cauca</v>
      </c>
      <c r="L1100" t="str">
        <f>VLOOKUP(A1100,[1]HistoriaOrdenCW24031155!$C$2:$F$1413,4,FALSE)</f>
        <v>Rafael Angel Garcia</v>
      </c>
    </row>
    <row r="1101" spans="1:12" x14ac:dyDescent="0.25">
      <c r="A1101" t="str">
        <f>VLOOKUP("SurOccidente",[1]HistoriaOrdenCW24031155!$B1102:$C$1413,2,FALSE)</f>
        <v>CAU.El Cerro Damian</v>
      </c>
      <c r="B1101" s="3">
        <f ca="1">SUMIF([1]HistoriaOrdenCW24031155!$C$1:$E$1413,A1101,[1]HistoriaOrdenCW24031155!$E:$E)</f>
        <v>281732135</v>
      </c>
      <c r="C1101" s="1">
        <f>SUMIFS([1]HistoriaOrdenCW24031155!$E$2:$E$1413,[1]HistoriaOrdenCW24031155!$C$2:$C$1413,A1101,[1]HistoriaOrdenCW24031155!$Z$2:$Z$1413,"")</f>
        <v>70000000</v>
      </c>
      <c r="D1101" s="1">
        <f>SUMIFS([1]HistoriaOrdenCW24031155!$E$2:$E$1413,[1]HistoriaOrdenCW24031155!$C$2:$C$1413,A1101,[1]HistoriaOrdenCW24031155!$Z$2:$Z$1413,"&gt; 0")</f>
        <v>211732135</v>
      </c>
      <c r="E1101" s="4">
        <f>IFERROR(IF(VLOOKUP(A1101,[1]HistoriaOrdenCW24031155!$C$2:$Z$1413,24,FALSE)=0,"",VLOOKUP(A1101,[1]HistoriaOrdenCW24031155!$C$2:$Z$1413,24,FALSE)),"")</f>
        <v>44202</v>
      </c>
      <c r="F1101" s="2" t="str">
        <f>MID(IF(VLOOKUP("SurOccidente",[1]HistoriaOrdenCW24031155!$B1102:$D$1413,2,FALSE)="NA","",(VLOOKUP("SurOccidente",[1]HistoriaOrdenCW24031155!$B1102:$D$1413,3,FALSE))),1,90)</f>
        <v>Localidades 700 - Suministro e Instalación Torre</v>
      </c>
      <c r="G1101" s="4">
        <f>VLOOKUP(A1101,[1]HistoriaOrdenCW24031155!$C$2:$O$1413,13,FALSE)</f>
        <v>44109</v>
      </c>
      <c r="H1101" t="str">
        <f t="shared" si="18"/>
        <v>Año 1</v>
      </c>
      <c r="I1101" s="2" t="str">
        <f>VLOOKUP(LEFT(A1101,3),TablasAnexas!$A$22:$B$41,2,FALSE)</f>
        <v>Cauca</v>
      </c>
      <c r="L1101" t="str">
        <f>VLOOKUP(A1101,[1]HistoriaOrdenCW24031155!$C$2:$F$1413,4,FALSE)</f>
        <v>Luis Ediel Torres</v>
      </c>
    </row>
    <row r="1102" spans="1:12" x14ac:dyDescent="0.25">
      <c r="A1102" t="str">
        <f>VLOOKUP("SurOccidente",[1]HistoriaOrdenCW24031155!$B1103:$C$1413,2,FALSE)</f>
        <v>CAU.Las Vegas</v>
      </c>
      <c r="B1102" s="3">
        <f ca="1">SUMIF([1]HistoriaOrdenCW24031155!$C$1:$E$1413,A1102,[1]HistoriaOrdenCW24031155!$E:$E)</f>
        <v>452835280</v>
      </c>
      <c r="C1102" s="1">
        <f>SUMIFS([1]HistoriaOrdenCW24031155!$E$2:$E$1413,[1]HistoriaOrdenCW24031155!$C$2:$C$1413,A1102,[1]HistoriaOrdenCW24031155!$Z$2:$Z$1413,"")</f>
        <v>0</v>
      </c>
      <c r="D1102" s="1">
        <f>SUMIFS([1]HistoriaOrdenCW24031155!$E$2:$E$1413,[1]HistoriaOrdenCW24031155!$C$2:$C$1413,A1102,[1]HistoriaOrdenCW24031155!$Z$2:$Z$1413,"&gt; 0")</f>
        <v>452835280</v>
      </c>
      <c r="E1102" s="4">
        <f>IFERROR(IF(VLOOKUP(A1102,[1]HistoriaOrdenCW24031155!$C$2:$Z$1413,24,FALSE)=0,"",VLOOKUP(A1102,[1]HistoriaOrdenCW24031155!$C$2:$Z$1413,24,FALSE)),"")</f>
        <v>44291</v>
      </c>
      <c r="F1102" s="2" t="str">
        <f>MID(IF(VLOOKUP("SurOccidente",[1]HistoriaOrdenCW24031155!$B1103:$D$1413,2,FALSE)="NA","",(VLOOKUP("SurOccidente",[1]HistoriaOrdenCW24031155!$B1103:$D$1413,3,FALSE))),1,90)</f>
        <v>Localidades 700 - Suministro e Instalación Torre</v>
      </c>
      <c r="G1102" s="4">
        <f>VLOOKUP(A1102,[1]HistoriaOrdenCW24031155!$C$2:$O$1413,13,FALSE)</f>
        <v>44193</v>
      </c>
      <c r="H1102" t="str">
        <f t="shared" si="18"/>
        <v>Año 1</v>
      </c>
      <c r="I1102" s="2" t="str">
        <f>VLOOKUP(LEFT(A1102,3),TablasAnexas!$A$22:$B$41,2,FALSE)</f>
        <v>Cauca</v>
      </c>
      <c r="L1102" t="str">
        <f>VLOOKUP(A1102,[1]HistoriaOrdenCW24031155!$C$2:$F$1413,4,FALSE)</f>
        <v>German David Diez</v>
      </c>
    </row>
    <row r="1103" spans="1:12" x14ac:dyDescent="0.25">
      <c r="A1103" t="str">
        <f>VLOOKUP("SurOccidente",[1]HistoriaOrdenCW24031155!$B1104:$C$1413,2,FALSE)</f>
        <v>CAU.Lomitas Arriba</v>
      </c>
      <c r="B1103" s="3">
        <f ca="1">SUMIF([1]HistoriaOrdenCW24031155!$C$1:$E$1413,A1103,[1]HistoriaOrdenCW24031155!$E:$E)</f>
        <v>288985540</v>
      </c>
      <c r="C1103" s="1">
        <f>SUMIFS([1]HistoriaOrdenCW24031155!$E$2:$E$1413,[1]HistoriaOrdenCW24031155!$C$2:$C$1413,A1103,[1]HistoriaOrdenCW24031155!$Z$2:$Z$1413,"")</f>
        <v>0</v>
      </c>
      <c r="D1103" s="1">
        <f>SUMIFS([1]HistoriaOrdenCW24031155!$E$2:$E$1413,[1]HistoriaOrdenCW24031155!$C$2:$C$1413,A1103,[1]HistoriaOrdenCW24031155!$Z$2:$Z$1413,"&gt; 0")</f>
        <v>288985540</v>
      </c>
      <c r="E1103" s="4">
        <f>IFERROR(IF(VLOOKUP(A1103,[1]HistoriaOrdenCW24031155!$C$2:$Z$1413,24,FALSE)=0,"",VLOOKUP(A1103,[1]HistoriaOrdenCW24031155!$C$2:$Z$1413,24,FALSE)),"")</f>
        <v>44596</v>
      </c>
      <c r="F1103" s="2" t="str">
        <f>MID(IF(VLOOKUP("SurOccidente",[1]HistoriaOrdenCW24031155!$B1104:$D$1413,2,FALSE)="NA","",(VLOOKUP("SurOccidente",[1]HistoriaOrdenCW24031155!$B1104:$D$1413,3,FALSE))),1,90)</f>
        <v>Localidades 700 - Suministro e Instalación Torre</v>
      </c>
      <c r="G1103" s="4">
        <f>VLOOKUP(A1103,[1]HistoriaOrdenCW24031155!$C$2:$O$1413,13,FALSE)</f>
        <v>44193</v>
      </c>
      <c r="H1103" t="str">
        <f t="shared" si="18"/>
        <v>Año 1</v>
      </c>
      <c r="I1103" s="2" t="str">
        <f>VLOOKUP(LEFT(A1103,3),TablasAnexas!$A$22:$B$41,2,FALSE)</f>
        <v>Cauca</v>
      </c>
      <c r="L1103" t="str">
        <f>VLOOKUP(A1103,[1]HistoriaOrdenCW24031155!$C$2:$F$1413,4,FALSE)</f>
        <v>German David Diez</v>
      </c>
    </row>
    <row r="1104" spans="1:12" x14ac:dyDescent="0.25">
      <c r="A1104" t="str">
        <f>VLOOKUP("SurOccidente",[1]HistoriaOrdenCW24031155!$B1105:$C$1413,2,FALSE)</f>
        <v>CAU.Tetillo</v>
      </c>
      <c r="B1104" s="3">
        <f ca="1">SUMIF([1]HistoriaOrdenCW24031155!$C$1:$E$1413,A1104,[1]HistoriaOrdenCW24031155!$E:$E)</f>
        <v>409793305</v>
      </c>
      <c r="C1104" s="1">
        <f>SUMIFS([1]HistoriaOrdenCW24031155!$E$2:$E$1413,[1]HistoriaOrdenCW24031155!$C$2:$C$1413,A1104,[1]HistoriaOrdenCW24031155!$Z$2:$Z$1413,"")</f>
        <v>105000000</v>
      </c>
      <c r="D1104" s="1">
        <f>SUMIFS([1]HistoriaOrdenCW24031155!$E$2:$E$1413,[1]HistoriaOrdenCW24031155!$C$2:$C$1413,A1104,[1]HistoriaOrdenCW24031155!$Z$2:$Z$1413,"&gt; 0")</f>
        <v>304793305</v>
      </c>
      <c r="E1104" s="4" t="str">
        <f>IFERROR(IF(VLOOKUP(A1104,[1]HistoriaOrdenCW24031155!$C$2:$Z$1413,24,FALSE)=0,"",VLOOKUP(A1104,[1]HistoriaOrdenCW24031155!$C$2:$Z$1413,24,FALSE)),"")</f>
        <v/>
      </c>
      <c r="F1104" s="2" t="str">
        <f>MID(IF(VLOOKUP("SurOccidente",[1]HistoriaOrdenCW24031155!$B1105:$D$1413,2,FALSE)="NA","",(VLOOKUP("SurOccidente",[1]HistoriaOrdenCW24031155!$B1105:$D$1413,3,FALSE))),1,90)</f>
        <v>Localidades 700 - Suministro e Instalación Torre</v>
      </c>
      <c r="G1104" s="4">
        <f>VLOOKUP(A1104,[1]HistoriaOrdenCW24031155!$C$2:$O$1413,13,FALSE)</f>
        <v>44504</v>
      </c>
      <c r="H1104" t="str">
        <f t="shared" si="18"/>
        <v>Año 2</v>
      </c>
      <c r="I1104" s="2" t="str">
        <f>VLOOKUP(LEFT(A1104,3),TablasAnexas!$A$22:$B$41,2,FALSE)</f>
        <v>Cauca</v>
      </c>
      <c r="L1104" t="str">
        <f>VLOOKUP(A1104,[1]HistoriaOrdenCW24031155!$C$2:$F$1413,4,FALSE)</f>
        <v>Rafael Angel Garcia</v>
      </c>
    </row>
    <row r="1105" spans="1:12" x14ac:dyDescent="0.25">
      <c r="A1105" t="str">
        <f>VLOOKUP("SurOccidente",[1]HistoriaOrdenCW24031155!$B1106:$C$1413,2,FALSE)</f>
        <v>VAL.Alto Guacas</v>
      </c>
      <c r="B1105" s="3">
        <f ca="1">SUMIF([1]HistoriaOrdenCW24031155!$C$1:$E$1413,A1105,[1]HistoriaOrdenCW24031155!$E:$E)</f>
        <v>232155170</v>
      </c>
      <c r="C1105" s="1">
        <f>SUMIFS([1]HistoriaOrdenCW24031155!$E$2:$E$1413,[1]HistoriaOrdenCW24031155!$C$2:$C$1413,A1105,[1]HistoriaOrdenCW24031155!$Z$2:$Z$1413,"")</f>
        <v>0</v>
      </c>
      <c r="D1105" s="1">
        <f>SUMIFS([1]HistoriaOrdenCW24031155!$E$2:$E$1413,[1]HistoriaOrdenCW24031155!$C$2:$C$1413,A1105,[1]HistoriaOrdenCW24031155!$Z$2:$Z$1413,"&gt; 0")</f>
        <v>232155170</v>
      </c>
      <c r="E1105" s="4">
        <f>IFERROR(IF(VLOOKUP(A1105,[1]HistoriaOrdenCW24031155!$C$2:$Z$1413,24,FALSE)=0,"",VLOOKUP(A1105,[1]HistoriaOrdenCW24031155!$C$2:$Z$1413,24,FALSE)),"")</f>
        <v>44411</v>
      </c>
      <c r="F1105" s="2" t="str">
        <f>MID(IF(VLOOKUP("SurOccidente",[1]HistoriaOrdenCW24031155!$B1106:$D$1413,2,FALSE)="NA","",(VLOOKUP("SurOccidente",[1]HistoriaOrdenCW24031155!$B1106:$D$1413,3,FALSE))),1,90)</f>
        <v>Localidades 700 - Obra Civil 100%</v>
      </c>
      <c r="G1105" s="4">
        <f>VLOOKUP(A1105,[1]HistoriaOrdenCW24031155!$C$2:$O$1413,13,FALSE)</f>
        <v>44194</v>
      </c>
      <c r="H1105" t="str">
        <f t="shared" si="18"/>
        <v>Año 1</v>
      </c>
      <c r="I1105" s="2" t="str">
        <f>VLOOKUP(LEFT(A1105,3),TablasAnexas!$A$22:$B$41,2,FALSE)</f>
        <v>Valle del Cauca</v>
      </c>
      <c r="L1105" t="str">
        <f>VLOOKUP(A1105,[1]HistoriaOrdenCW24031155!$C$2:$F$1413,4,FALSE)</f>
        <v>German David Diez</v>
      </c>
    </row>
    <row r="1106" spans="1:12" x14ac:dyDescent="0.25">
      <c r="A1106" t="str">
        <f>VLOOKUP("SurOccidente",[1]HistoriaOrdenCW24031155!$B1107:$C$1413,2,FALSE)</f>
        <v>PUT.Buenavista</v>
      </c>
      <c r="B1106" s="3">
        <f ca="1">SUMIF([1]HistoriaOrdenCW24031155!$C$1:$E$1413,A1106,[1]HistoriaOrdenCW24031155!$E:$E)</f>
        <v>549136655</v>
      </c>
      <c r="C1106" s="1">
        <f>SUMIFS([1]HistoriaOrdenCW24031155!$E$2:$E$1413,[1]HistoriaOrdenCW24031155!$C$2:$C$1413,A1106,[1]HistoriaOrdenCW24031155!$Z$2:$Z$1413,"")</f>
        <v>0</v>
      </c>
      <c r="D1106" s="1">
        <f>SUMIFS([1]HistoriaOrdenCW24031155!$E$2:$E$1413,[1]HistoriaOrdenCW24031155!$C$2:$C$1413,A1106,[1]HistoriaOrdenCW24031155!$Z$2:$Z$1413,"&gt; 0")</f>
        <v>549136655</v>
      </c>
      <c r="E1106" s="4">
        <f>IFERROR(IF(VLOOKUP(A1106,[1]HistoriaOrdenCW24031155!$C$2:$Z$1413,24,FALSE)=0,"",VLOOKUP(A1106,[1]HistoriaOrdenCW24031155!$C$2:$Z$1413,24,FALSE)),"")</f>
        <v>44411</v>
      </c>
      <c r="F1106" s="2" t="str">
        <f>MID(IF(VLOOKUP("SurOccidente",[1]HistoriaOrdenCW24031155!$B1107:$D$1413,2,FALSE)="NA","",(VLOOKUP("SurOccidente",[1]HistoriaOrdenCW24031155!$B1107:$D$1413,3,FALSE))),1,90)</f>
        <v>Localidades 700 - Cimentación Torre</v>
      </c>
      <c r="G1106" s="4">
        <f>VLOOKUP(A1106,[1]HistoriaOrdenCW24031155!$C$2:$O$1413,13,FALSE)</f>
        <v>44207</v>
      </c>
      <c r="H1106" t="str">
        <f t="shared" si="18"/>
        <v>Año 2</v>
      </c>
      <c r="I1106" s="2" t="str">
        <f>VLOOKUP(LEFT(A1106,3),TablasAnexas!$A$22:$B$41,2,FALSE)</f>
        <v>Putumayo</v>
      </c>
      <c r="L1106" t="str">
        <f>VLOOKUP(A1106,[1]HistoriaOrdenCW24031155!$C$2:$F$1413,4,FALSE)</f>
        <v>Luis Ediel Torres</v>
      </c>
    </row>
    <row r="1107" spans="1:12" x14ac:dyDescent="0.25">
      <c r="A1107" t="str">
        <f>VLOOKUP("SurOccidente",[1]HistoriaOrdenCW24031155!$B1108:$C$1413,2,FALSE)</f>
        <v>PUT.Buenavista</v>
      </c>
      <c r="B1107" s="3">
        <f ca="1">SUMIF([1]HistoriaOrdenCW24031155!$C$1:$E$1413,A1107,[1]HistoriaOrdenCW24031155!$E:$E)</f>
        <v>549136655</v>
      </c>
      <c r="C1107" s="1">
        <f>SUMIFS([1]HistoriaOrdenCW24031155!$E$2:$E$1413,[1]HistoriaOrdenCW24031155!$C$2:$C$1413,A1107,[1]HistoriaOrdenCW24031155!$Z$2:$Z$1413,"")</f>
        <v>0</v>
      </c>
      <c r="D1107" s="1">
        <f>SUMIFS([1]HistoriaOrdenCW24031155!$E$2:$E$1413,[1]HistoriaOrdenCW24031155!$C$2:$C$1413,A1107,[1]HistoriaOrdenCW24031155!$Z$2:$Z$1413,"&gt; 0")</f>
        <v>549136655</v>
      </c>
      <c r="E1107" s="4">
        <f>IFERROR(IF(VLOOKUP(A1107,[1]HistoriaOrdenCW24031155!$C$2:$Z$1413,24,FALSE)=0,"",VLOOKUP(A1107,[1]HistoriaOrdenCW24031155!$C$2:$Z$1413,24,FALSE)),"")</f>
        <v>44411</v>
      </c>
      <c r="F1107" s="2" t="str">
        <f>MID(IF(VLOOKUP("SurOccidente",[1]HistoriaOrdenCW24031155!$B1108:$D$1413,2,FALSE)="NA","",(VLOOKUP("SurOccidente",[1]HistoriaOrdenCW24031155!$B1108:$D$1413,3,FALSE))),1,90)</f>
        <v>Localidades 700 - Suministro e Instalación Torre</v>
      </c>
      <c r="G1107" s="4">
        <f>VLOOKUP(A1107,[1]HistoriaOrdenCW24031155!$C$2:$O$1413,13,FALSE)</f>
        <v>44207</v>
      </c>
      <c r="H1107" t="str">
        <f t="shared" si="18"/>
        <v>Año 2</v>
      </c>
      <c r="I1107" s="2" t="str">
        <f>VLOOKUP(LEFT(A1107,3),TablasAnexas!$A$22:$B$41,2,FALSE)</f>
        <v>Putumayo</v>
      </c>
      <c r="L1107" t="str">
        <f>VLOOKUP(A1107,[1]HistoriaOrdenCW24031155!$C$2:$F$1413,4,FALSE)</f>
        <v>Luis Ediel Torres</v>
      </c>
    </row>
    <row r="1108" spans="1:12" x14ac:dyDescent="0.25">
      <c r="A1108" t="str">
        <f>VLOOKUP("SurOccidente",[1]HistoriaOrdenCW24031155!$B1109:$C$1413,2,FALSE)</f>
        <v>PUT.Buenavista</v>
      </c>
      <c r="B1108" s="3">
        <f ca="1">SUMIF([1]HistoriaOrdenCW24031155!$C$1:$E$1413,A1108,[1]HistoriaOrdenCW24031155!$E:$E)</f>
        <v>549136655</v>
      </c>
      <c r="C1108" s="1">
        <f>SUMIFS([1]HistoriaOrdenCW24031155!$E$2:$E$1413,[1]HistoriaOrdenCW24031155!$C$2:$C$1413,A1108,[1]HistoriaOrdenCW24031155!$Z$2:$Z$1413,"")</f>
        <v>0</v>
      </c>
      <c r="D1108" s="1">
        <f>SUMIFS([1]HistoriaOrdenCW24031155!$E$2:$E$1413,[1]HistoriaOrdenCW24031155!$C$2:$C$1413,A1108,[1]HistoriaOrdenCW24031155!$Z$2:$Z$1413,"&gt; 0")</f>
        <v>549136655</v>
      </c>
      <c r="E1108" s="4">
        <f>IFERROR(IF(VLOOKUP(A1108,[1]HistoriaOrdenCW24031155!$C$2:$Z$1413,24,FALSE)=0,"",VLOOKUP(A1108,[1]HistoriaOrdenCW24031155!$C$2:$Z$1413,24,FALSE)),"")</f>
        <v>44411</v>
      </c>
      <c r="F1108" s="2" t="str">
        <f>MID(IF(VLOOKUP("SurOccidente",[1]HistoriaOrdenCW24031155!$B1109:$D$1413,2,FALSE)="NA","",(VLOOKUP("SurOccidente",[1]HistoriaOrdenCW24031155!$B1109:$D$1413,3,FALSE))),1,90)</f>
        <v>Localidades 700 - Obra Civil 100%</v>
      </c>
      <c r="G1108" s="4">
        <f>VLOOKUP(A1108,[1]HistoriaOrdenCW24031155!$C$2:$O$1413,13,FALSE)</f>
        <v>44207</v>
      </c>
      <c r="H1108" t="str">
        <f t="shared" si="18"/>
        <v>Año 2</v>
      </c>
      <c r="I1108" s="2" t="str">
        <f>VLOOKUP(LEFT(A1108,3),TablasAnexas!$A$22:$B$41,2,FALSE)</f>
        <v>Putumayo</v>
      </c>
      <c r="L1108" t="str">
        <f>VLOOKUP(A1108,[1]HistoriaOrdenCW24031155!$C$2:$F$1413,4,FALSE)</f>
        <v>Luis Ediel Torres</v>
      </c>
    </row>
    <row r="1109" spans="1:12" x14ac:dyDescent="0.25">
      <c r="A1109" t="str">
        <f>VLOOKUP("SurOccidente",[1]HistoriaOrdenCW24031155!$B1110:$C$1413,2,FALSE)</f>
        <v>CAQ.Chipa</v>
      </c>
      <c r="B1109" s="3">
        <f ca="1">SUMIF([1]HistoriaOrdenCW24031155!$C$1:$E$1413,A1109,[1]HistoriaOrdenCW24031155!$E:$E)</f>
        <v>340249856</v>
      </c>
      <c r="C1109" s="1">
        <f>SUMIFS([1]HistoriaOrdenCW24031155!$E$2:$E$1413,[1]HistoriaOrdenCW24031155!$C$2:$C$1413,A1109,[1]HistoriaOrdenCW24031155!$Z$2:$Z$1413,"")</f>
        <v>50000000</v>
      </c>
      <c r="D1109" s="1">
        <f>SUMIFS([1]HistoriaOrdenCW24031155!$E$2:$E$1413,[1]HistoriaOrdenCW24031155!$C$2:$C$1413,A1109,[1]HistoriaOrdenCW24031155!$Z$2:$Z$1413,"&gt; 0")</f>
        <v>290249856</v>
      </c>
      <c r="E1109" s="4" t="str">
        <f>IFERROR(IF(VLOOKUP(A1109,[1]HistoriaOrdenCW24031155!$C$2:$Z$1413,24,FALSE)=0,"",VLOOKUP(A1109,[1]HistoriaOrdenCW24031155!$C$2:$Z$1413,24,FALSE)),"")</f>
        <v/>
      </c>
      <c r="F1109" s="2" t="str">
        <f>MID(IF(VLOOKUP("SurOccidente",[1]HistoriaOrdenCW24031155!$B1110:$D$1413,2,FALSE)="NA","",(VLOOKUP("SurOccidente",[1]HistoriaOrdenCW24031155!$B1110:$D$1413,3,FALSE))),1,90)</f>
        <v>Localidades 700 - Obra Eléctrica 100%</v>
      </c>
      <c r="G1109" s="4">
        <f>VLOOKUP(A1109,[1]HistoriaOrdenCW24031155!$C$2:$O$1413,13,FALSE)</f>
        <v>44207</v>
      </c>
      <c r="H1109" t="str">
        <f t="shared" si="18"/>
        <v>Año 2</v>
      </c>
      <c r="I1109" s="2" t="str">
        <f>VLOOKUP(LEFT(A1109,3),TablasAnexas!$A$22:$B$41,2,FALSE)</f>
        <v>Caqueta</v>
      </c>
      <c r="L1109" t="str">
        <f>VLOOKUP(A1109,[1]HistoriaOrdenCW24031155!$C$2:$F$1413,4,FALSE)</f>
        <v>Luis Ediel Torres</v>
      </c>
    </row>
    <row r="1110" spans="1:12" x14ac:dyDescent="0.25">
      <c r="A1110" t="str">
        <f>VLOOKUP("SurOccidente",[1]HistoriaOrdenCW24031155!$B1111:$C$1413,2,FALSE)</f>
        <v>CAQ.Chipa</v>
      </c>
      <c r="B1110" s="3">
        <f ca="1">SUMIF([1]HistoriaOrdenCW24031155!$C$1:$E$1413,A1110,[1]HistoriaOrdenCW24031155!$E:$E)</f>
        <v>340249856</v>
      </c>
      <c r="C1110" s="1">
        <f>SUMIFS([1]HistoriaOrdenCW24031155!$E$2:$E$1413,[1]HistoriaOrdenCW24031155!$C$2:$C$1413,A1110,[1]HistoriaOrdenCW24031155!$Z$2:$Z$1413,"")</f>
        <v>50000000</v>
      </c>
      <c r="D1110" s="1">
        <f>SUMIFS([1]HistoriaOrdenCW24031155!$E$2:$E$1413,[1]HistoriaOrdenCW24031155!$C$2:$C$1413,A1110,[1]HistoriaOrdenCW24031155!$Z$2:$Z$1413,"&gt; 0")</f>
        <v>290249856</v>
      </c>
      <c r="E1110" s="4" t="str">
        <f>IFERROR(IF(VLOOKUP(A1110,[1]HistoriaOrdenCW24031155!$C$2:$Z$1413,24,FALSE)=0,"",VLOOKUP(A1110,[1]HistoriaOrdenCW24031155!$C$2:$Z$1413,24,FALSE)),"")</f>
        <v/>
      </c>
      <c r="F1110" s="2" t="str">
        <f>MID(IF(VLOOKUP("SurOccidente",[1]HistoriaOrdenCW24031155!$B1111:$D$1413,2,FALSE)="NA","",(VLOOKUP("SurOccidente",[1]HistoriaOrdenCW24031155!$B1111:$D$1413,3,FALSE))),1,90)</f>
        <v>Localidades 700 - Cimentación Torre</v>
      </c>
      <c r="G1110" s="4">
        <f>VLOOKUP(A1110,[1]HistoriaOrdenCW24031155!$C$2:$O$1413,13,FALSE)</f>
        <v>44207</v>
      </c>
      <c r="H1110" t="str">
        <f t="shared" si="18"/>
        <v>Año 2</v>
      </c>
      <c r="I1110" s="2" t="str">
        <f>VLOOKUP(LEFT(A1110,3),TablasAnexas!$A$22:$B$41,2,FALSE)</f>
        <v>Caqueta</v>
      </c>
      <c r="L1110" t="str">
        <f>VLOOKUP(A1110,[1]HistoriaOrdenCW24031155!$C$2:$F$1413,4,FALSE)</f>
        <v>Luis Ediel Torres</v>
      </c>
    </row>
    <row r="1111" spans="1:12" x14ac:dyDescent="0.25">
      <c r="A1111" t="str">
        <f>VLOOKUP("SurOccidente",[1]HistoriaOrdenCW24031155!$B1112:$C$1413,2,FALSE)</f>
        <v>CAQ.Chipa</v>
      </c>
      <c r="B1111" s="3">
        <f ca="1">SUMIF([1]HistoriaOrdenCW24031155!$C$1:$E$1413,A1111,[1]HistoriaOrdenCW24031155!$E:$E)</f>
        <v>340249856</v>
      </c>
      <c r="C1111" s="1">
        <f>SUMIFS([1]HistoriaOrdenCW24031155!$E$2:$E$1413,[1]HistoriaOrdenCW24031155!$C$2:$C$1413,A1111,[1]HistoriaOrdenCW24031155!$Z$2:$Z$1413,"")</f>
        <v>50000000</v>
      </c>
      <c r="D1111" s="1">
        <f>SUMIFS([1]HistoriaOrdenCW24031155!$E$2:$E$1413,[1]HistoriaOrdenCW24031155!$C$2:$C$1413,A1111,[1]HistoriaOrdenCW24031155!$Z$2:$Z$1413,"&gt; 0")</f>
        <v>290249856</v>
      </c>
      <c r="E1111" s="4" t="str">
        <f>IFERROR(IF(VLOOKUP(A1111,[1]HistoriaOrdenCW24031155!$C$2:$Z$1413,24,FALSE)=0,"",VLOOKUP(A1111,[1]HistoriaOrdenCW24031155!$C$2:$Z$1413,24,FALSE)),"")</f>
        <v/>
      </c>
      <c r="F1111" s="2" t="str">
        <f>MID(IF(VLOOKUP("SurOccidente",[1]HistoriaOrdenCW24031155!$B1112:$D$1413,2,FALSE)="NA","",(VLOOKUP("SurOccidente",[1]HistoriaOrdenCW24031155!$B1112:$D$1413,3,FALSE))),1,90)</f>
        <v>Localidades 700 - Suministro e Instalación Torre</v>
      </c>
      <c r="G1111" s="4">
        <f>VLOOKUP(A1111,[1]HistoriaOrdenCW24031155!$C$2:$O$1413,13,FALSE)</f>
        <v>44207</v>
      </c>
      <c r="H1111" t="str">
        <f t="shared" si="18"/>
        <v>Año 2</v>
      </c>
      <c r="I1111" s="2" t="str">
        <f>VLOOKUP(LEFT(A1111,3),TablasAnexas!$A$22:$B$41,2,FALSE)</f>
        <v>Caqueta</v>
      </c>
      <c r="L1111" t="str">
        <f>VLOOKUP(A1111,[1]HistoriaOrdenCW24031155!$C$2:$F$1413,4,FALSE)</f>
        <v>Luis Ediel Torres</v>
      </c>
    </row>
    <row r="1112" spans="1:12" x14ac:dyDescent="0.25">
      <c r="A1112" t="str">
        <f>VLOOKUP("SurOccidente",[1]HistoriaOrdenCW24031155!$B1113:$C$1413,2,FALSE)</f>
        <v>CAQ.Chipa</v>
      </c>
      <c r="B1112" s="3">
        <f ca="1">SUMIF([1]HistoriaOrdenCW24031155!$C$1:$E$1413,A1112,[1]HistoriaOrdenCW24031155!$E:$E)</f>
        <v>340249856</v>
      </c>
      <c r="C1112" s="1">
        <f>SUMIFS([1]HistoriaOrdenCW24031155!$E$2:$E$1413,[1]HistoriaOrdenCW24031155!$C$2:$C$1413,A1112,[1]HistoriaOrdenCW24031155!$Z$2:$Z$1413,"")</f>
        <v>50000000</v>
      </c>
      <c r="D1112" s="1">
        <f>SUMIFS([1]HistoriaOrdenCW24031155!$E$2:$E$1413,[1]HistoriaOrdenCW24031155!$C$2:$C$1413,A1112,[1]HistoriaOrdenCW24031155!$Z$2:$Z$1413,"&gt; 0")</f>
        <v>290249856</v>
      </c>
      <c r="E1112" s="4" t="str">
        <f>IFERROR(IF(VLOOKUP(A1112,[1]HistoriaOrdenCW24031155!$C$2:$Z$1413,24,FALSE)=0,"",VLOOKUP(A1112,[1]HistoriaOrdenCW24031155!$C$2:$Z$1413,24,FALSE)),"")</f>
        <v/>
      </c>
      <c r="F1112" s="2" t="str">
        <f>MID(IF(VLOOKUP("SurOccidente",[1]HistoriaOrdenCW24031155!$B1113:$D$1413,2,FALSE)="NA","",(VLOOKUP("SurOccidente",[1]HistoriaOrdenCW24031155!$B1113:$D$1413,3,FALSE))),1,90)</f>
        <v>Localidades 700 - Obra Civil 100%</v>
      </c>
      <c r="G1112" s="4">
        <f>VLOOKUP(A1112,[1]HistoriaOrdenCW24031155!$C$2:$O$1413,13,FALSE)</f>
        <v>44207</v>
      </c>
      <c r="H1112" t="str">
        <f t="shared" si="18"/>
        <v>Año 2</v>
      </c>
      <c r="I1112" s="2" t="str">
        <f>VLOOKUP(LEFT(A1112,3),TablasAnexas!$A$22:$B$41,2,FALSE)</f>
        <v>Caqueta</v>
      </c>
      <c r="L1112" t="str">
        <f>VLOOKUP(A1112,[1]HistoriaOrdenCW24031155!$C$2:$F$1413,4,FALSE)</f>
        <v>Luis Ediel Torres</v>
      </c>
    </row>
    <row r="1113" spans="1:12" x14ac:dyDescent="0.25">
      <c r="A1113" t="str">
        <f>VLOOKUP("SurOccidente",[1]HistoriaOrdenCW24031155!$B1114:$C$1413,2,FALSE)</f>
        <v>HUI.Begonia</v>
      </c>
      <c r="B1113" s="3">
        <f ca="1">SUMIF([1]HistoriaOrdenCW24031155!$C$1:$E$1413,A1113,[1]HistoriaOrdenCW24031155!$E:$E)</f>
        <v>288852611</v>
      </c>
      <c r="C1113" s="1">
        <f>SUMIFS([1]HistoriaOrdenCW24031155!$E$2:$E$1413,[1]HistoriaOrdenCW24031155!$C$2:$C$1413,A1113,[1]HistoriaOrdenCW24031155!$Z$2:$Z$1413,"")</f>
        <v>0</v>
      </c>
      <c r="D1113" s="1">
        <f>SUMIFS([1]HistoriaOrdenCW24031155!$E$2:$E$1413,[1]HistoriaOrdenCW24031155!$C$2:$C$1413,A1113,[1]HistoriaOrdenCW24031155!$Z$2:$Z$1413,"&gt; 0")</f>
        <v>288852611</v>
      </c>
      <c r="E1113" s="4">
        <f>IFERROR(IF(VLOOKUP(A1113,[1]HistoriaOrdenCW24031155!$C$2:$Z$1413,24,FALSE)=0,"",VLOOKUP(A1113,[1]HistoriaOrdenCW24031155!$C$2:$Z$1413,24,FALSE)),"")</f>
        <v>44473</v>
      </c>
      <c r="F1113" s="2" t="str">
        <f>MID(IF(VLOOKUP("SurOccidente",[1]HistoriaOrdenCW24031155!$B1114:$D$1413,2,FALSE)="NA","",(VLOOKUP("SurOccidente",[1]HistoriaOrdenCW24031155!$B1114:$D$1413,3,FALSE))),1,90)</f>
        <v>Localidades 700 - Obra Eléctrica 100%</v>
      </c>
      <c r="G1113" s="4">
        <f>VLOOKUP(A1113,[1]HistoriaOrdenCW24031155!$C$2:$O$1413,13,FALSE)</f>
        <v>44200</v>
      </c>
      <c r="H1113" t="str">
        <f t="shared" si="18"/>
        <v>Año 2</v>
      </c>
      <c r="I1113" s="2" t="str">
        <f>VLOOKUP(LEFT(A1113,3),TablasAnexas!$A$22:$B$41,2,FALSE)</f>
        <v>Huila</v>
      </c>
      <c r="L1113" t="str">
        <f>VLOOKUP(A1113,[1]HistoriaOrdenCW24031155!$C$2:$F$1413,4,FALSE)</f>
        <v>Luis Ediel Torres</v>
      </c>
    </row>
    <row r="1114" spans="1:12" x14ac:dyDescent="0.25">
      <c r="A1114" t="str">
        <f>VLOOKUP("SurOccidente",[1]HistoriaOrdenCW24031155!$B1115:$C$1413,2,FALSE)</f>
        <v>HUI.Begonia</v>
      </c>
      <c r="B1114" s="3">
        <f ca="1">SUMIF([1]HistoriaOrdenCW24031155!$C$1:$E$1413,A1114,[1]HistoriaOrdenCW24031155!$E:$E)</f>
        <v>288852611</v>
      </c>
      <c r="C1114" s="1">
        <f>SUMIFS([1]HistoriaOrdenCW24031155!$E$2:$E$1413,[1]HistoriaOrdenCW24031155!$C$2:$C$1413,A1114,[1]HistoriaOrdenCW24031155!$Z$2:$Z$1413,"")</f>
        <v>0</v>
      </c>
      <c r="D1114" s="1">
        <f>SUMIFS([1]HistoriaOrdenCW24031155!$E$2:$E$1413,[1]HistoriaOrdenCW24031155!$C$2:$C$1413,A1114,[1]HistoriaOrdenCW24031155!$Z$2:$Z$1413,"&gt; 0")</f>
        <v>288852611</v>
      </c>
      <c r="E1114" s="4">
        <f>IFERROR(IF(VLOOKUP(A1114,[1]HistoriaOrdenCW24031155!$C$2:$Z$1413,24,FALSE)=0,"",VLOOKUP(A1114,[1]HistoriaOrdenCW24031155!$C$2:$Z$1413,24,FALSE)),"")</f>
        <v>44473</v>
      </c>
      <c r="F1114" s="2" t="str">
        <f>MID(IF(VLOOKUP("SurOccidente",[1]HistoriaOrdenCW24031155!$B1115:$D$1413,2,FALSE)="NA","",(VLOOKUP("SurOccidente",[1]HistoriaOrdenCW24031155!$B1115:$D$1413,3,FALSE))),1,90)</f>
        <v>Localidades 700 - Obra Civil 100%</v>
      </c>
      <c r="G1114" s="4">
        <f>VLOOKUP(A1114,[1]HistoriaOrdenCW24031155!$C$2:$O$1413,13,FALSE)</f>
        <v>44200</v>
      </c>
      <c r="H1114" t="str">
        <f t="shared" si="18"/>
        <v>Año 2</v>
      </c>
      <c r="I1114" s="2" t="str">
        <f>VLOOKUP(LEFT(A1114,3),TablasAnexas!$A$22:$B$41,2,FALSE)</f>
        <v>Huila</v>
      </c>
      <c r="L1114" t="str">
        <f>VLOOKUP(A1114,[1]HistoriaOrdenCW24031155!$C$2:$F$1413,4,FALSE)</f>
        <v>Luis Ediel Torres</v>
      </c>
    </row>
    <row r="1115" spans="1:12" x14ac:dyDescent="0.25">
      <c r="A1115" t="str">
        <f>VLOOKUP("SurOccidente",[1]HistoriaOrdenCW24031155!$B1116:$C$1413,2,FALSE)</f>
        <v>CAU.Sabana</v>
      </c>
      <c r="B1115" s="3">
        <f ca="1">SUMIF([1]HistoriaOrdenCW24031155!$C$1:$E$1413,A1115,[1]HistoriaOrdenCW24031155!$E:$E)</f>
        <v>2761683</v>
      </c>
      <c r="C1115" s="1">
        <f>SUMIFS([1]HistoriaOrdenCW24031155!$E$2:$E$1413,[1]HistoriaOrdenCW24031155!$C$2:$C$1413,A1115,[1]HistoriaOrdenCW24031155!$Z$2:$Z$1413,"")</f>
        <v>0</v>
      </c>
      <c r="D1115" s="1">
        <f>SUMIFS([1]HistoriaOrdenCW24031155!$E$2:$E$1413,[1]HistoriaOrdenCW24031155!$C$2:$C$1413,A1115,[1]HistoriaOrdenCW24031155!$Z$2:$Z$1413,"&gt; 0")</f>
        <v>2761683</v>
      </c>
      <c r="E1115" s="4">
        <f>IFERROR(IF(VLOOKUP(A1115,[1]HistoriaOrdenCW24031155!$C$2:$Z$1413,24,FALSE)=0,"",VLOOKUP(A1115,[1]HistoriaOrdenCW24031155!$C$2:$Z$1413,24,FALSE)),"")</f>
        <v>44442</v>
      </c>
      <c r="F1115" s="2" t="str">
        <f>MID(IF(VLOOKUP("SurOccidente",[1]HistoriaOrdenCW24031155!$B1116:$D$1413,2,FALSE)="NA","",(VLOOKUP("SurOccidente",[1]HistoriaOrdenCW24031155!$B1116:$D$1413,3,FALSE))),1,90)</f>
        <v>Localidades 700 - Obra Civil 100%</v>
      </c>
      <c r="G1115" s="4">
        <f>VLOOKUP(A1115,[1]HistoriaOrdenCW24031155!$C$2:$O$1413,13,FALSE)</f>
        <v>44193</v>
      </c>
      <c r="H1115" t="str">
        <f t="shared" si="18"/>
        <v>Año 1</v>
      </c>
      <c r="I1115" s="2" t="str">
        <f>VLOOKUP(LEFT(A1115,3),TablasAnexas!$A$22:$B$41,2,FALSE)</f>
        <v>Cauca</v>
      </c>
      <c r="L1115" t="str">
        <f>VLOOKUP(A1115,[1]HistoriaOrdenCW24031155!$C$2:$F$1413,4,FALSE)</f>
        <v>German David Diez</v>
      </c>
    </row>
    <row r="1116" spans="1:12" x14ac:dyDescent="0.25">
      <c r="A1116" t="str">
        <f>VLOOKUP("SurOccidente",[1]HistoriaOrdenCW24031155!$B1117:$C$1413,2,FALSE)</f>
        <v>TOL.San Juan de la China-2</v>
      </c>
      <c r="B1116" s="3">
        <f ca="1">SUMIF([1]HistoriaOrdenCW24031155!$C$1:$E$1413,A1116,[1]HistoriaOrdenCW24031155!$E:$E)</f>
        <v>304546469</v>
      </c>
      <c r="C1116" s="1">
        <f>SUMIFS([1]HistoriaOrdenCW24031155!$E$2:$E$1413,[1]HistoriaOrdenCW24031155!$C$2:$C$1413,A1116,[1]HistoriaOrdenCW24031155!$Z$2:$Z$1413,"")</f>
        <v>0</v>
      </c>
      <c r="D1116" s="1">
        <f>SUMIFS([1]HistoriaOrdenCW24031155!$E$2:$E$1413,[1]HistoriaOrdenCW24031155!$C$2:$C$1413,A1116,[1]HistoriaOrdenCW24031155!$Z$2:$Z$1413,"&gt; 0")</f>
        <v>304546469</v>
      </c>
      <c r="E1116" s="4">
        <f>IFERROR(IF(VLOOKUP(A1116,[1]HistoriaOrdenCW24031155!$C$2:$Z$1413,24,FALSE)=0,"",VLOOKUP(A1116,[1]HistoriaOrdenCW24031155!$C$2:$Z$1413,24,FALSE)),"")</f>
        <v>44567</v>
      </c>
      <c r="F1116" s="2" t="str">
        <f>MID(IF(VLOOKUP("SurOccidente",[1]HistoriaOrdenCW24031155!$B1117:$D$1413,2,FALSE)="NA","",(VLOOKUP("SurOccidente",[1]HistoriaOrdenCW24031155!$B1117:$D$1413,3,FALSE))),1,90)</f>
        <v>Localidades 700 - Obra Civil 100%</v>
      </c>
      <c r="G1116" s="4">
        <f>VLOOKUP(A1116,[1]HistoriaOrdenCW24031155!$C$2:$O$1413,13,FALSE)</f>
        <v>44379</v>
      </c>
      <c r="H1116" t="str">
        <f t="shared" si="18"/>
        <v>Año 2</v>
      </c>
      <c r="I1116" s="2" t="str">
        <f>VLOOKUP(LEFT(A1116,3),TablasAnexas!$A$22:$B$41,2,FALSE)</f>
        <v>Tolima</v>
      </c>
      <c r="L1116" t="str">
        <f>VLOOKUP(A1116,[1]HistoriaOrdenCW24031155!$C$2:$F$1413,4,FALSE)</f>
        <v>Luis Ediel Torres</v>
      </c>
    </row>
    <row r="1117" spans="1:12" x14ac:dyDescent="0.25">
      <c r="A1117" t="str">
        <f>VLOOKUP("SurOccidente",[1]HistoriaOrdenCW24031155!$B1118:$C$1413,2,FALSE)</f>
        <v>CAQ.EL Sabalo</v>
      </c>
      <c r="B1117" s="3">
        <f ca="1">SUMIF([1]HistoriaOrdenCW24031155!$C$1:$E$1413,A1117,[1]HistoriaOrdenCW24031155!$E:$E)</f>
        <v>334763508</v>
      </c>
      <c r="C1117" s="1">
        <f>SUMIFS([1]HistoriaOrdenCW24031155!$E$2:$E$1413,[1]HistoriaOrdenCW24031155!$C$2:$C$1413,A1117,[1]HistoriaOrdenCW24031155!$Z$2:$Z$1413,"")</f>
        <v>0</v>
      </c>
      <c r="D1117" s="1">
        <f>SUMIFS([1]HistoriaOrdenCW24031155!$E$2:$E$1413,[1]HistoriaOrdenCW24031155!$C$2:$C$1413,A1117,[1]HistoriaOrdenCW24031155!$Z$2:$Z$1413,"&gt; 0")</f>
        <v>334763508</v>
      </c>
      <c r="E1117" s="4">
        <f>IFERROR(IF(VLOOKUP(A1117,[1]HistoriaOrdenCW24031155!$C$2:$Z$1413,24,FALSE)=0,"",VLOOKUP(A1117,[1]HistoriaOrdenCW24031155!$C$2:$Z$1413,24,FALSE)),"")</f>
        <v>44533</v>
      </c>
      <c r="F1117" s="2" t="str">
        <f>MID(IF(VLOOKUP("SurOccidente",[1]HistoriaOrdenCW24031155!$B1118:$D$1413,2,FALSE)="NA","",(VLOOKUP("SurOccidente",[1]HistoriaOrdenCW24031155!$B1118:$D$1413,3,FALSE))),1,90)</f>
        <v>Localidades 700 - Obra Eléctrica 100%</v>
      </c>
      <c r="G1117" s="4">
        <f>VLOOKUP(A1117,[1]HistoriaOrdenCW24031155!$C$2:$O$1413,13,FALSE)</f>
        <v>44200</v>
      </c>
      <c r="H1117" t="str">
        <f t="shared" si="18"/>
        <v>Año 2</v>
      </c>
      <c r="I1117" s="2" t="str">
        <f>VLOOKUP(LEFT(A1117,3),TablasAnexas!$A$22:$B$41,2,FALSE)</f>
        <v>Caqueta</v>
      </c>
      <c r="L1117" t="str">
        <f>VLOOKUP(A1117,[1]HistoriaOrdenCW24031155!$C$2:$F$1413,4,FALSE)</f>
        <v>Luis Ediel Torres</v>
      </c>
    </row>
    <row r="1118" spans="1:12" x14ac:dyDescent="0.25">
      <c r="A1118" t="str">
        <f>VLOOKUP("SurOccidente",[1]HistoriaOrdenCW24031155!$B1119:$C$1413,2,FALSE)</f>
        <v>CAQ.EL Sabalo</v>
      </c>
      <c r="B1118" s="3">
        <f ca="1">SUMIF([1]HistoriaOrdenCW24031155!$C$1:$E$1413,A1118,[1]HistoriaOrdenCW24031155!$E:$E)</f>
        <v>334763508</v>
      </c>
      <c r="C1118" s="1">
        <f>SUMIFS([1]HistoriaOrdenCW24031155!$E$2:$E$1413,[1]HistoriaOrdenCW24031155!$C$2:$C$1413,A1118,[1]HistoriaOrdenCW24031155!$Z$2:$Z$1413,"")</f>
        <v>0</v>
      </c>
      <c r="D1118" s="1">
        <f>SUMIFS([1]HistoriaOrdenCW24031155!$E$2:$E$1413,[1]HistoriaOrdenCW24031155!$C$2:$C$1413,A1118,[1]HistoriaOrdenCW24031155!$Z$2:$Z$1413,"&gt; 0")</f>
        <v>334763508</v>
      </c>
      <c r="E1118" s="4">
        <f>IFERROR(IF(VLOOKUP(A1118,[1]HistoriaOrdenCW24031155!$C$2:$Z$1413,24,FALSE)=0,"",VLOOKUP(A1118,[1]HistoriaOrdenCW24031155!$C$2:$Z$1413,24,FALSE)),"")</f>
        <v>44533</v>
      </c>
      <c r="F1118" s="2" t="str">
        <f>MID(IF(VLOOKUP("SurOccidente",[1]HistoriaOrdenCW24031155!$B1119:$D$1413,2,FALSE)="NA","",(VLOOKUP("SurOccidente",[1]HistoriaOrdenCW24031155!$B1119:$D$1413,3,FALSE))),1,90)</f>
        <v>Localidades 700 - Obra Civil 100%</v>
      </c>
      <c r="G1118" s="4">
        <f>VLOOKUP(A1118,[1]HistoriaOrdenCW24031155!$C$2:$O$1413,13,FALSE)</f>
        <v>44200</v>
      </c>
      <c r="H1118" t="str">
        <f t="shared" si="18"/>
        <v>Año 2</v>
      </c>
      <c r="I1118" s="2" t="str">
        <f>VLOOKUP(LEFT(A1118,3),TablasAnexas!$A$22:$B$41,2,FALSE)</f>
        <v>Caqueta</v>
      </c>
      <c r="L1118" t="str">
        <f>VLOOKUP(A1118,[1]HistoriaOrdenCW24031155!$C$2:$F$1413,4,FALSE)</f>
        <v>Luis Ediel Torres</v>
      </c>
    </row>
    <row r="1119" spans="1:12" x14ac:dyDescent="0.25">
      <c r="A1119" t="str">
        <f>VLOOKUP("SurOccidente",[1]HistoriaOrdenCW24031155!$B1120:$C$1413,2,FALSE)</f>
        <v>NAR.La Plata</v>
      </c>
      <c r="B1119" s="3">
        <f ca="1">SUMIF([1]HistoriaOrdenCW24031155!$C$1:$E$1413,A1119,[1]HistoriaOrdenCW24031155!$E:$E)</f>
        <v>489915839</v>
      </c>
      <c r="C1119" s="1">
        <f>SUMIFS([1]HistoriaOrdenCW24031155!$E$2:$E$1413,[1]HistoriaOrdenCW24031155!$C$2:$C$1413,A1119,[1]HistoriaOrdenCW24031155!$Z$2:$Z$1413,"")</f>
        <v>0</v>
      </c>
      <c r="D1119" s="1">
        <f>SUMIFS([1]HistoriaOrdenCW24031155!$E$2:$E$1413,[1]HistoriaOrdenCW24031155!$C$2:$C$1413,A1119,[1]HistoriaOrdenCW24031155!$Z$2:$Z$1413,"&gt; 0")</f>
        <v>489915839</v>
      </c>
      <c r="E1119" s="4">
        <f>IFERROR(IF(VLOOKUP(A1119,[1]HistoriaOrdenCW24031155!$C$2:$Z$1413,24,FALSE)=0,"",VLOOKUP(A1119,[1]HistoriaOrdenCW24031155!$C$2:$Z$1413,24,FALSE)),"")</f>
        <v>44473</v>
      </c>
      <c r="F1119" s="2" t="str">
        <f>MID(IF(VLOOKUP("SurOccidente",[1]HistoriaOrdenCW24031155!$B1120:$D$1413,2,FALSE)="NA","",(VLOOKUP("SurOccidente",[1]HistoriaOrdenCW24031155!$B1120:$D$1413,3,FALSE))),1,90)</f>
        <v>Localidades 700 - Cimentación Torre</v>
      </c>
      <c r="G1119" s="4">
        <f>VLOOKUP(A1119,[1]HistoriaOrdenCW24031155!$C$2:$O$1413,13,FALSE)</f>
        <v>44200</v>
      </c>
      <c r="H1119" t="str">
        <f t="shared" si="18"/>
        <v>Año 2</v>
      </c>
      <c r="I1119" s="2" t="str">
        <f>VLOOKUP(LEFT(A1119,3),TablasAnexas!$A$22:$B$41,2,FALSE)</f>
        <v>Nariño</v>
      </c>
      <c r="L1119" t="str">
        <f>VLOOKUP(A1119,[1]HistoriaOrdenCW24031155!$C$2:$F$1413,4,FALSE)</f>
        <v>German David Diez</v>
      </c>
    </row>
    <row r="1120" spans="1:12" x14ac:dyDescent="0.25">
      <c r="A1120" t="str">
        <f>VLOOKUP("SurOccidente",[1]HistoriaOrdenCW24031155!$B1121:$C$1413,2,FALSE)</f>
        <v>NAR.La Plata</v>
      </c>
      <c r="B1120" s="3">
        <f ca="1">SUMIF([1]HistoriaOrdenCW24031155!$C$1:$E$1413,A1120,[1]HistoriaOrdenCW24031155!$E:$E)</f>
        <v>489915839</v>
      </c>
      <c r="C1120" s="1">
        <f>SUMIFS([1]HistoriaOrdenCW24031155!$E$2:$E$1413,[1]HistoriaOrdenCW24031155!$C$2:$C$1413,A1120,[1]HistoriaOrdenCW24031155!$Z$2:$Z$1413,"")</f>
        <v>0</v>
      </c>
      <c r="D1120" s="1">
        <f>SUMIFS([1]HistoriaOrdenCW24031155!$E$2:$E$1413,[1]HistoriaOrdenCW24031155!$C$2:$C$1413,A1120,[1]HistoriaOrdenCW24031155!$Z$2:$Z$1413,"&gt; 0")</f>
        <v>489915839</v>
      </c>
      <c r="E1120" s="4">
        <f>IFERROR(IF(VLOOKUP(A1120,[1]HistoriaOrdenCW24031155!$C$2:$Z$1413,24,FALSE)=0,"",VLOOKUP(A1120,[1]HistoriaOrdenCW24031155!$C$2:$Z$1413,24,FALSE)),"")</f>
        <v>44473</v>
      </c>
      <c r="F1120" s="2" t="str">
        <f>MID(IF(VLOOKUP("SurOccidente",[1]HistoriaOrdenCW24031155!$B1121:$D$1413,2,FALSE)="NA","",(VLOOKUP("SurOccidente",[1]HistoriaOrdenCW24031155!$B1121:$D$1413,3,FALSE))),1,90)</f>
        <v>Localidades 700 - Suministro e Instalación Torre</v>
      </c>
      <c r="G1120" s="4">
        <f>VLOOKUP(A1120,[1]HistoriaOrdenCW24031155!$C$2:$O$1413,13,FALSE)</f>
        <v>44200</v>
      </c>
      <c r="H1120" t="str">
        <f t="shared" si="18"/>
        <v>Año 2</v>
      </c>
      <c r="I1120" s="2" t="str">
        <f>VLOOKUP(LEFT(A1120,3),TablasAnexas!$A$22:$B$41,2,FALSE)</f>
        <v>Nariño</v>
      </c>
      <c r="L1120" t="str">
        <f>VLOOKUP(A1120,[1]HistoriaOrdenCW24031155!$C$2:$F$1413,4,FALSE)</f>
        <v>German David Diez</v>
      </c>
    </row>
    <row r="1121" spans="1:12" x14ac:dyDescent="0.25">
      <c r="A1121" t="str">
        <f>VLOOKUP("SurOccidente",[1]HistoriaOrdenCW24031155!$B1122:$C$1413,2,FALSE)</f>
        <v>NAR.La Plata</v>
      </c>
      <c r="B1121" s="3">
        <f ca="1">SUMIF([1]HistoriaOrdenCW24031155!$C$1:$E$1413,A1121,[1]HistoriaOrdenCW24031155!$E:$E)</f>
        <v>489915839</v>
      </c>
      <c r="C1121" s="1">
        <f>SUMIFS([1]HistoriaOrdenCW24031155!$E$2:$E$1413,[1]HistoriaOrdenCW24031155!$C$2:$C$1413,A1121,[1]HistoriaOrdenCW24031155!$Z$2:$Z$1413,"")</f>
        <v>0</v>
      </c>
      <c r="D1121" s="1">
        <f>SUMIFS([1]HistoriaOrdenCW24031155!$E$2:$E$1413,[1]HistoriaOrdenCW24031155!$C$2:$C$1413,A1121,[1]HistoriaOrdenCW24031155!$Z$2:$Z$1413,"&gt; 0")</f>
        <v>489915839</v>
      </c>
      <c r="E1121" s="4">
        <f>IFERROR(IF(VLOOKUP(A1121,[1]HistoriaOrdenCW24031155!$C$2:$Z$1413,24,FALSE)=0,"",VLOOKUP(A1121,[1]HistoriaOrdenCW24031155!$C$2:$Z$1413,24,FALSE)),"")</f>
        <v>44473</v>
      </c>
      <c r="F1121" s="2" t="str">
        <f>MID(IF(VLOOKUP("SurOccidente",[1]HistoriaOrdenCW24031155!$B1122:$D$1413,2,FALSE)="NA","",(VLOOKUP("SurOccidente",[1]HistoriaOrdenCW24031155!$B1122:$D$1413,3,FALSE))),1,90)</f>
        <v>Localidades 700 - Obra Eléctrica 100%</v>
      </c>
      <c r="G1121" s="4">
        <f>VLOOKUP(A1121,[1]HistoriaOrdenCW24031155!$C$2:$O$1413,13,FALSE)</f>
        <v>44200</v>
      </c>
      <c r="H1121" t="str">
        <f t="shared" si="18"/>
        <v>Año 2</v>
      </c>
      <c r="I1121" s="2" t="str">
        <f>VLOOKUP(LEFT(A1121,3),TablasAnexas!$A$22:$B$41,2,FALSE)</f>
        <v>Nariño</v>
      </c>
      <c r="L1121" t="str">
        <f>VLOOKUP(A1121,[1]HistoriaOrdenCW24031155!$C$2:$F$1413,4,FALSE)</f>
        <v>German David Diez</v>
      </c>
    </row>
    <row r="1122" spans="1:12" x14ac:dyDescent="0.25">
      <c r="A1122" t="str">
        <f>VLOOKUP("SurOccidente",[1]HistoriaOrdenCW24031155!$B1123:$C$1413,2,FALSE)</f>
        <v>PUT.Coembi</v>
      </c>
      <c r="B1122" s="3">
        <f ca="1">SUMIF([1]HistoriaOrdenCW24031155!$C$1:$E$1413,A1122,[1]HistoriaOrdenCW24031155!$E:$E)</f>
        <v>13071530</v>
      </c>
      <c r="C1122" s="1">
        <f>SUMIFS([1]HistoriaOrdenCW24031155!$E$2:$E$1413,[1]HistoriaOrdenCW24031155!$C$2:$C$1413,A1122,[1]HistoriaOrdenCW24031155!$Z$2:$Z$1413,"")</f>
        <v>0</v>
      </c>
      <c r="D1122" s="1">
        <f>SUMIFS([1]HistoriaOrdenCW24031155!$E$2:$E$1413,[1]HistoriaOrdenCW24031155!$C$2:$C$1413,A1122,[1]HistoriaOrdenCW24031155!$Z$2:$Z$1413,"&gt; 0")</f>
        <v>13071530</v>
      </c>
      <c r="E1122" s="4">
        <f>IFERROR(IF(VLOOKUP(A1122,[1]HistoriaOrdenCW24031155!$C$2:$Z$1413,24,FALSE)=0,"",VLOOKUP(A1122,[1]HistoriaOrdenCW24031155!$C$2:$Z$1413,24,FALSE)),"")</f>
        <v>44411</v>
      </c>
      <c r="F1122" s="2" t="str">
        <f>MID(IF(VLOOKUP("SurOccidente",[1]HistoriaOrdenCW24031155!$B1123:$D$1413,2,FALSE)="NA","",(VLOOKUP("SurOccidente",[1]HistoriaOrdenCW24031155!$B1123:$D$1413,3,FALSE))),1,90)</f>
        <v>Ampliación 3G/LTE - Ampliación Obras Civiles</v>
      </c>
      <c r="G1122" s="4">
        <f>VLOOKUP(A1122,[1]HistoriaOrdenCW24031155!$C$2:$O$1413,13,FALSE)</f>
        <v>44319</v>
      </c>
      <c r="H1122" t="str">
        <f t="shared" si="18"/>
        <v>Año 2</v>
      </c>
      <c r="I1122" s="2" t="str">
        <f>VLOOKUP(LEFT(A1122,3),TablasAnexas!$A$22:$B$41,2,FALSE)</f>
        <v>Putumayo</v>
      </c>
      <c r="L1122" t="str">
        <f>VLOOKUP(A1122,[1]HistoriaOrdenCW24031155!$C$2:$F$1413,4,FALSE)</f>
        <v>German Dario Mancipe</v>
      </c>
    </row>
    <row r="1123" spans="1:12" x14ac:dyDescent="0.25">
      <c r="A1123" t="str">
        <f>VLOOKUP("SurOccidente",[1]HistoriaOrdenCW24031155!$B1124:$C$1413,2,FALSE)</f>
        <v>CAU.Media Naranja</v>
      </c>
      <c r="B1123" s="3">
        <f ca="1">SUMIF([1]HistoriaOrdenCW24031155!$C$1:$E$1413,A1123,[1]HistoriaOrdenCW24031155!$E:$E)</f>
        <v>517072771</v>
      </c>
      <c r="C1123" s="1">
        <f>SUMIFS([1]HistoriaOrdenCW24031155!$E$2:$E$1413,[1]HistoriaOrdenCW24031155!$C$2:$C$1413,A1123,[1]HistoriaOrdenCW24031155!$Z$2:$Z$1413,"")</f>
        <v>0</v>
      </c>
      <c r="D1123" s="1">
        <f>SUMIFS([1]HistoriaOrdenCW24031155!$E$2:$E$1413,[1]HistoriaOrdenCW24031155!$C$2:$C$1413,A1123,[1]HistoriaOrdenCW24031155!$Z$2:$Z$1413,"&gt; 0")</f>
        <v>517072771</v>
      </c>
      <c r="E1123" s="4">
        <f>IFERROR(IF(VLOOKUP(A1123,[1]HistoriaOrdenCW24031155!$C$2:$Z$1413,24,FALSE)=0,"",VLOOKUP(A1123,[1]HistoriaOrdenCW24031155!$C$2:$Z$1413,24,FALSE)),"")</f>
        <v>44624</v>
      </c>
      <c r="F1123" s="2" t="str">
        <f>MID(IF(VLOOKUP("SurOccidente",[1]HistoriaOrdenCW24031155!$B1124:$D$1413,2,FALSE)="NA","",(VLOOKUP("SurOccidente",[1]HistoriaOrdenCW24031155!$B1124:$D$1413,3,FALSE))),1,90)</f>
        <v>Localidades 700 - Suministro e Instalación Torre</v>
      </c>
      <c r="G1123" s="4">
        <f>VLOOKUP(A1123,[1]HistoriaOrdenCW24031155!$C$2:$O$1413,13,FALSE)</f>
        <v>44565</v>
      </c>
      <c r="H1123" t="str">
        <f t="shared" si="18"/>
        <v>Año 3</v>
      </c>
      <c r="I1123" s="2" t="str">
        <f>VLOOKUP(LEFT(A1123,3),TablasAnexas!$A$22:$B$41,2,FALSE)</f>
        <v>Cauca</v>
      </c>
      <c r="L1123" t="str">
        <f>VLOOKUP(A1123,[1]HistoriaOrdenCW24031155!$C$2:$F$1413,4,FALSE)</f>
        <v>Derian Mauricio Nieto</v>
      </c>
    </row>
    <row r="1124" spans="1:12" x14ac:dyDescent="0.25">
      <c r="A1124" t="str">
        <f>VLOOKUP("SurOccidente",[1]HistoriaOrdenCW24031155!$B1125:$C$1413,2,FALSE)</f>
        <v>CAU.Media Naranja</v>
      </c>
      <c r="B1124" s="3">
        <f ca="1">SUMIF([1]HistoriaOrdenCW24031155!$C$1:$E$1413,A1124,[1]HistoriaOrdenCW24031155!$E:$E)</f>
        <v>517072771</v>
      </c>
      <c r="C1124" s="1">
        <f>SUMIFS([1]HistoriaOrdenCW24031155!$E$2:$E$1413,[1]HistoriaOrdenCW24031155!$C$2:$C$1413,A1124,[1]HistoriaOrdenCW24031155!$Z$2:$Z$1413,"")</f>
        <v>0</v>
      </c>
      <c r="D1124" s="1">
        <f>SUMIFS([1]HistoriaOrdenCW24031155!$E$2:$E$1413,[1]HistoriaOrdenCW24031155!$C$2:$C$1413,A1124,[1]HistoriaOrdenCW24031155!$Z$2:$Z$1413,"&gt; 0")</f>
        <v>517072771</v>
      </c>
      <c r="E1124" s="4">
        <f>IFERROR(IF(VLOOKUP(A1124,[1]HistoriaOrdenCW24031155!$C$2:$Z$1413,24,FALSE)=0,"",VLOOKUP(A1124,[1]HistoriaOrdenCW24031155!$C$2:$Z$1413,24,FALSE)),"")</f>
        <v>44624</v>
      </c>
      <c r="F1124" s="2" t="str">
        <f>MID(IF(VLOOKUP("SurOccidente",[1]HistoriaOrdenCW24031155!$B1125:$D$1413,2,FALSE)="NA","",(VLOOKUP("SurOccidente",[1]HistoriaOrdenCW24031155!$B1125:$D$1413,3,FALSE))),1,90)</f>
        <v>Localidades 700 - Cimentación Torre</v>
      </c>
      <c r="G1124" s="4">
        <f>VLOOKUP(A1124,[1]HistoriaOrdenCW24031155!$C$2:$O$1413,13,FALSE)</f>
        <v>44565</v>
      </c>
      <c r="H1124" t="str">
        <f t="shared" si="18"/>
        <v>Año 3</v>
      </c>
      <c r="I1124" s="2" t="str">
        <f>VLOOKUP(LEFT(A1124,3),TablasAnexas!$A$22:$B$41,2,FALSE)</f>
        <v>Cauca</v>
      </c>
      <c r="L1124" t="str">
        <f>VLOOKUP(A1124,[1]HistoriaOrdenCW24031155!$C$2:$F$1413,4,FALSE)</f>
        <v>Derian Mauricio Nieto</v>
      </c>
    </row>
    <row r="1125" spans="1:12" x14ac:dyDescent="0.25">
      <c r="A1125" t="str">
        <f>VLOOKUP("SurOccidente",[1]HistoriaOrdenCW24031155!$B1126:$C$1413,2,FALSE)</f>
        <v>CAU.Media Naranja</v>
      </c>
      <c r="B1125" s="3">
        <f ca="1">SUMIF([1]HistoriaOrdenCW24031155!$C$1:$E$1413,A1125,[1]HistoriaOrdenCW24031155!$E:$E)</f>
        <v>517072771</v>
      </c>
      <c r="C1125" s="1">
        <f>SUMIFS([1]HistoriaOrdenCW24031155!$E$2:$E$1413,[1]HistoriaOrdenCW24031155!$C$2:$C$1413,A1125,[1]HistoriaOrdenCW24031155!$Z$2:$Z$1413,"")</f>
        <v>0</v>
      </c>
      <c r="D1125" s="1">
        <f>SUMIFS([1]HistoriaOrdenCW24031155!$E$2:$E$1413,[1]HistoriaOrdenCW24031155!$C$2:$C$1413,A1125,[1]HistoriaOrdenCW24031155!$Z$2:$Z$1413,"&gt; 0")</f>
        <v>517072771</v>
      </c>
      <c r="E1125" s="4">
        <f>IFERROR(IF(VLOOKUP(A1125,[1]HistoriaOrdenCW24031155!$C$2:$Z$1413,24,FALSE)=0,"",VLOOKUP(A1125,[1]HistoriaOrdenCW24031155!$C$2:$Z$1413,24,FALSE)),"")</f>
        <v>44624</v>
      </c>
      <c r="F1125" s="2" t="str">
        <f>MID(IF(VLOOKUP("SurOccidente",[1]HistoriaOrdenCW24031155!$B1126:$D$1413,2,FALSE)="NA","",(VLOOKUP("SurOccidente",[1]HistoriaOrdenCW24031155!$B1126:$D$1413,3,FALSE))),1,90)</f>
        <v>Localidades 700 - Obra Eléctrica 100%</v>
      </c>
      <c r="G1125" s="4">
        <f>VLOOKUP(A1125,[1]HistoriaOrdenCW24031155!$C$2:$O$1413,13,FALSE)</f>
        <v>44565</v>
      </c>
      <c r="H1125" t="str">
        <f t="shared" si="18"/>
        <v>Año 3</v>
      </c>
      <c r="I1125" s="2" t="str">
        <f>VLOOKUP(LEFT(A1125,3),TablasAnexas!$A$22:$B$41,2,FALSE)</f>
        <v>Cauca</v>
      </c>
      <c r="L1125" t="str">
        <f>VLOOKUP(A1125,[1]HistoriaOrdenCW24031155!$C$2:$F$1413,4,FALSE)</f>
        <v>Derian Mauricio Nieto</v>
      </c>
    </row>
    <row r="1126" spans="1:12" x14ac:dyDescent="0.25">
      <c r="A1126" t="str">
        <f>VLOOKUP("SurOccidente",[1]HistoriaOrdenCW24031155!$B1127:$C$1413,2,FALSE)</f>
        <v>CAU.Media Naranja</v>
      </c>
      <c r="B1126" s="3">
        <f ca="1">SUMIF([1]HistoriaOrdenCW24031155!$C$1:$E$1413,A1126,[1]HistoriaOrdenCW24031155!$E:$E)</f>
        <v>517072771</v>
      </c>
      <c r="C1126" s="1">
        <f>SUMIFS([1]HistoriaOrdenCW24031155!$E$2:$E$1413,[1]HistoriaOrdenCW24031155!$C$2:$C$1413,A1126,[1]HistoriaOrdenCW24031155!$Z$2:$Z$1413,"")</f>
        <v>0</v>
      </c>
      <c r="D1126" s="1">
        <f>SUMIFS([1]HistoriaOrdenCW24031155!$E$2:$E$1413,[1]HistoriaOrdenCW24031155!$C$2:$C$1413,A1126,[1]HistoriaOrdenCW24031155!$Z$2:$Z$1413,"&gt; 0")</f>
        <v>517072771</v>
      </c>
      <c r="E1126" s="4">
        <f>IFERROR(IF(VLOOKUP(A1126,[1]HistoriaOrdenCW24031155!$C$2:$Z$1413,24,FALSE)=0,"",VLOOKUP(A1126,[1]HistoriaOrdenCW24031155!$C$2:$Z$1413,24,FALSE)),"")</f>
        <v>44624</v>
      </c>
      <c r="F1126" s="2" t="str">
        <f>MID(IF(VLOOKUP("SurOccidente",[1]HistoriaOrdenCW24031155!$B1127:$D$1413,2,FALSE)="NA","",(VLOOKUP("SurOccidente",[1]HistoriaOrdenCW24031155!$B1127:$D$1413,3,FALSE))),1,90)</f>
        <v>Localidades 700 - Obra Civil 100%</v>
      </c>
      <c r="G1126" s="4">
        <f>VLOOKUP(A1126,[1]HistoriaOrdenCW24031155!$C$2:$O$1413,13,FALSE)</f>
        <v>44565</v>
      </c>
      <c r="H1126" t="str">
        <f t="shared" si="18"/>
        <v>Año 3</v>
      </c>
      <c r="I1126" s="2" t="str">
        <f>VLOOKUP(LEFT(A1126,3),TablasAnexas!$A$22:$B$41,2,FALSE)</f>
        <v>Cauca</v>
      </c>
      <c r="L1126" t="str">
        <f>VLOOKUP(A1126,[1]HistoriaOrdenCW24031155!$C$2:$F$1413,4,FALSE)</f>
        <v>Derian Mauricio Nieto</v>
      </c>
    </row>
    <row r="1127" spans="1:12" x14ac:dyDescent="0.25">
      <c r="A1127" t="str">
        <f>VLOOKUP("SurOccidente",[1]HistoriaOrdenCW24031155!$B1128:$C$1413,2,FALSE)</f>
        <v>CAL.Juanchito</v>
      </c>
      <c r="B1127" s="3">
        <f ca="1">SUMIF([1]HistoriaOrdenCW24031155!$C$1:$E$1413,A1127,[1]HistoriaOrdenCW24031155!$E:$E)</f>
        <v>15045566</v>
      </c>
      <c r="C1127" s="1">
        <f>SUMIFS([1]HistoriaOrdenCW24031155!$E$2:$E$1413,[1]HistoriaOrdenCW24031155!$C$2:$C$1413,A1127,[1]HistoriaOrdenCW24031155!$Z$2:$Z$1413,"")</f>
        <v>0</v>
      </c>
      <c r="D1127" s="1">
        <f>SUMIFS([1]HistoriaOrdenCW24031155!$E$2:$E$1413,[1]HistoriaOrdenCW24031155!$C$2:$C$1413,A1127,[1]HistoriaOrdenCW24031155!$Z$2:$Z$1413,"&gt; 0")</f>
        <v>15045566</v>
      </c>
      <c r="E1127" s="4">
        <f>IFERROR(IF(VLOOKUP(A1127,[1]HistoriaOrdenCW24031155!$C$2:$Z$1413,24,FALSE)=0,"",VLOOKUP(A1127,[1]HistoriaOrdenCW24031155!$C$2:$Z$1413,24,FALSE)),"")</f>
        <v>44258</v>
      </c>
      <c r="F1127" s="2" t="str">
        <f>MID(IF(VLOOKUP("SurOccidente",[1]HistoriaOrdenCW24031155!$B1128:$D$1413,2,FALSE)="NA","",(VLOOKUP("SurOccidente",[1]HistoriaOrdenCW24031155!$B1128:$D$1413,3,FALSE))),1,90)</f>
        <v>Ampliación Ciudades Capitales - Ampliación Obras Civiles</v>
      </c>
      <c r="G1127" s="4">
        <f>VLOOKUP(A1127,[1]HistoriaOrdenCW24031155!$C$2:$O$1413,13,FALSE)</f>
        <v>44183</v>
      </c>
      <c r="H1127" t="str">
        <f t="shared" si="18"/>
        <v>Año 1</v>
      </c>
      <c r="I1127" s="2" t="str">
        <f>VLOOKUP(LEFT(A1127,3),TablasAnexas!$A$22:$B$41,2,FALSE)</f>
        <v>Cali</v>
      </c>
      <c r="L1127" t="str">
        <f>VLOOKUP(A1127,[1]HistoriaOrdenCW24031155!$C$2:$F$1413,4,FALSE)</f>
        <v>German David Diez</v>
      </c>
    </row>
    <row r="1128" spans="1:12" x14ac:dyDescent="0.25">
      <c r="A1128" t="str">
        <f>VLOOKUP("SurOccidente",[1]HistoriaOrdenCW24031155!$B1129:$C$1413,2,FALSE)</f>
        <v>CAQ.Pto Napoles</v>
      </c>
      <c r="B1128" s="3">
        <f ca="1">SUMIF([1]HistoriaOrdenCW24031155!$C$1:$E$1413,A1128,[1]HistoriaOrdenCW24031155!$E:$E)</f>
        <v>337193840</v>
      </c>
      <c r="C1128" s="1">
        <f>SUMIFS([1]HistoriaOrdenCW24031155!$E$2:$E$1413,[1]HistoriaOrdenCW24031155!$C$2:$C$1413,A1128,[1]HistoriaOrdenCW24031155!$Z$2:$Z$1413,"")</f>
        <v>140000000</v>
      </c>
      <c r="D1128" s="1">
        <f>SUMIFS([1]HistoriaOrdenCW24031155!$E$2:$E$1413,[1]HistoriaOrdenCW24031155!$C$2:$C$1413,A1128,[1]HistoriaOrdenCW24031155!$Z$2:$Z$1413,"&gt; 0")</f>
        <v>197193840</v>
      </c>
      <c r="E1128" s="4">
        <f>IFERROR(IF(VLOOKUP(A1128,[1]HistoriaOrdenCW24031155!$C$2:$Z$1413,24,FALSE)=0,"",VLOOKUP(A1128,[1]HistoriaOrdenCW24031155!$C$2:$Z$1413,24,FALSE)),"")</f>
        <v>44504</v>
      </c>
      <c r="F1128" s="2" t="str">
        <f>MID(IF(VLOOKUP("SurOccidente",[1]HistoriaOrdenCW24031155!$B1129:$D$1413,2,FALSE)="NA","",(VLOOKUP("SurOccidente",[1]HistoriaOrdenCW24031155!$B1129:$D$1413,3,FALSE))),1,90)</f>
        <v>Localidades 700 - Cimentación Torre</v>
      </c>
      <c r="G1128" s="4">
        <f>VLOOKUP(A1128,[1]HistoriaOrdenCW24031155!$C$2:$O$1413,13,FALSE)</f>
        <v>44196</v>
      </c>
      <c r="H1128" t="str">
        <f t="shared" si="18"/>
        <v>Año 1</v>
      </c>
      <c r="I1128" s="2" t="str">
        <f>VLOOKUP(LEFT(A1128,3),TablasAnexas!$A$22:$B$41,2,FALSE)</f>
        <v>Caqueta</v>
      </c>
      <c r="L1128" t="str">
        <f>VLOOKUP(A1128,[1]HistoriaOrdenCW24031155!$C$2:$F$1413,4,FALSE)</f>
        <v>Luis Ediel Torres</v>
      </c>
    </row>
    <row r="1129" spans="1:12" x14ac:dyDescent="0.25">
      <c r="A1129" t="str">
        <f>VLOOKUP("SurOccidente",[1]HistoriaOrdenCW24031155!$B1130:$C$1413,2,FALSE)</f>
        <v>CAQ.Pto Napoles</v>
      </c>
      <c r="B1129" s="3">
        <f ca="1">SUMIF([1]HistoriaOrdenCW24031155!$C$1:$E$1413,A1129,[1]HistoriaOrdenCW24031155!$E:$E)</f>
        <v>337193840</v>
      </c>
      <c r="C1129" s="1">
        <f>SUMIFS([1]HistoriaOrdenCW24031155!$E$2:$E$1413,[1]HistoriaOrdenCW24031155!$C$2:$C$1413,A1129,[1]HistoriaOrdenCW24031155!$Z$2:$Z$1413,"")</f>
        <v>140000000</v>
      </c>
      <c r="D1129" s="1">
        <f>SUMIFS([1]HistoriaOrdenCW24031155!$E$2:$E$1413,[1]HistoriaOrdenCW24031155!$C$2:$C$1413,A1129,[1]HistoriaOrdenCW24031155!$Z$2:$Z$1413,"&gt; 0")</f>
        <v>197193840</v>
      </c>
      <c r="E1129" s="4">
        <f>IFERROR(IF(VLOOKUP(A1129,[1]HistoriaOrdenCW24031155!$C$2:$Z$1413,24,FALSE)=0,"",VLOOKUP(A1129,[1]HistoriaOrdenCW24031155!$C$2:$Z$1413,24,FALSE)),"")</f>
        <v>44504</v>
      </c>
      <c r="F1129" s="2" t="str">
        <f>MID(IF(VLOOKUP("SurOccidente",[1]HistoriaOrdenCW24031155!$B1130:$D$1413,2,FALSE)="NA","",(VLOOKUP("SurOccidente",[1]HistoriaOrdenCW24031155!$B1130:$D$1413,3,FALSE))),1,90)</f>
        <v>Localidades 700 - Suministro e Instalación Torre</v>
      </c>
      <c r="G1129" s="4">
        <f>VLOOKUP(A1129,[1]HistoriaOrdenCW24031155!$C$2:$O$1413,13,FALSE)</f>
        <v>44196</v>
      </c>
      <c r="H1129" t="str">
        <f t="shared" si="18"/>
        <v>Año 1</v>
      </c>
      <c r="I1129" s="2" t="str">
        <f>VLOOKUP(LEFT(A1129,3),TablasAnexas!$A$22:$B$41,2,FALSE)</f>
        <v>Caqueta</v>
      </c>
      <c r="L1129" t="str">
        <f>VLOOKUP(A1129,[1]HistoriaOrdenCW24031155!$C$2:$F$1413,4,FALSE)</f>
        <v>Luis Ediel Torres</v>
      </c>
    </row>
    <row r="1130" spans="1:12" x14ac:dyDescent="0.25">
      <c r="A1130" t="str">
        <f>VLOOKUP("SurOccidente",[1]HistoriaOrdenCW24031155!$B1131:$C$1413,2,FALSE)</f>
        <v>CAQ.Pto Napoles</v>
      </c>
      <c r="B1130" s="3">
        <f ca="1">SUMIF([1]HistoriaOrdenCW24031155!$C$1:$E$1413,A1130,[1]HistoriaOrdenCW24031155!$E:$E)</f>
        <v>337193840</v>
      </c>
      <c r="C1130" s="1">
        <f>SUMIFS([1]HistoriaOrdenCW24031155!$E$2:$E$1413,[1]HistoriaOrdenCW24031155!$C$2:$C$1413,A1130,[1]HistoriaOrdenCW24031155!$Z$2:$Z$1413,"")</f>
        <v>140000000</v>
      </c>
      <c r="D1130" s="1">
        <f>SUMIFS([1]HistoriaOrdenCW24031155!$E$2:$E$1413,[1]HistoriaOrdenCW24031155!$C$2:$C$1413,A1130,[1]HistoriaOrdenCW24031155!$Z$2:$Z$1413,"&gt; 0")</f>
        <v>197193840</v>
      </c>
      <c r="E1130" s="4">
        <f>IFERROR(IF(VLOOKUP(A1130,[1]HistoriaOrdenCW24031155!$C$2:$Z$1413,24,FALSE)=0,"",VLOOKUP(A1130,[1]HistoriaOrdenCW24031155!$C$2:$Z$1413,24,FALSE)),"")</f>
        <v>44504</v>
      </c>
      <c r="F1130" s="2" t="str">
        <f>MID(IF(VLOOKUP("SurOccidente",[1]HistoriaOrdenCW24031155!$B1131:$D$1413,2,FALSE)="NA","",(VLOOKUP("SurOccidente",[1]HistoriaOrdenCW24031155!$B1131:$D$1413,3,FALSE))),1,90)</f>
        <v>Localidades 700 - Obra Civil 100%</v>
      </c>
      <c r="G1130" s="4">
        <f>VLOOKUP(A1130,[1]HistoriaOrdenCW24031155!$C$2:$O$1413,13,FALSE)</f>
        <v>44196</v>
      </c>
      <c r="H1130" t="str">
        <f t="shared" si="18"/>
        <v>Año 1</v>
      </c>
      <c r="I1130" s="2" t="str">
        <f>VLOOKUP(LEFT(A1130,3),TablasAnexas!$A$22:$B$41,2,FALSE)</f>
        <v>Caqueta</v>
      </c>
      <c r="L1130" t="str">
        <f>VLOOKUP(A1130,[1]HistoriaOrdenCW24031155!$C$2:$F$1413,4,FALSE)</f>
        <v>Luis Ediel Torres</v>
      </c>
    </row>
    <row r="1131" spans="1:12" x14ac:dyDescent="0.25">
      <c r="A1131" t="str">
        <f>VLOOKUP("SurOccidente",[1]HistoriaOrdenCW24031155!$B1132:$C$1413,2,FALSE)</f>
        <v>NAR.Tumaco-7</v>
      </c>
      <c r="B1131" s="3">
        <f ca="1">SUMIF([1]HistoriaOrdenCW24031155!$C$1:$E$1413,A1131,[1]HistoriaOrdenCW24031155!$E:$E)</f>
        <v>52189848</v>
      </c>
      <c r="C1131" s="1">
        <f>SUMIFS([1]HistoriaOrdenCW24031155!$E$2:$E$1413,[1]HistoriaOrdenCW24031155!$C$2:$C$1413,A1131,[1]HistoriaOrdenCW24031155!$Z$2:$Z$1413,"")</f>
        <v>0</v>
      </c>
      <c r="D1131" s="1">
        <f>SUMIFS([1]HistoriaOrdenCW24031155!$E$2:$E$1413,[1]HistoriaOrdenCW24031155!$C$2:$C$1413,A1131,[1]HistoriaOrdenCW24031155!$Z$2:$Z$1413,"&gt; 0")</f>
        <v>52189848</v>
      </c>
      <c r="E1131" s="4">
        <f>IFERROR(IF(VLOOKUP(A1131,[1]HistoriaOrdenCW24031155!$C$2:$Z$1413,24,FALSE)=0,"",VLOOKUP(A1131,[1]HistoriaOrdenCW24031155!$C$2:$Z$1413,24,FALSE)),"")</f>
        <v>44624</v>
      </c>
      <c r="F1131" s="2" t="str">
        <f>MID(IF(VLOOKUP("SurOccidente",[1]HistoriaOrdenCW24031155!$B1132:$D$1413,2,FALSE)="NA","",(VLOOKUP("SurOccidente",[1]HistoriaOrdenCW24031155!$B1132:$D$1413,3,FALSE))),1,90)</f>
        <v>Adecuaciones - Obras Eléctricas Menores</v>
      </c>
      <c r="G1131" s="4">
        <f>VLOOKUP(A1131,[1]HistoriaOrdenCW24031155!$C$2:$O$1413,13,FALSE)</f>
        <v>44582</v>
      </c>
      <c r="H1131" t="str">
        <f t="shared" si="18"/>
        <v>Año 3</v>
      </c>
      <c r="I1131" s="2" t="str">
        <f>VLOOKUP(LEFT(A1131,3),TablasAnexas!$A$22:$B$41,2,FALSE)</f>
        <v>Nariño</v>
      </c>
      <c r="L1131" t="str">
        <f>VLOOKUP(A1131,[1]HistoriaOrdenCW24031155!$C$2:$F$1413,4,FALSE)</f>
        <v>German Dario Mancipe</v>
      </c>
    </row>
    <row r="1132" spans="1:12" x14ac:dyDescent="0.25">
      <c r="A1132" t="str">
        <f>VLOOKUP("SurOccidente",[1]HistoriaOrdenCW24031155!$B1133:$C$1413,2,FALSE)</f>
        <v>NAR.La Plata</v>
      </c>
      <c r="B1132" s="3">
        <f ca="1">SUMIF([1]HistoriaOrdenCW24031155!$C$1:$E$1413,A1132,[1]HistoriaOrdenCW24031155!$E:$E)</f>
        <v>489915839</v>
      </c>
      <c r="C1132" s="1">
        <f>SUMIFS([1]HistoriaOrdenCW24031155!$E$2:$E$1413,[1]HistoriaOrdenCW24031155!$C$2:$C$1413,A1132,[1]HistoriaOrdenCW24031155!$Z$2:$Z$1413,"")</f>
        <v>0</v>
      </c>
      <c r="D1132" s="1">
        <f>SUMIFS([1]HistoriaOrdenCW24031155!$E$2:$E$1413,[1]HistoriaOrdenCW24031155!$C$2:$C$1413,A1132,[1]HistoriaOrdenCW24031155!$Z$2:$Z$1413,"&gt; 0")</f>
        <v>489915839</v>
      </c>
      <c r="E1132" s="4">
        <f>IFERROR(IF(VLOOKUP(A1132,[1]HistoriaOrdenCW24031155!$C$2:$Z$1413,24,FALSE)=0,"",VLOOKUP(A1132,[1]HistoriaOrdenCW24031155!$C$2:$Z$1413,24,FALSE)),"")</f>
        <v>44473</v>
      </c>
      <c r="F1132" s="2" t="str">
        <f>MID(IF(VLOOKUP("SurOccidente",[1]HistoriaOrdenCW24031155!$B1133:$D$1413,2,FALSE)="NA","",(VLOOKUP("SurOccidente",[1]HistoriaOrdenCW24031155!$B1133:$D$1413,3,FALSE))),1,90)</f>
        <v>Localidades 700 - Obra Civil 100%</v>
      </c>
      <c r="G1132" s="4">
        <f>VLOOKUP(A1132,[1]HistoriaOrdenCW24031155!$C$2:$O$1413,13,FALSE)</f>
        <v>44200</v>
      </c>
      <c r="H1132" t="str">
        <f t="shared" si="18"/>
        <v>Año 2</v>
      </c>
      <c r="I1132" s="2" t="str">
        <f>VLOOKUP(LEFT(A1132,3),TablasAnexas!$A$22:$B$41,2,FALSE)</f>
        <v>Nariño</v>
      </c>
      <c r="L1132" t="str">
        <f>VLOOKUP(A1132,[1]HistoriaOrdenCW24031155!$C$2:$F$1413,4,FALSE)</f>
        <v>German David Diez</v>
      </c>
    </row>
    <row r="1133" spans="1:12" x14ac:dyDescent="0.25">
      <c r="A1133" t="str">
        <f>VLOOKUP("SurOccidente",[1]HistoriaOrdenCW24031155!$B1134:$C$1413,2,FALSE)</f>
        <v>TUL.San Fernando</v>
      </c>
      <c r="B1133" s="3">
        <f ca="1">SUMIF([1]HistoriaOrdenCW24031155!$C$1:$E$1413,A1133,[1]HistoriaOrdenCW24031155!$E:$E)</f>
        <v>2104070</v>
      </c>
      <c r="C1133" s="1">
        <f>SUMIFS([1]HistoriaOrdenCW24031155!$E$2:$E$1413,[1]HistoriaOrdenCW24031155!$C$2:$C$1413,A1133,[1]HistoriaOrdenCW24031155!$Z$2:$Z$1413,"")</f>
        <v>0</v>
      </c>
      <c r="D1133" s="1">
        <f>SUMIFS([1]HistoriaOrdenCW24031155!$E$2:$E$1413,[1]HistoriaOrdenCW24031155!$C$2:$C$1413,A1133,[1]HistoriaOrdenCW24031155!$Z$2:$Z$1413,"&gt; 0")</f>
        <v>2104070</v>
      </c>
      <c r="E1133" s="4">
        <f>IFERROR(IF(VLOOKUP(A1133,[1]HistoriaOrdenCW24031155!$C$2:$Z$1413,24,FALSE)=0,"",VLOOKUP(A1133,[1]HistoriaOrdenCW24031155!$C$2:$Z$1413,24,FALSE)),"")</f>
        <v>44202</v>
      </c>
      <c r="F1133" s="2" t="str">
        <f>MID(IF(VLOOKUP("SurOccidente",[1]HistoriaOrdenCW24031155!$B1134:$D$1413,2,FALSE)="NA","",(VLOOKUP("SurOccidente",[1]HistoriaOrdenCW24031155!$B1134:$D$1413,3,FALSE))),1,90)</f>
        <v>Ampliación 3G/LTE - Ampliación Obras Civiles</v>
      </c>
      <c r="G1133" s="4">
        <f>VLOOKUP(A1133,[1]HistoriaOrdenCW24031155!$C$2:$O$1413,13,FALSE)</f>
        <v>44175</v>
      </c>
      <c r="H1133" t="str">
        <f t="shared" si="18"/>
        <v>Año 1</v>
      </c>
      <c r="I1133" s="2" t="str">
        <f>VLOOKUP(LEFT(A1133,3),TablasAnexas!$A$22:$B$41,2,FALSE)</f>
        <v>Tulua</v>
      </c>
      <c r="L1133" t="str">
        <f>VLOOKUP(A1133,[1]HistoriaOrdenCW24031155!$C$2:$F$1413,4,FALSE)</f>
        <v>German David Diez</v>
      </c>
    </row>
    <row r="1134" spans="1:12" x14ac:dyDescent="0.25">
      <c r="A1134" t="str">
        <f>VLOOKUP("SurOccidente",[1]HistoriaOrdenCW24031155!$B1135:$C$1413,2,FALSE)</f>
        <v>CAQ.Pto Manrique-2</v>
      </c>
      <c r="B1134" s="3">
        <f ca="1">SUMIF([1]HistoriaOrdenCW24031155!$C$1:$E$1413,A1134,[1]HistoriaOrdenCW24031155!$E:$E)</f>
        <v>217123292</v>
      </c>
      <c r="C1134" s="1">
        <f>SUMIFS([1]HistoriaOrdenCW24031155!$E$2:$E$1413,[1]HistoriaOrdenCW24031155!$C$2:$C$1413,A1134,[1]HistoriaOrdenCW24031155!$Z$2:$Z$1413,"")</f>
        <v>0</v>
      </c>
      <c r="D1134" s="1">
        <f>SUMIFS([1]HistoriaOrdenCW24031155!$E$2:$E$1413,[1]HistoriaOrdenCW24031155!$C$2:$C$1413,A1134,[1]HistoriaOrdenCW24031155!$Z$2:$Z$1413,"&gt; 0")</f>
        <v>217123292</v>
      </c>
      <c r="E1134" s="4">
        <f>IFERROR(IF(VLOOKUP(A1134,[1]HistoriaOrdenCW24031155!$C$2:$Z$1413,24,FALSE)=0,"",VLOOKUP(A1134,[1]HistoriaOrdenCW24031155!$C$2:$Z$1413,24,FALSE)),"")</f>
        <v>44473</v>
      </c>
      <c r="F1134" s="2" t="str">
        <f>MID(IF(VLOOKUP("SurOccidente",[1]HistoriaOrdenCW24031155!$B1135:$D$1413,2,FALSE)="NA","",(VLOOKUP("SurOccidente",[1]HistoriaOrdenCW24031155!$B1135:$D$1413,3,FALSE))),1,90)</f>
        <v>Localidades 700 - Obra Eléctrica 100%</v>
      </c>
      <c r="G1134" s="4">
        <f>VLOOKUP(A1134,[1]HistoriaOrdenCW24031155!$C$2:$O$1413,13,FALSE)</f>
        <v>44196</v>
      </c>
      <c r="H1134" t="str">
        <f t="shared" si="18"/>
        <v>Año 1</v>
      </c>
      <c r="I1134" s="2" t="str">
        <f>VLOOKUP(LEFT(A1134,3),TablasAnexas!$A$22:$B$41,2,FALSE)</f>
        <v>Caqueta</v>
      </c>
      <c r="L1134" t="str">
        <f>VLOOKUP(A1134,[1]HistoriaOrdenCW24031155!$C$2:$F$1413,4,FALSE)</f>
        <v>Luis Ediel Torres</v>
      </c>
    </row>
    <row r="1135" spans="1:12" x14ac:dyDescent="0.25">
      <c r="A1135" t="str">
        <f>VLOOKUP("SurOccidente",[1]HistoriaOrdenCW24031155!$B1136:$C$1413,2,FALSE)</f>
        <v>CAQ.Pto Manrique-2</v>
      </c>
      <c r="B1135" s="3">
        <f ca="1">SUMIF([1]HistoriaOrdenCW24031155!$C$1:$E$1413,A1135,[1]HistoriaOrdenCW24031155!$E:$E)</f>
        <v>217123292</v>
      </c>
      <c r="C1135" s="1">
        <f>SUMIFS([1]HistoriaOrdenCW24031155!$E$2:$E$1413,[1]HistoriaOrdenCW24031155!$C$2:$C$1413,A1135,[1]HistoriaOrdenCW24031155!$Z$2:$Z$1413,"")</f>
        <v>0</v>
      </c>
      <c r="D1135" s="1">
        <f>SUMIFS([1]HistoriaOrdenCW24031155!$E$2:$E$1413,[1]HistoriaOrdenCW24031155!$C$2:$C$1413,A1135,[1]HistoriaOrdenCW24031155!$Z$2:$Z$1413,"&gt; 0")</f>
        <v>217123292</v>
      </c>
      <c r="E1135" s="4">
        <f>IFERROR(IF(VLOOKUP(A1135,[1]HistoriaOrdenCW24031155!$C$2:$Z$1413,24,FALSE)=0,"",VLOOKUP(A1135,[1]HistoriaOrdenCW24031155!$C$2:$Z$1413,24,FALSE)),"")</f>
        <v>44473</v>
      </c>
      <c r="F1135" s="2" t="str">
        <f>MID(IF(VLOOKUP("SurOccidente",[1]HistoriaOrdenCW24031155!$B1136:$D$1413,2,FALSE)="NA","",(VLOOKUP("SurOccidente",[1]HistoriaOrdenCW24031155!$B1136:$D$1413,3,FALSE))),1,90)</f>
        <v>Localidades 700 - Obra Civil 100%</v>
      </c>
      <c r="G1135" s="4">
        <f>VLOOKUP(A1135,[1]HistoriaOrdenCW24031155!$C$2:$O$1413,13,FALSE)</f>
        <v>44196</v>
      </c>
      <c r="H1135" t="str">
        <f t="shared" si="18"/>
        <v>Año 1</v>
      </c>
      <c r="I1135" s="2" t="str">
        <f>VLOOKUP(LEFT(A1135,3),TablasAnexas!$A$22:$B$41,2,FALSE)</f>
        <v>Caqueta</v>
      </c>
      <c r="L1135" t="str">
        <f>VLOOKUP(A1135,[1]HistoriaOrdenCW24031155!$C$2:$F$1413,4,FALSE)</f>
        <v>Luis Ediel Torres</v>
      </c>
    </row>
    <row r="1136" spans="1:12" x14ac:dyDescent="0.25">
      <c r="A1136" t="str">
        <f>VLOOKUP("SurOccidente",[1]HistoriaOrdenCW24031155!$B1137:$C$1413,2,FALSE)</f>
        <v>CAQ.El Carbon</v>
      </c>
      <c r="B1136" s="3">
        <f ca="1">SUMIF([1]HistoriaOrdenCW24031155!$C$1:$E$1413,A1136,[1]HistoriaOrdenCW24031155!$E:$E)</f>
        <v>420906110</v>
      </c>
      <c r="C1136" s="1">
        <f>SUMIFS([1]HistoriaOrdenCW24031155!$E$2:$E$1413,[1]HistoriaOrdenCW24031155!$C$2:$C$1413,A1136,[1]HistoriaOrdenCW24031155!$Z$2:$Z$1413,"")</f>
        <v>0</v>
      </c>
      <c r="D1136" s="1">
        <f>SUMIFS([1]HistoriaOrdenCW24031155!$E$2:$E$1413,[1]HistoriaOrdenCW24031155!$C$2:$C$1413,A1136,[1]HistoriaOrdenCW24031155!$Z$2:$Z$1413,"&gt; 0")</f>
        <v>420906110</v>
      </c>
      <c r="E1136" s="4">
        <f>IFERROR(IF(VLOOKUP(A1136,[1]HistoriaOrdenCW24031155!$C$2:$Z$1413,24,FALSE)=0,"",VLOOKUP(A1136,[1]HistoriaOrdenCW24031155!$C$2:$Z$1413,24,FALSE)),"")</f>
        <v>44624</v>
      </c>
      <c r="F1136" s="2" t="str">
        <f>MID(IF(VLOOKUP("SurOccidente",[1]HistoriaOrdenCW24031155!$B1137:$D$1413,2,FALSE)="NA","",(VLOOKUP("SurOccidente",[1]HistoriaOrdenCW24031155!$B1137:$D$1413,3,FALSE))),1,90)</f>
        <v>Localidades 700 - Obra Eléctrica 100%</v>
      </c>
      <c r="G1136" s="4">
        <f>VLOOKUP(A1136,[1]HistoriaOrdenCW24031155!$C$2:$O$1413,13,FALSE)</f>
        <v>44590</v>
      </c>
      <c r="H1136" t="str">
        <f t="shared" si="18"/>
        <v>Año 3</v>
      </c>
      <c r="I1136" s="2" t="str">
        <f>VLOOKUP(LEFT(A1136,3),TablasAnexas!$A$22:$B$41,2,FALSE)</f>
        <v>Caqueta</v>
      </c>
      <c r="L1136" t="str">
        <f>VLOOKUP(A1136,[1]HistoriaOrdenCW24031155!$C$2:$F$1413,4,FALSE)</f>
        <v>German Dario Mancipe</v>
      </c>
    </row>
    <row r="1137" spans="1:12" x14ac:dyDescent="0.25">
      <c r="A1137" t="str">
        <f>VLOOKUP("SurOccidente",[1]HistoriaOrdenCW24031155!$B1138:$C$1413,2,FALSE)</f>
        <v>CAQ.El Carbon</v>
      </c>
      <c r="B1137" s="3">
        <f ca="1">SUMIF([1]HistoriaOrdenCW24031155!$C$1:$E$1413,A1137,[1]HistoriaOrdenCW24031155!$E:$E)</f>
        <v>420906110</v>
      </c>
      <c r="C1137" s="1">
        <f>SUMIFS([1]HistoriaOrdenCW24031155!$E$2:$E$1413,[1]HistoriaOrdenCW24031155!$C$2:$C$1413,A1137,[1]HistoriaOrdenCW24031155!$Z$2:$Z$1413,"")</f>
        <v>0</v>
      </c>
      <c r="D1137" s="1">
        <f>SUMIFS([1]HistoriaOrdenCW24031155!$E$2:$E$1413,[1]HistoriaOrdenCW24031155!$C$2:$C$1413,A1137,[1]HistoriaOrdenCW24031155!$Z$2:$Z$1413,"&gt; 0")</f>
        <v>420906110</v>
      </c>
      <c r="E1137" s="4">
        <f>IFERROR(IF(VLOOKUP(A1137,[1]HistoriaOrdenCW24031155!$C$2:$Z$1413,24,FALSE)=0,"",VLOOKUP(A1137,[1]HistoriaOrdenCW24031155!$C$2:$Z$1413,24,FALSE)),"")</f>
        <v>44624</v>
      </c>
      <c r="F1137" s="2" t="str">
        <f>MID(IF(VLOOKUP("SurOccidente",[1]HistoriaOrdenCW24031155!$B1138:$D$1413,2,FALSE)="NA","",(VLOOKUP("SurOccidente",[1]HistoriaOrdenCW24031155!$B1138:$D$1413,3,FALSE))),1,90)</f>
        <v>Localidades 700 - Cimentación Torre</v>
      </c>
      <c r="G1137" s="4">
        <f>VLOOKUP(A1137,[1]HistoriaOrdenCW24031155!$C$2:$O$1413,13,FALSE)</f>
        <v>44590</v>
      </c>
      <c r="H1137" t="str">
        <f t="shared" si="18"/>
        <v>Año 3</v>
      </c>
      <c r="I1137" s="2" t="str">
        <f>VLOOKUP(LEFT(A1137,3),TablasAnexas!$A$22:$B$41,2,FALSE)</f>
        <v>Caqueta</v>
      </c>
      <c r="L1137" t="str">
        <f>VLOOKUP(A1137,[1]HistoriaOrdenCW24031155!$C$2:$F$1413,4,FALSE)</f>
        <v>German Dario Mancipe</v>
      </c>
    </row>
    <row r="1138" spans="1:12" x14ac:dyDescent="0.25">
      <c r="A1138" t="str">
        <f>VLOOKUP("SurOccidente",[1]HistoriaOrdenCW24031155!$B1139:$C$1413,2,FALSE)</f>
        <v>CAQ.El Carbon</v>
      </c>
      <c r="B1138" s="3">
        <f ca="1">SUMIF([1]HistoriaOrdenCW24031155!$C$1:$E$1413,A1138,[1]HistoriaOrdenCW24031155!$E:$E)</f>
        <v>420906110</v>
      </c>
      <c r="C1138" s="1">
        <f>SUMIFS([1]HistoriaOrdenCW24031155!$E$2:$E$1413,[1]HistoriaOrdenCW24031155!$C$2:$C$1413,A1138,[1]HistoriaOrdenCW24031155!$Z$2:$Z$1413,"")</f>
        <v>0</v>
      </c>
      <c r="D1138" s="1">
        <f>SUMIFS([1]HistoriaOrdenCW24031155!$E$2:$E$1413,[1]HistoriaOrdenCW24031155!$C$2:$C$1413,A1138,[1]HistoriaOrdenCW24031155!$Z$2:$Z$1413,"&gt; 0")</f>
        <v>420906110</v>
      </c>
      <c r="E1138" s="4">
        <f>IFERROR(IF(VLOOKUP(A1138,[1]HistoriaOrdenCW24031155!$C$2:$Z$1413,24,FALSE)=0,"",VLOOKUP(A1138,[1]HistoriaOrdenCW24031155!$C$2:$Z$1413,24,FALSE)),"")</f>
        <v>44624</v>
      </c>
      <c r="F1138" s="2" t="str">
        <f>MID(IF(VLOOKUP("SurOccidente",[1]HistoriaOrdenCW24031155!$B1139:$D$1413,2,FALSE)="NA","",(VLOOKUP("SurOccidente",[1]HistoriaOrdenCW24031155!$B1139:$D$1413,3,FALSE))),1,90)</f>
        <v>Localidades 700 - Suministro e Instalación Torre</v>
      </c>
      <c r="G1138" s="4">
        <f>VLOOKUP(A1138,[1]HistoriaOrdenCW24031155!$C$2:$O$1413,13,FALSE)</f>
        <v>44590</v>
      </c>
      <c r="H1138" t="str">
        <f t="shared" si="18"/>
        <v>Año 3</v>
      </c>
      <c r="I1138" s="2" t="str">
        <f>VLOOKUP(LEFT(A1138,3),TablasAnexas!$A$22:$B$41,2,FALSE)</f>
        <v>Caqueta</v>
      </c>
      <c r="L1138" t="str">
        <f>VLOOKUP(A1138,[1]HistoriaOrdenCW24031155!$C$2:$F$1413,4,FALSE)</f>
        <v>German Dario Mancipe</v>
      </c>
    </row>
    <row r="1139" spans="1:12" x14ac:dyDescent="0.25">
      <c r="A1139" t="str">
        <f>VLOOKUP("SurOccidente",[1]HistoriaOrdenCW24031155!$B1140:$C$1413,2,FALSE)</f>
        <v>CAQ.El Carbon</v>
      </c>
      <c r="B1139" s="3">
        <f ca="1">SUMIF([1]HistoriaOrdenCW24031155!$C$1:$E$1413,A1139,[1]HistoriaOrdenCW24031155!$E:$E)</f>
        <v>420906110</v>
      </c>
      <c r="C1139" s="1">
        <f>SUMIFS([1]HistoriaOrdenCW24031155!$E$2:$E$1413,[1]HistoriaOrdenCW24031155!$C$2:$C$1413,A1139,[1]HistoriaOrdenCW24031155!$Z$2:$Z$1413,"")</f>
        <v>0</v>
      </c>
      <c r="D1139" s="1">
        <f>SUMIFS([1]HistoriaOrdenCW24031155!$E$2:$E$1413,[1]HistoriaOrdenCW24031155!$C$2:$C$1413,A1139,[1]HistoriaOrdenCW24031155!$Z$2:$Z$1413,"&gt; 0")</f>
        <v>420906110</v>
      </c>
      <c r="E1139" s="4">
        <f>IFERROR(IF(VLOOKUP(A1139,[1]HistoriaOrdenCW24031155!$C$2:$Z$1413,24,FALSE)=0,"",VLOOKUP(A1139,[1]HistoriaOrdenCW24031155!$C$2:$Z$1413,24,FALSE)),"")</f>
        <v>44624</v>
      </c>
      <c r="F1139" s="2" t="str">
        <f>MID(IF(VLOOKUP("SurOccidente",[1]HistoriaOrdenCW24031155!$B1140:$D$1413,2,FALSE)="NA","",(VLOOKUP("SurOccidente",[1]HistoriaOrdenCW24031155!$B1140:$D$1413,3,FALSE))),1,90)</f>
        <v>Localidades 700 - Obra Civil 100%</v>
      </c>
      <c r="G1139" s="4">
        <f>VLOOKUP(A1139,[1]HistoriaOrdenCW24031155!$C$2:$O$1413,13,FALSE)</f>
        <v>44590</v>
      </c>
      <c r="H1139" t="str">
        <f t="shared" si="18"/>
        <v>Año 3</v>
      </c>
      <c r="I1139" s="2" t="str">
        <f>VLOOKUP(LEFT(A1139,3),TablasAnexas!$A$22:$B$41,2,FALSE)</f>
        <v>Caqueta</v>
      </c>
      <c r="L1139" t="str">
        <f>VLOOKUP(A1139,[1]HistoriaOrdenCW24031155!$C$2:$F$1413,4,FALSE)</f>
        <v>German Dario Mancipe</v>
      </c>
    </row>
    <row r="1140" spans="1:12" x14ac:dyDescent="0.25">
      <c r="A1140" t="str">
        <f>VLOOKUP("SurOccidente",[1]HistoriaOrdenCW24031155!$B1141:$C$1413,2,FALSE)</f>
        <v>CAQ.Solano P Blancas</v>
      </c>
      <c r="B1140" s="3">
        <f ca="1">SUMIF([1]HistoriaOrdenCW24031155!$C$1:$E$1413,A1140,[1]HistoriaOrdenCW24031155!$E:$E)</f>
        <v>558696404</v>
      </c>
      <c r="C1140" s="1">
        <f>SUMIFS([1]HistoriaOrdenCW24031155!$E$2:$E$1413,[1]HistoriaOrdenCW24031155!$C$2:$C$1413,A1140,[1]HistoriaOrdenCW24031155!$Z$2:$Z$1413,"")</f>
        <v>0</v>
      </c>
      <c r="D1140" s="1">
        <f>SUMIFS([1]HistoriaOrdenCW24031155!$E$2:$E$1413,[1]HistoriaOrdenCW24031155!$C$2:$C$1413,A1140,[1]HistoriaOrdenCW24031155!$Z$2:$Z$1413,"&gt; 0")</f>
        <v>558696404</v>
      </c>
      <c r="E1140" s="4">
        <f>IFERROR(IF(VLOOKUP(A1140,[1]HistoriaOrdenCW24031155!$C$2:$Z$1413,24,FALSE)=0,"",VLOOKUP(A1140,[1]HistoriaOrdenCW24031155!$C$2:$Z$1413,24,FALSE)),"")</f>
        <v>44378</v>
      </c>
      <c r="F1140" s="2" t="str">
        <f>MID(IF(VLOOKUP("SurOccidente",[1]HistoriaOrdenCW24031155!$B1141:$D$1413,2,FALSE)="NA","",(VLOOKUP("SurOccidente",[1]HistoriaOrdenCW24031155!$B1141:$D$1413,3,FALSE))),1,90)</f>
        <v>Localidades 700 - Cimentación Torre</v>
      </c>
      <c r="G1140" s="4">
        <f>VLOOKUP(A1140,[1]HistoriaOrdenCW24031155!$C$2:$O$1413,13,FALSE)</f>
        <v>44186</v>
      </c>
      <c r="H1140" t="str">
        <f t="shared" si="18"/>
        <v>Año 1</v>
      </c>
      <c r="I1140" s="2" t="str">
        <f>VLOOKUP(LEFT(A1140,3),TablasAnexas!$A$22:$B$41,2,FALSE)</f>
        <v>Caqueta</v>
      </c>
      <c r="L1140" t="str">
        <f>VLOOKUP(A1140,[1]HistoriaOrdenCW24031155!$C$2:$F$1413,4,FALSE)</f>
        <v>Luis Ediel Torres</v>
      </c>
    </row>
    <row r="1141" spans="1:12" x14ac:dyDescent="0.25">
      <c r="A1141" t="str">
        <f>VLOOKUP("SurOccidente",[1]HistoriaOrdenCW24031155!$B1142:$C$1413,2,FALSE)</f>
        <v>CAQ.Solano P Blancas</v>
      </c>
      <c r="B1141" s="3">
        <f ca="1">SUMIF([1]HistoriaOrdenCW24031155!$C$1:$E$1413,A1141,[1]HistoriaOrdenCW24031155!$E:$E)</f>
        <v>558696404</v>
      </c>
      <c r="C1141" s="1">
        <f>SUMIFS([1]HistoriaOrdenCW24031155!$E$2:$E$1413,[1]HistoriaOrdenCW24031155!$C$2:$C$1413,A1141,[1]HistoriaOrdenCW24031155!$Z$2:$Z$1413,"")</f>
        <v>0</v>
      </c>
      <c r="D1141" s="1">
        <f>SUMIFS([1]HistoriaOrdenCW24031155!$E$2:$E$1413,[1]HistoriaOrdenCW24031155!$C$2:$C$1413,A1141,[1]HistoriaOrdenCW24031155!$Z$2:$Z$1413,"&gt; 0")</f>
        <v>558696404</v>
      </c>
      <c r="E1141" s="4">
        <f>IFERROR(IF(VLOOKUP(A1141,[1]HistoriaOrdenCW24031155!$C$2:$Z$1413,24,FALSE)=0,"",VLOOKUP(A1141,[1]HistoriaOrdenCW24031155!$C$2:$Z$1413,24,FALSE)),"")</f>
        <v>44378</v>
      </c>
      <c r="F1141" s="2" t="str">
        <f>MID(IF(VLOOKUP("SurOccidente",[1]HistoriaOrdenCW24031155!$B1142:$D$1413,2,FALSE)="NA","",(VLOOKUP("SurOccidente",[1]HistoriaOrdenCW24031155!$B1142:$D$1413,3,FALSE))),1,90)</f>
        <v>Localidades 700 - Suministro e Instalación Torre</v>
      </c>
      <c r="G1141" s="4">
        <f>VLOOKUP(A1141,[1]HistoriaOrdenCW24031155!$C$2:$O$1413,13,FALSE)</f>
        <v>44186</v>
      </c>
      <c r="H1141" t="str">
        <f t="shared" si="18"/>
        <v>Año 1</v>
      </c>
      <c r="I1141" s="2" t="str">
        <f>VLOOKUP(LEFT(A1141,3),TablasAnexas!$A$22:$B$41,2,FALSE)</f>
        <v>Caqueta</v>
      </c>
      <c r="L1141" t="str">
        <f>VLOOKUP(A1141,[1]HistoriaOrdenCW24031155!$C$2:$F$1413,4,FALSE)</f>
        <v>Luis Ediel Torres</v>
      </c>
    </row>
    <row r="1142" spans="1:12" x14ac:dyDescent="0.25">
      <c r="A1142" t="str">
        <f>VLOOKUP("SurOccidente",[1]HistoriaOrdenCW24031155!$B1143:$C$1413,2,FALSE)</f>
        <v>CAQ.Solano P Blancas</v>
      </c>
      <c r="B1142" s="3">
        <f ca="1">SUMIF([1]HistoriaOrdenCW24031155!$C$1:$E$1413,A1142,[1]HistoriaOrdenCW24031155!$E:$E)</f>
        <v>558696404</v>
      </c>
      <c r="C1142" s="1">
        <f>SUMIFS([1]HistoriaOrdenCW24031155!$E$2:$E$1413,[1]HistoriaOrdenCW24031155!$C$2:$C$1413,A1142,[1]HistoriaOrdenCW24031155!$Z$2:$Z$1413,"")</f>
        <v>0</v>
      </c>
      <c r="D1142" s="1">
        <f>SUMIFS([1]HistoriaOrdenCW24031155!$E$2:$E$1413,[1]HistoriaOrdenCW24031155!$C$2:$C$1413,A1142,[1]HistoriaOrdenCW24031155!$Z$2:$Z$1413,"&gt; 0")</f>
        <v>558696404</v>
      </c>
      <c r="E1142" s="4">
        <f>IFERROR(IF(VLOOKUP(A1142,[1]HistoriaOrdenCW24031155!$C$2:$Z$1413,24,FALSE)=0,"",VLOOKUP(A1142,[1]HistoriaOrdenCW24031155!$C$2:$Z$1413,24,FALSE)),"")</f>
        <v>44378</v>
      </c>
      <c r="F1142" s="2" t="str">
        <f>MID(IF(VLOOKUP("SurOccidente",[1]HistoriaOrdenCW24031155!$B1143:$D$1413,2,FALSE)="NA","",(VLOOKUP("SurOccidente",[1]HistoriaOrdenCW24031155!$B1143:$D$1413,3,FALSE))),1,90)</f>
        <v>Localidades 700 - Obra Civil 100%</v>
      </c>
      <c r="G1142" s="4">
        <f>VLOOKUP(A1142,[1]HistoriaOrdenCW24031155!$C$2:$O$1413,13,FALSE)</f>
        <v>44186</v>
      </c>
      <c r="H1142" t="str">
        <f t="shared" si="18"/>
        <v>Año 1</v>
      </c>
      <c r="I1142" s="2" t="str">
        <f>VLOOKUP(LEFT(A1142,3),TablasAnexas!$A$22:$B$41,2,FALSE)</f>
        <v>Caqueta</v>
      </c>
      <c r="L1142" t="str">
        <f>VLOOKUP(A1142,[1]HistoriaOrdenCW24031155!$C$2:$F$1413,4,FALSE)</f>
        <v>Luis Ediel Torres</v>
      </c>
    </row>
    <row r="1143" spans="1:12" x14ac:dyDescent="0.25">
      <c r="A1143" t="str">
        <f>VLOOKUP("SurOccidente",[1]HistoriaOrdenCW24031155!$B1144:$C$1413,2,FALSE)</f>
        <v>CAQ.Maguare</v>
      </c>
      <c r="B1143" s="3">
        <f ca="1">SUMIF([1]HistoriaOrdenCW24031155!$C$1:$E$1413,A1143,[1]HistoriaOrdenCW24031155!$E:$E)</f>
        <v>220334190</v>
      </c>
      <c r="C1143" s="1">
        <f>SUMIFS([1]HistoriaOrdenCW24031155!$E$2:$E$1413,[1]HistoriaOrdenCW24031155!$C$2:$C$1413,A1143,[1]HistoriaOrdenCW24031155!$Z$2:$Z$1413,"")</f>
        <v>0</v>
      </c>
      <c r="D1143" s="1">
        <f>SUMIFS([1]HistoriaOrdenCW24031155!$E$2:$E$1413,[1]HistoriaOrdenCW24031155!$C$2:$C$1413,A1143,[1]HistoriaOrdenCW24031155!$Z$2:$Z$1413,"&gt; 0")</f>
        <v>220334190</v>
      </c>
      <c r="E1143" s="4">
        <f>IFERROR(IF(VLOOKUP(A1143,[1]HistoriaOrdenCW24031155!$C$2:$Z$1413,24,FALSE)=0,"",VLOOKUP(A1143,[1]HistoriaOrdenCW24031155!$C$2:$Z$1413,24,FALSE)),"")</f>
        <v>44411</v>
      </c>
      <c r="F1143" s="2" t="str">
        <f>MID(IF(VLOOKUP("SurOccidente",[1]HistoriaOrdenCW24031155!$B1144:$D$1413,2,FALSE)="NA","",(VLOOKUP("SurOccidente",[1]HistoriaOrdenCW24031155!$B1144:$D$1413,3,FALSE))),1,90)</f>
        <v>Localidades 700 - Obra Eléctrica 100%</v>
      </c>
      <c r="G1143" s="4">
        <f>VLOOKUP(A1143,[1]HistoriaOrdenCW24031155!$C$2:$O$1413,13,FALSE)</f>
        <v>44186</v>
      </c>
      <c r="H1143" t="str">
        <f t="shared" si="18"/>
        <v>Año 1</v>
      </c>
      <c r="I1143" s="2" t="str">
        <f>VLOOKUP(LEFT(A1143,3),TablasAnexas!$A$22:$B$41,2,FALSE)</f>
        <v>Caqueta</v>
      </c>
      <c r="L1143" t="str">
        <f>VLOOKUP(A1143,[1]HistoriaOrdenCW24031155!$C$2:$F$1413,4,FALSE)</f>
        <v>Luis Ediel Torres</v>
      </c>
    </row>
    <row r="1144" spans="1:12" x14ac:dyDescent="0.25">
      <c r="A1144" t="str">
        <f>VLOOKUP("SurOccidente",[1]HistoriaOrdenCW24031155!$B1145:$C$1413,2,FALSE)</f>
        <v>CAQ.Maguare</v>
      </c>
      <c r="B1144" s="3">
        <f ca="1">SUMIF([1]HistoriaOrdenCW24031155!$C$1:$E$1413,A1144,[1]HistoriaOrdenCW24031155!$E:$E)</f>
        <v>220334190</v>
      </c>
      <c r="C1144" s="1">
        <f>SUMIFS([1]HistoriaOrdenCW24031155!$E$2:$E$1413,[1]HistoriaOrdenCW24031155!$C$2:$C$1413,A1144,[1]HistoriaOrdenCW24031155!$Z$2:$Z$1413,"")</f>
        <v>0</v>
      </c>
      <c r="D1144" s="1">
        <f>SUMIFS([1]HistoriaOrdenCW24031155!$E$2:$E$1413,[1]HistoriaOrdenCW24031155!$C$2:$C$1413,A1144,[1]HistoriaOrdenCW24031155!$Z$2:$Z$1413,"&gt; 0")</f>
        <v>220334190</v>
      </c>
      <c r="E1144" s="4">
        <f>IFERROR(IF(VLOOKUP(A1144,[1]HistoriaOrdenCW24031155!$C$2:$Z$1413,24,FALSE)=0,"",VLOOKUP(A1144,[1]HistoriaOrdenCW24031155!$C$2:$Z$1413,24,FALSE)),"")</f>
        <v>44411</v>
      </c>
      <c r="F1144" s="2" t="str">
        <f>MID(IF(VLOOKUP("SurOccidente",[1]HistoriaOrdenCW24031155!$B1145:$D$1413,2,FALSE)="NA","",(VLOOKUP("SurOccidente",[1]HistoriaOrdenCW24031155!$B1145:$D$1413,3,FALSE))),1,90)</f>
        <v>Localidades 700 - Suministro e Instalación Torre</v>
      </c>
      <c r="G1144" s="4">
        <f>VLOOKUP(A1144,[1]HistoriaOrdenCW24031155!$C$2:$O$1413,13,FALSE)</f>
        <v>44186</v>
      </c>
      <c r="H1144" t="str">
        <f t="shared" si="18"/>
        <v>Año 1</v>
      </c>
      <c r="I1144" s="2" t="str">
        <f>VLOOKUP(LEFT(A1144,3),TablasAnexas!$A$22:$B$41,2,FALSE)</f>
        <v>Caqueta</v>
      </c>
      <c r="L1144" t="str">
        <f>VLOOKUP(A1144,[1]HistoriaOrdenCW24031155!$C$2:$F$1413,4,FALSE)</f>
        <v>Luis Ediel Torres</v>
      </c>
    </row>
    <row r="1145" spans="1:12" x14ac:dyDescent="0.25">
      <c r="A1145" t="str">
        <f>VLOOKUP("SurOccidente",[1]HistoriaOrdenCW24031155!$B1146:$C$1413,2,FALSE)</f>
        <v>CAQ.Maguare</v>
      </c>
      <c r="B1145" s="3">
        <f ca="1">SUMIF([1]HistoriaOrdenCW24031155!$C$1:$E$1413,A1145,[1]HistoriaOrdenCW24031155!$E:$E)</f>
        <v>220334190</v>
      </c>
      <c r="C1145" s="1">
        <f>SUMIFS([1]HistoriaOrdenCW24031155!$E$2:$E$1413,[1]HistoriaOrdenCW24031155!$C$2:$C$1413,A1145,[1]HistoriaOrdenCW24031155!$Z$2:$Z$1413,"")</f>
        <v>0</v>
      </c>
      <c r="D1145" s="1">
        <f>SUMIFS([1]HistoriaOrdenCW24031155!$E$2:$E$1413,[1]HistoriaOrdenCW24031155!$C$2:$C$1413,A1145,[1]HistoriaOrdenCW24031155!$Z$2:$Z$1413,"&gt; 0")</f>
        <v>220334190</v>
      </c>
      <c r="E1145" s="4">
        <f>IFERROR(IF(VLOOKUP(A1145,[1]HistoriaOrdenCW24031155!$C$2:$Z$1413,24,FALSE)=0,"",VLOOKUP(A1145,[1]HistoriaOrdenCW24031155!$C$2:$Z$1413,24,FALSE)),"")</f>
        <v>44411</v>
      </c>
      <c r="F1145" s="2" t="str">
        <f>MID(IF(VLOOKUP("SurOccidente",[1]HistoriaOrdenCW24031155!$B1146:$D$1413,2,FALSE)="NA","",(VLOOKUP("SurOccidente",[1]HistoriaOrdenCW24031155!$B1146:$D$1413,3,FALSE))),1,90)</f>
        <v>Localidades 700 - Obra Civil 100%</v>
      </c>
      <c r="G1145" s="4">
        <f>VLOOKUP(A1145,[1]HistoriaOrdenCW24031155!$C$2:$O$1413,13,FALSE)</f>
        <v>44186</v>
      </c>
      <c r="H1145" t="str">
        <f t="shared" si="18"/>
        <v>Año 1</v>
      </c>
      <c r="I1145" s="2" t="str">
        <f>VLOOKUP(LEFT(A1145,3),TablasAnexas!$A$22:$B$41,2,FALSE)</f>
        <v>Caqueta</v>
      </c>
      <c r="L1145" t="str">
        <f>VLOOKUP(A1145,[1]HistoriaOrdenCW24031155!$C$2:$F$1413,4,FALSE)</f>
        <v>Luis Ediel Torres</v>
      </c>
    </row>
    <row r="1146" spans="1:12" x14ac:dyDescent="0.25">
      <c r="A1146" t="str">
        <f>VLOOKUP("SurOccidente",[1]HistoriaOrdenCW24031155!$B1147:$C$1413,2,FALSE)</f>
        <v>PUT.Puerto Limon-2</v>
      </c>
      <c r="B1146" s="3">
        <f ca="1">SUMIF([1]HistoriaOrdenCW24031155!$C$1:$E$1413,A1146,[1]HistoriaOrdenCW24031155!$E:$E)</f>
        <v>259959476</v>
      </c>
      <c r="C1146" s="1">
        <f>SUMIFS([1]HistoriaOrdenCW24031155!$E$2:$E$1413,[1]HistoriaOrdenCW24031155!$C$2:$C$1413,A1146,[1]HistoriaOrdenCW24031155!$Z$2:$Z$1413,"")</f>
        <v>0</v>
      </c>
      <c r="D1146" s="1">
        <f>SUMIFS([1]HistoriaOrdenCW24031155!$E$2:$E$1413,[1]HistoriaOrdenCW24031155!$C$2:$C$1413,A1146,[1]HistoriaOrdenCW24031155!$Z$2:$Z$1413,"&gt; 0")</f>
        <v>259959476</v>
      </c>
      <c r="E1146" s="4">
        <f>IFERROR(IF(VLOOKUP(A1146,[1]HistoriaOrdenCW24031155!$C$2:$Z$1413,24,FALSE)=0,"",VLOOKUP(A1146,[1]HistoriaOrdenCW24031155!$C$2:$Z$1413,24,FALSE)),"")</f>
        <v>44411</v>
      </c>
      <c r="F1146" s="2" t="str">
        <f>MID(IF(VLOOKUP("SurOccidente",[1]HistoriaOrdenCW24031155!$B1147:$D$1413,2,FALSE)="NA","",(VLOOKUP("SurOccidente",[1]HistoriaOrdenCW24031155!$B1147:$D$1413,3,FALSE))),1,90)</f>
        <v>Localidades 700 - Obra Eléctrica 100%</v>
      </c>
      <c r="G1146" s="4">
        <f>VLOOKUP(A1146,[1]HistoriaOrdenCW24031155!$C$2:$O$1413,13,FALSE)</f>
        <v>44081</v>
      </c>
      <c r="H1146" t="str">
        <f t="shared" si="18"/>
        <v>Año 1</v>
      </c>
      <c r="I1146" s="2" t="str">
        <f>VLOOKUP(LEFT(A1146,3),TablasAnexas!$A$22:$B$41,2,FALSE)</f>
        <v>Putumayo</v>
      </c>
      <c r="L1146" t="str">
        <f>VLOOKUP(A1146,[1]HistoriaOrdenCW24031155!$C$2:$F$1413,4,FALSE)</f>
        <v>Luis Ediel Torres</v>
      </c>
    </row>
    <row r="1147" spans="1:12" x14ac:dyDescent="0.25">
      <c r="A1147" t="str">
        <f>VLOOKUP("SurOccidente",[1]HistoriaOrdenCW24031155!$B1148:$C$1413,2,FALSE)</f>
        <v>PUT.Tesalia-2</v>
      </c>
      <c r="B1147" s="3">
        <f ca="1">SUMIF([1]HistoriaOrdenCW24031155!$C$1:$E$1413,A1147,[1]HistoriaOrdenCW24031155!$E:$E)</f>
        <v>273064188</v>
      </c>
      <c r="C1147" s="1">
        <f>SUMIFS([1]HistoriaOrdenCW24031155!$E$2:$E$1413,[1]HistoriaOrdenCW24031155!$C$2:$C$1413,A1147,[1]HistoriaOrdenCW24031155!$Z$2:$Z$1413,"")</f>
        <v>0</v>
      </c>
      <c r="D1147" s="1">
        <f>SUMIFS([1]HistoriaOrdenCW24031155!$E$2:$E$1413,[1]HistoriaOrdenCW24031155!$C$2:$C$1413,A1147,[1]HistoriaOrdenCW24031155!$Z$2:$Z$1413,"&gt; 0")</f>
        <v>273064188</v>
      </c>
      <c r="E1147" s="4">
        <f>IFERROR(IF(VLOOKUP(A1147,[1]HistoriaOrdenCW24031155!$C$2:$Z$1413,24,FALSE)=0,"",VLOOKUP(A1147,[1]HistoriaOrdenCW24031155!$C$2:$Z$1413,24,FALSE)),"")</f>
        <v>44411</v>
      </c>
      <c r="F1147" s="2" t="str">
        <f>MID(IF(VLOOKUP("SurOccidente",[1]HistoriaOrdenCW24031155!$B1148:$D$1413,2,FALSE)="NA","",(VLOOKUP("SurOccidente",[1]HistoriaOrdenCW24031155!$B1148:$D$1413,3,FALSE))),1,90)</f>
        <v>Localidades 700 - Suministro e Instalación Torre</v>
      </c>
      <c r="G1147" s="4">
        <f>VLOOKUP(A1147,[1]HistoriaOrdenCW24031155!$C$2:$O$1413,13,FALSE)</f>
        <v>44314</v>
      </c>
      <c r="H1147" t="str">
        <f t="shared" si="18"/>
        <v>Año 2</v>
      </c>
      <c r="I1147" s="2" t="str">
        <f>VLOOKUP(LEFT(A1147,3),TablasAnexas!$A$22:$B$41,2,FALSE)</f>
        <v>Putumayo</v>
      </c>
      <c r="L1147" t="str">
        <f>VLOOKUP(A1147,[1]HistoriaOrdenCW24031155!$C$2:$F$1413,4,FALSE)</f>
        <v>German Dario Mancipe</v>
      </c>
    </row>
    <row r="1148" spans="1:12" x14ac:dyDescent="0.25">
      <c r="A1148" t="str">
        <f>VLOOKUP("SurOccidente",[1]HistoriaOrdenCW24031155!$B1149:$C$1413,2,FALSE)</f>
        <v>CAQ.La Mana</v>
      </c>
      <c r="B1148" s="3">
        <f ca="1">SUMIF([1]HistoriaOrdenCW24031155!$C$1:$E$1413,A1148,[1]HistoriaOrdenCW24031155!$E:$E)</f>
        <v>557848245</v>
      </c>
      <c r="C1148" s="1">
        <f>SUMIFS([1]HistoriaOrdenCW24031155!$E$2:$E$1413,[1]HistoriaOrdenCW24031155!$C$2:$C$1413,A1148,[1]HistoriaOrdenCW24031155!$Z$2:$Z$1413,"")</f>
        <v>30000000</v>
      </c>
      <c r="D1148" s="1">
        <f>SUMIFS([1]HistoriaOrdenCW24031155!$E$2:$E$1413,[1]HistoriaOrdenCW24031155!$C$2:$C$1413,A1148,[1]HistoriaOrdenCW24031155!$Z$2:$Z$1413,"&gt; 0")</f>
        <v>527848245</v>
      </c>
      <c r="E1148" s="4" t="str">
        <f>IFERROR(IF(VLOOKUP(A1148,[1]HistoriaOrdenCW24031155!$C$2:$Z$1413,24,FALSE)=0,"",VLOOKUP(A1148,[1]HistoriaOrdenCW24031155!$C$2:$Z$1413,24,FALSE)),"")</f>
        <v/>
      </c>
      <c r="F1148" s="2" t="str">
        <f>MID(IF(VLOOKUP("SurOccidente",[1]HistoriaOrdenCW24031155!$B1149:$D$1413,2,FALSE)="NA","",(VLOOKUP("SurOccidente",[1]HistoriaOrdenCW24031155!$B1149:$D$1413,3,FALSE))),1,90)</f>
        <v>Localidades 700 - Cimentación Torre</v>
      </c>
      <c r="G1148" s="4">
        <f>VLOOKUP(A1148,[1]HistoriaOrdenCW24031155!$C$2:$O$1413,13,FALSE)</f>
        <v>44184</v>
      </c>
      <c r="H1148" t="str">
        <f t="shared" si="18"/>
        <v>Año 1</v>
      </c>
      <c r="I1148" s="2" t="str">
        <f>VLOOKUP(LEFT(A1148,3),TablasAnexas!$A$22:$B$41,2,FALSE)</f>
        <v>Caqueta</v>
      </c>
      <c r="L1148" t="str">
        <f>VLOOKUP(A1148,[1]HistoriaOrdenCW24031155!$C$2:$F$1413,4,FALSE)</f>
        <v>Luis Ediel Torres</v>
      </c>
    </row>
    <row r="1149" spans="1:12" x14ac:dyDescent="0.25">
      <c r="A1149" t="str">
        <f>VLOOKUP("SurOccidente",[1]HistoriaOrdenCW24031155!$B1150:$C$1413,2,FALSE)</f>
        <v>CAQ.La Mana</v>
      </c>
      <c r="B1149" s="3">
        <f ca="1">SUMIF([1]HistoriaOrdenCW24031155!$C$1:$E$1413,A1149,[1]HistoriaOrdenCW24031155!$E:$E)</f>
        <v>557848245</v>
      </c>
      <c r="C1149" s="1">
        <f>SUMIFS([1]HistoriaOrdenCW24031155!$E$2:$E$1413,[1]HistoriaOrdenCW24031155!$C$2:$C$1413,A1149,[1]HistoriaOrdenCW24031155!$Z$2:$Z$1413,"")</f>
        <v>30000000</v>
      </c>
      <c r="D1149" s="1">
        <f>SUMIFS([1]HistoriaOrdenCW24031155!$E$2:$E$1413,[1]HistoriaOrdenCW24031155!$C$2:$C$1413,A1149,[1]HistoriaOrdenCW24031155!$Z$2:$Z$1413,"&gt; 0")</f>
        <v>527848245</v>
      </c>
      <c r="E1149" s="4" t="str">
        <f>IFERROR(IF(VLOOKUP(A1149,[1]HistoriaOrdenCW24031155!$C$2:$Z$1413,24,FALSE)=0,"",VLOOKUP(A1149,[1]HistoriaOrdenCW24031155!$C$2:$Z$1413,24,FALSE)),"")</f>
        <v/>
      </c>
      <c r="F1149" s="2" t="str">
        <f>MID(IF(VLOOKUP("SurOccidente",[1]HistoriaOrdenCW24031155!$B1150:$D$1413,2,FALSE)="NA","",(VLOOKUP("SurOccidente",[1]HistoriaOrdenCW24031155!$B1150:$D$1413,3,FALSE))),1,90)</f>
        <v>Localidades 700 - Suministro e Instalación Torre</v>
      </c>
      <c r="G1149" s="4">
        <f>VLOOKUP(A1149,[1]HistoriaOrdenCW24031155!$C$2:$O$1413,13,FALSE)</f>
        <v>44184</v>
      </c>
      <c r="H1149" t="str">
        <f t="shared" si="18"/>
        <v>Año 1</v>
      </c>
      <c r="I1149" s="2" t="str">
        <f>VLOOKUP(LEFT(A1149,3),TablasAnexas!$A$22:$B$41,2,FALSE)</f>
        <v>Caqueta</v>
      </c>
      <c r="L1149" t="str">
        <f>VLOOKUP(A1149,[1]HistoriaOrdenCW24031155!$C$2:$F$1413,4,FALSE)</f>
        <v>Luis Ediel Torres</v>
      </c>
    </row>
    <row r="1150" spans="1:12" x14ac:dyDescent="0.25">
      <c r="A1150" t="str">
        <f>VLOOKUP("SurOccidente",[1]HistoriaOrdenCW24031155!$B1151:$C$1413,2,FALSE)</f>
        <v>CAQ.La Mana</v>
      </c>
      <c r="B1150" s="3">
        <f ca="1">SUMIF([1]HistoriaOrdenCW24031155!$C$1:$E$1413,A1150,[1]HistoriaOrdenCW24031155!$E:$E)</f>
        <v>557848245</v>
      </c>
      <c r="C1150" s="1">
        <f>SUMIFS([1]HistoriaOrdenCW24031155!$E$2:$E$1413,[1]HistoriaOrdenCW24031155!$C$2:$C$1413,A1150,[1]HistoriaOrdenCW24031155!$Z$2:$Z$1413,"")</f>
        <v>30000000</v>
      </c>
      <c r="D1150" s="1">
        <f>SUMIFS([1]HistoriaOrdenCW24031155!$E$2:$E$1413,[1]HistoriaOrdenCW24031155!$C$2:$C$1413,A1150,[1]HistoriaOrdenCW24031155!$Z$2:$Z$1413,"&gt; 0")</f>
        <v>527848245</v>
      </c>
      <c r="E1150" s="4" t="str">
        <f>IFERROR(IF(VLOOKUP(A1150,[1]HistoriaOrdenCW24031155!$C$2:$Z$1413,24,FALSE)=0,"",VLOOKUP(A1150,[1]HistoriaOrdenCW24031155!$C$2:$Z$1413,24,FALSE)),"")</f>
        <v/>
      </c>
      <c r="F1150" s="2" t="str">
        <f>MID(IF(VLOOKUP("SurOccidente",[1]HistoriaOrdenCW24031155!$B1151:$D$1413,2,FALSE)="NA","",(VLOOKUP("SurOccidente",[1]HistoriaOrdenCW24031155!$B1151:$D$1413,3,FALSE))),1,90)</f>
        <v>Localidades 700 - Obra Civil 100%</v>
      </c>
      <c r="G1150" s="4">
        <f>VLOOKUP(A1150,[1]HistoriaOrdenCW24031155!$C$2:$O$1413,13,FALSE)</f>
        <v>44184</v>
      </c>
      <c r="H1150" t="str">
        <f t="shared" si="18"/>
        <v>Año 1</v>
      </c>
      <c r="I1150" s="2" t="str">
        <f>VLOOKUP(LEFT(A1150,3),TablasAnexas!$A$22:$B$41,2,FALSE)</f>
        <v>Caqueta</v>
      </c>
      <c r="L1150" t="str">
        <f>VLOOKUP(A1150,[1]HistoriaOrdenCW24031155!$C$2:$F$1413,4,FALSE)</f>
        <v>Luis Ediel Torres</v>
      </c>
    </row>
    <row r="1151" spans="1:12" x14ac:dyDescent="0.25">
      <c r="A1151" t="str">
        <f>VLOOKUP("SurOccidente",[1]HistoriaOrdenCW24031155!$B1152:$C$1413,2,FALSE)</f>
        <v>CAQ.El Guamo</v>
      </c>
      <c r="B1151" s="3">
        <f ca="1">SUMIF([1]HistoriaOrdenCW24031155!$C$1:$E$1413,A1151,[1]HistoriaOrdenCW24031155!$E:$E)</f>
        <v>594691248</v>
      </c>
      <c r="C1151" s="1">
        <f>SUMIFS([1]HistoriaOrdenCW24031155!$E$2:$E$1413,[1]HistoriaOrdenCW24031155!$C$2:$C$1413,A1151,[1]HistoriaOrdenCW24031155!$Z$2:$Z$1413,"")</f>
        <v>0</v>
      </c>
      <c r="D1151" s="1">
        <f>SUMIFS([1]HistoriaOrdenCW24031155!$E$2:$E$1413,[1]HistoriaOrdenCW24031155!$C$2:$C$1413,A1151,[1]HistoriaOrdenCW24031155!$Z$2:$Z$1413,"&gt; 0")</f>
        <v>594691248</v>
      </c>
      <c r="E1151" s="4">
        <f>IFERROR(IF(VLOOKUP(A1151,[1]HistoriaOrdenCW24031155!$C$2:$Z$1413,24,FALSE)=0,"",VLOOKUP(A1151,[1]HistoriaOrdenCW24031155!$C$2:$Z$1413,24,FALSE)),"")</f>
        <v>44321</v>
      </c>
      <c r="F1151" s="2" t="str">
        <f>MID(IF(VLOOKUP("SurOccidente",[1]HistoriaOrdenCW24031155!$B1152:$D$1413,2,FALSE)="NA","",(VLOOKUP("SurOccidente",[1]HistoriaOrdenCW24031155!$B1152:$D$1413,3,FALSE))),1,90)</f>
        <v>Localidades 700 - Cimentación Torre</v>
      </c>
      <c r="G1151" s="4">
        <f>VLOOKUP(A1151,[1]HistoriaOrdenCW24031155!$C$2:$O$1413,13,FALSE)</f>
        <v>44184</v>
      </c>
      <c r="H1151" t="str">
        <f t="shared" si="18"/>
        <v>Año 1</v>
      </c>
      <c r="I1151" s="2" t="str">
        <f>VLOOKUP(LEFT(A1151,3),TablasAnexas!$A$22:$B$41,2,FALSE)</f>
        <v>Caqueta</v>
      </c>
      <c r="L1151" t="str">
        <f>VLOOKUP(A1151,[1]HistoriaOrdenCW24031155!$C$2:$F$1413,4,FALSE)</f>
        <v>Luis Ediel Torres</v>
      </c>
    </row>
    <row r="1152" spans="1:12" x14ac:dyDescent="0.25">
      <c r="A1152" t="str">
        <f>VLOOKUP("SurOccidente",[1]HistoriaOrdenCW24031155!$B1153:$C$1413,2,FALSE)</f>
        <v>CAQ.El Guamo</v>
      </c>
      <c r="B1152" s="3">
        <f ca="1">SUMIF([1]HistoriaOrdenCW24031155!$C$1:$E$1413,A1152,[1]HistoriaOrdenCW24031155!$E:$E)</f>
        <v>594691248</v>
      </c>
      <c r="C1152" s="1">
        <f>SUMIFS([1]HistoriaOrdenCW24031155!$E$2:$E$1413,[1]HistoriaOrdenCW24031155!$C$2:$C$1413,A1152,[1]HistoriaOrdenCW24031155!$Z$2:$Z$1413,"")</f>
        <v>0</v>
      </c>
      <c r="D1152" s="1">
        <f>SUMIFS([1]HistoriaOrdenCW24031155!$E$2:$E$1413,[1]HistoriaOrdenCW24031155!$C$2:$C$1413,A1152,[1]HistoriaOrdenCW24031155!$Z$2:$Z$1413,"&gt; 0")</f>
        <v>594691248</v>
      </c>
      <c r="E1152" s="4">
        <f>IFERROR(IF(VLOOKUP(A1152,[1]HistoriaOrdenCW24031155!$C$2:$Z$1413,24,FALSE)=0,"",VLOOKUP(A1152,[1]HistoriaOrdenCW24031155!$C$2:$Z$1413,24,FALSE)),"")</f>
        <v>44321</v>
      </c>
      <c r="F1152" s="2" t="str">
        <f>MID(IF(VLOOKUP("SurOccidente",[1]HistoriaOrdenCW24031155!$B1153:$D$1413,2,FALSE)="NA","",(VLOOKUP("SurOccidente",[1]HistoriaOrdenCW24031155!$B1153:$D$1413,3,FALSE))),1,90)</f>
        <v>Localidades 700 - Suministro e Instalación Torre</v>
      </c>
      <c r="G1152" s="4">
        <f>VLOOKUP(A1152,[1]HistoriaOrdenCW24031155!$C$2:$O$1413,13,FALSE)</f>
        <v>44184</v>
      </c>
      <c r="H1152" t="str">
        <f t="shared" si="18"/>
        <v>Año 1</v>
      </c>
      <c r="I1152" s="2" t="str">
        <f>VLOOKUP(LEFT(A1152,3),TablasAnexas!$A$22:$B$41,2,FALSE)</f>
        <v>Caqueta</v>
      </c>
      <c r="L1152" t="str">
        <f>VLOOKUP(A1152,[1]HistoriaOrdenCW24031155!$C$2:$F$1413,4,FALSE)</f>
        <v>Luis Ediel Torres</v>
      </c>
    </row>
    <row r="1153" spans="1:12" x14ac:dyDescent="0.25">
      <c r="A1153" t="str">
        <f>VLOOKUP("SurOccidente",[1]HistoriaOrdenCW24031155!$B1155:$C$1413,2,FALSE)</f>
        <v>CAQ.El Guamo</v>
      </c>
      <c r="B1153" s="3">
        <f ca="1">SUMIF([1]HistoriaOrdenCW24031155!$C$1:$E$1413,A1153,[1]HistoriaOrdenCW24031155!$E:$E)</f>
        <v>594691248</v>
      </c>
      <c r="C1153" s="1">
        <f>SUMIFS([1]HistoriaOrdenCW24031155!$E$2:$E$1413,[1]HistoriaOrdenCW24031155!$C$2:$C$1413,A1153,[1]HistoriaOrdenCW24031155!$Z$2:$Z$1413,"")</f>
        <v>0</v>
      </c>
      <c r="D1153" s="1">
        <f>SUMIFS([1]HistoriaOrdenCW24031155!$E$2:$E$1413,[1]HistoriaOrdenCW24031155!$C$2:$C$1413,A1153,[1]HistoriaOrdenCW24031155!$Z$2:$Z$1413,"&gt; 0")</f>
        <v>594691248</v>
      </c>
      <c r="E1153" s="4">
        <f>IFERROR(IF(VLOOKUP(A1153,[1]HistoriaOrdenCW24031155!$C$2:$Z$1413,24,FALSE)=0,"",VLOOKUP(A1153,[1]HistoriaOrdenCW24031155!$C$2:$Z$1413,24,FALSE)),"")</f>
        <v>44321</v>
      </c>
      <c r="F1153" s="2" t="str">
        <f>MID(IF(VLOOKUP("SurOccidente",[1]HistoriaOrdenCW24031155!$B1155:$D$1413,2,FALSE)="NA","",(VLOOKUP("SurOccidente",[1]HistoriaOrdenCW24031155!$B1155:$D$1413,3,FALSE))),1,90)</f>
        <v>Localidades 700 - Obra Civil 100%</v>
      </c>
      <c r="G1153" s="4">
        <f>VLOOKUP(A1153,[1]HistoriaOrdenCW24031155!$C$2:$O$1413,13,FALSE)</f>
        <v>44184</v>
      </c>
      <c r="H1153" t="str">
        <f t="shared" ref="H1153:H1216" si="19">IF(YEAR(G1153)=2022,"Año 3",IF(YEAR(G1153)=2021,"Año 2","Año 1"))</f>
        <v>Año 1</v>
      </c>
      <c r="I1153" s="2" t="str">
        <f>VLOOKUP(LEFT(A1153,3),TablasAnexas!$A$22:$B$41,2,FALSE)</f>
        <v>Caqueta</v>
      </c>
      <c r="L1153" t="str">
        <f>VLOOKUP(A1153,[1]HistoriaOrdenCW24031155!$C$2:$F$1413,4,FALSE)</f>
        <v>Luis Ediel Torres</v>
      </c>
    </row>
    <row r="1154" spans="1:12" x14ac:dyDescent="0.25">
      <c r="A1154" t="str">
        <f>VLOOKUP("SurOccidente",[1]HistoriaOrdenCW24031155!$B1156:$C$1413,2,FALSE)</f>
        <v>HUI.Mongui</v>
      </c>
      <c r="B1154" s="3">
        <f ca="1">SUMIF([1]HistoriaOrdenCW24031155!$C$1:$E$1413,A1154,[1]HistoriaOrdenCW24031155!$E:$E)</f>
        <v>272113294</v>
      </c>
      <c r="C1154" s="1">
        <f>SUMIFS([1]HistoriaOrdenCW24031155!$E$2:$E$1413,[1]HistoriaOrdenCW24031155!$C$2:$C$1413,A1154,[1]HistoriaOrdenCW24031155!$Z$2:$Z$1413,"")</f>
        <v>0</v>
      </c>
      <c r="D1154" s="1">
        <f>SUMIFS([1]HistoriaOrdenCW24031155!$E$2:$E$1413,[1]HistoriaOrdenCW24031155!$C$2:$C$1413,A1154,[1]HistoriaOrdenCW24031155!$Z$2:$Z$1413,"&gt; 0")</f>
        <v>272113294</v>
      </c>
      <c r="E1154" s="4">
        <f>IFERROR(IF(VLOOKUP(A1154,[1]HistoriaOrdenCW24031155!$C$2:$Z$1413,24,FALSE)=0,"",VLOOKUP(A1154,[1]HistoriaOrdenCW24031155!$C$2:$Z$1413,24,FALSE)),"")</f>
        <v>44168</v>
      </c>
      <c r="F1154" s="2" t="str">
        <f>MID(IF(VLOOKUP("SurOccidente",[1]HistoriaOrdenCW24031155!$B1156:$D$1413,2,FALSE)="NA","",(VLOOKUP("SurOccidente",[1]HistoriaOrdenCW24031155!$B1156:$D$1413,3,FALSE))),1,90)</f>
        <v>Localidades 700 - Suministro e Instalación Torre</v>
      </c>
      <c r="G1154" s="4">
        <f>VLOOKUP(A1154,[1]HistoriaOrdenCW24031155!$C$2:$O$1413,13,FALSE)</f>
        <v>44067</v>
      </c>
      <c r="H1154" t="str">
        <f t="shared" si="19"/>
        <v>Año 1</v>
      </c>
      <c r="I1154" s="2" t="str">
        <f>VLOOKUP(LEFT(A1154,3),TablasAnexas!$A$22:$B$41,2,FALSE)</f>
        <v>Huila</v>
      </c>
      <c r="L1154" t="str">
        <f>VLOOKUP(A1154,[1]HistoriaOrdenCW24031155!$C$2:$F$1413,4,FALSE)</f>
        <v>Luis Ediel Torres</v>
      </c>
    </row>
    <row r="1155" spans="1:12" x14ac:dyDescent="0.25">
      <c r="A1155" t="str">
        <f>VLOOKUP("SurOccidente",[1]HistoriaOrdenCW24031155!$B1157:$C$1413,2,FALSE)</f>
        <v>CAL.Villa del Lago</v>
      </c>
      <c r="B1155" s="3">
        <f ca="1">SUMIF([1]HistoriaOrdenCW24031155!$C$1:$E$1413,A1155,[1]HistoriaOrdenCW24031155!$E:$E)</f>
        <v>10845987</v>
      </c>
      <c r="C1155" s="1">
        <f>SUMIFS([1]HistoriaOrdenCW24031155!$E$2:$E$1413,[1]HistoriaOrdenCW24031155!$C$2:$C$1413,A1155,[1]HistoriaOrdenCW24031155!$Z$2:$Z$1413,"")</f>
        <v>0</v>
      </c>
      <c r="D1155" s="1">
        <f>SUMIFS([1]HistoriaOrdenCW24031155!$E$2:$E$1413,[1]HistoriaOrdenCW24031155!$C$2:$C$1413,A1155,[1]HistoriaOrdenCW24031155!$Z$2:$Z$1413,"&gt; 0")</f>
        <v>10845987</v>
      </c>
      <c r="E1155" s="4">
        <f>IFERROR(IF(VLOOKUP(A1155,[1]HistoriaOrdenCW24031155!$C$2:$Z$1413,24,FALSE)=0,"",VLOOKUP(A1155,[1]HistoriaOrdenCW24031155!$C$2:$Z$1413,24,FALSE)),"")</f>
        <v>44202</v>
      </c>
      <c r="F1155" s="2" t="str">
        <f>MID(IF(VLOOKUP("SurOccidente",[1]HistoriaOrdenCW24031155!$B1157:$D$1413,2,FALSE)="NA","",(VLOOKUP("SurOccidente",[1]HistoriaOrdenCW24031155!$B1157:$D$1413,3,FALSE))),1,90)</f>
        <v>Ampliación 3G/LTE - Ampliación Obras Civiles</v>
      </c>
      <c r="G1155" s="4">
        <f>VLOOKUP(A1155,[1]HistoriaOrdenCW24031155!$C$2:$O$1413,13,FALSE)</f>
        <v>44167</v>
      </c>
      <c r="H1155" t="str">
        <f t="shared" si="19"/>
        <v>Año 1</v>
      </c>
      <c r="I1155" s="2" t="str">
        <f>VLOOKUP(LEFT(A1155,3),TablasAnexas!$A$22:$B$41,2,FALSE)</f>
        <v>Cali</v>
      </c>
      <c r="L1155" t="str">
        <f>VLOOKUP(A1155,[1]HistoriaOrdenCW24031155!$C$2:$F$1413,4,FALSE)</f>
        <v>Luis Ediel Torres</v>
      </c>
    </row>
    <row r="1156" spans="1:12" x14ac:dyDescent="0.25">
      <c r="A1156" t="str">
        <f>VLOOKUP("SurOccidente",[1]HistoriaOrdenCW24031155!$B1158:$C$1413,2,FALSE)</f>
        <v>CAL.Marroquin</v>
      </c>
      <c r="B1156" s="3">
        <f ca="1">SUMIF([1]HistoriaOrdenCW24031155!$C$1:$E$1413,A1156,[1]HistoriaOrdenCW24031155!$E:$E)</f>
        <v>14549660</v>
      </c>
      <c r="C1156" s="1">
        <f>SUMIFS([1]HistoriaOrdenCW24031155!$E$2:$E$1413,[1]HistoriaOrdenCW24031155!$C$2:$C$1413,A1156,[1]HistoriaOrdenCW24031155!$Z$2:$Z$1413,"")</f>
        <v>0</v>
      </c>
      <c r="D1156" s="1">
        <f>SUMIFS([1]HistoriaOrdenCW24031155!$E$2:$E$1413,[1]HistoriaOrdenCW24031155!$C$2:$C$1413,A1156,[1]HistoriaOrdenCW24031155!$Z$2:$Z$1413,"&gt; 0")</f>
        <v>14549660</v>
      </c>
      <c r="E1156" s="4">
        <f>IFERROR(IF(VLOOKUP(A1156,[1]HistoriaOrdenCW24031155!$C$2:$Z$1413,24,FALSE)=0,"",VLOOKUP(A1156,[1]HistoriaOrdenCW24031155!$C$2:$Z$1413,24,FALSE)),"")</f>
        <v>44202</v>
      </c>
      <c r="F1156" s="2" t="str">
        <f>MID(IF(VLOOKUP("SurOccidente",[1]HistoriaOrdenCW24031155!$B1158:$D$1413,2,FALSE)="NA","",(VLOOKUP("SurOccidente",[1]HistoriaOrdenCW24031155!$B1158:$D$1413,3,FALSE))),1,90)</f>
        <v>Ampliación 3G/LTE - Ampliación Obras Civiles</v>
      </c>
      <c r="G1156" s="4">
        <f>VLOOKUP(A1156,[1]HistoriaOrdenCW24031155!$C$2:$O$1413,13,FALSE)</f>
        <v>44167</v>
      </c>
      <c r="H1156" t="str">
        <f t="shared" si="19"/>
        <v>Año 1</v>
      </c>
      <c r="I1156" s="2" t="str">
        <f>VLOOKUP(LEFT(A1156,3),TablasAnexas!$A$22:$B$41,2,FALSE)</f>
        <v>Cali</v>
      </c>
      <c r="L1156" t="str">
        <f>VLOOKUP(A1156,[1]HistoriaOrdenCW24031155!$C$2:$F$1413,4,FALSE)</f>
        <v>Luis Ediel Torres</v>
      </c>
    </row>
    <row r="1157" spans="1:12" x14ac:dyDescent="0.25">
      <c r="A1157" t="str">
        <f>VLOOKUP("SurOccidente",[1]HistoriaOrdenCW24031155!$B1159:$C$1413,2,FALSE)</f>
        <v>CAL.RB Javeriana:H1</v>
      </c>
      <c r="B1157" s="3">
        <f ca="1">SUMIF([1]HistoriaOrdenCW24031155!$C$1:$E$1413,A1157,[1]HistoriaOrdenCW24031155!$E:$E)</f>
        <v>3114335</v>
      </c>
      <c r="C1157" s="1">
        <f>SUMIFS([1]HistoriaOrdenCW24031155!$E$2:$E$1413,[1]HistoriaOrdenCW24031155!$C$2:$C$1413,A1157,[1]HistoriaOrdenCW24031155!$Z$2:$Z$1413,"")</f>
        <v>0</v>
      </c>
      <c r="D1157" s="1">
        <f>SUMIFS([1]HistoriaOrdenCW24031155!$E$2:$E$1413,[1]HistoriaOrdenCW24031155!$C$2:$C$1413,A1157,[1]HistoriaOrdenCW24031155!$Z$2:$Z$1413,"&gt; 0")</f>
        <v>3114335</v>
      </c>
      <c r="E1157" s="4">
        <f>IFERROR(IF(VLOOKUP(A1157,[1]HistoriaOrdenCW24031155!$C$2:$Z$1413,24,FALSE)=0,"",VLOOKUP(A1157,[1]HistoriaOrdenCW24031155!$C$2:$Z$1413,24,FALSE)),"")</f>
        <v>44202</v>
      </c>
      <c r="F1157" s="2" t="str">
        <f>MID(IF(VLOOKUP("SurOccidente",[1]HistoriaOrdenCW24031155!$B1159:$D$1413,2,FALSE)="NA","",(VLOOKUP("SurOccidente",[1]HistoriaOrdenCW24031155!$B1159:$D$1413,3,FALSE))),1,90)</f>
        <v>Ampliación Ciudades Capitales - Ampliación Obras Civiles</v>
      </c>
      <c r="G1157" s="4">
        <f>VLOOKUP(A1157,[1]HistoriaOrdenCW24031155!$C$2:$O$1413,13,FALSE)</f>
        <v>44165</v>
      </c>
      <c r="H1157" t="str">
        <f t="shared" si="19"/>
        <v>Año 1</v>
      </c>
      <c r="I1157" s="2" t="str">
        <f>VLOOKUP(LEFT(A1157,3),TablasAnexas!$A$22:$B$41,2,FALSE)</f>
        <v>Cali</v>
      </c>
      <c r="L1157" t="str">
        <f>VLOOKUP(A1157,[1]HistoriaOrdenCW24031155!$C$2:$F$1413,4,FALSE)</f>
        <v>German David Diez</v>
      </c>
    </row>
    <row r="1158" spans="1:12" x14ac:dyDescent="0.25">
      <c r="A1158" t="str">
        <f>VLOOKUP("SurOccidente",[1]HistoriaOrdenCW24031155!$B1160:$C$1413,2,FALSE)</f>
        <v>PUT.Puerto Umbria-2</v>
      </c>
      <c r="B1158" s="3">
        <f ca="1">SUMIF([1]HistoriaOrdenCW24031155!$C$1:$E$1413,A1158,[1]HistoriaOrdenCW24031155!$E:$E)</f>
        <v>241737446</v>
      </c>
      <c r="C1158" s="1">
        <f>SUMIFS([1]HistoriaOrdenCW24031155!$E$2:$E$1413,[1]HistoriaOrdenCW24031155!$C$2:$C$1413,A1158,[1]HistoriaOrdenCW24031155!$Z$2:$Z$1413,"")</f>
        <v>0</v>
      </c>
      <c r="D1158" s="1">
        <f>SUMIFS([1]HistoriaOrdenCW24031155!$E$2:$E$1413,[1]HistoriaOrdenCW24031155!$C$2:$C$1413,A1158,[1]HistoriaOrdenCW24031155!$Z$2:$Z$1413,"&gt; 0")</f>
        <v>241737446</v>
      </c>
      <c r="E1158" s="4">
        <f>IFERROR(IF(VLOOKUP(A1158,[1]HistoriaOrdenCW24031155!$C$2:$Z$1413,24,FALSE)=0,"",VLOOKUP(A1158,[1]HistoriaOrdenCW24031155!$C$2:$Z$1413,24,FALSE)),"")</f>
        <v>44168</v>
      </c>
      <c r="F1158" s="2" t="str">
        <f>MID(IF(VLOOKUP("SurOccidente",[1]HistoriaOrdenCW24031155!$B1160:$D$1413,2,FALSE)="NA","",(VLOOKUP("SurOccidente",[1]HistoriaOrdenCW24031155!$B1160:$D$1413,3,FALSE))),1,90)</f>
        <v>Localidades 700 - Suministro e Instalación Torre</v>
      </c>
      <c r="G1158" s="4">
        <f>VLOOKUP(A1158,[1]HistoriaOrdenCW24031155!$C$2:$O$1413,13,FALSE)</f>
        <v>44067</v>
      </c>
      <c r="H1158" t="str">
        <f t="shared" si="19"/>
        <v>Año 1</v>
      </c>
      <c r="I1158" s="2" t="str">
        <f>VLOOKUP(LEFT(A1158,3),TablasAnexas!$A$22:$B$41,2,FALSE)</f>
        <v>Putumayo</v>
      </c>
      <c r="L1158" t="str">
        <f>VLOOKUP(A1158,[1]HistoriaOrdenCW24031155!$C$2:$F$1413,4,FALSE)</f>
        <v>Luis Ediel Torres</v>
      </c>
    </row>
    <row r="1159" spans="1:12" x14ac:dyDescent="0.25">
      <c r="A1159" t="str">
        <f>VLOOKUP("SurOccidente",[1]HistoriaOrdenCW24031155!$B1161:$C$1413,2,FALSE)</f>
        <v>CAU.Huellas</v>
      </c>
      <c r="B1159" s="3">
        <f ca="1">SUMIF([1]HistoriaOrdenCW24031155!$C$1:$E$1413,A1159,[1]HistoriaOrdenCW24031155!$E:$E)</f>
        <v>220490083</v>
      </c>
      <c r="C1159" s="1">
        <f>SUMIFS([1]HistoriaOrdenCW24031155!$E$2:$E$1413,[1]HistoriaOrdenCW24031155!$C$2:$C$1413,A1159,[1]HistoriaOrdenCW24031155!$Z$2:$Z$1413,"")</f>
        <v>0</v>
      </c>
      <c r="D1159" s="1">
        <f>SUMIFS([1]HistoriaOrdenCW24031155!$E$2:$E$1413,[1]HistoriaOrdenCW24031155!$C$2:$C$1413,A1159,[1]HistoriaOrdenCW24031155!$Z$2:$Z$1413,"&gt; 0")</f>
        <v>220490083</v>
      </c>
      <c r="E1159" s="4">
        <f>IFERROR(IF(VLOOKUP(A1159,[1]HistoriaOrdenCW24031155!$C$2:$Z$1413,24,FALSE)=0,"",VLOOKUP(A1159,[1]HistoriaOrdenCW24031155!$C$2:$Z$1413,24,FALSE)),"")</f>
        <v>44168</v>
      </c>
      <c r="F1159" s="2" t="str">
        <f>MID(IF(VLOOKUP("SurOccidente",[1]HistoriaOrdenCW24031155!$B1161:$D$1413,2,FALSE)="NA","",(VLOOKUP("SurOccidente",[1]HistoriaOrdenCW24031155!$B1161:$D$1413,3,FALSE))),1,90)</f>
        <v>Localidades 700 - Suministro e Instalación Torre</v>
      </c>
      <c r="G1159" s="4">
        <f>VLOOKUP(A1159,[1]HistoriaOrdenCW24031155!$C$2:$O$1413,13,FALSE)</f>
        <v>44109</v>
      </c>
      <c r="H1159" t="str">
        <f t="shared" si="19"/>
        <v>Año 1</v>
      </c>
      <c r="I1159" s="2" t="str">
        <f>VLOOKUP(LEFT(A1159,3),TablasAnexas!$A$22:$B$41,2,FALSE)</f>
        <v>Cauca</v>
      </c>
      <c r="L1159" t="str">
        <f>VLOOKUP(A1159,[1]HistoriaOrdenCW24031155!$C$2:$F$1413,4,FALSE)</f>
        <v>German David Diez</v>
      </c>
    </row>
    <row r="1160" spans="1:12" x14ac:dyDescent="0.25">
      <c r="A1160" t="str">
        <f>VLOOKUP("SurOccidente",[1]HistoriaOrdenCW24031155!$B1162:$C$1413,2,FALSE)</f>
        <v>CAQ.Reina Baja</v>
      </c>
      <c r="B1160" s="3">
        <f ca="1">SUMIF([1]HistoriaOrdenCW24031155!$C$1:$E$1413,A1160,[1]HistoriaOrdenCW24031155!$E:$E)</f>
        <v>236574134</v>
      </c>
      <c r="C1160" s="1">
        <f>SUMIFS([1]HistoriaOrdenCW24031155!$E$2:$E$1413,[1]HistoriaOrdenCW24031155!$C$2:$C$1413,A1160,[1]HistoriaOrdenCW24031155!$Z$2:$Z$1413,"")</f>
        <v>0</v>
      </c>
      <c r="D1160" s="1">
        <f>SUMIFS([1]HistoriaOrdenCW24031155!$E$2:$E$1413,[1]HistoriaOrdenCW24031155!$C$2:$C$1413,A1160,[1]HistoriaOrdenCW24031155!$Z$2:$Z$1413,"&gt; 0")</f>
        <v>236574134</v>
      </c>
      <c r="E1160" s="4">
        <f>IFERROR(IF(VLOOKUP(A1160,[1]HistoriaOrdenCW24031155!$C$2:$Z$1413,24,FALSE)=0,"",VLOOKUP(A1160,[1]HistoriaOrdenCW24031155!$C$2:$Z$1413,24,FALSE)),"")</f>
        <v>44596</v>
      </c>
      <c r="F1160" s="2" t="str">
        <f>MID(IF(VLOOKUP("SurOccidente",[1]HistoriaOrdenCW24031155!$B1162:$D$1413,2,FALSE)="NA","",(VLOOKUP("SurOccidente",[1]HistoriaOrdenCW24031155!$B1162:$D$1413,3,FALSE))),1,90)</f>
        <v>Localidades 700 - Obra Eléctrica 100%</v>
      </c>
      <c r="G1160" s="4">
        <f>VLOOKUP(A1160,[1]HistoriaOrdenCW24031155!$C$2:$O$1413,13,FALSE)</f>
        <v>44102</v>
      </c>
      <c r="H1160" t="str">
        <f t="shared" si="19"/>
        <v>Año 1</v>
      </c>
      <c r="I1160" s="2" t="str">
        <f>VLOOKUP(LEFT(A1160,3),TablasAnexas!$A$22:$B$41,2,FALSE)</f>
        <v>Caqueta</v>
      </c>
      <c r="L1160" t="str">
        <f>VLOOKUP(A1160,[1]HistoriaOrdenCW24031155!$C$2:$F$1413,4,FALSE)</f>
        <v>Luis Ediel Torres</v>
      </c>
    </row>
    <row r="1161" spans="1:12" x14ac:dyDescent="0.25">
      <c r="A1161" t="str">
        <f>VLOOKUP("SurOccidente",[1]HistoriaOrdenCW24031155!$B1163:$C$1413,2,FALSE)</f>
        <v>CAQ.Reina Baja</v>
      </c>
      <c r="B1161" s="3">
        <f ca="1">SUMIF([1]HistoriaOrdenCW24031155!$C$1:$E$1413,A1161,[1]HistoriaOrdenCW24031155!$E:$E)</f>
        <v>236574134</v>
      </c>
      <c r="C1161" s="1">
        <f>SUMIFS([1]HistoriaOrdenCW24031155!$E$2:$E$1413,[1]HistoriaOrdenCW24031155!$C$2:$C$1413,A1161,[1]HistoriaOrdenCW24031155!$Z$2:$Z$1413,"")</f>
        <v>0</v>
      </c>
      <c r="D1161" s="1">
        <f>SUMIFS([1]HistoriaOrdenCW24031155!$E$2:$E$1413,[1]HistoriaOrdenCW24031155!$C$2:$C$1413,A1161,[1]HistoriaOrdenCW24031155!$Z$2:$Z$1413,"&gt; 0")</f>
        <v>236574134</v>
      </c>
      <c r="E1161" s="4">
        <f>IFERROR(IF(VLOOKUP(A1161,[1]HistoriaOrdenCW24031155!$C$2:$Z$1413,24,FALSE)=0,"",VLOOKUP(A1161,[1]HistoriaOrdenCW24031155!$C$2:$Z$1413,24,FALSE)),"")</f>
        <v>44596</v>
      </c>
      <c r="F1161" s="2" t="str">
        <f>MID(IF(VLOOKUP("SurOccidente",[1]HistoriaOrdenCW24031155!$B1163:$D$1413,2,FALSE)="NA","",(VLOOKUP("SurOccidente",[1]HistoriaOrdenCW24031155!$B1163:$D$1413,3,FALSE))),1,90)</f>
        <v>Localidades 700 - Obra Civil 100%</v>
      </c>
      <c r="G1161" s="4">
        <f>VLOOKUP(A1161,[1]HistoriaOrdenCW24031155!$C$2:$O$1413,13,FALSE)</f>
        <v>44102</v>
      </c>
      <c r="H1161" t="str">
        <f t="shared" si="19"/>
        <v>Año 1</v>
      </c>
      <c r="I1161" s="2" t="str">
        <f>VLOOKUP(LEFT(A1161,3),TablasAnexas!$A$22:$B$41,2,FALSE)</f>
        <v>Caqueta</v>
      </c>
      <c r="L1161" t="str">
        <f>VLOOKUP(A1161,[1]HistoriaOrdenCW24031155!$C$2:$F$1413,4,FALSE)</f>
        <v>Luis Ediel Torres</v>
      </c>
    </row>
    <row r="1162" spans="1:12" x14ac:dyDescent="0.25">
      <c r="A1162" t="str">
        <f>VLOOKUP("SurOccidente",[1]HistoriaOrdenCW24031155!$B1164:$C$1413,2,FALSE)</f>
        <v>CAQ.Fragua</v>
      </c>
      <c r="B1162" s="3">
        <f ca="1">SUMIF([1]HistoriaOrdenCW24031155!$C$1:$E$1413,A1162,[1]HistoriaOrdenCW24031155!$E:$E)</f>
        <v>264147899</v>
      </c>
      <c r="C1162" s="1">
        <f>SUMIFS([1]HistoriaOrdenCW24031155!$E$2:$E$1413,[1]HistoriaOrdenCW24031155!$C$2:$C$1413,A1162,[1]HistoriaOrdenCW24031155!$Z$2:$Z$1413,"")</f>
        <v>0</v>
      </c>
      <c r="D1162" s="1">
        <f>SUMIFS([1]HistoriaOrdenCW24031155!$E$2:$E$1413,[1]HistoriaOrdenCW24031155!$C$2:$C$1413,A1162,[1]HistoriaOrdenCW24031155!$Z$2:$Z$1413,"&gt; 0")</f>
        <v>264147899</v>
      </c>
      <c r="E1162" s="4">
        <f>IFERROR(IF(VLOOKUP(A1162,[1]HistoriaOrdenCW24031155!$C$2:$Z$1413,24,FALSE)=0,"",VLOOKUP(A1162,[1]HistoriaOrdenCW24031155!$C$2:$Z$1413,24,FALSE)),"")</f>
        <v>44596</v>
      </c>
      <c r="F1162" s="2" t="str">
        <f>MID(IF(VLOOKUP("SurOccidente",[1]HistoriaOrdenCW24031155!$B1164:$D$1413,2,FALSE)="NA","",(VLOOKUP("SurOccidente",[1]HistoriaOrdenCW24031155!$B1164:$D$1413,3,FALSE))),1,90)</f>
        <v>Localidades 700 - Obra Eléctrica 100%</v>
      </c>
      <c r="G1162" s="4">
        <f>VLOOKUP(A1162,[1]HistoriaOrdenCW24031155!$C$2:$O$1413,13,FALSE)</f>
        <v>44533</v>
      </c>
      <c r="H1162" t="str">
        <f t="shared" si="19"/>
        <v>Año 2</v>
      </c>
      <c r="I1162" s="2" t="str">
        <f>VLOOKUP(LEFT(A1162,3),TablasAnexas!$A$22:$B$41,2,FALSE)</f>
        <v>Caqueta</v>
      </c>
      <c r="L1162" t="str">
        <f>VLOOKUP(A1162,[1]HistoriaOrdenCW24031155!$C$2:$F$1413,4,FALSE)</f>
        <v>German Dario Mancipe</v>
      </c>
    </row>
    <row r="1163" spans="1:12" x14ac:dyDescent="0.25">
      <c r="A1163" t="str">
        <f>VLOOKUP("SurOccidente",[1]HistoriaOrdenCW24031155!$B1165:$C$1413,2,FALSE)</f>
        <v>CAQ.Fragua</v>
      </c>
      <c r="B1163" s="3">
        <f ca="1">SUMIF([1]HistoriaOrdenCW24031155!$C$1:$E$1413,A1163,[1]HistoriaOrdenCW24031155!$E:$E)</f>
        <v>264147899</v>
      </c>
      <c r="C1163" s="1">
        <f>SUMIFS([1]HistoriaOrdenCW24031155!$E$2:$E$1413,[1]HistoriaOrdenCW24031155!$C$2:$C$1413,A1163,[1]HistoriaOrdenCW24031155!$Z$2:$Z$1413,"")</f>
        <v>0</v>
      </c>
      <c r="D1163" s="1">
        <f>SUMIFS([1]HistoriaOrdenCW24031155!$E$2:$E$1413,[1]HistoriaOrdenCW24031155!$C$2:$C$1413,A1163,[1]HistoriaOrdenCW24031155!$Z$2:$Z$1413,"&gt; 0")</f>
        <v>264147899</v>
      </c>
      <c r="E1163" s="4">
        <f>IFERROR(IF(VLOOKUP(A1163,[1]HistoriaOrdenCW24031155!$C$2:$Z$1413,24,FALSE)=0,"",VLOOKUP(A1163,[1]HistoriaOrdenCW24031155!$C$2:$Z$1413,24,FALSE)),"")</f>
        <v>44596</v>
      </c>
      <c r="F1163" s="2" t="str">
        <f>MID(IF(VLOOKUP("SurOccidente",[1]HistoriaOrdenCW24031155!$B1165:$D$1413,2,FALSE)="NA","",(VLOOKUP("SurOccidente",[1]HistoriaOrdenCW24031155!$B1165:$D$1413,3,FALSE))),1,90)</f>
        <v>Localidades 700 - Obra Civil 100%</v>
      </c>
      <c r="G1163" s="4">
        <f>VLOOKUP(A1163,[1]HistoriaOrdenCW24031155!$C$2:$O$1413,13,FALSE)</f>
        <v>44533</v>
      </c>
      <c r="H1163" t="str">
        <f t="shared" si="19"/>
        <v>Año 2</v>
      </c>
      <c r="I1163" s="2" t="str">
        <f>VLOOKUP(LEFT(A1163,3),TablasAnexas!$A$22:$B$41,2,FALSE)</f>
        <v>Caqueta</v>
      </c>
      <c r="L1163" t="str">
        <f>VLOOKUP(A1163,[1]HistoriaOrdenCW24031155!$C$2:$F$1413,4,FALSE)</f>
        <v>German Dario Mancipe</v>
      </c>
    </row>
    <row r="1164" spans="1:12" x14ac:dyDescent="0.25">
      <c r="A1164" t="str">
        <f>VLOOKUP("SurOccidente",[1]HistoriaOrdenCW24031155!$B1166:$C$1413,2,FALSE)</f>
        <v>CAQ.Versalles</v>
      </c>
      <c r="B1164" s="3">
        <f ca="1">SUMIF([1]HistoriaOrdenCW24031155!$C$1:$E$1413,A1164,[1]HistoriaOrdenCW24031155!$E:$E)</f>
        <v>259743329</v>
      </c>
      <c r="C1164" s="1">
        <f>SUMIFS([1]HistoriaOrdenCW24031155!$E$2:$E$1413,[1]HistoriaOrdenCW24031155!$C$2:$C$1413,A1164,[1]HistoriaOrdenCW24031155!$Z$2:$Z$1413,"")</f>
        <v>0</v>
      </c>
      <c r="D1164" s="1">
        <f>SUMIFS([1]HistoriaOrdenCW24031155!$E$2:$E$1413,[1]HistoriaOrdenCW24031155!$C$2:$C$1413,A1164,[1]HistoriaOrdenCW24031155!$Z$2:$Z$1413,"&gt; 0")</f>
        <v>259743329</v>
      </c>
      <c r="E1164" s="4">
        <f>IFERROR(IF(VLOOKUP(A1164,[1]HistoriaOrdenCW24031155!$C$2:$Z$1413,24,FALSE)=0,"",VLOOKUP(A1164,[1]HistoriaOrdenCW24031155!$C$2:$Z$1413,24,FALSE)),"")</f>
        <v>44321</v>
      </c>
      <c r="F1164" s="2" t="str">
        <f>MID(IF(VLOOKUP("SurOccidente",[1]HistoriaOrdenCW24031155!$B1166:$D$1413,2,FALSE)="NA","",(VLOOKUP("SurOccidente",[1]HistoriaOrdenCW24031155!$B1166:$D$1413,3,FALSE))),1,90)</f>
        <v>Localidades 700 - Obra Eléctrica 100%</v>
      </c>
      <c r="G1164" s="4">
        <f>VLOOKUP(A1164,[1]HistoriaOrdenCW24031155!$C$2:$O$1413,13,FALSE)</f>
        <v>44102</v>
      </c>
      <c r="H1164" t="str">
        <f t="shared" si="19"/>
        <v>Año 1</v>
      </c>
      <c r="I1164" s="2" t="str">
        <f>VLOOKUP(LEFT(A1164,3),TablasAnexas!$A$22:$B$41,2,FALSE)</f>
        <v>Caqueta</v>
      </c>
      <c r="L1164" t="str">
        <f>VLOOKUP(A1164,[1]HistoriaOrdenCW24031155!$C$2:$F$1413,4,FALSE)</f>
        <v>Luis Ediel Torres</v>
      </c>
    </row>
    <row r="1165" spans="1:12" x14ac:dyDescent="0.25">
      <c r="A1165" t="str">
        <f>VLOOKUP("SurOccidente",[1]HistoriaOrdenCW24031155!$B1167:$C$1413,2,FALSE)</f>
        <v>CAQ.Versalles</v>
      </c>
      <c r="B1165" s="3">
        <f ca="1">SUMIF([1]HistoriaOrdenCW24031155!$C$1:$E$1413,A1165,[1]HistoriaOrdenCW24031155!$E:$E)</f>
        <v>259743329</v>
      </c>
      <c r="C1165" s="1">
        <f>SUMIFS([1]HistoriaOrdenCW24031155!$E$2:$E$1413,[1]HistoriaOrdenCW24031155!$C$2:$C$1413,A1165,[1]HistoriaOrdenCW24031155!$Z$2:$Z$1413,"")</f>
        <v>0</v>
      </c>
      <c r="D1165" s="1">
        <f>SUMIFS([1]HistoriaOrdenCW24031155!$E$2:$E$1413,[1]HistoriaOrdenCW24031155!$C$2:$C$1413,A1165,[1]HistoriaOrdenCW24031155!$Z$2:$Z$1413,"&gt; 0")</f>
        <v>259743329</v>
      </c>
      <c r="E1165" s="4">
        <f>IFERROR(IF(VLOOKUP(A1165,[1]HistoriaOrdenCW24031155!$C$2:$Z$1413,24,FALSE)=0,"",VLOOKUP(A1165,[1]HistoriaOrdenCW24031155!$C$2:$Z$1413,24,FALSE)),"")</f>
        <v>44321</v>
      </c>
      <c r="F1165" s="2" t="str">
        <f>MID(IF(VLOOKUP("SurOccidente",[1]HistoriaOrdenCW24031155!$B1167:$D$1413,2,FALSE)="NA","",(VLOOKUP("SurOccidente",[1]HistoriaOrdenCW24031155!$B1167:$D$1413,3,FALSE))),1,90)</f>
        <v>Localidades 700 - Obra Civil 100%</v>
      </c>
      <c r="G1165" s="4">
        <f>VLOOKUP(A1165,[1]HistoriaOrdenCW24031155!$C$2:$O$1413,13,FALSE)</f>
        <v>44102</v>
      </c>
      <c r="H1165" t="str">
        <f t="shared" si="19"/>
        <v>Año 1</v>
      </c>
      <c r="I1165" s="2" t="str">
        <f>VLOOKUP(LEFT(A1165,3),TablasAnexas!$A$22:$B$41,2,FALSE)</f>
        <v>Caqueta</v>
      </c>
      <c r="L1165" t="str">
        <f>VLOOKUP(A1165,[1]HistoriaOrdenCW24031155!$C$2:$F$1413,4,FALSE)</f>
        <v>Luis Ediel Torres</v>
      </c>
    </row>
    <row r="1166" spans="1:12" x14ac:dyDescent="0.25">
      <c r="A1166" t="str">
        <f>VLOOKUP("SurOccidente",[1]HistoriaOrdenCW24031155!$B1168:$C$1413,2,FALSE)</f>
        <v>CAU.Pancitara</v>
      </c>
      <c r="B1166" s="3">
        <f ca="1">SUMIF([1]HistoriaOrdenCW24031155!$C$1:$E$1413,A1166,[1]HistoriaOrdenCW24031155!$E:$E)</f>
        <v>457014151</v>
      </c>
      <c r="C1166" s="1">
        <f>SUMIFS([1]HistoriaOrdenCW24031155!$E$2:$E$1413,[1]HistoriaOrdenCW24031155!$C$2:$C$1413,A1166,[1]HistoriaOrdenCW24031155!$Z$2:$Z$1413,"")</f>
        <v>100000000</v>
      </c>
      <c r="D1166" s="1">
        <f>SUMIFS([1]HistoriaOrdenCW24031155!$E$2:$E$1413,[1]HistoriaOrdenCW24031155!$C$2:$C$1413,A1166,[1]HistoriaOrdenCW24031155!$Z$2:$Z$1413,"&gt; 0")</f>
        <v>357014151</v>
      </c>
      <c r="E1166" s="4" t="str">
        <f>IFERROR(IF(VLOOKUP(A1166,[1]HistoriaOrdenCW24031155!$C$2:$Z$1413,24,FALSE)=0,"",VLOOKUP(A1166,[1]HistoriaOrdenCW24031155!$C$2:$Z$1413,24,FALSE)),"")</f>
        <v/>
      </c>
      <c r="F1166" s="2" t="str">
        <f>MID(IF(VLOOKUP("SurOccidente",[1]HistoriaOrdenCW24031155!$B1168:$D$1413,2,FALSE)="NA","",(VLOOKUP("SurOccidente",[1]HistoriaOrdenCW24031155!$B1168:$D$1413,3,FALSE))),1,90)</f>
        <v>Localidades 700 - Obra Eléctrica 100%</v>
      </c>
      <c r="G1166" s="4">
        <f>VLOOKUP(A1166,[1]HistoriaOrdenCW24031155!$C$2:$O$1413,13,FALSE)</f>
        <v>44166</v>
      </c>
      <c r="H1166" t="str">
        <f t="shared" si="19"/>
        <v>Año 1</v>
      </c>
      <c r="I1166" s="2" t="str">
        <f>VLOOKUP(LEFT(A1166,3),TablasAnexas!$A$22:$B$41,2,FALSE)</f>
        <v>Cauca</v>
      </c>
      <c r="L1166" t="str">
        <f>VLOOKUP(A1166,[1]HistoriaOrdenCW24031155!$C$2:$F$1413,4,FALSE)</f>
        <v>German David Diez</v>
      </c>
    </row>
    <row r="1167" spans="1:12" x14ac:dyDescent="0.25">
      <c r="A1167" t="str">
        <f>VLOOKUP("SurOccidente",[1]HistoriaOrdenCW24031155!$B1169:$C$1413,2,FALSE)</f>
        <v>CAU.Pancitara</v>
      </c>
      <c r="B1167" s="3">
        <f ca="1">SUMIF([1]HistoriaOrdenCW24031155!$C$1:$E$1413,A1167,[1]HistoriaOrdenCW24031155!$E:$E)</f>
        <v>457014151</v>
      </c>
      <c r="C1167" s="1">
        <f>SUMIFS([1]HistoriaOrdenCW24031155!$E$2:$E$1413,[1]HistoriaOrdenCW24031155!$C$2:$C$1413,A1167,[1]HistoriaOrdenCW24031155!$Z$2:$Z$1413,"")</f>
        <v>100000000</v>
      </c>
      <c r="D1167" s="1">
        <f>SUMIFS([1]HistoriaOrdenCW24031155!$E$2:$E$1413,[1]HistoriaOrdenCW24031155!$C$2:$C$1413,A1167,[1]HistoriaOrdenCW24031155!$Z$2:$Z$1413,"&gt; 0")</f>
        <v>357014151</v>
      </c>
      <c r="E1167" s="4" t="str">
        <f>IFERROR(IF(VLOOKUP(A1167,[1]HistoriaOrdenCW24031155!$C$2:$Z$1413,24,FALSE)=0,"",VLOOKUP(A1167,[1]HistoriaOrdenCW24031155!$C$2:$Z$1413,24,FALSE)),"")</f>
        <v/>
      </c>
      <c r="F1167" s="2" t="str">
        <f>MID(IF(VLOOKUP("SurOccidente",[1]HistoriaOrdenCW24031155!$B1169:$D$1413,2,FALSE)="NA","",(VLOOKUP("SurOccidente",[1]HistoriaOrdenCW24031155!$B1169:$D$1413,3,FALSE))),1,90)</f>
        <v>Localidades 700 - Obra Civil 100%</v>
      </c>
      <c r="G1167" s="4">
        <f>VLOOKUP(A1167,[1]HistoriaOrdenCW24031155!$C$2:$O$1413,13,FALSE)</f>
        <v>44166</v>
      </c>
      <c r="H1167" t="str">
        <f t="shared" si="19"/>
        <v>Año 1</v>
      </c>
      <c r="I1167" s="2" t="str">
        <f>VLOOKUP(LEFT(A1167,3),TablasAnexas!$A$22:$B$41,2,FALSE)</f>
        <v>Cauca</v>
      </c>
      <c r="L1167" t="str">
        <f>VLOOKUP(A1167,[1]HistoriaOrdenCW24031155!$C$2:$F$1413,4,FALSE)</f>
        <v>German David Diez</v>
      </c>
    </row>
    <row r="1168" spans="1:12" x14ac:dyDescent="0.25">
      <c r="A1168" t="str">
        <f>VLOOKUP("SurOccidente",[1]HistoriaOrdenCW24031155!$B1170:$C$1413,2,FALSE)</f>
        <v>CAQ.La Primavera</v>
      </c>
      <c r="B1168" s="3">
        <f ca="1">SUMIF([1]HistoriaOrdenCW24031155!$C$1:$E$1413,A1168,[1]HistoriaOrdenCW24031155!$E:$E)</f>
        <v>557999240</v>
      </c>
      <c r="C1168" s="1">
        <f>SUMIFS([1]HistoriaOrdenCW24031155!$E$2:$E$1413,[1]HistoriaOrdenCW24031155!$C$2:$C$1413,A1168,[1]HistoriaOrdenCW24031155!$Z$2:$Z$1413,"")</f>
        <v>16000000</v>
      </c>
      <c r="D1168" s="1">
        <f>SUMIFS([1]HistoriaOrdenCW24031155!$E$2:$E$1413,[1]HistoriaOrdenCW24031155!$C$2:$C$1413,A1168,[1]HistoriaOrdenCW24031155!$Z$2:$Z$1413,"&gt; 0")</f>
        <v>541999240</v>
      </c>
      <c r="E1168" s="4" t="str">
        <f>IFERROR(IF(VLOOKUP(A1168,[1]HistoriaOrdenCW24031155!$C$2:$Z$1413,24,FALSE)=0,"",VLOOKUP(A1168,[1]HistoriaOrdenCW24031155!$C$2:$Z$1413,24,FALSE)),"")</f>
        <v/>
      </c>
      <c r="F1168" s="2" t="str">
        <f>MID(IF(VLOOKUP("SurOccidente",[1]HistoriaOrdenCW24031155!$B1170:$D$1413,2,FALSE)="NA","",(VLOOKUP("SurOccidente",[1]HistoriaOrdenCW24031155!$B1170:$D$1413,3,FALSE))),1,90)</f>
        <v>Localidades 700 - Obra Eléctrica 100%</v>
      </c>
      <c r="G1168" s="4">
        <f>VLOOKUP(A1168,[1]HistoriaOrdenCW24031155!$C$2:$O$1413,13,FALSE)</f>
        <v>44596</v>
      </c>
      <c r="H1168" t="str">
        <f t="shared" si="19"/>
        <v>Año 3</v>
      </c>
      <c r="I1168" s="2" t="str">
        <f>VLOOKUP(LEFT(A1168,3),TablasAnexas!$A$22:$B$41,2,FALSE)</f>
        <v>Caqueta</v>
      </c>
      <c r="L1168" t="str">
        <f>VLOOKUP(A1168,[1]HistoriaOrdenCW24031155!$C$2:$F$1413,4,FALSE)</f>
        <v>German Dario Mancipe</v>
      </c>
    </row>
    <row r="1169" spans="1:12" x14ac:dyDescent="0.25">
      <c r="A1169" t="str">
        <f>VLOOKUP("SurOccidente",[1]HistoriaOrdenCW24031155!$B1171:$C$1413,2,FALSE)</f>
        <v>CAQ.La Primavera</v>
      </c>
      <c r="B1169" s="3">
        <f ca="1">SUMIF([1]HistoriaOrdenCW24031155!$C$1:$E$1413,A1169,[1]HistoriaOrdenCW24031155!$E:$E)</f>
        <v>557999240</v>
      </c>
      <c r="C1169" s="1">
        <f>SUMIFS([1]HistoriaOrdenCW24031155!$E$2:$E$1413,[1]HistoriaOrdenCW24031155!$C$2:$C$1413,A1169,[1]HistoriaOrdenCW24031155!$Z$2:$Z$1413,"")</f>
        <v>16000000</v>
      </c>
      <c r="D1169" s="1">
        <f>SUMIFS([1]HistoriaOrdenCW24031155!$E$2:$E$1413,[1]HistoriaOrdenCW24031155!$C$2:$C$1413,A1169,[1]HistoriaOrdenCW24031155!$Z$2:$Z$1413,"&gt; 0")</f>
        <v>541999240</v>
      </c>
      <c r="E1169" s="4" t="str">
        <f>IFERROR(IF(VLOOKUP(A1169,[1]HistoriaOrdenCW24031155!$C$2:$Z$1413,24,FALSE)=0,"",VLOOKUP(A1169,[1]HistoriaOrdenCW24031155!$C$2:$Z$1413,24,FALSE)),"")</f>
        <v/>
      </c>
      <c r="F1169" s="2" t="str">
        <f>MID(IF(VLOOKUP("SurOccidente",[1]HistoriaOrdenCW24031155!$B1171:$D$1413,2,FALSE)="NA","",(VLOOKUP("SurOccidente",[1]HistoriaOrdenCW24031155!$B1171:$D$1413,3,FALSE))),1,90)</f>
        <v>Localidades 700 - Obra Civil 100%</v>
      </c>
      <c r="G1169" s="4">
        <f>VLOOKUP(A1169,[1]HistoriaOrdenCW24031155!$C$2:$O$1413,13,FALSE)</f>
        <v>44596</v>
      </c>
      <c r="H1169" t="str">
        <f t="shared" si="19"/>
        <v>Año 3</v>
      </c>
      <c r="I1169" s="2" t="str">
        <f>VLOOKUP(LEFT(A1169,3),TablasAnexas!$A$22:$B$41,2,FALSE)</f>
        <v>Caqueta</v>
      </c>
      <c r="L1169" t="str">
        <f>VLOOKUP(A1169,[1]HistoriaOrdenCW24031155!$C$2:$F$1413,4,FALSE)</f>
        <v>German Dario Mancipe</v>
      </c>
    </row>
    <row r="1170" spans="1:12" x14ac:dyDescent="0.25">
      <c r="A1170" t="str">
        <f>VLOOKUP("SurOccidente",[1]HistoriaOrdenCW24031155!$B1172:$C$1413,2,FALSE)</f>
        <v>CAQ.La Primavera</v>
      </c>
      <c r="B1170" s="3">
        <f ca="1">SUMIF([1]HistoriaOrdenCW24031155!$C$1:$E$1413,A1170,[1]HistoriaOrdenCW24031155!$E:$E)</f>
        <v>557999240</v>
      </c>
      <c r="C1170" s="1">
        <f>SUMIFS([1]HistoriaOrdenCW24031155!$E$2:$E$1413,[1]HistoriaOrdenCW24031155!$C$2:$C$1413,A1170,[1]HistoriaOrdenCW24031155!$Z$2:$Z$1413,"")</f>
        <v>16000000</v>
      </c>
      <c r="D1170" s="1">
        <f>SUMIFS([1]HistoriaOrdenCW24031155!$E$2:$E$1413,[1]HistoriaOrdenCW24031155!$C$2:$C$1413,A1170,[1]HistoriaOrdenCW24031155!$Z$2:$Z$1413,"&gt; 0")</f>
        <v>541999240</v>
      </c>
      <c r="E1170" s="4" t="str">
        <f>IFERROR(IF(VLOOKUP(A1170,[1]HistoriaOrdenCW24031155!$C$2:$Z$1413,24,FALSE)=0,"",VLOOKUP(A1170,[1]HistoriaOrdenCW24031155!$C$2:$Z$1413,24,FALSE)),"")</f>
        <v/>
      </c>
      <c r="F1170" s="2" t="str">
        <f>MID(IF(VLOOKUP("SurOccidente",[1]HistoriaOrdenCW24031155!$B1172:$D$1413,2,FALSE)="NA","",(VLOOKUP("SurOccidente",[1]HistoriaOrdenCW24031155!$B1172:$D$1413,3,FALSE))),1,90)</f>
        <v>Localidades 700 - Cimentación Torre</v>
      </c>
      <c r="G1170" s="4">
        <f>VLOOKUP(A1170,[1]HistoriaOrdenCW24031155!$C$2:$O$1413,13,FALSE)</f>
        <v>44596</v>
      </c>
      <c r="H1170" t="str">
        <f t="shared" si="19"/>
        <v>Año 3</v>
      </c>
      <c r="I1170" s="2" t="str">
        <f>VLOOKUP(LEFT(A1170,3),TablasAnexas!$A$22:$B$41,2,FALSE)</f>
        <v>Caqueta</v>
      </c>
      <c r="L1170" t="str">
        <f>VLOOKUP(A1170,[1]HistoriaOrdenCW24031155!$C$2:$F$1413,4,FALSE)</f>
        <v>German Dario Mancipe</v>
      </c>
    </row>
    <row r="1171" spans="1:12" x14ac:dyDescent="0.25">
      <c r="A1171" t="str">
        <f>VLOOKUP("SurOccidente",[1]HistoriaOrdenCW24031155!$B1173:$C$1413,2,FALSE)</f>
        <v>CAQ.La Primavera</v>
      </c>
      <c r="B1171" s="3">
        <f ca="1">SUMIF([1]HistoriaOrdenCW24031155!$C$1:$E$1413,A1171,[1]HistoriaOrdenCW24031155!$E:$E)</f>
        <v>557999240</v>
      </c>
      <c r="C1171" s="1">
        <f>SUMIFS([1]HistoriaOrdenCW24031155!$E$2:$E$1413,[1]HistoriaOrdenCW24031155!$C$2:$C$1413,A1171,[1]HistoriaOrdenCW24031155!$Z$2:$Z$1413,"")</f>
        <v>16000000</v>
      </c>
      <c r="D1171" s="1">
        <f>SUMIFS([1]HistoriaOrdenCW24031155!$E$2:$E$1413,[1]HistoriaOrdenCW24031155!$C$2:$C$1413,A1171,[1]HistoriaOrdenCW24031155!$Z$2:$Z$1413,"&gt; 0")</f>
        <v>541999240</v>
      </c>
      <c r="E1171" s="4" t="str">
        <f>IFERROR(IF(VLOOKUP(A1171,[1]HistoriaOrdenCW24031155!$C$2:$Z$1413,24,FALSE)=0,"",VLOOKUP(A1171,[1]HistoriaOrdenCW24031155!$C$2:$Z$1413,24,FALSE)),"")</f>
        <v/>
      </c>
      <c r="F1171" s="2" t="str">
        <f>MID(IF(VLOOKUP("SurOccidente",[1]HistoriaOrdenCW24031155!$B1173:$D$1413,2,FALSE)="NA","",(VLOOKUP("SurOccidente",[1]HistoriaOrdenCW24031155!$B1173:$D$1413,3,FALSE))),1,90)</f>
        <v>Localidades 700 - Suministro e Instalación Torre</v>
      </c>
      <c r="G1171" s="4">
        <f>VLOOKUP(A1171,[1]HistoriaOrdenCW24031155!$C$2:$O$1413,13,FALSE)</f>
        <v>44596</v>
      </c>
      <c r="H1171" t="str">
        <f t="shared" si="19"/>
        <v>Año 3</v>
      </c>
      <c r="I1171" s="2" t="str">
        <f>VLOOKUP(LEFT(A1171,3),TablasAnexas!$A$22:$B$41,2,FALSE)</f>
        <v>Caqueta</v>
      </c>
      <c r="L1171" t="str">
        <f>VLOOKUP(A1171,[1]HistoriaOrdenCW24031155!$C$2:$F$1413,4,FALSE)</f>
        <v>German Dario Mancipe</v>
      </c>
    </row>
    <row r="1172" spans="1:12" x14ac:dyDescent="0.25">
      <c r="A1172" t="str">
        <f>VLOOKUP("SurOccidente",[1]HistoriaOrdenCW24031155!$B1174:$C$1413,2,FALSE)</f>
        <v>CAL.Independencia</v>
      </c>
      <c r="B1172" s="3">
        <f ca="1">SUMIF([1]HistoriaOrdenCW24031155!$C$1:$E$1413,A1172,[1]HistoriaOrdenCW24031155!$E:$E)</f>
        <v>16393328</v>
      </c>
      <c r="C1172" s="1">
        <f>SUMIFS([1]HistoriaOrdenCW24031155!$E$2:$E$1413,[1]HistoriaOrdenCW24031155!$C$2:$C$1413,A1172,[1]HistoriaOrdenCW24031155!$Z$2:$Z$1413,"")</f>
        <v>0</v>
      </c>
      <c r="D1172" s="1">
        <f>SUMIFS([1]HistoriaOrdenCW24031155!$E$2:$E$1413,[1]HistoriaOrdenCW24031155!$C$2:$C$1413,A1172,[1]HistoriaOrdenCW24031155!$Z$2:$Z$1413,"&gt; 0")</f>
        <v>16393328</v>
      </c>
      <c r="E1172" s="4">
        <f>IFERROR(IF(VLOOKUP(A1172,[1]HistoriaOrdenCW24031155!$C$2:$Z$1413,24,FALSE)=0,"",VLOOKUP(A1172,[1]HistoriaOrdenCW24031155!$C$2:$Z$1413,24,FALSE)),"")</f>
        <v>44258</v>
      </c>
      <c r="F1172" s="2" t="str">
        <f>MID(IF(VLOOKUP("SurOccidente",[1]HistoriaOrdenCW24031155!$B1174:$D$1413,2,FALSE)="NA","",(VLOOKUP("SurOccidente",[1]HistoriaOrdenCW24031155!$B1174:$D$1413,3,FALSE))),1,90)</f>
        <v>Ampliación Resoluciones - Ampliación Obras Civiles</v>
      </c>
      <c r="G1172" s="4">
        <f>VLOOKUP(A1172,[1]HistoriaOrdenCW24031155!$C$2:$O$1413,13,FALSE)</f>
        <v>44154</v>
      </c>
      <c r="H1172" t="str">
        <f t="shared" si="19"/>
        <v>Año 1</v>
      </c>
      <c r="I1172" s="2" t="str">
        <f>VLOOKUP(LEFT(A1172,3),TablasAnexas!$A$22:$B$41,2,FALSE)</f>
        <v>Cali</v>
      </c>
      <c r="L1172" t="str">
        <f>VLOOKUP(A1172,[1]HistoriaOrdenCW24031155!$C$2:$F$1413,4,FALSE)</f>
        <v>Juan Carlos Gonzalez</v>
      </c>
    </row>
    <row r="1173" spans="1:12" x14ac:dyDescent="0.25">
      <c r="A1173" t="str">
        <f>VLOOKUP("SurOccidente",[1]HistoriaOrdenCW24031155!$B1175:$C$1413,2,FALSE)</f>
        <v>CAL.Carrefour Sur</v>
      </c>
      <c r="B1173" s="3">
        <f ca="1">SUMIF([1]HistoriaOrdenCW24031155!$C$1:$E$1413,A1173,[1]HistoriaOrdenCW24031155!$E:$E)</f>
        <v>8450434</v>
      </c>
      <c r="C1173" s="1">
        <f>SUMIFS([1]HistoriaOrdenCW24031155!$E$2:$E$1413,[1]HistoriaOrdenCW24031155!$C$2:$C$1413,A1173,[1]HistoriaOrdenCW24031155!$Z$2:$Z$1413,"")</f>
        <v>0</v>
      </c>
      <c r="D1173" s="1">
        <f>SUMIFS([1]HistoriaOrdenCW24031155!$E$2:$E$1413,[1]HistoriaOrdenCW24031155!$C$2:$C$1413,A1173,[1]HistoriaOrdenCW24031155!$Z$2:$Z$1413,"&gt; 0")</f>
        <v>8450434</v>
      </c>
      <c r="E1173" s="4">
        <f>IFERROR(IF(VLOOKUP(A1173,[1]HistoriaOrdenCW24031155!$C$2:$Z$1413,24,FALSE)=0,"",VLOOKUP(A1173,[1]HistoriaOrdenCW24031155!$C$2:$Z$1413,24,FALSE)),"")</f>
        <v>44202</v>
      </c>
      <c r="F1173" s="2" t="str">
        <f>MID(IF(VLOOKUP("SurOccidente",[1]HistoriaOrdenCW24031155!$B1175:$D$1413,2,FALSE)="NA","",(VLOOKUP("SurOccidente",[1]HistoriaOrdenCW24031155!$B1175:$D$1413,3,FALSE))),1,90)</f>
        <v>Ampliación Resoluciones - Ampliación Obras Civiles</v>
      </c>
      <c r="G1173" s="4">
        <f>VLOOKUP(A1173,[1]HistoriaOrdenCW24031155!$C$2:$O$1413,13,FALSE)</f>
        <v>44154</v>
      </c>
      <c r="H1173" t="str">
        <f t="shared" si="19"/>
        <v>Año 1</v>
      </c>
      <c r="I1173" s="2" t="str">
        <f>VLOOKUP(LEFT(A1173,3),TablasAnexas!$A$22:$B$41,2,FALSE)</f>
        <v>Cali</v>
      </c>
      <c r="L1173" t="str">
        <f>VLOOKUP(A1173,[1]HistoriaOrdenCW24031155!$C$2:$F$1413,4,FALSE)</f>
        <v>Juan Carlos Gonzalez</v>
      </c>
    </row>
    <row r="1174" spans="1:12" x14ac:dyDescent="0.25">
      <c r="A1174" t="str">
        <f>VLOOKUP("SurOccidente",[1]HistoriaOrdenCW24031155!$B1176:$C$1413,2,FALSE)</f>
        <v>CAQ.Miramar</v>
      </c>
      <c r="B1174" s="3">
        <f ca="1">SUMIF([1]HistoriaOrdenCW24031155!$C$1:$E$1413,A1174,[1]HistoriaOrdenCW24031155!$E:$E)</f>
        <v>507239467</v>
      </c>
      <c r="C1174" s="1">
        <f>SUMIFS([1]HistoriaOrdenCW24031155!$E$2:$E$1413,[1]HistoriaOrdenCW24031155!$C$2:$C$1413,A1174,[1]HistoriaOrdenCW24031155!$Z$2:$Z$1413,"")</f>
        <v>4615740</v>
      </c>
      <c r="D1174" s="1">
        <f>SUMIFS([1]HistoriaOrdenCW24031155!$E$2:$E$1413,[1]HistoriaOrdenCW24031155!$C$2:$C$1413,A1174,[1]HistoriaOrdenCW24031155!$Z$2:$Z$1413,"&gt; 0")</f>
        <v>502623727</v>
      </c>
      <c r="E1174" s="4" t="str">
        <f>IFERROR(IF(VLOOKUP(A1174,[1]HistoriaOrdenCW24031155!$C$2:$Z$1413,24,FALSE)=0,"",VLOOKUP(A1174,[1]HistoriaOrdenCW24031155!$C$2:$Z$1413,24,FALSE)),"")</f>
        <v/>
      </c>
      <c r="F1174" s="2" t="str">
        <f>MID(IF(VLOOKUP("SurOccidente",[1]HistoriaOrdenCW24031155!$B1176:$D$1413,2,FALSE)="NA","",(VLOOKUP("SurOccidente",[1]HistoriaOrdenCW24031155!$B1176:$D$1413,3,FALSE))),1,90)</f>
        <v>Localidades 700 - Obra Eléctrica 100%</v>
      </c>
      <c r="G1174" s="4">
        <f>VLOOKUP(A1174,[1]HistoriaOrdenCW24031155!$C$2:$O$1413,13,FALSE)</f>
        <v>44475</v>
      </c>
      <c r="H1174" t="str">
        <f t="shared" si="19"/>
        <v>Año 2</v>
      </c>
      <c r="I1174" s="2" t="str">
        <f>VLOOKUP(LEFT(A1174,3),TablasAnexas!$A$22:$B$41,2,FALSE)</f>
        <v>Caqueta</v>
      </c>
      <c r="L1174" t="str">
        <f>VLOOKUP(A1174,[1]HistoriaOrdenCW24031155!$C$2:$F$1413,4,FALSE)</f>
        <v>German David Diez</v>
      </c>
    </row>
    <row r="1175" spans="1:12" x14ac:dyDescent="0.25">
      <c r="A1175" t="str">
        <f>VLOOKUP("SurOccidente",[1]HistoriaOrdenCW24031155!$B1177:$C$1413,2,FALSE)</f>
        <v>CAQ.Miramar</v>
      </c>
      <c r="B1175" s="3">
        <f ca="1">SUMIF([1]HistoriaOrdenCW24031155!$C$1:$E$1413,A1175,[1]HistoriaOrdenCW24031155!$E:$E)</f>
        <v>507239467</v>
      </c>
      <c r="C1175" s="1">
        <f>SUMIFS([1]HistoriaOrdenCW24031155!$E$2:$E$1413,[1]HistoriaOrdenCW24031155!$C$2:$C$1413,A1175,[1]HistoriaOrdenCW24031155!$Z$2:$Z$1413,"")</f>
        <v>4615740</v>
      </c>
      <c r="D1175" s="1">
        <f>SUMIFS([1]HistoriaOrdenCW24031155!$E$2:$E$1413,[1]HistoriaOrdenCW24031155!$C$2:$C$1413,A1175,[1]HistoriaOrdenCW24031155!$Z$2:$Z$1413,"&gt; 0")</f>
        <v>502623727</v>
      </c>
      <c r="E1175" s="4" t="str">
        <f>IFERROR(IF(VLOOKUP(A1175,[1]HistoriaOrdenCW24031155!$C$2:$Z$1413,24,FALSE)=0,"",VLOOKUP(A1175,[1]HistoriaOrdenCW24031155!$C$2:$Z$1413,24,FALSE)),"")</f>
        <v/>
      </c>
      <c r="F1175" s="2" t="str">
        <f>MID(IF(VLOOKUP("SurOccidente",[1]HistoriaOrdenCW24031155!$B1177:$D$1413,2,FALSE)="NA","",(VLOOKUP("SurOccidente",[1]HistoriaOrdenCW24031155!$B1177:$D$1413,3,FALSE))),1,90)</f>
        <v>Localidades 700 - Cimentación Torre</v>
      </c>
      <c r="G1175" s="4">
        <f>VLOOKUP(A1175,[1]HistoriaOrdenCW24031155!$C$2:$O$1413,13,FALSE)</f>
        <v>44475</v>
      </c>
      <c r="H1175" t="str">
        <f t="shared" si="19"/>
        <v>Año 2</v>
      </c>
      <c r="I1175" s="2" t="str">
        <f>VLOOKUP(LEFT(A1175,3),TablasAnexas!$A$22:$B$41,2,FALSE)</f>
        <v>Caqueta</v>
      </c>
      <c r="L1175" t="str">
        <f>VLOOKUP(A1175,[1]HistoriaOrdenCW24031155!$C$2:$F$1413,4,FALSE)</f>
        <v>German David Diez</v>
      </c>
    </row>
    <row r="1176" spans="1:12" x14ac:dyDescent="0.25">
      <c r="A1176" t="str">
        <f>VLOOKUP("SurOccidente",[1]HistoriaOrdenCW24031155!$B1178:$C$1413,2,FALSE)</f>
        <v>CAQ.Miramar</v>
      </c>
      <c r="B1176" s="3">
        <f ca="1">SUMIF([1]HistoriaOrdenCW24031155!$C$1:$E$1413,A1176,[1]HistoriaOrdenCW24031155!$E:$E)</f>
        <v>507239467</v>
      </c>
      <c r="C1176" s="1">
        <f>SUMIFS([1]HistoriaOrdenCW24031155!$E$2:$E$1413,[1]HistoriaOrdenCW24031155!$C$2:$C$1413,A1176,[1]HistoriaOrdenCW24031155!$Z$2:$Z$1413,"")</f>
        <v>4615740</v>
      </c>
      <c r="D1176" s="1">
        <f>SUMIFS([1]HistoriaOrdenCW24031155!$E$2:$E$1413,[1]HistoriaOrdenCW24031155!$C$2:$C$1413,A1176,[1]HistoriaOrdenCW24031155!$Z$2:$Z$1413,"&gt; 0")</f>
        <v>502623727</v>
      </c>
      <c r="E1176" s="4" t="str">
        <f>IFERROR(IF(VLOOKUP(A1176,[1]HistoriaOrdenCW24031155!$C$2:$Z$1413,24,FALSE)=0,"",VLOOKUP(A1176,[1]HistoriaOrdenCW24031155!$C$2:$Z$1413,24,FALSE)),"")</f>
        <v/>
      </c>
      <c r="F1176" s="2" t="str">
        <f>MID(IF(VLOOKUP("SurOccidente",[1]HistoriaOrdenCW24031155!$B1178:$D$1413,2,FALSE)="NA","",(VLOOKUP("SurOccidente",[1]HistoriaOrdenCW24031155!$B1178:$D$1413,3,FALSE))),1,90)</f>
        <v>Localidades 700 - Suministro e Instalación Torre</v>
      </c>
      <c r="G1176" s="4">
        <f>VLOOKUP(A1176,[1]HistoriaOrdenCW24031155!$C$2:$O$1413,13,FALSE)</f>
        <v>44475</v>
      </c>
      <c r="H1176" t="str">
        <f t="shared" si="19"/>
        <v>Año 2</v>
      </c>
      <c r="I1176" s="2" t="str">
        <f>VLOOKUP(LEFT(A1176,3),TablasAnexas!$A$22:$B$41,2,FALSE)</f>
        <v>Caqueta</v>
      </c>
      <c r="L1176" t="str">
        <f>VLOOKUP(A1176,[1]HistoriaOrdenCW24031155!$C$2:$F$1413,4,FALSE)</f>
        <v>German David Diez</v>
      </c>
    </row>
    <row r="1177" spans="1:12" x14ac:dyDescent="0.25">
      <c r="A1177" t="str">
        <f>VLOOKUP("SurOccidente",[1]HistoriaOrdenCW24031155!$B1179:$C$1413,2,FALSE)</f>
        <v>TOL.La Chamba</v>
      </c>
      <c r="B1177" s="3">
        <f ca="1">SUMIF([1]HistoriaOrdenCW24031155!$C$1:$E$1413,A1177,[1]HistoriaOrdenCW24031155!$E:$E)</f>
        <v>210655735</v>
      </c>
      <c r="C1177" s="1">
        <f>SUMIFS([1]HistoriaOrdenCW24031155!$E$2:$E$1413,[1]HistoriaOrdenCW24031155!$C$2:$C$1413,A1177,[1]HistoriaOrdenCW24031155!$Z$2:$Z$1413,"")</f>
        <v>0</v>
      </c>
      <c r="D1177" s="1">
        <f>SUMIFS([1]HistoriaOrdenCW24031155!$E$2:$E$1413,[1]HistoriaOrdenCW24031155!$C$2:$C$1413,A1177,[1]HistoriaOrdenCW24031155!$Z$2:$Z$1413,"&gt; 0")</f>
        <v>210655735</v>
      </c>
      <c r="E1177" s="4">
        <f>IFERROR(IF(VLOOKUP(A1177,[1]HistoriaOrdenCW24031155!$C$2:$Z$1413,24,FALSE)=0,"",VLOOKUP(A1177,[1]HistoriaOrdenCW24031155!$C$2:$Z$1413,24,FALSE)),"")</f>
        <v>44291</v>
      </c>
      <c r="F1177" s="2" t="str">
        <f>MID(IF(VLOOKUP("SurOccidente",[1]HistoriaOrdenCW24031155!$B1179:$D$1413,2,FALSE)="NA","",(VLOOKUP("SurOccidente",[1]HistoriaOrdenCW24031155!$B1179:$D$1413,3,FALSE))),1,90)</f>
        <v>Plan Espectro - Obra Eléctrica 100%</v>
      </c>
      <c r="G1177" s="4">
        <f>VLOOKUP(A1177,[1]HistoriaOrdenCW24031155!$C$2:$O$1413,13,FALSE)</f>
        <v>44130</v>
      </c>
      <c r="H1177" t="str">
        <f t="shared" si="19"/>
        <v>Año 1</v>
      </c>
      <c r="I1177" s="2" t="str">
        <f>VLOOKUP(LEFT(A1177,3),TablasAnexas!$A$22:$B$41,2,FALSE)</f>
        <v>Tolima</v>
      </c>
      <c r="L1177" t="str">
        <f>VLOOKUP(A1177,[1]HistoriaOrdenCW24031155!$C$2:$F$1413,4,FALSE)</f>
        <v>Juan Carlos Gonzalez</v>
      </c>
    </row>
    <row r="1178" spans="1:12" x14ac:dyDescent="0.25">
      <c r="A1178" t="str">
        <f>VLOOKUP("SurOccidente",[1]HistoriaOrdenCW24031155!$B1180:$C$1413,2,FALSE)</f>
        <v>PUT.Remolinos</v>
      </c>
      <c r="B1178" s="3">
        <f ca="1">SUMIF([1]HistoriaOrdenCW24031155!$C$1:$E$1413,A1178,[1]HistoriaOrdenCW24031155!$E:$E)</f>
        <v>577525619</v>
      </c>
      <c r="C1178" s="1">
        <f>SUMIFS([1]HistoriaOrdenCW24031155!$E$2:$E$1413,[1]HistoriaOrdenCW24031155!$C$2:$C$1413,A1178,[1]HistoriaOrdenCW24031155!$Z$2:$Z$1413,"")</f>
        <v>0</v>
      </c>
      <c r="D1178" s="1">
        <f>SUMIFS([1]HistoriaOrdenCW24031155!$E$2:$E$1413,[1]HistoriaOrdenCW24031155!$C$2:$C$1413,A1178,[1]HistoriaOrdenCW24031155!$Z$2:$Z$1413,"&gt; 0")</f>
        <v>577525619</v>
      </c>
      <c r="E1178" s="4">
        <f>IFERROR(IF(VLOOKUP(A1178,[1]HistoriaOrdenCW24031155!$C$2:$Z$1413,24,FALSE)=0,"",VLOOKUP(A1178,[1]HistoriaOrdenCW24031155!$C$2:$Z$1413,24,FALSE)),"")</f>
        <v>44411</v>
      </c>
      <c r="F1178" s="2" t="str">
        <f>MID(IF(VLOOKUP("SurOccidente",[1]HistoriaOrdenCW24031155!$B1180:$D$1413,2,FALSE)="NA","",(VLOOKUP("SurOccidente",[1]HistoriaOrdenCW24031155!$B1180:$D$1413,3,FALSE))),1,90)</f>
        <v>Localidades 700 - Cimentación Torre</v>
      </c>
      <c r="G1178" s="4">
        <f>VLOOKUP(A1178,[1]HistoriaOrdenCW24031155!$C$2:$O$1413,13,FALSE)</f>
        <v>44393</v>
      </c>
      <c r="H1178" t="str">
        <f t="shared" si="19"/>
        <v>Año 2</v>
      </c>
      <c r="I1178" s="2" t="str">
        <f>VLOOKUP(LEFT(A1178,3),TablasAnexas!$A$22:$B$41,2,FALSE)</f>
        <v>Putumayo</v>
      </c>
      <c r="L1178" t="str">
        <f>VLOOKUP(A1178,[1]HistoriaOrdenCW24031155!$C$2:$F$1413,4,FALSE)</f>
        <v>German Dario Mancipe</v>
      </c>
    </row>
    <row r="1179" spans="1:12" x14ac:dyDescent="0.25">
      <c r="A1179" t="str">
        <f>VLOOKUP("SurOccidente",[1]HistoriaOrdenCW24031155!$B1181:$C$1413,2,FALSE)</f>
        <v>PUT.Remolinos</v>
      </c>
      <c r="B1179" s="3">
        <f ca="1">SUMIF([1]HistoriaOrdenCW24031155!$C$1:$E$1413,A1179,[1]HistoriaOrdenCW24031155!$E:$E)</f>
        <v>577525619</v>
      </c>
      <c r="C1179" s="1">
        <f>SUMIFS([1]HistoriaOrdenCW24031155!$E$2:$E$1413,[1]HistoriaOrdenCW24031155!$C$2:$C$1413,A1179,[1]HistoriaOrdenCW24031155!$Z$2:$Z$1413,"")</f>
        <v>0</v>
      </c>
      <c r="D1179" s="1">
        <f>SUMIFS([1]HistoriaOrdenCW24031155!$E$2:$E$1413,[1]HistoriaOrdenCW24031155!$C$2:$C$1413,A1179,[1]HistoriaOrdenCW24031155!$Z$2:$Z$1413,"&gt; 0")</f>
        <v>577525619</v>
      </c>
      <c r="E1179" s="4">
        <f>IFERROR(IF(VLOOKUP(A1179,[1]HistoriaOrdenCW24031155!$C$2:$Z$1413,24,FALSE)=0,"",VLOOKUP(A1179,[1]HistoriaOrdenCW24031155!$C$2:$Z$1413,24,FALSE)),"")</f>
        <v>44411</v>
      </c>
      <c r="F1179" s="2" t="str">
        <f>MID(IF(VLOOKUP("SurOccidente",[1]HistoriaOrdenCW24031155!$B1181:$D$1413,2,FALSE)="NA","",(VLOOKUP("SurOccidente",[1]HistoriaOrdenCW24031155!$B1181:$D$1413,3,FALSE))),1,90)</f>
        <v>Localidades 700 - Suministro e Instalación Torre</v>
      </c>
      <c r="G1179" s="4">
        <f>VLOOKUP(A1179,[1]HistoriaOrdenCW24031155!$C$2:$O$1413,13,FALSE)</f>
        <v>44393</v>
      </c>
      <c r="H1179" t="str">
        <f t="shared" si="19"/>
        <v>Año 2</v>
      </c>
      <c r="I1179" s="2" t="str">
        <f>VLOOKUP(LEFT(A1179,3),TablasAnexas!$A$22:$B$41,2,FALSE)</f>
        <v>Putumayo</v>
      </c>
      <c r="L1179" t="str">
        <f>VLOOKUP(A1179,[1]HistoriaOrdenCW24031155!$C$2:$F$1413,4,FALSE)</f>
        <v>German Dario Mancipe</v>
      </c>
    </row>
    <row r="1180" spans="1:12" x14ac:dyDescent="0.25">
      <c r="A1180" t="str">
        <f>VLOOKUP("SurOccidente",[1]HistoriaOrdenCW24031155!$B1182:$C$1413,2,FALSE)</f>
        <v>NAR.Zapote</v>
      </c>
      <c r="B1180" s="3">
        <f ca="1">SUMIF([1]HistoriaOrdenCW24031155!$C$1:$E$1413,A1180,[1]HistoriaOrdenCW24031155!$E:$E)</f>
        <v>561263023</v>
      </c>
      <c r="C1180" s="1">
        <f>SUMIFS([1]HistoriaOrdenCW24031155!$E$2:$E$1413,[1]HistoriaOrdenCW24031155!$C$2:$C$1413,A1180,[1]HistoriaOrdenCW24031155!$Z$2:$Z$1413,"")</f>
        <v>40000000</v>
      </c>
      <c r="D1180" s="1">
        <f>SUMIFS([1]HistoriaOrdenCW24031155!$E$2:$E$1413,[1]HistoriaOrdenCW24031155!$C$2:$C$1413,A1180,[1]HistoriaOrdenCW24031155!$Z$2:$Z$1413,"&gt; 0")</f>
        <v>521263023</v>
      </c>
      <c r="E1180" s="4">
        <f>IFERROR(IF(VLOOKUP(A1180,[1]HistoriaOrdenCW24031155!$C$2:$Z$1413,24,FALSE)=0,"",VLOOKUP(A1180,[1]HistoriaOrdenCW24031155!$C$2:$Z$1413,24,FALSE)),"")</f>
        <v>44533</v>
      </c>
      <c r="F1180" s="2" t="str">
        <f>MID(IF(VLOOKUP("SurOccidente",[1]HistoriaOrdenCW24031155!$B1182:$D$1413,2,FALSE)="NA","",(VLOOKUP("SurOccidente",[1]HistoriaOrdenCW24031155!$B1182:$D$1413,3,FALSE))),1,90)</f>
        <v>Localidades 700 - Cimentación Torre</v>
      </c>
      <c r="G1180" s="4">
        <f>VLOOKUP(A1180,[1]HistoriaOrdenCW24031155!$C$2:$O$1413,13,FALSE)</f>
        <v>44116</v>
      </c>
      <c r="H1180" t="str">
        <f t="shared" si="19"/>
        <v>Año 1</v>
      </c>
      <c r="I1180" s="2" t="str">
        <f>VLOOKUP(LEFT(A1180,3),TablasAnexas!$A$22:$B$41,2,FALSE)</f>
        <v>Nariño</v>
      </c>
      <c r="L1180" t="str">
        <f>VLOOKUP(A1180,[1]HistoriaOrdenCW24031155!$C$2:$F$1413,4,FALSE)</f>
        <v>Juan Carlos Gonzalez</v>
      </c>
    </row>
    <row r="1181" spans="1:12" x14ac:dyDescent="0.25">
      <c r="A1181" t="str">
        <f>VLOOKUP("SurOccidente",[1]HistoriaOrdenCW24031155!$B1183:$C$1413,2,FALSE)</f>
        <v>NAR.Zapote</v>
      </c>
      <c r="B1181" s="3">
        <f ca="1">SUMIF([1]HistoriaOrdenCW24031155!$C$1:$E$1413,A1181,[1]HistoriaOrdenCW24031155!$E:$E)</f>
        <v>561263023</v>
      </c>
      <c r="C1181" s="1">
        <f>SUMIFS([1]HistoriaOrdenCW24031155!$E$2:$E$1413,[1]HistoriaOrdenCW24031155!$C$2:$C$1413,A1181,[1]HistoriaOrdenCW24031155!$Z$2:$Z$1413,"")</f>
        <v>40000000</v>
      </c>
      <c r="D1181" s="1">
        <f>SUMIFS([1]HistoriaOrdenCW24031155!$E$2:$E$1413,[1]HistoriaOrdenCW24031155!$C$2:$C$1413,A1181,[1]HistoriaOrdenCW24031155!$Z$2:$Z$1413,"&gt; 0")</f>
        <v>521263023</v>
      </c>
      <c r="E1181" s="4">
        <f>IFERROR(IF(VLOOKUP(A1181,[1]HistoriaOrdenCW24031155!$C$2:$Z$1413,24,FALSE)=0,"",VLOOKUP(A1181,[1]HistoriaOrdenCW24031155!$C$2:$Z$1413,24,FALSE)),"")</f>
        <v>44533</v>
      </c>
      <c r="F1181" s="2" t="str">
        <f>MID(IF(VLOOKUP("SurOccidente",[1]HistoriaOrdenCW24031155!$B1183:$D$1413,2,FALSE)="NA","",(VLOOKUP("SurOccidente",[1]HistoriaOrdenCW24031155!$B1183:$D$1413,3,FALSE))),1,90)</f>
        <v>Localidades 700 - Suministro e Instalación Torre</v>
      </c>
      <c r="G1181" s="4">
        <f>VLOOKUP(A1181,[1]HistoriaOrdenCW24031155!$C$2:$O$1413,13,FALSE)</f>
        <v>44116</v>
      </c>
      <c r="H1181" t="str">
        <f t="shared" si="19"/>
        <v>Año 1</v>
      </c>
      <c r="I1181" s="2" t="str">
        <f>VLOOKUP(LEFT(A1181,3),TablasAnexas!$A$22:$B$41,2,FALSE)</f>
        <v>Nariño</v>
      </c>
      <c r="L1181" t="str">
        <f>VLOOKUP(A1181,[1]HistoriaOrdenCW24031155!$C$2:$F$1413,4,FALSE)</f>
        <v>Juan Carlos Gonzalez</v>
      </c>
    </row>
    <row r="1182" spans="1:12" x14ac:dyDescent="0.25">
      <c r="A1182" t="str">
        <f>VLOOKUP("SurOccidente",[1]HistoriaOrdenCW24031155!$B1184:$C$1413,2,FALSE)</f>
        <v>NAR.Zapote</v>
      </c>
      <c r="B1182" s="3">
        <f ca="1">SUMIF([1]HistoriaOrdenCW24031155!$C$1:$E$1413,A1182,[1]HistoriaOrdenCW24031155!$E:$E)</f>
        <v>561263023</v>
      </c>
      <c r="C1182" s="1">
        <f>SUMIFS([1]HistoriaOrdenCW24031155!$E$2:$E$1413,[1]HistoriaOrdenCW24031155!$C$2:$C$1413,A1182,[1]HistoriaOrdenCW24031155!$Z$2:$Z$1413,"")</f>
        <v>40000000</v>
      </c>
      <c r="D1182" s="1">
        <f>SUMIFS([1]HistoriaOrdenCW24031155!$E$2:$E$1413,[1]HistoriaOrdenCW24031155!$C$2:$C$1413,A1182,[1]HistoriaOrdenCW24031155!$Z$2:$Z$1413,"&gt; 0")</f>
        <v>521263023</v>
      </c>
      <c r="E1182" s="4">
        <f>IFERROR(IF(VLOOKUP(A1182,[1]HistoriaOrdenCW24031155!$C$2:$Z$1413,24,FALSE)=0,"",VLOOKUP(A1182,[1]HistoriaOrdenCW24031155!$C$2:$Z$1413,24,FALSE)),"")</f>
        <v>44533</v>
      </c>
      <c r="F1182" s="2" t="str">
        <f>MID(IF(VLOOKUP("SurOccidente",[1]HistoriaOrdenCW24031155!$B1184:$D$1413,2,FALSE)="NA","",(VLOOKUP("SurOccidente",[1]HistoriaOrdenCW24031155!$B1184:$D$1413,3,FALSE))),1,90)</f>
        <v>Localidades 700 - Obra Eléctrica 100%</v>
      </c>
      <c r="G1182" s="4">
        <f>VLOOKUP(A1182,[1]HistoriaOrdenCW24031155!$C$2:$O$1413,13,FALSE)</f>
        <v>44116</v>
      </c>
      <c r="H1182" t="str">
        <f t="shared" si="19"/>
        <v>Año 1</v>
      </c>
      <c r="I1182" s="2" t="str">
        <f>VLOOKUP(LEFT(A1182,3),TablasAnexas!$A$22:$B$41,2,FALSE)</f>
        <v>Nariño</v>
      </c>
      <c r="L1182" t="str">
        <f>VLOOKUP(A1182,[1]HistoriaOrdenCW24031155!$C$2:$F$1413,4,FALSE)</f>
        <v>Juan Carlos Gonzalez</v>
      </c>
    </row>
    <row r="1183" spans="1:12" x14ac:dyDescent="0.25">
      <c r="A1183" t="str">
        <f>VLOOKUP("SurOccidente",[1]HistoriaOrdenCW24031155!$B1185:$C$1413,2,FALSE)</f>
        <v>NAR.Santa Anita</v>
      </c>
      <c r="B1183" s="3">
        <f ca="1">SUMIF([1]HistoriaOrdenCW24031155!$C$1:$E$1413,A1183,[1]HistoriaOrdenCW24031155!$E:$E)</f>
        <v>389601776</v>
      </c>
      <c r="C1183" s="1">
        <f>SUMIFS([1]HistoriaOrdenCW24031155!$E$2:$E$1413,[1]HistoriaOrdenCW24031155!$C$2:$C$1413,A1183,[1]HistoriaOrdenCW24031155!$Z$2:$Z$1413,"")</f>
        <v>40000000</v>
      </c>
      <c r="D1183" s="1">
        <f>SUMIFS([1]HistoriaOrdenCW24031155!$E$2:$E$1413,[1]HistoriaOrdenCW24031155!$C$2:$C$1413,A1183,[1]HistoriaOrdenCW24031155!$Z$2:$Z$1413,"&gt; 0")</f>
        <v>349601776</v>
      </c>
      <c r="E1183" s="4" t="str">
        <f>IFERROR(IF(VLOOKUP(A1183,[1]HistoriaOrdenCW24031155!$C$2:$Z$1413,24,FALSE)=0,"",VLOOKUP(A1183,[1]HistoriaOrdenCW24031155!$C$2:$Z$1413,24,FALSE)),"")</f>
        <v/>
      </c>
      <c r="F1183" s="2" t="str">
        <f>MID(IF(VLOOKUP("SurOccidente",[1]HistoriaOrdenCW24031155!$B1185:$D$1413,2,FALSE)="NA","",(VLOOKUP("SurOccidente",[1]HistoriaOrdenCW24031155!$B1185:$D$1413,3,FALSE))),1,90)</f>
        <v>Localidades 700 - Obra Eléctrica 100%</v>
      </c>
      <c r="G1183" s="4">
        <f>VLOOKUP(A1183,[1]HistoriaOrdenCW24031155!$C$2:$O$1413,13,FALSE)</f>
        <v>44109</v>
      </c>
      <c r="H1183" t="str">
        <f t="shared" si="19"/>
        <v>Año 1</v>
      </c>
      <c r="I1183" s="2" t="str">
        <f>VLOOKUP(LEFT(A1183,3),TablasAnexas!$A$22:$B$41,2,FALSE)</f>
        <v>Nariño</v>
      </c>
      <c r="L1183" t="str">
        <f>VLOOKUP(A1183,[1]HistoriaOrdenCW24031155!$C$2:$F$1413,4,FALSE)</f>
        <v>Juan Carlos Gonzalez</v>
      </c>
    </row>
    <row r="1184" spans="1:12" x14ac:dyDescent="0.25">
      <c r="A1184" t="str">
        <f>VLOOKUP("SurOccidente",[1]HistoriaOrdenCW24031155!$B1186:$C$1413,2,FALSE)</f>
        <v>NAR.Santa Anita</v>
      </c>
      <c r="B1184" s="3">
        <f ca="1">SUMIF([1]HistoriaOrdenCW24031155!$C$1:$E$1413,A1184,[1]HistoriaOrdenCW24031155!$E:$E)</f>
        <v>389601776</v>
      </c>
      <c r="C1184" s="1">
        <f>SUMIFS([1]HistoriaOrdenCW24031155!$E$2:$E$1413,[1]HistoriaOrdenCW24031155!$C$2:$C$1413,A1184,[1]HistoriaOrdenCW24031155!$Z$2:$Z$1413,"")</f>
        <v>40000000</v>
      </c>
      <c r="D1184" s="1">
        <f>SUMIFS([1]HistoriaOrdenCW24031155!$E$2:$E$1413,[1]HistoriaOrdenCW24031155!$C$2:$C$1413,A1184,[1]HistoriaOrdenCW24031155!$Z$2:$Z$1413,"&gt; 0")</f>
        <v>349601776</v>
      </c>
      <c r="E1184" s="4" t="str">
        <f>IFERROR(IF(VLOOKUP(A1184,[1]HistoriaOrdenCW24031155!$C$2:$Z$1413,24,FALSE)=0,"",VLOOKUP(A1184,[1]HistoriaOrdenCW24031155!$C$2:$Z$1413,24,FALSE)),"")</f>
        <v/>
      </c>
      <c r="F1184" s="2" t="str">
        <f>MID(IF(VLOOKUP("SurOccidente",[1]HistoriaOrdenCW24031155!$B1186:$D$1413,2,FALSE)="NA","",(VLOOKUP("SurOccidente",[1]HistoriaOrdenCW24031155!$B1186:$D$1413,3,FALSE))),1,90)</f>
        <v>Localidades 700 - Cimentación Torre</v>
      </c>
      <c r="G1184" s="4">
        <f>VLOOKUP(A1184,[1]HistoriaOrdenCW24031155!$C$2:$O$1413,13,FALSE)</f>
        <v>44109</v>
      </c>
      <c r="H1184" t="str">
        <f t="shared" si="19"/>
        <v>Año 1</v>
      </c>
      <c r="I1184" s="2" t="str">
        <f>VLOOKUP(LEFT(A1184,3),TablasAnexas!$A$22:$B$41,2,FALSE)</f>
        <v>Nariño</v>
      </c>
      <c r="L1184" t="str">
        <f>VLOOKUP(A1184,[1]HistoriaOrdenCW24031155!$C$2:$F$1413,4,FALSE)</f>
        <v>Juan Carlos Gonzalez</v>
      </c>
    </row>
    <row r="1185" spans="1:12" x14ac:dyDescent="0.25">
      <c r="A1185" t="str">
        <f>VLOOKUP("SurOccidente",[1]HistoriaOrdenCW24031155!$B1187:$C$1413,2,FALSE)</f>
        <v>NAR.Santa Anita</v>
      </c>
      <c r="B1185" s="3">
        <f ca="1">SUMIF([1]HistoriaOrdenCW24031155!$C$1:$E$1413,A1185,[1]HistoriaOrdenCW24031155!$E:$E)</f>
        <v>389601776</v>
      </c>
      <c r="C1185" s="1">
        <f>SUMIFS([1]HistoriaOrdenCW24031155!$E$2:$E$1413,[1]HistoriaOrdenCW24031155!$C$2:$C$1413,A1185,[1]HistoriaOrdenCW24031155!$Z$2:$Z$1413,"")</f>
        <v>40000000</v>
      </c>
      <c r="D1185" s="1">
        <f>SUMIFS([1]HistoriaOrdenCW24031155!$E$2:$E$1413,[1]HistoriaOrdenCW24031155!$C$2:$C$1413,A1185,[1]HistoriaOrdenCW24031155!$Z$2:$Z$1413,"&gt; 0")</f>
        <v>349601776</v>
      </c>
      <c r="E1185" s="4" t="str">
        <f>IFERROR(IF(VLOOKUP(A1185,[1]HistoriaOrdenCW24031155!$C$2:$Z$1413,24,FALSE)=0,"",VLOOKUP(A1185,[1]HistoriaOrdenCW24031155!$C$2:$Z$1413,24,FALSE)),"")</f>
        <v/>
      </c>
      <c r="F1185" s="2" t="str">
        <f>MID(IF(VLOOKUP("SurOccidente",[1]HistoriaOrdenCW24031155!$B1187:$D$1413,2,FALSE)="NA","",(VLOOKUP("SurOccidente",[1]HistoriaOrdenCW24031155!$B1187:$D$1413,3,FALSE))),1,90)</f>
        <v>Localidades 700 - Suministro e Instalación Torre</v>
      </c>
      <c r="G1185" s="4">
        <f>VLOOKUP(A1185,[1]HistoriaOrdenCW24031155!$C$2:$O$1413,13,FALSE)</f>
        <v>44109</v>
      </c>
      <c r="H1185" t="str">
        <f t="shared" si="19"/>
        <v>Año 1</v>
      </c>
      <c r="I1185" s="2" t="str">
        <f>VLOOKUP(LEFT(A1185,3),TablasAnexas!$A$22:$B$41,2,FALSE)</f>
        <v>Nariño</v>
      </c>
      <c r="L1185" t="str">
        <f>VLOOKUP(A1185,[1]HistoriaOrdenCW24031155!$C$2:$F$1413,4,FALSE)</f>
        <v>Juan Carlos Gonzalez</v>
      </c>
    </row>
    <row r="1186" spans="1:12" x14ac:dyDescent="0.25">
      <c r="A1186" t="str">
        <f>VLOOKUP("SurOccidente",[1]HistoriaOrdenCW24031155!$B1188:$C$1413,2,FALSE)</f>
        <v>PUT.Germania</v>
      </c>
      <c r="B1186" s="3">
        <f ca="1">SUMIF([1]HistoriaOrdenCW24031155!$C$1:$E$1413,A1186,[1]HistoriaOrdenCW24031155!$E:$E)</f>
        <v>672198253</v>
      </c>
      <c r="C1186" s="1">
        <f>SUMIFS([1]HistoriaOrdenCW24031155!$E$2:$E$1413,[1]HistoriaOrdenCW24031155!$C$2:$C$1413,A1186,[1]HistoriaOrdenCW24031155!$Z$2:$Z$1413,"")</f>
        <v>519464802</v>
      </c>
      <c r="D1186" s="1">
        <f>SUMIFS([1]HistoriaOrdenCW24031155!$E$2:$E$1413,[1]HistoriaOrdenCW24031155!$C$2:$C$1413,A1186,[1]HistoriaOrdenCW24031155!$Z$2:$Z$1413,"&gt; 0")</f>
        <v>152733451</v>
      </c>
      <c r="E1186" s="4">
        <f>IFERROR(IF(VLOOKUP(A1186,[1]HistoriaOrdenCW24031155!$C$2:$Z$1413,24,FALSE)=0,"",VLOOKUP(A1186,[1]HistoriaOrdenCW24031155!$C$2:$Z$1413,24,FALSE)),"")</f>
        <v>44473</v>
      </c>
      <c r="F1186" s="2" t="str">
        <f>MID(IF(VLOOKUP("SurOccidente",[1]HistoriaOrdenCW24031155!$B1188:$D$1413,2,FALSE)="NA","",(VLOOKUP("SurOccidente",[1]HistoriaOrdenCW24031155!$B1188:$D$1413,3,FALSE))),1,90)</f>
        <v>Localidades 700 - Cimentación Torre</v>
      </c>
      <c r="G1186" s="4">
        <f>VLOOKUP(A1186,[1]HistoriaOrdenCW24031155!$C$2:$O$1413,13,FALSE)</f>
        <v>44081</v>
      </c>
      <c r="H1186" t="str">
        <f t="shared" si="19"/>
        <v>Año 1</v>
      </c>
      <c r="I1186" s="2" t="str">
        <f>VLOOKUP(LEFT(A1186,3),TablasAnexas!$A$22:$B$41,2,FALSE)</f>
        <v>Putumayo</v>
      </c>
      <c r="L1186" t="str">
        <f>VLOOKUP(A1186,[1]HistoriaOrdenCW24031155!$C$2:$F$1413,4,FALSE)</f>
        <v>Juan Carlos Gonzalez</v>
      </c>
    </row>
    <row r="1187" spans="1:12" x14ac:dyDescent="0.25">
      <c r="A1187" t="str">
        <f>VLOOKUP("SurOccidente",[1]HistoriaOrdenCW24031155!$B1189:$C$1413,2,FALSE)</f>
        <v>PUT.Germania</v>
      </c>
      <c r="B1187" s="3">
        <f ca="1">SUMIF([1]HistoriaOrdenCW24031155!$C$1:$E$1413,A1187,[1]HistoriaOrdenCW24031155!$E:$E)</f>
        <v>672198253</v>
      </c>
      <c r="C1187" s="1">
        <f>SUMIFS([1]HistoriaOrdenCW24031155!$E$2:$E$1413,[1]HistoriaOrdenCW24031155!$C$2:$C$1413,A1187,[1]HistoriaOrdenCW24031155!$Z$2:$Z$1413,"")</f>
        <v>519464802</v>
      </c>
      <c r="D1187" s="1">
        <f>SUMIFS([1]HistoriaOrdenCW24031155!$E$2:$E$1413,[1]HistoriaOrdenCW24031155!$C$2:$C$1413,A1187,[1]HistoriaOrdenCW24031155!$Z$2:$Z$1413,"&gt; 0")</f>
        <v>152733451</v>
      </c>
      <c r="E1187" s="4">
        <f>IFERROR(IF(VLOOKUP(A1187,[1]HistoriaOrdenCW24031155!$C$2:$Z$1413,24,FALSE)=0,"",VLOOKUP(A1187,[1]HistoriaOrdenCW24031155!$C$2:$Z$1413,24,FALSE)),"")</f>
        <v>44473</v>
      </c>
      <c r="F1187" s="2" t="str">
        <f>MID(IF(VLOOKUP("SurOccidente",[1]HistoriaOrdenCW24031155!$B1189:$D$1413,2,FALSE)="NA","",(VLOOKUP("SurOccidente",[1]HistoriaOrdenCW24031155!$B1189:$D$1413,3,FALSE))),1,90)</f>
        <v>Localidades 700 - Suministro e Instalación Torre</v>
      </c>
      <c r="G1187" s="4">
        <f>VLOOKUP(A1187,[1]HistoriaOrdenCW24031155!$C$2:$O$1413,13,FALSE)</f>
        <v>44081</v>
      </c>
      <c r="H1187" t="str">
        <f t="shared" si="19"/>
        <v>Año 1</v>
      </c>
      <c r="I1187" s="2" t="str">
        <f>VLOOKUP(LEFT(A1187,3),TablasAnexas!$A$22:$B$41,2,FALSE)</f>
        <v>Putumayo</v>
      </c>
      <c r="L1187" t="str">
        <f>VLOOKUP(A1187,[1]HistoriaOrdenCW24031155!$C$2:$F$1413,4,FALSE)</f>
        <v>Juan Carlos Gonzalez</v>
      </c>
    </row>
    <row r="1188" spans="1:12" x14ac:dyDescent="0.25">
      <c r="A1188" t="str">
        <f>VLOOKUP("SurOccidente",[1]HistoriaOrdenCW24031155!$B1190:$C$1413,2,FALSE)</f>
        <v>PUT.La Herradura</v>
      </c>
      <c r="B1188" s="3">
        <f ca="1">SUMIF([1]HistoriaOrdenCW24031155!$C$1:$E$1413,A1188,[1]HistoriaOrdenCW24031155!$E:$E)</f>
        <v>475292978</v>
      </c>
      <c r="C1188" s="1">
        <f>SUMIFS([1]HistoriaOrdenCW24031155!$E$2:$E$1413,[1]HistoriaOrdenCW24031155!$C$2:$C$1413,A1188,[1]HistoriaOrdenCW24031155!$Z$2:$Z$1413,"")</f>
        <v>0</v>
      </c>
      <c r="D1188" s="1">
        <f>SUMIFS([1]HistoriaOrdenCW24031155!$E$2:$E$1413,[1]HistoriaOrdenCW24031155!$C$2:$C$1413,A1188,[1]HistoriaOrdenCW24031155!$Z$2:$Z$1413,"&gt; 0")</f>
        <v>475292978</v>
      </c>
      <c r="E1188" s="4">
        <f>IFERROR(IF(VLOOKUP(A1188,[1]HistoriaOrdenCW24031155!$C$2:$Z$1413,24,FALSE)=0,"",VLOOKUP(A1188,[1]HistoriaOrdenCW24031155!$C$2:$Z$1413,24,FALSE)),"")</f>
        <v>44321</v>
      </c>
      <c r="F1188" s="2" t="str">
        <f>MID(IF(VLOOKUP("SurOccidente",[1]HistoriaOrdenCW24031155!$B1190:$D$1413,2,FALSE)="NA","",(VLOOKUP("SurOccidente",[1]HistoriaOrdenCW24031155!$B1190:$D$1413,3,FALSE))),1,90)</f>
        <v>Localidades 700 - Cimentación Torre</v>
      </c>
      <c r="G1188" s="4">
        <f>VLOOKUP(A1188,[1]HistoriaOrdenCW24031155!$C$2:$O$1413,13,FALSE)</f>
        <v>44309</v>
      </c>
      <c r="H1188" t="str">
        <f t="shared" si="19"/>
        <v>Año 2</v>
      </c>
      <c r="I1188" s="2" t="str">
        <f>VLOOKUP(LEFT(A1188,3),TablasAnexas!$A$22:$B$41,2,FALSE)</f>
        <v>Putumayo</v>
      </c>
      <c r="L1188" t="str">
        <f>VLOOKUP(A1188,[1]HistoriaOrdenCW24031155!$C$2:$F$1413,4,FALSE)</f>
        <v>Rafael Angel Garcia</v>
      </c>
    </row>
    <row r="1189" spans="1:12" x14ac:dyDescent="0.25">
      <c r="A1189" t="str">
        <f>VLOOKUP("SurOccidente",[1]HistoriaOrdenCW24031155!$B1191:$C$1413,2,FALSE)</f>
        <v>PUT.La Herradura</v>
      </c>
      <c r="B1189" s="3">
        <f ca="1">SUMIF([1]HistoriaOrdenCW24031155!$C$1:$E$1413,A1189,[1]HistoriaOrdenCW24031155!$E:$E)</f>
        <v>475292978</v>
      </c>
      <c r="C1189" s="1">
        <f>SUMIFS([1]HistoriaOrdenCW24031155!$E$2:$E$1413,[1]HistoriaOrdenCW24031155!$C$2:$C$1413,A1189,[1]HistoriaOrdenCW24031155!$Z$2:$Z$1413,"")</f>
        <v>0</v>
      </c>
      <c r="D1189" s="1">
        <f>SUMIFS([1]HistoriaOrdenCW24031155!$E$2:$E$1413,[1]HistoriaOrdenCW24031155!$C$2:$C$1413,A1189,[1]HistoriaOrdenCW24031155!$Z$2:$Z$1413,"&gt; 0")</f>
        <v>475292978</v>
      </c>
      <c r="E1189" s="4">
        <f>IFERROR(IF(VLOOKUP(A1189,[1]HistoriaOrdenCW24031155!$C$2:$Z$1413,24,FALSE)=0,"",VLOOKUP(A1189,[1]HistoriaOrdenCW24031155!$C$2:$Z$1413,24,FALSE)),"")</f>
        <v>44321</v>
      </c>
      <c r="F1189" s="2" t="str">
        <f>MID(IF(VLOOKUP("SurOccidente",[1]HistoriaOrdenCW24031155!$B1191:$D$1413,2,FALSE)="NA","",(VLOOKUP("SurOccidente",[1]HistoriaOrdenCW24031155!$B1191:$D$1413,3,FALSE))),1,90)</f>
        <v>Localidades 700 - Suministro e Instalación Torre</v>
      </c>
      <c r="G1189" s="4">
        <f>VLOOKUP(A1189,[1]HistoriaOrdenCW24031155!$C$2:$O$1413,13,FALSE)</f>
        <v>44309</v>
      </c>
      <c r="H1189" t="str">
        <f t="shared" si="19"/>
        <v>Año 2</v>
      </c>
      <c r="I1189" s="2" t="str">
        <f>VLOOKUP(LEFT(A1189,3),TablasAnexas!$A$22:$B$41,2,FALSE)</f>
        <v>Putumayo</v>
      </c>
      <c r="L1189" t="str">
        <f>VLOOKUP(A1189,[1]HistoriaOrdenCW24031155!$C$2:$F$1413,4,FALSE)</f>
        <v>Rafael Angel Garcia</v>
      </c>
    </row>
    <row r="1190" spans="1:12" x14ac:dyDescent="0.25">
      <c r="A1190" t="str">
        <f>VLOOKUP("SurOccidente",[1]HistoriaOrdenCW24031155!$B1192:$C$1413,2,FALSE)</f>
        <v>PUT.Naranjito</v>
      </c>
      <c r="B1190" s="3">
        <f ca="1">SUMIF([1]HistoriaOrdenCW24031155!$C$1:$E$1413,A1190,[1]HistoriaOrdenCW24031155!$E:$E)</f>
        <v>241507094</v>
      </c>
      <c r="C1190" s="1">
        <f>SUMIFS([1]HistoriaOrdenCW24031155!$E$2:$E$1413,[1]HistoriaOrdenCW24031155!$C$2:$C$1413,A1190,[1]HistoriaOrdenCW24031155!$Z$2:$Z$1413,"")</f>
        <v>0</v>
      </c>
      <c r="D1190" s="1">
        <f>SUMIFS([1]HistoriaOrdenCW24031155!$E$2:$E$1413,[1]HistoriaOrdenCW24031155!$C$2:$C$1413,A1190,[1]HistoriaOrdenCW24031155!$Z$2:$Z$1413,"&gt; 0")</f>
        <v>241507094</v>
      </c>
      <c r="E1190" s="4">
        <f>IFERROR(IF(VLOOKUP(A1190,[1]HistoriaOrdenCW24031155!$C$2:$Z$1413,24,FALSE)=0,"",VLOOKUP(A1190,[1]HistoriaOrdenCW24031155!$C$2:$Z$1413,24,FALSE)),"")</f>
        <v>44473</v>
      </c>
      <c r="F1190" s="2" t="str">
        <f>MID(IF(VLOOKUP("SurOccidente",[1]HistoriaOrdenCW24031155!$B1192:$D$1413,2,FALSE)="NA","",(VLOOKUP("SurOccidente",[1]HistoriaOrdenCW24031155!$B1192:$D$1413,3,FALSE))),1,90)</f>
        <v>Localidades 700 - Obra Eléctrica 100%</v>
      </c>
      <c r="G1190" s="4">
        <f>VLOOKUP(A1190,[1]HistoriaOrdenCW24031155!$C$2:$O$1413,13,FALSE)</f>
        <v>44081</v>
      </c>
      <c r="H1190" t="str">
        <f t="shared" si="19"/>
        <v>Año 1</v>
      </c>
      <c r="I1190" s="2" t="str">
        <f>VLOOKUP(LEFT(A1190,3),TablasAnexas!$A$22:$B$41,2,FALSE)</f>
        <v>Putumayo</v>
      </c>
      <c r="L1190" t="str">
        <f>VLOOKUP(A1190,[1]HistoriaOrdenCW24031155!$C$2:$F$1413,4,FALSE)</f>
        <v>Juan Carlos Gonzalez</v>
      </c>
    </row>
    <row r="1191" spans="1:12" x14ac:dyDescent="0.25">
      <c r="A1191" t="str">
        <f>VLOOKUP("SurOccidente",[1]HistoriaOrdenCW24031155!$B1193:$C$1413,2,FALSE)</f>
        <v>PUT.Puerto Umbria-2</v>
      </c>
      <c r="B1191" s="3">
        <f ca="1">SUMIF([1]HistoriaOrdenCW24031155!$C$1:$E$1413,A1191,[1]HistoriaOrdenCW24031155!$E:$E)</f>
        <v>241737446</v>
      </c>
      <c r="C1191" s="1">
        <f>SUMIFS([1]HistoriaOrdenCW24031155!$E$2:$E$1413,[1]HistoriaOrdenCW24031155!$C$2:$C$1413,A1191,[1]HistoriaOrdenCW24031155!$Z$2:$Z$1413,"")</f>
        <v>0</v>
      </c>
      <c r="D1191" s="1">
        <f>SUMIFS([1]HistoriaOrdenCW24031155!$E$2:$E$1413,[1]HistoriaOrdenCW24031155!$C$2:$C$1413,A1191,[1]HistoriaOrdenCW24031155!$Z$2:$Z$1413,"&gt; 0")</f>
        <v>241737446</v>
      </c>
      <c r="E1191" s="4">
        <f>IFERROR(IF(VLOOKUP(A1191,[1]HistoriaOrdenCW24031155!$C$2:$Z$1413,24,FALSE)=0,"",VLOOKUP(A1191,[1]HistoriaOrdenCW24031155!$C$2:$Z$1413,24,FALSE)),"")</f>
        <v>44168</v>
      </c>
      <c r="F1191" s="2" t="str">
        <f>MID(IF(VLOOKUP("SurOccidente",[1]HistoriaOrdenCW24031155!$B1193:$D$1413,2,FALSE)="NA","",(VLOOKUP("SurOccidente",[1]HistoriaOrdenCW24031155!$B1193:$D$1413,3,FALSE))),1,90)</f>
        <v>Localidades 700 - Obra Eléctrica 100%</v>
      </c>
      <c r="G1191" s="4">
        <f>VLOOKUP(A1191,[1]HistoriaOrdenCW24031155!$C$2:$O$1413,13,FALSE)</f>
        <v>44067</v>
      </c>
      <c r="H1191" t="str">
        <f t="shared" si="19"/>
        <v>Año 1</v>
      </c>
      <c r="I1191" s="2" t="str">
        <f>VLOOKUP(LEFT(A1191,3),TablasAnexas!$A$22:$B$41,2,FALSE)</f>
        <v>Putumayo</v>
      </c>
      <c r="L1191" t="str">
        <f>VLOOKUP(A1191,[1]HistoriaOrdenCW24031155!$C$2:$F$1413,4,FALSE)</f>
        <v>Luis Ediel Torres</v>
      </c>
    </row>
    <row r="1192" spans="1:12" x14ac:dyDescent="0.25">
      <c r="A1192" t="str">
        <f>VLOOKUP("SurOccidente",[1]HistoriaOrdenCW24031155!$B1194:$C$1413,2,FALSE)</f>
        <v>PUT.Albania</v>
      </c>
      <c r="B1192" s="3">
        <f ca="1">SUMIF([1]HistoriaOrdenCW24031155!$C$1:$E$1413,A1192,[1]HistoriaOrdenCW24031155!$E:$E)</f>
        <v>291472366</v>
      </c>
      <c r="C1192" s="1">
        <f>SUMIFS([1]HistoriaOrdenCW24031155!$E$2:$E$1413,[1]HistoriaOrdenCW24031155!$C$2:$C$1413,A1192,[1]HistoriaOrdenCW24031155!$Z$2:$Z$1413,"")</f>
        <v>257634629</v>
      </c>
      <c r="D1192" s="1">
        <f>SUMIFS([1]HistoriaOrdenCW24031155!$E$2:$E$1413,[1]HistoriaOrdenCW24031155!$C$2:$C$1413,A1192,[1]HistoriaOrdenCW24031155!$Z$2:$Z$1413,"&gt; 0")</f>
        <v>33837737</v>
      </c>
      <c r="E1192" s="4">
        <f>IFERROR(IF(VLOOKUP(A1192,[1]HistoriaOrdenCW24031155!$C$2:$Z$1413,24,FALSE)=0,"",VLOOKUP(A1192,[1]HistoriaOrdenCW24031155!$C$2:$Z$1413,24,FALSE)),"")</f>
        <v>44504</v>
      </c>
      <c r="F1192" s="2" t="str">
        <f>MID(IF(VLOOKUP("SurOccidente",[1]HistoriaOrdenCW24031155!$B1194:$D$1413,2,FALSE)="NA","",(VLOOKUP("SurOccidente",[1]HistoriaOrdenCW24031155!$B1194:$D$1413,3,FALSE))),1,90)</f>
        <v>Localidades 700 - Obra Eléctrica 100%</v>
      </c>
      <c r="G1192" s="4">
        <f>VLOOKUP(A1192,[1]HistoriaOrdenCW24031155!$C$2:$O$1413,13,FALSE)</f>
        <v>44455</v>
      </c>
      <c r="H1192" t="str">
        <f t="shared" si="19"/>
        <v>Año 2</v>
      </c>
      <c r="I1192" s="2" t="str">
        <f>VLOOKUP(LEFT(A1192,3),TablasAnexas!$A$22:$B$41,2,FALSE)</f>
        <v>Putumayo</v>
      </c>
      <c r="L1192" t="str">
        <f>VLOOKUP(A1192,[1]HistoriaOrdenCW24031155!$C$2:$F$1413,4,FALSE)</f>
        <v>German Dario Mancipe</v>
      </c>
    </row>
    <row r="1193" spans="1:12" x14ac:dyDescent="0.25">
      <c r="A1193" t="str">
        <f>VLOOKUP("SurOccidente",[1]HistoriaOrdenCW24031155!$B1195:$C$1413,2,FALSE)</f>
        <v>HUI.Mongui</v>
      </c>
      <c r="B1193" s="3">
        <f ca="1">SUMIF([1]HistoriaOrdenCW24031155!$C$1:$E$1413,A1193,[1]HistoriaOrdenCW24031155!$E:$E)</f>
        <v>272113294</v>
      </c>
      <c r="C1193" s="1">
        <f>SUMIFS([1]HistoriaOrdenCW24031155!$E$2:$E$1413,[1]HistoriaOrdenCW24031155!$C$2:$C$1413,A1193,[1]HistoriaOrdenCW24031155!$Z$2:$Z$1413,"")</f>
        <v>0</v>
      </c>
      <c r="D1193" s="1">
        <f>SUMIFS([1]HistoriaOrdenCW24031155!$E$2:$E$1413,[1]HistoriaOrdenCW24031155!$C$2:$C$1413,A1193,[1]HistoriaOrdenCW24031155!$Z$2:$Z$1413,"&gt; 0")</f>
        <v>272113294</v>
      </c>
      <c r="E1193" s="4">
        <f>IFERROR(IF(VLOOKUP(A1193,[1]HistoriaOrdenCW24031155!$C$2:$Z$1413,24,FALSE)=0,"",VLOOKUP(A1193,[1]HistoriaOrdenCW24031155!$C$2:$Z$1413,24,FALSE)),"")</f>
        <v>44168</v>
      </c>
      <c r="F1193" s="2" t="str">
        <f>MID(IF(VLOOKUP("SurOccidente",[1]HistoriaOrdenCW24031155!$B1195:$D$1413,2,FALSE)="NA","",(VLOOKUP("SurOccidente",[1]HistoriaOrdenCW24031155!$B1195:$D$1413,3,FALSE))),1,90)</f>
        <v>Localidades 700 - Obra Eléctrica 100%</v>
      </c>
      <c r="G1193" s="4">
        <f>VLOOKUP(A1193,[1]HistoriaOrdenCW24031155!$C$2:$O$1413,13,FALSE)</f>
        <v>44067</v>
      </c>
      <c r="H1193" t="str">
        <f t="shared" si="19"/>
        <v>Año 1</v>
      </c>
      <c r="I1193" s="2" t="str">
        <f>VLOOKUP(LEFT(A1193,3),TablasAnexas!$A$22:$B$41,2,FALSE)</f>
        <v>Huila</v>
      </c>
      <c r="L1193" t="str">
        <f>VLOOKUP(A1193,[1]HistoriaOrdenCW24031155!$C$2:$F$1413,4,FALSE)</f>
        <v>Luis Ediel Torres</v>
      </c>
    </row>
    <row r="1194" spans="1:12" x14ac:dyDescent="0.25">
      <c r="A1194" t="str">
        <f>VLOOKUP("SurOccidente",[1]HistoriaOrdenCW24031155!$B1196:$C$1413,2,FALSE)</f>
        <v>PUT.San Roque</v>
      </c>
      <c r="B1194" s="3">
        <f ca="1">SUMIF([1]HistoriaOrdenCW24031155!$C$1:$E$1413,A1194,[1]HistoriaOrdenCW24031155!$E:$E)</f>
        <v>349817954</v>
      </c>
      <c r="C1194" s="1">
        <f>SUMIFS([1]HistoriaOrdenCW24031155!$E$2:$E$1413,[1]HistoriaOrdenCW24031155!$C$2:$C$1413,A1194,[1]HistoriaOrdenCW24031155!$Z$2:$Z$1413,"")</f>
        <v>314387103</v>
      </c>
      <c r="D1194" s="1">
        <f>SUMIFS([1]HistoriaOrdenCW24031155!$E$2:$E$1413,[1]HistoriaOrdenCW24031155!$C$2:$C$1413,A1194,[1]HistoriaOrdenCW24031155!$Z$2:$Z$1413,"&gt; 0")</f>
        <v>35430851</v>
      </c>
      <c r="E1194" s="4">
        <f>IFERROR(IF(VLOOKUP(A1194,[1]HistoriaOrdenCW24031155!$C$2:$Z$1413,24,FALSE)=0,"",VLOOKUP(A1194,[1]HistoriaOrdenCW24031155!$C$2:$Z$1413,24,FALSE)),"")</f>
        <v>44321</v>
      </c>
      <c r="F1194" s="2" t="str">
        <f>MID(IF(VLOOKUP("SurOccidente",[1]HistoriaOrdenCW24031155!$B1196:$D$1413,2,FALSE)="NA","",(VLOOKUP("SurOccidente",[1]HistoriaOrdenCW24031155!$B1196:$D$1413,3,FALSE))),1,90)</f>
        <v>Localidades 700 - Obra Eléctrica 100%</v>
      </c>
      <c r="G1194" s="4">
        <f>VLOOKUP(A1194,[1]HistoriaOrdenCW24031155!$C$2:$O$1413,13,FALSE)</f>
        <v>44074</v>
      </c>
      <c r="H1194" t="str">
        <f t="shared" si="19"/>
        <v>Año 1</v>
      </c>
      <c r="I1194" s="2" t="str">
        <f>VLOOKUP(LEFT(A1194,3),TablasAnexas!$A$22:$B$41,2,FALSE)</f>
        <v>Putumayo</v>
      </c>
      <c r="L1194" t="str">
        <f>VLOOKUP(A1194,[1]HistoriaOrdenCW24031155!$C$2:$F$1413,4,FALSE)</f>
        <v>Juan Carlos Gonzalez</v>
      </c>
    </row>
    <row r="1195" spans="1:12" x14ac:dyDescent="0.25">
      <c r="A1195" t="str">
        <f>VLOOKUP("SurOccidente",[1]HistoriaOrdenCW24031155!$B1197:$C$1413,2,FALSE)</f>
        <v>CAL.Centro-1</v>
      </c>
      <c r="B1195" s="3">
        <f ca="1">SUMIF([1]HistoriaOrdenCW24031155!$C$1:$E$1413,A1195,[1]HistoriaOrdenCW24031155!$E:$E)</f>
        <v>33297370</v>
      </c>
      <c r="C1195" s="1">
        <f>SUMIFS([1]HistoriaOrdenCW24031155!$E$2:$E$1413,[1]HistoriaOrdenCW24031155!$C$2:$C$1413,A1195,[1]HistoriaOrdenCW24031155!$Z$2:$Z$1413,"")</f>
        <v>33297370</v>
      </c>
      <c r="D1195" s="1">
        <f>SUMIFS([1]HistoriaOrdenCW24031155!$E$2:$E$1413,[1]HistoriaOrdenCW24031155!$C$2:$C$1413,A1195,[1]HistoriaOrdenCW24031155!$Z$2:$Z$1413,"&gt; 0")</f>
        <v>0</v>
      </c>
      <c r="E1195" s="4" t="str">
        <f>IFERROR(IF(VLOOKUP(A1195,[1]HistoriaOrdenCW24031155!$C$2:$Z$1413,24,FALSE)=0,"",VLOOKUP(A1195,[1]HistoriaOrdenCW24031155!$C$2:$Z$1413,24,FALSE)),"")</f>
        <v/>
      </c>
      <c r="F1195" s="2" t="str">
        <f>MID(IF(VLOOKUP("SurOccidente",[1]HistoriaOrdenCW24031155!$B1197:$D$1413,2,FALSE)="NA","",(VLOOKUP("SurOccidente",[1]HistoriaOrdenCW24031155!$B1197:$D$1413,3,FALSE))),1,90)</f>
        <v>Desmontes - Estructuras Metalmecanicas</v>
      </c>
      <c r="G1195" s="4">
        <f>VLOOKUP(A1195,[1]HistoriaOrdenCW24031155!$C$2:$O$1413,13,FALSE)</f>
        <v>44151</v>
      </c>
      <c r="H1195" t="str">
        <f t="shared" si="19"/>
        <v>Año 1</v>
      </c>
      <c r="I1195" s="2" t="str">
        <f>VLOOKUP(LEFT(A1195,3),TablasAnexas!$A$22:$B$41,2,FALSE)</f>
        <v>Cali</v>
      </c>
      <c r="L1195" t="str">
        <f>VLOOKUP(A1195,[1]HistoriaOrdenCW24031155!$C$2:$F$1413,4,FALSE)</f>
        <v>Luis Ediel Torres</v>
      </c>
    </row>
    <row r="1196" spans="1:12" x14ac:dyDescent="0.25">
      <c r="A1196" t="str">
        <f>VLOOKUP("SurOccidente",[1]HistoriaOrdenCW24031155!$B1198:$C$1413,2,FALSE)</f>
        <v>NAR.San Lorenzo</v>
      </c>
      <c r="B1196" s="3">
        <f ca="1">SUMIF([1]HistoriaOrdenCW24031155!$C$1:$E$1413,A1196,[1]HistoriaOrdenCW24031155!$E:$E)</f>
        <v>18000000</v>
      </c>
      <c r="C1196" s="1">
        <f>SUMIFS([1]HistoriaOrdenCW24031155!$E$2:$E$1413,[1]HistoriaOrdenCW24031155!$C$2:$C$1413,A1196,[1]HistoriaOrdenCW24031155!$Z$2:$Z$1413,"")</f>
        <v>18000000</v>
      </c>
      <c r="D1196" s="1">
        <f>SUMIFS([1]HistoriaOrdenCW24031155!$E$2:$E$1413,[1]HistoriaOrdenCW24031155!$C$2:$C$1413,A1196,[1]HistoriaOrdenCW24031155!$Z$2:$Z$1413,"&gt; 0")</f>
        <v>0</v>
      </c>
      <c r="E1196" s="4" t="str">
        <f>IFERROR(IF(VLOOKUP(A1196,[1]HistoriaOrdenCW24031155!$C$2:$Z$1413,24,FALSE)=0,"",VLOOKUP(A1196,[1]HistoriaOrdenCW24031155!$C$2:$Z$1413,24,FALSE)),"")</f>
        <v/>
      </c>
      <c r="F1196" s="2" t="str">
        <f>MID(IF(VLOOKUP("SurOccidente",[1]HistoriaOrdenCW24031155!$B1198:$D$1413,2,FALSE)="NA","",(VLOOKUP("SurOccidente",[1]HistoriaOrdenCW24031155!$B1198:$D$1413,3,FALSE))),1,90)</f>
        <v>Desmontes - Estructuras Metalmecanicas</v>
      </c>
      <c r="G1196" s="4">
        <f>VLOOKUP(A1196,[1]HistoriaOrdenCW24031155!$C$2:$O$1413,13,FALSE)</f>
        <v>44151</v>
      </c>
      <c r="H1196" t="str">
        <f t="shared" si="19"/>
        <v>Año 1</v>
      </c>
      <c r="I1196" s="2" t="str">
        <f>VLOOKUP(LEFT(A1196,3),TablasAnexas!$A$22:$B$41,2,FALSE)</f>
        <v>Nariño</v>
      </c>
      <c r="L1196" t="str">
        <f>VLOOKUP(A1196,[1]HistoriaOrdenCW24031155!$C$2:$F$1413,4,FALSE)</f>
        <v>Luis Ediel Torres</v>
      </c>
    </row>
    <row r="1197" spans="1:12" x14ac:dyDescent="0.25">
      <c r="A1197" t="str">
        <f>VLOOKUP("SurOccidente",[1]HistoriaOrdenCW24031155!$B1199:$C$1413,2,FALSE)</f>
        <v>IBG.Centenario-2</v>
      </c>
      <c r="B1197" s="3">
        <f ca="1">SUMIF([1]HistoriaOrdenCW24031155!$C$1:$E$1413,A1197,[1]HistoriaOrdenCW24031155!$E:$E)</f>
        <v>150000000</v>
      </c>
      <c r="C1197" s="1">
        <f>SUMIFS([1]HistoriaOrdenCW24031155!$E$2:$E$1413,[1]HistoriaOrdenCW24031155!$C$2:$C$1413,A1197,[1]HistoriaOrdenCW24031155!$Z$2:$Z$1413,"")</f>
        <v>150000000</v>
      </c>
      <c r="D1197" s="1">
        <f>SUMIFS([1]HistoriaOrdenCW24031155!$E$2:$E$1413,[1]HistoriaOrdenCW24031155!$C$2:$C$1413,A1197,[1]HistoriaOrdenCW24031155!$Z$2:$Z$1413,"&gt; 0")</f>
        <v>0</v>
      </c>
      <c r="E1197" s="4" t="str">
        <f>IFERROR(IF(VLOOKUP(A1197,[1]HistoriaOrdenCW24031155!$C$2:$Z$1413,24,FALSE)=0,"",VLOOKUP(A1197,[1]HistoriaOrdenCW24031155!$C$2:$Z$1413,24,FALSE)),"")</f>
        <v/>
      </c>
      <c r="F1197" s="2" t="str">
        <f>MID(IF(VLOOKUP("SurOccidente",[1]HistoriaOrdenCW24031155!$B1199:$D$1413,2,FALSE)="NA","",(VLOOKUP("SurOccidente",[1]HistoriaOrdenCW24031155!$B1199:$D$1413,3,FALSE))),1,90)</f>
        <v>Plan Espectro - Suministro de Torre</v>
      </c>
      <c r="G1197" s="4">
        <f>VLOOKUP(A1197,[1]HistoriaOrdenCW24031155!$C$2:$O$1413,13,FALSE)</f>
        <v>44109</v>
      </c>
      <c r="H1197" t="str">
        <f t="shared" si="19"/>
        <v>Año 1</v>
      </c>
      <c r="I1197" s="2" t="str">
        <f>VLOOKUP(LEFT(A1197,3),TablasAnexas!$A$22:$B$41,2,FALSE)</f>
        <v>Ibague</v>
      </c>
      <c r="L1197" t="str">
        <f>VLOOKUP(A1197,[1]HistoriaOrdenCW24031155!$C$2:$F$1413,4,FALSE)</f>
        <v>Luis Ediel Torres</v>
      </c>
    </row>
    <row r="1198" spans="1:12" x14ac:dyDescent="0.25">
      <c r="A1198" t="str">
        <f>VLOOKUP("SurOccidente",[1]HistoriaOrdenCW24031155!$B1200:$C$1413,2,FALSE)</f>
        <v>CAU.Inza</v>
      </c>
      <c r="B1198" s="3">
        <f ca="1">SUMIF([1]HistoriaOrdenCW24031155!$C$1:$E$1413,A1198,[1]HistoriaOrdenCW24031155!$E:$E)</f>
        <v>19263672</v>
      </c>
      <c r="C1198" s="1">
        <f>SUMIFS([1]HistoriaOrdenCW24031155!$E$2:$E$1413,[1]HistoriaOrdenCW24031155!$C$2:$C$1413,A1198,[1]HistoriaOrdenCW24031155!$Z$2:$Z$1413,"")</f>
        <v>8000000</v>
      </c>
      <c r="D1198" s="1">
        <f>SUMIFS([1]HistoriaOrdenCW24031155!$E$2:$E$1413,[1]HistoriaOrdenCW24031155!$C$2:$C$1413,A1198,[1]HistoriaOrdenCW24031155!$Z$2:$Z$1413,"&gt; 0")</f>
        <v>11263672</v>
      </c>
      <c r="E1198" s="4">
        <f>IFERROR(IF(VLOOKUP(A1198,[1]HistoriaOrdenCW24031155!$C$2:$Z$1413,24,FALSE)=0,"",VLOOKUP(A1198,[1]HistoriaOrdenCW24031155!$C$2:$Z$1413,24,FALSE)),"")</f>
        <v>44504</v>
      </c>
      <c r="F1198" s="2" t="str">
        <f>MID(IF(VLOOKUP("SurOccidente",[1]HistoriaOrdenCW24031155!$B1200:$D$1413,2,FALSE)="NA","",(VLOOKUP("SurOccidente",[1]HistoriaOrdenCW24031155!$B1200:$D$1413,3,FALSE))),1,90)</f>
        <v>Ampliación 3G/LTE - Ampliación Obras Civiles</v>
      </c>
      <c r="G1198" s="4">
        <f>VLOOKUP(A1198,[1]HistoriaOrdenCW24031155!$C$2:$O$1413,13,FALSE)</f>
        <v>44441</v>
      </c>
      <c r="H1198" t="str">
        <f t="shared" si="19"/>
        <v>Año 2</v>
      </c>
      <c r="I1198" s="2" t="str">
        <f>VLOOKUP(LEFT(A1198,3),TablasAnexas!$A$22:$B$41,2,FALSE)</f>
        <v>Cauca</v>
      </c>
      <c r="L1198" t="str">
        <f>VLOOKUP(A1198,[1]HistoriaOrdenCW24031155!$C$2:$F$1413,4,FALSE)</f>
        <v>German Dario Mancipe</v>
      </c>
    </row>
    <row r="1199" spans="1:12" x14ac:dyDescent="0.25">
      <c r="A1199" t="str">
        <f>VLOOKUP("SurOccidente",[1]HistoriaOrdenCW24031155!$B1201:$C$1413,2,FALSE)</f>
        <v>CAU.Noanamito</v>
      </c>
      <c r="B1199" s="3">
        <f ca="1">SUMIF([1]HistoriaOrdenCW24031155!$C$1:$E$1413,A1199,[1]HistoriaOrdenCW24031155!$E:$E)</f>
        <v>42635841</v>
      </c>
      <c r="C1199" s="1">
        <f>SUMIFS([1]HistoriaOrdenCW24031155!$E$2:$E$1413,[1]HistoriaOrdenCW24031155!$C$2:$C$1413,A1199,[1]HistoriaOrdenCW24031155!$Z$2:$Z$1413,"")</f>
        <v>0</v>
      </c>
      <c r="D1199" s="1">
        <f>SUMIFS([1]HistoriaOrdenCW24031155!$E$2:$E$1413,[1]HistoriaOrdenCW24031155!$C$2:$C$1413,A1199,[1]HistoriaOrdenCW24031155!$Z$2:$Z$1413,"&gt; 0")</f>
        <v>42635841</v>
      </c>
      <c r="E1199" s="4">
        <f>IFERROR(IF(VLOOKUP(A1199,[1]HistoriaOrdenCW24031155!$C$2:$Z$1413,24,FALSE)=0,"",VLOOKUP(A1199,[1]HistoriaOrdenCW24031155!$C$2:$Z$1413,24,FALSE)),"")</f>
        <v>44315</v>
      </c>
      <c r="F1199" s="2" t="str">
        <f>MID(IF(VLOOKUP("SurOccidente",[1]HistoriaOrdenCW24031155!$B1201:$D$1413,2,FALSE)="NA","",(VLOOKUP("SurOccidente",[1]HistoriaOrdenCW24031155!$B1201:$D$1413,3,FALSE))),1,90)</f>
        <v>Adecuaciones - Obras Eléctricas Menores</v>
      </c>
      <c r="G1199" s="4">
        <f>VLOOKUP(A1199,[1]HistoriaOrdenCW24031155!$C$2:$O$1413,13,FALSE)</f>
        <v>44246</v>
      </c>
      <c r="H1199" t="str">
        <f t="shared" si="19"/>
        <v>Año 2</v>
      </c>
      <c r="I1199" s="2" t="str">
        <f>VLOOKUP(LEFT(A1199,3),TablasAnexas!$A$22:$B$41,2,FALSE)</f>
        <v>Cauca</v>
      </c>
      <c r="L1199" t="str">
        <f>VLOOKUP(A1199,[1]HistoriaOrdenCW24031155!$C$2:$F$1413,4,FALSE)</f>
        <v>Carlos Alberto Trujillo</v>
      </c>
    </row>
    <row r="1200" spans="1:12" x14ac:dyDescent="0.25">
      <c r="A1200" t="str">
        <f>VLOOKUP("SurOccidente",[1]HistoriaOrdenCW24031155!$B1202:$C$1413,2,FALSE)</f>
        <v>CAU.El Vergel</v>
      </c>
      <c r="B1200" s="3">
        <f ca="1">SUMIF([1]HistoriaOrdenCW24031155!$C$1:$E$1413,A1200,[1]HistoriaOrdenCW24031155!$E:$E)</f>
        <v>226462253</v>
      </c>
      <c r="C1200" s="1">
        <f>SUMIFS([1]HistoriaOrdenCW24031155!$E$2:$E$1413,[1]HistoriaOrdenCW24031155!$C$2:$C$1413,A1200,[1]HistoriaOrdenCW24031155!$Z$2:$Z$1413,"")</f>
        <v>0</v>
      </c>
      <c r="D1200" s="1">
        <f>SUMIFS([1]HistoriaOrdenCW24031155!$E$2:$E$1413,[1]HistoriaOrdenCW24031155!$C$2:$C$1413,A1200,[1]HistoriaOrdenCW24031155!$Z$2:$Z$1413,"&gt; 0")</f>
        <v>226462253</v>
      </c>
      <c r="E1200" s="4">
        <f>IFERROR(IF(VLOOKUP(A1200,[1]HistoriaOrdenCW24031155!$C$2:$Z$1413,24,FALSE)=0,"",VLOOKUP(A1200,[1]HistoriaOrdenCW24031155!$C$2:$Z$1413,24,FALSE)),"")</f>
        <v>44321</v>
      </c>
      <c r="F1200" s="2" t="str">
        <f>MID(IF(VLOOKUP("SurOccidente",[1]HistoriaOrdenCW24031155!$B1202:$D$1413,2,FALSE)="NA","",(VLOOKUP("SurOccidente",[1]HistoriaOrdenCW24031155!$B1202:$D$1413,3,FALSE))),1,90)</f>
        <v>Localidades 700 - Obra Eléctrica 100%</v>
      </c>
      <c r="G1200" s="4">
        <f>VLOOKUP(A1200,[1]HistoriaOrdenCW24031155!$C$2:$O$1413,13,FALSE)</f>
        <v>44144</v>
      </c>
      <c r="H1200" t="str">
        <f t="shared" si="19"/>
        <v>Año 1</v>
      </c>
      <c r="I1200" s="2" t="str">
        <f>VLOOKUP(LEFT(A1200,3),TablasAnexas!$A$22:$B$41,2,FALSE)</f>
        <v>Cauca</v>
      </c>
      <c r="L1200" t="str">
        <f>VLOOKUP(A1200,[1]HistoriaOrdenCW24031155!$C$2:$F$1413,4,FALSE)</f>
        <v>German David Diez</v>
      </c>
    </row>
    <row r="1201" spans="1:12" x14ac:dyDescent="0.25">
      <c r="A1201" t="str">
        <f>VLOOKUP("SurOccidente",[1]HistoriaOrdenCW24031155!$B1203:$C$1413,2,FALSE)</f>
        <v>CAU.El Vergel</v>
      </c>
      <c r="B1201" s="3">
        <f ca="1">SUMIF([1]HistoriaOrdenCW24031155!$C$1:$E$1413,A1201,[1]HistoriaOrdenCW24031155!$E:$E)</f>
        <v>226462253</v>
      </c>
      <c r="C1201" s="1">
        <f>SUMIFS([1]HistoriaOrdenCW24031155!$E$2:$E$1413,[1]HistoriaOrdenCW24031155!$C$2:$C$1413,A1201,[1]HistoriaOrdenCW24031155!$Z$2:$Z$1413,"")</f>
        <v>0</v>
      </c>
      <c r="D1201" s="1">
        <f>SUMIFS([1]HistoriaOrdenCW24031155!$E$2:$E$1413,[1]HistoriaOrdenCW24031155!$C$2:$C$1413,A1201,[1]HistoriaOrdenCW24031155!$Z$2:$Z$1413,"&gt; 0")</f>
        <v>226462253</v>
      </c>
      <c r="E1201" s="4">
        <f>IFERROR(IF(VLOOKUP(A1201,[1]HistoriaOrdenCW24031155!$C$2:$Z$1413,24,FALSE)=0,"",VLOOKUP(A1201,[1]HistoriaOrdenCW24031155!$C$2:$Z$1413,24,FALSE)),"")</f>
        <v>44321</v>
      </c>
      <c r="F1201" s="2" t="str">
        <f>MID(IF(VLOOKUP("SurOccidente",[1]HistoriaOrdenCW24031155!$B1203:$D$1413,2,FALSE)="NA","",(VLOOKUP("SurOccidente",[1]HistoriaOrdenCW24031155!$B1203:$D$1413,3,FALSE))),1,90)</f>
        <v>Localidades 700 - Obra Civil 100%</v>
      </c>
      <c r="G1201" s="4">
        <f>VLOOKUP(A1201,[1]HistoriaOrdenCW24031155!$C$2:$O$1413,13,FALSE)</f>
        <v>44144</v>
      </c>
      <c r="H1201" t="str">
        <f t="shared" si="19"/>
        <v>Año 1</v>
      </c>
      <c r="I1201" s="2" t="str">
        <f>VLOOKUP(LEFT(A1201,3),TablasAnexas!$A$22:$B$41,2,FALSE)</f>
        <v>Cauca</v>
      </c>
      <c r="L1201" t="str">
        <f>VLOOKUP(A1201,[1]HistoriaOrdenCW24031155!$C$2:$F$1413,4,FALSE)</f>
        <v>German David Diez</v>
      </c>
    </row>
    <row r="1202" spans="1:12" x14ac:dyDescent="0.25">
      <c r="A1202" t="str">
        <f>VLOOKUP("SurOccidente",[1]HistoriaOrdenCW24031155!$B1204:$C$1413,2,FALSE)</f>
        <v>VAL.Estambul</v>
      </c>
      <c r="B1202" s="3">
        <f ca="1">SUMIF([1]HistoriaOrdenCW24031155!$C$1:$E$1413,A1202,[1]HistoriaOrdenCW24031155!$E:$E)</f>
        <v>4041405</v>
      </c>
      <c r="C1202" s="1">
        <f>SUMIFS([1]HistoriaOrdenCW24031155!$E$2:$E$1413,[1]HistoriaOrdenCW24031155!$C$2:$C$1413,A1202,[1]HistoriaOrdenCW24031155!$Z$2:$Z$1413,"")</f>
        <v>0</v>
      </c>
      <c r="D1202" s="1">
        <f>SUMIFS([1]HistoriaOrdenCW24031155!$E$2:$E$1413,[1]HistoriaOrdenCW24031155!$C$2:$C$1413,A1202,[1]HistoriaOrdenCW24031155!$Z$2:$Z$1413,"&gt; 0")</f>
        <v>4041405</v>
      </c>
      <c r="E1202" s="4">
        <f>IFERROR(IF(VLOOKUP(A1202,[1]HistoriaOrdenCW24031155!$C$2:$Z$1413,24,FALSE)=0,"",VLOOKUP(A1202,[1]HistoriaOrdenCW24031155!$C$2:$Z$1413,24,FALSE)),"")</f>
        <v>44321</v>
      </c>
      <c r="F1202" s="2" t="str">
        <f>MID(IF(VLOOKUP("SurOccidente",[1]HistoriaOrdenCW24031155!$B1204:$D$1413,2,FALSE)="NA","",(VLOOKUP("SurOccidente",[1]HistoriaOrdenCW24031155!$B1204:$D$1413,3,FALSE))),1,90)</f>
        <v>Ampliación Resoluciones - Ampliación Obras Civiles</v>
      </c>
      <c r="G1202" s="4">
        <f>VLOOKUP(A1202,[1]HistoriaOrdenCW24031155!$C$2:$O$1413,13,FALSE)</f>
        <v>44140</v>
      </c>
      <c r="H1202" t="str">
        <f t="shared" si="19"/>
        <v>Año 1</v>
      </c>
      <c r="I1202" s="2" t="str">
        <f>VLOOKUP(LEFT(A1202,3),TablasAnexas!$A$22:$B$41,2,FALSE)</f>
        <v>Valle del Cauca</v>
      </c>
      <c r="L1202" t="str">
        <f>VLOOKUP(A1202,[1]HistoriaOrdenCW24031155!$C$2:$F$1413,4,FALSE)</f>
        <v>German David Diez</v>
      </c>
    </row>
    <row r="1203" spans="1:12" x14ac:dyDescent="0.25">
      <c r="A1203" t="str">
        <f>VLOOKUP("SurOccidente",[1]HistoriaOrdenCW24031155!$B1205:$C$1413,2,FALSE)</f>
        <v>VAL.Cerrito</v>
      </c>
      <c r="B1203" s="3">
        <f ca="1">SUMIF([1]HistoriaOrdenCW24031155!$C$1:$E$1413,A1203,[1]HistoriaOrdenCW24031155!$E:$E)</f>
        <v>6066164</v>
      </c>
      <c r="C1203" s="1">
        <f>SUMIFS([1]HistoriaOrdenCW24031155!$E$2:$E$1413,[1]HistoriaOrdenCW24031155!$C$2:$C$1413,A1203,[1]HistoriaOrdenCW24031155!$Z$2:$Z$1413,"")</f>
        <v>0</v>
      </c>
      <c r="D1203" s="1">
        <f>SUMIFS([1]HistoriaOrdenCW24031155!$E$2:$E$1413,[1]HistoriaOrdenCW24031155!$C$2:$C$1413,A1203,[1]HistoriaOrdenCW24031155!$Z$2:$Z$1413,"&gt; 0")</f>
        <v>6066164</v>
      </c>
      <c r="E1203" s="4">
        <f>IFERROR(IF(VLOOKUP(A1203,[1]HistoriaOrdenCW24031155!$C$2:$Z$1413,24,FALSE)=0,"",VLOOKUP(A1203,[1]HistoriaOrdenCW24031155!$C$2:$Z$1413,24,FALSE)),"")</f>
        <v>44202</v>
      </c>
      <c r="F1203" s="2" t="str">
        <f>MID(IF(VLOOKUP("SurOccidente",[1]HistoriaOrdenCW24031155!$B1205:$D$1413,2,FALSE)="NA","",(VLOOKUP("SurOccidente",[1]HistoriaOrdenCW24031155!$B1205:$D$1413,3,FALSE))),1,90)</f>
        <v>Adecuaciones - Obras Eléctricas Menores</v>
      </c>
      <c r="G1203" s="4">
        <f>VLOOKUP(A1203,[1]HistoriaOrdenCW24031155!$C$2:$O$1413,13,FALSE)</f>
        <v>44138</v>
      </c>
      <c r="H1203" t="str">
        <f t="shared" si="19"/>
        <v>Año 1</v>
      </c>
      <c r="I1203" s="2" t="str">
        <f>VLOOKUP(LEFT(A1203,3),TablasAnexas!$A$22:$B$41,2,FALSE)</f>
        <v>Valle del Cauca</v>
      </c>
      <c r="L1203" t="str">
        <f>VLOOKUP(A1203,[1]HistoriaOrdenCW24031155!$C$2:$F$1413,4,FALSE)</f>
        <v>Luis Ediel Torres</v>
      </c>
    </row>
    <row r="1204" spans="1:12" x14ac:dyDescent="0.25">
      <c r="A1204" t="str">
        <f>VLOOKUP("SurOccidente",[1]HistoriaOrdenCW24031155!$B1206:$C$1413,2,FALSE)</f>
        <v>CAQ.Pto Arango</v>
      </c>
      <c r="B1204" s="3">
        <f ca="1">SUMIF([1]HistoriaOrdenCW24031155!$C$1:$E$1413,A1204,[1]HistoriaOrdenCW24031155!$E:$E)</f>
        <v>227353404</v>
      </c>
      <c r="C1204" s="1">
        <f>SUMIFS([1]HistoriaOrdenCW24031155!$E$2:$E$1413,[1]HistoriaOrdenCW24031155!$C$2:$C$1413,A1204,[1]HistoriaOrdenCW24031155!$Z$2:$Z$1413,"")</f>
        <v>0</v>
      </c>
      <c r="D1204" s="1">
        <f>SUMIFS([1]HistoriaOrdenCW24031155!$E$2:$E$1413,[1]HistoriaOrdenCW24031155!$C$2:$C$1413,A1204,[1]HistoriaOrdenCW24031155!$Z$2:$Z$1413,"&gt; 0")</f>
        <v>227353404</v>
      </c>
      <c r="E1204" s="4">
        <f>IFERROR(IF(VLOOKUP(A1204,[1]HistoriaOrdenCW24031155!$C$2:$Z$1413,24,FALSE)=0,"",VLOOKUP(A1204,[1]HistoriaOrdenCW24031155!$C$2:$Z$1413,24,FALSE)),"")</f>
        <v>44321</v>
      </c>
      <c r="F1204" s="2" t="str">
        <f>MID(IF(VLOOKUP("SurOccidente",[1]HistoriaOrdenCW24031155!$B1206:$D$1413,2,FALSE)="NA","",(VLOOKUP("SurOccidente",[1]HistoriaOrdenCW24031155!$B1206:$D$1413,3,FALSE))),1,90)</f>
        <v>Localidades 700 - Obra Eléctrica 100%</v>
      </c>
      <c r="G1204" s="4">
        <f>VLOOKUP(A1204,[1]HistoriaOrdenCW24031155!$C$2:$O$1413,13,FALSE)</f>
        <v>44150</v>
      </c>
      <c r="H1204" t="str">
        <f t="shared" si="19"/>
        <v>Año 1</v>
      </c>
      <c r="I1204" s="2" t="str">
        <f>VLOOKUP(LEFT(A1204,3),TablasAnexas!$A$22:$B$41,2,FALSE)</f>
        <v>Caqueta</v>
      </c>
      <c r="L1204" t="str">
        <f>VLOOKUP(A1204,[1]HistoriaOrdenCW24031155!$C$2:$F$1413,4,FALSE)</f>
        <v>Luis Ediel Torres</v>
      </c>
    </row>
    <row r="1205" spans="1:12" x14ac:dyDescent="0.25">
      <c r="A1205" t="str">
        <f>VLOOKUP("SurOccidente",[1]HistoriaOrdenCW24031155!$B1207:$C$1413,2,FALSE)</f>
        <v>CAQ.Pto Arango</v>
      </c>
      <c r="B1205" s="3">
        <f ca="1">SUMIF([1]HistoriaOrdenCW24031155!$C$1:$E$1413,A1205,[1]HistoriaOrdenCW24031155!$E:$E)</f>
        <v>227353404</v>
      </c>
      <c r="C1205" s="1">
        <f>SUMIFS([1]HistoriaOrdenCW24031155!$E$2:$E$1413,[1]HistoriaOrdenCW24031155!$C$2:$C$1413,A1205,[1]HistoriaOrdenCW24031155!$Z$2:$Z$1413,"")</f>
        <v>0</v>
      </c>
      <c r="D1205" s="1">
        <f>SUMIFS([1]HistoriaOrdenCW24031155!$E$2:$E$1413,[1]HistoriaOrdenCW24031155!$C$2:$C$1413,A1205,[1]HistoriaOrdenCW24031155!$Z$2:$Z$1413,"&gt; 0")</f>
        <v>227353404</v>
      </c>
      <c r="E1205" s="4">
        <f>IFERROR(IF(VLOOKUP(A1205,[1]HistoriaOrdenCW24031155!$C$2:$Z$1413,24,FALSE)=0,"",VLOOKUP(A1205,[1]HistoriaOrdenCW24031155!$C$2:$Z$1413,24,FALSE)),"")</f>
        <v>44321</v>
      </c>
      <c r="F1205" s="2" t="str">
        <f>MID(IF(VLOOKUP("SurOccidente",[1]HistoriaOrdenCW24031155!$B1207:$D$1413,2,FALSE)="NA","",(VLOOKUP("SurOccidente",[1]HistoriaOrdenCW24031155!$B1207:$D$1413,3,FALSE))),1,90)</f>
        <v>Localidades 700 - Suministro e Instalación Torre</v>
      </c>
      <c r="G1205" s="4">
        <f>VLOOKUP(A1205,[1]HistoriaOrdenCW24031155!$C$2:$O$1413,13,FALSE)</f>
        <v>44150</v>
      </c>
      <c r="H1205" t="str">
        <f t="shared" si="19"/>
        <v>Año 1</v>
      </c>
      <c r="I1205" s="2" t="str">
        <f>VLOOKUP(LEFT(A1205,3),TablasAnexas!$A$22:$B$41,2,FALSE)</f>
        <v>Caqueta</v>
      </c>
      <c r="L1205" t="str">
        <f>VLOOKUP(A1205,[1]HistoriaOrdenCW24031155!$C$2:$F$1413,4,FALSE)</f>
        <v>Luis Ediel Torres</v>
      </c>
    </row>
    <row r="1206" spans="1:12" x14ac:dyDescent="0.25">
      <c r="A1206" t="str">
        <f>VLOOKUP("SurOccidente",[1]HistoriaOrdenCW24031155!$B1208:$C$1413,2,FALSE)</f>
        <v>CAU.Mazamorrero</v>
      </c>
      <c r="B1206" s="3">
        <f ca="1">SUMIF([1]HistoriaOrdenCW24031155!$C$1:$E$1413,A1206,[1]HistoriaOrdenCW24031155!$E:$E)</f>
        <v>293950323</v>
      </c>
      <c r="C1206" s="1">
        <f>SUMIFS([1]HistoriaOrdenCW24031155!$E$2:$E$1413,[1]HistoriaOrdenCW24031155!$C$2:$C$1413,A1206,[1]HistoriaOrdenCW24031155!$Z$2:$Z$1413,"")</f>
        <v>0</v>
      </c>
      <c r="D1206" s="1">
        <f>SUMIFS([1]HistoriaOrdenCW24031155!$E$2:$E$1413,[1]HistoriaOrdenCW24031155!$C$2:$C$1413,A1206,[1]HistoriaOrdenCW24031155!$Z$2:$Z$1413,"&gt; 0")</f>
        <v>293950323</v>
      </c>
      <c r="E1206" s="4">
        <f>IFERROR(IF(VLOOKUP(A1206,[1]HistoriaOrdenCW24031155!$C$2:$Z$1413,24,FALSE)=0,"",VLOOKUP(A1206,[1]HistoriaOrdenCW24031155!$C$2:$Z$1413,24,FALSE)),"")</f>
        <v>44291</v>
      </c>
      <c r="F1206" s="2" t="str">
        <f>MID(IF(VLOOKUP("SurOccidente",[1]HistoriaOrdenCW24031155!$B1208:$D$1413,2,FALSE)="NA","",(VLOOKUP("SurOccidente",[1]HistoriaOrdenCW24031155!$B1208:$D$1413,3,FALSE))),1,90)</f>
        <v>Localidades 700 - Obra Eléctrica 100%</v>
      </c>
      <c r="G1206" s="4">
        <f>VLOOKUP(A1206,[1]HistoriaOrdenCW24031155!$C$2:$O$1413,13,FALSE)</f>
        <v>44131</v>
      </c>
      <c r="H1206" t="str">
        <f t="shared" si="19"/>
        <v>Año 1</v>
      </c>
      <c r="I1206" s="2" t="str">
        <f>VLOOKUP(LEFT(A1206,3),TablasAnexas!$A$22:$B$41,2,FALSE)</f>
        <v>Cauca</v>
      </c>
      <c r="L1206" t="str">
        <f>VLOOKUP(A1206,[1]HistoriaOrdenCW24031155!$C$2:$F$1413,4,FALSE)</f>
        <v>German David Diez</v>
      </c>
    </row>
    <row r="1207" spans="1:12" x14ac:dyDescent="0.25">
      <c r="A1207" t="str">
        <f>VLOOKUP("SurOccidente",[1]HistoriaOrdenCW24031155!$B1209:$C$1413,2,FALSE)</f>
        <v>CAU.Mazamorrero</v>
      </c>
      <c r="B1207" s="3">
        <f ca="1">SUMIF([1]HistoriaOrdenCW24031155!$C$1:$E$1413,A1207,[1]HistoriaOrdenCW24031155!$E:$E)</f>
        <v>293950323</v>
      </c>
      <c r="C1207" s="1">
        <f>SUMIFS([1]HistoriaOrdenCW24031155!$E$2:$E$1413,[1]HistoriaOrdenCW24031155!$C$2:$C$1413,A1207,[1]HistoriaOrdenCW24031155!$Z$2:$Z$1413,"")</f>
        <v>0</v>
      </c>
      <c r="D1207" s="1">
        <f>SUMIFS([1]HistoriaOrdenCW24031155!$E$2:$E$1413,[1]HistoriaOrdenCW24031155!$C$2:$C$1413,A1207,[1]HistoriaOrdenCW24031155!$Z$2:$Z$1413,"&gt; 0")</f>
        <v>293950323</v>
      </c>
      <c r="E1207" s="4">
        <f>IFERROR(IF(VLOOKUP(A1207,[1]HistoriaOrdenCW24031155!$C$2:$Z$1413,24,FALSE)=0,"",VLOOKUP(A1207,[1]HistoriaOrdenCW24031155!$C$2:$Z$1413,24,FALSE)),"")</f>
        <v>44291</v>
      </c>
      <c r="F1207" s="2" t="str">
        <f>MID(IF(VLOOKUP("SurOccidente",[1]HistoriaOrdenCW24031155!$B1209:$D$1413,2,FALSE)="NA","",(VLOOKUP("SurOccidente",[1]HistoriaOrdenCW24031155!$B1209:$D$1413,3,FALSE))),1,90)</f>
        <v>Localidades 700 - Obra Civil 100%</v>
      </c>
      <c r="G1207" s="4">
        <f>VLOOKUP(A1207,[1]HistoriaOrdenCW24031155!$C$2:$O$1413,13,FALSE)</f>
        <v>44131</v>
      </c>
      <c r="H1207" t="str">
        <f t="shared" si="19"/>
        <v>Año 1</v>
      </c>
      <c r="I1207" s="2" t="str">
        <f>VLOOKUP(LEFT(A1207,3),TablasAnexas!$A$22:$B$41,2,FALSE)</f>
        <v>Cauca</v>
      </c>
      <c r="L1207" t="str">
        <f>VLOOKUP(A1207,[1]HistoriaOrdenCW24031155!$C$2:$F$1413,4,FALSE)</f>
        <v>German David Diez</v>
      </c>
    </row>
    <row r="1208" spans="1:12" x14ac:dyDescent="0.25">
      <c r="A1208" t="str">
        <f>VLOOKUP("SurOccidente",[1]HistoriaOrdenCW24031155!$B1210:$C$1413,2,FALSE)</f>
        <v>POP.ST POPAYAN</v>
      </c>
      <c r="B1208" s="3">
        <f ca="1">SUMIF([1]HistoriaOrdenCW24031155!$C$1:$E$1413,A1208,[1]HistoriaOrdenCW24031155!$E:$E)</f>
        <v>16269707</v>
      </c>
      <c r="C1208" s="1">
        <f>SUMIFS([1]HistoriaOrdenCW24031155!$E$2:$E$1413,[1]HistoriaOrdenCW24031155!$C$2:$C$1413,A1208,[1]HistoriaOrdenCW24031155!$Z$2:$Z$1413,"")</f>
        <v>0</v>
      </c>
      <c r="D1208" s="1">
        <f>SUMIFS([1]HistoriaOrdenCW24031155!$E$2:$E$1413,[1]HistoriaOrdenCW24031155!$C$2:$C$1413,A1208,[1]HistoriaOrdenCW24031155!$Z$2:$Z$1413,"&gt; 0")</f>
        <v>16269707</v>
      </c>
      <c r="E1208" s="4">
        <f>IFERROR(IF(VLOOKUP(A1208,[1]HistoriaOrdenCW24031155!$C$2:$Z$1413,24,FALSE)=0,"",VLOOKUP(A1208,[1]HistoriaOrdenCW24031155!$C$2:$Z$1413,24,FALSE)),"")</f>
        <v>44202</v>
      </c>
      <c r="F1208" s="2" t="str">
        <f>MID(IF(VLOOKUP("SurOccidente",[1]HistoriaOrdenCW24031155!$B1210:$D$1413,2,FALSE)="NA","",(VLOOKUP("SurOccidente",[1]HistoriaOrdenCW24031155!$B1210:$D$1413,3,FALSE))),1,90)</f>
        <v>Adecuaciones - SDS BCC y CCM</v>
      </c>
      <c r="G1208" s="4">
        <f>VLOOKUP(A1208,[1]HistoriaOrdenCW24031155!$C$2:$O$1413,13,FALSE)</f>
        <v>44133</v>
      </c>
      <c r="H1208" t="str">
        <f t="shared" si="19"/>
        <v>Año 1</v>
      </c>
      <c r="I1208" s="2" t="str">
        <f>VLOOKUP(LEFT(A1208,3),TablasAnexas!$A$22:$B$41,2,FALSE)</f>
        <v>Popayan</v>
      </c>
      <c r="L1208" t="str">
        <f>VLOOKUP(A1208,[1]HistoriaOrdenCW24031155!$C$2:$F$1413,4,FALSE)</f>
        <v>Luis Armando Murcia Martinez</v>
      </c>
    </row>
    <row r="1209" spans="1:12" x14ac:dyDescent="0.25">
      <c r="A1209" t="str">
        <f>VLOOKUP("SurOccidente",[1]HistoriaOrdenCW24031155!$B1211:$C$1413,2,FALSE)</f>
        <v>NAR.Via Aeropuerto Ipiales</v>
      </c>
      <c r="B1209" s="3">
        <f ca="1">SUMIF([1]HistoriaOrdenCW24031155!$C$1:$E$1413,A1209,[1]HistoriaOrdenCW24031155!$E:$E)</f>
        <v>213628484</v>
      </c>
      <c r="C1209" s="1">
        <f>SUMIFS([1]HistoriaOrdenCW24031155!$E$2:$E$1413,[1]HistoriaOrdenCW24031155!$C$2:$C$1413,A1209,[1]HistoriaOrdenCW24031155!$Z$2:$Z$1413,"")</f>
        <v>204128796</v>
      </c>
      <c r="D1209" s="1">
        <f>SUMIFS([1]HistoriaOrdenCW24031155!$E$2:$E$1413,[1]HistoriaOrdenCW24031155!$C$2:$C$1413,A1209,[1]HistoriaOrdenCW24031155!$Z$2:$Z$1413,"&gt; 0")</f>
        <v>9499688</v>
      </c>
      <c r="E1209" s="4" t="str">
        <f>IFERROR(IF(VLOOKUP(A1209,[1]HistoriaOrdenCW24031155!$C$2:$Z$1413,24,FALSE)=0,"",VLOOKUP(A1209,[1]HistoriaOrdenCW24031155!$C$2:$Z$1413,24,FALSE)),"")</f>
        <v/>
      </c>
      <c r="F1209" s="2" t="str">
        <f>MID(IF(VLOOKUP("SurOccidente",[1]HistoriaOrdenCW24031155!$B1211:$D$1413,2,FALSE)="NA","",(VLOOKUP("SurOccidente",[1]HistoriaOrdenCW24031155!$B1211:$D$1413,3,FALSE))),1,90)</f>
        <v>Adecuaciones - Obras Civiles Menores</v>
      </c>
      <c r="G1209" s="4">
        <f>VLOOKUP(A1209,[1]HistoriaOrdenCW24031155!$C$2:$O$1413,13,FALSE)</f>
        <v>44516</v>
      </c>
      <c r="H1209" t="str">
        <f t="shared" si="19"/>
        <v>Año 2</v>
      </c>
      <c r="I1209" s="2" t="str">
        <f>VLOOKUP(LEFT(A1209,3),TablasAnexas!$A$22:$B$41,2,FALSE)</f>
        <v>Nariño</v>
      </c>
      <c r="L1209" t="str">
        <f>VLOOKUP(A1209,[1]HistoriaOrdenCW24031155!$C$2:$F$1413,4,FALSE)</f>
        <v>Rafael Angel Garcia</v>
      </c>
    </row>
    <row r="1210" spans="1:12" x14ac:dyDescent="0.25">
      <c r="A1210" t="str">
        <f>VLOOKUP("SurOccidente",[1]HistoriaOrdenCW24031155!$B1212:$C$1413,2,FALSE)</f>
        <v>TOL.Natagaima</v>
      </c>
      <c r="B1210" s="3">
        <f ca="1">SUMIF([1]HistoriaOrdenCW24031155!$C$1:$E$1413,A1210,[1]HistoriaOrdenCW24031155!$E:$E)</f>
        <v>30051060</v>
      </c>
      <c r="C1210" s="1">
        <f>SUMIFS([1]HistoriaOrdenCW24031155!$E$2:$E$1413,[1]HistoriaOrdenCW24031155!$C$2:$C$1413,A1210,[1]HistoriaOrdenCW24031155!$Z$2:$Z$1413,"")</f>
        <v>6000000</v>
      </c>
      <c r="D1210" s="1">
        <f>SUMIFS([1]HistoriaOrdenCW24031155!$E$2:$E$1413,[1]HistoriaOrdenCW24031155!$C$2:$C$1413,A1210,[1]HistoriaOrdenCW24031155!$Z$2:$Z$1413,"&gt; 0")</f>
        <v>24051060</v>
      </c>
      <c r="E1210" s="4">
        <f>IFERROR(IF(VLOOKUP(A1210,[1]HistoriaOrdenCW24031155!$C$2:$Z$1413,24,FALSE)=0,"",VLOOKUP(A1210,[1]HistoriaOrdenCW24031155!$C$2:$Z$1413,24,FALSE)),"")</f>
        <v>44533</v>
      </c>
      <c r="F1210" s="2" t="str">
        <f>MID(IF(VLOOKUP("SurOccidente",[1]HistoriaOrdenCW24031155!$B1212:$D$1413,2,FALSE)="NA","",(VLOOKUP("SurOccidente",[1]HistoriaOrdenCW24031155!$B1212:$D$1413,3,FALSE))),1,90)</f>
        <v>Adecuaciones - Obras Civiles Menores</v>
      </c>
      <c r="G1210" s="4">
        <f>VLOOKUP(A1210,[1]HistoriaOrdenCW24031155!$C$2:$O$1413,13,FALSE)</f>
        <v>44354</v>
      </c>
      <c r="H1210" t="str">
        <f t="shared" si="19"/>
        <v>Año 2</v>
      </c>
      <c r="I1210" s="2" t="str">
        <f>VLOOKUP(LEFT(A1210,3),TablasAnexas!$A$22:$B$41,2,FALSE)</f>
        <v>Tolima</v>
      </c>
      <c r="L1210" t="str">
        <f>VLOOKUP(A1210,[1]HistoriaOrdenCW24031155!$C$2:$F$1413,4,FALSE)</f>
        <v>German Dario Mancipe</v>
      </c>
    </row>
    <row r="1211" spans="1:12" x14ac:dyDescent="0.25">
      <c r="A1211" t="str">
        <f>VLOOKUP("SurOccidente",[1]HistoriaOrdenCW24031155!$B1213:$C$1413,2,FALSE)</f>
        <v>POP.La Paz</v>
      </c>
      <c r="B1211" s="3">
        <f ca="1">SUMIF([1]HistoriaOrdenCW24031155!$C$1:$E$1413,A1211,[1]HistoriaOrdenCW24031155!$E:$E)</f>
        <v>23013723</v>
      </c>
      <c r="C1211" s="1">
        <f>SUMIFS([1]HistoriaOrdenCW24031155!$E$2:$E$1413,[1]HistoriaOrdenCW24031155!$C$2:$C$1413,A1211,[1]HistoriaOrdenCW24031155!$Z$2:$Z$1413,"")</f>
        <v>16000000</v>
      </c>
      <c r="D1211" s="1">
        <f>SUMIFS([1]HistoriaOrdenCW24031155!$E$2:$E$1413,[1]HistoriaOrdenCW24031155!$C$2:$C$1413,A1211,[1]HistoriaOrdenCW24031155!$Z$2:$Z$1413,"&gt; 0")</f>
        <v>7013723</v>
      </c>
      <c r="E1211" s="4" t="str">
        <f>IFERROR(IF(VLOOKUP(A1211,[1]HistoriaOrdenCW24031155!$C$2:$Z$1413,24,FALSE)=0,"",VLOOKUP(A1211,[1]HistoriaOrdenCW24031155!$C$2:$Z$1413,24,FALSE)),"")</f>
        <v/>
      </c>
      <c r="F1211" s="2" t="str">
        <f>MID(IF(VLOOKUP("SurOccidente",[1]HistoriaOrdenCW24031155!$B1213:$D$1413,2,FALSE)="NA","",(VLOOKUP("SurOccidente",[1]HistoriaOrdenCW24031155!$B1213:$D$1413,3,FALSE))),1,90)</f>
        <v>Adecuaciones - Obras Civiles Menores</v>
      </c>
      <c r="G1211" s="4">
        <f>VLOOKUP(A1211,[1]HistoriaOrdenCW24031155!$C$2:$O$1413,13,FALSE)</f>
        <v>44533</v>
      </c>
      <c r="H1211" t="str">
        <f t="shared" si="19"/>
        <v>Año 2</v>
      </c>
      <c r="I1211" s="2" t="str">
        <f>VLOOKUP(LEFT(A1211,3),TablasAnexas!$A$22:$B$41,2,FALSE)</f>
        <v>Popayan</v>
      </c>
      <c r="L1211" t="str">
        <f>VLOOKUP(A1211,[1]HistoriaOrdenCW24031155!$C$2:$F$1413,4,FALSE)</f>
        <v>German Dario Mancipe</v>
      </c>
    </row>
    <row r="1212" spans="1:12" x14ac:dyDescent="0.25">
      <c r="A1212" t="str">
        <f>VLOOKUP("SurOccidente",[1]HistoriaOrdenCW24031155!$B1214:$C$1413,2,FALSE)</f>
        <v>HUI.Garzon-2</v>
      </c>
      <c r="B1212" s="3">
        <f ca="1">SUMIF([1]HistoriaOrdenCW24031155!$C$1:$E$1413,A1212,[1]HistoriaOrdenCW24031155!$E:$E)</f>
        <v>20481150</v>
      </c>
      <c r="C1212" s="1">
        <f>SUMIFS([1]HistoriaOrdenCW24031155!$E$2:$E$1413,[1]HistoriaOrdenCW24031155!$C$2:$C$1413,A1212,[1]HistoriaOrdenCW24031155!$Z$2:$Z$1413,"")</f>
        <v>11000000</v>
      </c>
      <c r="D1212" s="1">
        <f>SUMIFS([1]HistoriaOrdenCW24031155!$E$2:$E$1413,[1]HistoriaOrdenCW24031155!$C$2:$C$1413,A1212,[1]HistoriaOrdenCW24031155!$Z$2:$Z$1413,"&gt; 0")</f>
        <v>9481150</v>
      </c>
      <c r="E1212" s="4">
        <f>IFERROR(IF(VLOOKUP(A1212,[1]HistoriaOrdenCW24031155!$C$2:$Z$1413,24,FALSE)=0,"",VLOOKUP(A1212,[1]HistoriaOrdenCW24031155!$C$2:$Z$1413,24,FALSE)),"")</f>
        <v>44504</v>
      </c>
      <c r="F1212" s="2" t="str">
        <f>MID(IF(VLOOKUP("SurOccidente",[1]HistoriaOrdenCW24031155!$B1214:$D$1413,2,FALSE)="NA","",(VLOOKUP("SurOccidente",[1]HistoriaOrdenCW24031155!$B1214:$D$1413,3,FALSE))),1,90)</f>
        <v>Adecuaciones - Obras Civiles Menores</v>
      </c>
      <c r="G1212" s="4">
        <f>VLOOKUP(A1212,[1]HistoriaOrdenCW24031155!$C$2:$O$1413,13,FALSE)</f>
        <v>44462</v>
      </c>
      <c r="H1212" t="str">
        <f t="shared" si="19"/>
        <v>Año 2</v>
      </c>
      <c r="I1212" s="2" t="str">
        <f>VLOOKUP(LEFT(A1212,3),TablasAnexas!$A$22:$B$41,2,FALSE)</f>
        <v>Huila</v>
      </c>
      <c r="L1212" t="str">
        <f>VLOOKUP(A1212,[1]HistoriaOrdenCW24031155!$C$2:$F$1413,4,FALSE)</f>
        <v>German Dario Mancipe</v>
      </c>
    </row>
    <row r="1213" spans="1:12" x14ac:dyDescent="0.25">
      <c r="A1213" t="str">
        <f>VLOOKUP("SurOccidente",[1]HistoriaOrdenCW24031155!$B1215:$C$1413,2,FALSE)</f>
        <v>VAL.Bugalagrande</v>
      </c>
      <c r="B1213" s="3">
        <f ca="1">SUMIF([1]HistoriaOrdenCW24031155!$C$1:$E$1413,A1213,[1]HistoriaOrdenCW24031155!$E:$E)</f>
        <v>15545982</v>
      </c>
      <c r="C1213" s="1">
        <f>SUMIFS([1]HistoriaOrdenCW24031155!$E$2:$E$1413,[1]HistoriaOrdenCW24031155!$C$2:$C$1413,A1213,[1]HistoriaOrdenCW24031155!$Z$2:$Z$1413,"")</f>
        <v>0</v>
      </c>
      <c r="D1213" s="1">
        <f>SUMIFS([1]HistoriaOrdenCW24031155!$E$2:$E$1413,[1]HistoriaOrdenCW24031155!$C$2:$C$1413,A1213,[1]HistoriaOrdenCW24031155!$Z$2:$Z$1413,"&gt; 0")</f>
        <v>15545982</v>
      </c>
      <c r="E1213" s="4">
        <f>IFERROR(IF(VLOOKUP(A1213,[1]HistoriaOrdenCW24031155!$C$2:$Z$1413,24,FALSE)=0,"",VLOOKUP(A1213,[1]HistoriaOrdenCW24031155!$C$2:$Z$1413,24,FALSE)),"")</f>
        <v>44533</v>
      </c>
      <c r="F1213" s="2" t="str">
        <f>MID(IF(VLOOKUP("SurOccidente",[1]HistoriaOrdenCW24031155!$B1215:$D$1413,2,FALSE)="NA","",(VLOOKUP("SurOccidente",[1]HistoriaOrdenCW24031155!$B1215:$D$1413,3,FALSE))),1,90)</f>
        <v>Adecuaciones - Obras Civiles Menores</v>
      </c>
      <c r="G1213" s="4">
        <f>VLOOKUP(A1213,[1]HistoriaOrdenCW24031155!$C$2:$O$1413,13,FALSE)</f>
        <v>44477</v>
      </c>
      <c r="H1213" t="str">
        <f t="shared" si="19"/>
        <v>Año 2</v>
      </c>
      <c r="I1213" s="2" t="str">
        <f>VLOOKUP(LEFT(A1213,3),TablasAnexas!$A$22:$B$41,2,FALSE)</f>
        <v>Valle del Cauca</v>
      </c>
      <c r="L1213" t="str">
        <f>VLOOKUP(A1213,[1]HistoriaOrdenCW24031155!$C$2:$F$1413,4,FALSE)</f>
        <v>German Dario Mancipe</v>
      </c>
    </row>
    <row r="1214" spans="1:12" x14ac:dyDescent="0.25">
      <c r="A1214" t="str">
        <f>VLOOKUP("SurOccidente",[1]HistoriaOrdenCW24031155!$B1216:$C$1413,2,FALSE)</f>
        <v>HUI.Buenos Aires</v>
      </c>
      <c r="B1214" s="3">
        <f ca="1">SUMIF([1]HistoriaOrdenCW24031155!$C$1:$E$1413,A1214,[1]HistoriaOrdenCW24031155!$E:$E)</f>
        <v>535570104</v>
      </c>
      <c r="C1214" s="1">
        <f>SUMIFS([1]HistoriaOrdenCW24031155!$E$2:$E$1413,[1]HistoriaOrdenCW24031155!$C$2:$C$1413,A1214,[1]HistoriaOrdenCW24031155!$Z$2:$Z$1413,"")</f>
        <v>160000000</v>
      </c>
      <c r="D1214" s="1">
        <f>SUMIFS([1]HistoriaOrdenCW24031155!$E$2:$E$1413,[1]HistoriaOrdenCW24031155!$C$2:$C$1413,A1214,[1]HistoriaOrdenCW24031155!$Z$2:$Z$1413,"&gt; 0")</f>
        <v>375570104</v>
      </c>
      <c r="E1214" s="4" t="str">
        <f>IFERROR(IF(VLOOKUP(A1214,[1]HistoriaOrdenCW24031155!$C$2:$Z$1413,24,FALSE)=0,"",VLOOKUP(A1214,[1]HistoriaOrdenCW24031155!$C$2:$Z$1413,24,FALSE)),"")</f>
        <v/>
      </c>
      <c r="F1214" s="2" t="str">
        <f>MID(IF(VLOOKUP("SurOccidente",[1]HistoriaOrdenCW24031155!$B1216:$D$1413,2,FALSE)="NA","",(VLOOKUP("SurOccidente",[1]HistoriaOrdenCW24031155!$B1216:$D$1413,3,FALSE))),1,90)</f>
        <v>Localidades 700 - Obra Eléctrica 100%</v>
      </c>
      <c r="G1214" s="4">
        <f>VLOOKUP(A1214,[1]HistoriaOrdenCW24031155!$C$2:$O$1413,13,FALSE)</f>
        <v>44135</v>
      </c>
      <c r="H1214" t="str">
        <f t="shared" si="19"/>
        <v>Año 1</v>
      </c>
      <c r="I1214" s="2" t="str">
        <f>VLOOKUP(LEFT(A1214,3),TablasAnexas!$A$22:$B$41,2,FALSE)</f>
        <v>Huila</v>
      </c>
      <c r="L1214" t="str">
        <f>VLOOKUP(A1214,[1]HistoriaOrdenCW24031155!$C$2:$F$1413,4,FALSE)</f>
        <v>Luis Ediel Torres</v>
      </c>
    </row>
    <row r="1215" spans="1:12" x14ac:dyDescent="0.25">
      <c r="A1215" t="str">
        <f>VLOOKUP("SurOccidente",[1]HistoriaOrdenCW24031155!$B1217:$C$1413,2,FALSE)</f>
        <v>HUI.Buenos Aires</v>
      </c>
      <c r="B1215" s="3">
        <f ca="1">SUMIF([1]HistoriaOrdenCW24031155!$C$1:$E$1413,A1215,[1]HistoriaOrdenCW24031155!$E:$E)</f>
        <v>535570104</v>
      </c>
      <c r="C1215" s="1">
        <f>SUMIFS([1]HistoriaOrdenCW24031155!$E$2:$E$1413,[1]HistoriaOrdenCW24031155!$C$2:$C$1413,A1215,[1]HistoriaOrdenCW24031155!$Z$2:$Z$1413,"")</f>
        <v>160000000</v>
      </c>
      <c r="D1215" s="1">
        <f>SUMIFS([1]HistoriaOrdenCW24031155!$E$2:$E$1413,[1]HistoriaOrdenCW24031155!$C$2:$C$1413,A1215,[1]HistoriaOrdenCW24031155!$Z$2:$Z$1413,"&gt; 0")</f>
        <v>375570104</v>
      </c>
      <c r="E1215" s="4" t="str">
        <f>IFERROR(IF(VLOOKUP(A1215,[1]HistoriaOrdenCW24031155!$C$2:$Z$1413,24,FALSE)=0,"",VLOOKUP(A1215,[1]HistoriaOrdenCW24031155!$C$2:$Z$1413,24,FALSE)),"")</f>
        <v/>
      </c>
      <c r="F1215" s="2" t="str">
        <f>MID(IF(VLOOKUP("SurOccidente",[1]HistoriaOrdenCW24031155!$B1217:$D$1413,2,FALSE)="NA","",(VLOOKUP("SurOccidente",[1]HistoriaOrdenCW24031155!$B1217:$D$1413,3,FALSE))),1,90)</f>
        <v>Localidades 700 - Obra Civil 100%</v>
      </c>
      <c r="G1215" s="4">
        <f>VLOOKUP(A1215,[1]HistoriaOrdenCW24031155!$C$2:$O$1413,13,FALSE)</f>
        <v>44135</v>
      </c>
      <c r="H1215" t="str">
        <f t="shared" si="19"/>
        <v>Año 1</v>
      </c>
      <c r="I1215" s="2" t="str">
        <f>VLOOKUP(LEFT(A1215,3),TablasAnexas!$A$22:$B$41,2,FALSE)</f>
        <v>Huila</v>
      </c>
      <c r="L1215" t="str">
        <f>VLOOKUP(A1215,[1]HistoriaOrdenCW24031155!$C$2:$F$1413,4,FALSE)</f>
        <v>Luis Ediel Torres</v>
      </c>
    </row>
    <row r="1216" spans="1:12" x14ac:dyDescent="0.25">
      <c r="A1216" t="str">
        <f>VLOOKUP("SurOccidente",[1]HistoriaOrdenCW24031155!$B1218:$C$1413,2,FALSE)</f>
        <v>HUI.Buenos Aires</v>
      </c>
      <c r="B1216" s="3">
        <f ca="1">SUMIF([1]HistoriaOrdenCW24031155!$C$1:$E$1413,A1216,[1]HistoriaOrdenCW24031155!$E:$E)</f>
        <v>535570104</v>
      </c>
      <c r="C1216" s="1">
        <f>SUMIFS([1]HistoriaOrdenCW24031155!$E$2:$E$1413,[1]HistoriaOrdenCW24031155!$C$2:$C$1413,A1216,[1]HistoriaOrdenCW24031155!$Z$2:$Z$1413,"")</f>
        <v>160000000</v>
      </c>
      <c r="D1216" s="1">
        <f>SUMIFS([1]HistoriaOrdenCW24031155!$E$2:$E$1413,[1]HistoriaOrdenCW24031155!$C$2:$C$1413,A1216,[1]HistoriaOrdenCW24031155!$Z$2:$Z$1413,"&gt; 0")</f>
        <v>375570104</v>
      </c>
      <c r="E1216" s="4" t="str">
        <f>IFERROR(IF(VLOOKUP(A1216,[1]HistoriaOrdenCW24031155!$C$2:$Z$1413,24,FALSE)=0,"",VLOOKUP(A1216,[1]HistoriaOrdenCW24031155!$C$2:$Z$1413,24,FALSE)),"")</f>
        <v/>
      </c>
      <c r="F1216" s="2" t="str">
        <f>MID(IF(VLOOKUP("SurOccidente",[1]HistoriaOrdenCW24031155!$B1218:$D$1413,2,FALSE)="NA","",(VLOOKUP("SurOccidente",[1]HistoriaOrdenCW24031155!$B1218:$D$1413,3,FALSE))),1,90)</f>
        <v>Localidades 700 - Cimentación Torre</v>
      </c>
      <c r="G1216" s="4">
        <f>VLOOKUP(A1216,[1]HistoriaOrdenCW24031155!$C$2:$O$1413,13,FALSE)</f>
        <v>44135</v>
      </c>
      <c r="H1216" t="str">
        <f t="shared" si="19"/>
        <v>Año 1</v>
      </c>
      <c r="I1216" s="2" t="str">
        <f>VLOOKUP(LEFT(A1216,3),TablasAnexas!$A$22:$B$41,2,FALSE)</f>
        <v>Huila</v>
      </c>
      <c r="L1216" t="str">
        <f>VLOOKUP(A1216,[1]HistoriaOrdenCW24031155!$C$2:$F$1413,4,FALSE)</f>
        <v>Luis Ediel Torres</v>
      </c>
    </row>
    <row r="1217" spans="1:12" x14ac:dyDescent="0.25">
      <c r="A1217" t="str">
        <f>VLOOKUP("SurOccidente",[1]HistoriaOrdenCW24031155!$B1219:$C$1413,2,FALSE)</f>
        <v>HUI.Buenos Aires</v>
      </c>
      <c r="B1217" s="3">
        <f ca="1">SUMIF([1]HistoriaOrdenCW24031155!$C$1:$E$1413,A1217,[1]HistoriaOrdenCW24031155!$E:$E)</f>
        <v>535570104</v>
      </c>
      <c r="C1217" s="1">
        <f>SUMIFS([1]HistoriaOrdenCW24031155!$E$2:$E$1413,[1]HistoriaOrdenCW24031155!$C$2:$C$1413,A1217,[1]HistoriaOrdenCW24031155!$Z$2:$Z$1413,"")</f>
        <v>160000000</v>
      </c>
      <c r="D1217" s="1">
        <f>SUMIFS([1]HistoriaOrdenCW24031155!$E$2:$E$1413,[1]HistoriaOrdenCW24031155!$C$2:$C$1413,A1217,[1]HistoriaOrdenCW24031155!$Z$2:$Z$1413,"&gt; 0")</f>
        <v>375570104</v>
      </c>
      <c r="E1217" s="4" t="str">
        <f>IFERROR(IF(VLOOKUP(A1217,[1]HistoriaOrdenCW24031155!$C$2:$Z$1413,24,FALSE)=0,"",VLOOKUP(A1217,[1]HistoriaOrdenCW24031155!$C$2:$Z$1413,24,FALSE)),"")</f>
        <v/>
      </c>
      <c r="F1217" s="2" t="str">
        <f>MID(IF(VLOOKUP("SurOccidente",[1]HistoriaOrdenCW24031155!$B1219:$D$1413,2,FALSE)="NA","",(VLOOKUP("SurOccidente",[1]HistoriaOrdenCW24031155!$B1219:$D$1413,3,FALSE))),1,90)</f>
        <v>Localidades 700 - Suministro e Instalación Torre</v>
      </c>
      <c r="G1217" s="4">
        <f>VLOOKUP(A1217,[1]HistoriaOrdenCW24031155!$C$2:$O$1413,13,FALSE)</f>
        <v>44135</v>
      </c>
      <c r="H1217" t="str">
        <f t="shared" ref="H1217:H1280" si="20">IF(YEAR(G1217)=2022,"Año 3",IF(YEAR(G1217)=2021,"Año 2","Año 1"))</f>
        <v>Año 1</v>
      </c>
      <c r="I1217" s="2" t="str">
        <f>VLOOKUP(LEFT(A1217,3),TablasAnexas!$A$22:$B$41,2,FALSE)</f>
        <v>Huila</v>
      </c>
      <c r="L1217" t="str">
        <f>VLOOKUP(A1217,[1]HistoriaOrdenCW24031155!$C$2:$F$1413,4,FALSE)</f>
        <v>Luis Ediel Torres</v>
      </c>
    </row>
    <row r="1218" spans="1:12" x14ac:dyDescent="0.25">
      <c r="A1218" t="str">
        <f>VLOOKUP("SurOccidente",[1]HistoriaOrdenCW24031155!$B1220:$C$1413,2,FALSE)</f>
        <v>CAU.Turmina-2</v>
      </c>
      <c r="B1218" s="3">
        <f ca="1">SUMIF([1]HistoriaOrdenCW24031155!$C$1:$E$1413,A1218,[1]HistoriaOrdenCW24031155!$E:$E)</f>
        <v>389625380</v>
      </c>
      <c r="C1218" s="1">
        <f>SUMIFS([1]HistoriaOrdenCW24031155!$E$2:$E$1413,[1]HistoriaOrdenCW24031155!$C$2:$C$1413,A1218,[1]HistoriaOrdenCW24031155!$Z$2:$Z$1413,"")</f>
        <v>70000000</v>
      </c>
      <c r="D1218" s="1">
        <f>SUMIFS([1]HistoriaOrdenCW24031155!$E$2:$E$1413,[1]HistoriaOrdenCW24031155!$C$2:$C$1413,A1218,[1]HistoriaOrdenCW24031155!$Z$2:$Z$1413,"&gt; 0")</f>
        <v>319625380</v>
      </c>
      <c r="E1218" s="4">
        <f>IFERROR(IF(VLOOKUP(A1218,[1]HistoriaOrdenCW24031155!$C$2:$Z$1413,24,FALSE)=0,"",VLOOKUP(A1218,[1]HistoriaOrdenCW24031155!$C$2:$Z$1413,24,FALSE)),"")</f>
        <v>44350</v>
      </c>
      <c r="F1218" s="2" t="str">
        <f>MID(IF(VLOOKUP("SurOccidente",[1]HistoriaOrdenCW24031155!$B1220:$D$1413,2,FALSE)="NA","",(VLOOKUP("SurOccidente",[1]HistoriaOrdenCW24031155!$B1220:$D$1413,3,FALSE))),1,90)</f>
        <v>Localidades 700 - Cimentación Torre</v>
      </c>
      <c r="G1218" s="4">
        <f>VLOOKUP(A1218,[1]HistoriaOrdenCW24031155!$C$2:$O$1413,13,FALSE)</f>
        <v>44124</v>
      </c>
      <c r="H1218" t="str">
        <f t="shared" si="20"/>
        <v>Año 1</v>
      </c>
      <c r="I1218" s="2" t="str">
        <f>VLOOKUP(LEFT(A1218,3),TablasAnexas!$A$22:$B$41,2,FALSE)</f>
        <v>Cauca</v>
      </c>
      <c r="L1218" t="str">
        <f>VLOOKUP(A1218,[1]HistoriaOrdenCW24031155!$C$2:$F$1413,4,FALSE)</f>
        <v>German David Diez</v>
      </c>
    </row>
    <row r="1219" spans="1:12" x14ac:dyDescent="0.25">
      <c r="A1219" t="str">
        <f>VLOOKUP("SurOccidente",[1]HistoriaOrdenCW24031155!$B1221:$C$1413,2,FALSE)</f>
        <v>CAU.Turmina-2</v>
      </c>
      <c r="B1219" s="3">
        <f ca="1">SUMIF([1]HistoriaOrdenCW24031155!$C$1:$E$1413,A1219,[1]HistoriaOrdenCW24031155!$E:$E)</f>
        <v>389625380</v>
      </c>
      <c r="C1219" s="1">
        <f>SUMIFS([1]HistoriaOrdenCW24031155!$E$2:$E$1413,[1]HistoriaOrdenCW24031155!$C$2:$C$1413,A1219,[1]HistoriaOrdenCW24031155!$Z$2:$Z$1413,"")</f>
        <v>70000000</v>
      </c>
      <c r="D1219" s="1">
        <f>SUMIFS([1]HistoriaOrdenCW24031155!$E$2:$E$1413,[1]HistoriaOrdenCW24031155!$C$2:$C$1413,A1219,[1]HistoriaOrdenCW24031155!$Z$2:$Z$1413,"&gt; 0")</f>
        <v>319625380</v>
      </c>
      <c r="E1219" s="4">
        <f>IFERROR(IF(VLOOKUP(A1219,[1]HistoriaOrdenCW24031155!$C$2:$Z$1413,24,FALSE)=0,"",VLOOKUP(A1219,[1]HistoriaOrdenCW24031155!$C$2:$Z$1413,24,FALSE)),"")</f>
        <v>44350</v>
      </c>
      <c r="F1219" s="2" t="str">
        <f>MID(IF(VLOOKUP("SurOccidente",[1]HistoriaOrdenCW24031155!$B1221:$D$1413,2,FALSE)="NA","",(VLOOKUP("SurOccidente",[1]HistoriaOrdenCW24031155!$B1221:$D$1413,3,FALSE))),1,90)</f>
        <v>Localidades 700 - Suministro e Instalación Torre</v>
      </c>
      <c r="G1219" s="4">
        <f>VLOOKUP(A1219,[1]HistoriaOrdenCW24031155!$C$2:$O$1413,13,FALSE)</f>
        <v>44124</v>
      </c>
      <c r="H1219" t="str">
        <f t="shared" si="20"/>
        <v>Año 1</v>
      </c>
      <c r="I1219" s="2" t="str">
        <f>VLOOKUP(LEFT(A1219,3),TablasAnexas!$A$22:$B$41,2,FALSE)</f>
        <v>Cauca</v>
      </c>
      <c r="L1219" t="str">
        <f>VLOOKUP(A1219,[1]HistoriaOrdenCW24031155!$C$2:$F$1413,4,FALSE)</f>
        <v>German David Diez</v>
      </c>
    </row>
    <row r="1220" spans="1:12" x14ac:dyDescent="0.25">
      <c r="A1220" t="str">
        <f>VLOOKUP("SurOccidente",[1]HistoriaOrdenCW24031155!$B1222:$C$1413,2,FALSE)</f>
        <v>CAU.Turmina-2</v>
      </c>
      <c r="B1220" s="3">
        <f ca="1">SUMIF([1]HistoriaOrdenCW24031155!$C$1:$E$1413,A1220,[1]HistoriaOrdenCW24031155!$E:$E)</f>
        <v>389625380</v>
      </c>
      <c r="C1220" s="1">
        <f>SUMIFS([1]HistoriaOrdenCW24031155!$E$2:$E$1413,[1]HistoriaOrdenCW24031155!$C$2:$C$1413,A1220,[1]HistoriaOrdenCW24031155!$Z$2:$Z$1413,"")</f>
        <v>70000000</v>
      </c>
      <c r="D1220" s="1">
        <f>SUMIFS([1]HistoriaOrdenCW24031155!$E$2:$E$1413,[1]HistoriaOrdenCW24031155!$C$2:$C$1413,A1220,[1]HistoriaOrdenCW24031155!$Z$2:$Z$1413,"&gt; 0")</f>
        <v>319625380</v>
      </c>
      <c r="E1220" s="4">
        <f>IFERROR(IF(VLOOKUP(A1220,[1]HistoriaOrdenCW24031155!$C$2:$Z$1413,24,FALSE)=0,"",VLOOKUP(A1220,[1]HistoriaOrdenCW24031155!$C$2:$Z$1413,24,FALSE)),"")</f>
        <v>44350</v>
      </c>
      <c r="F1220" s="2" t="str">
        <f>MID(IF(VLOOKUP("SurOccidente",[1]HistoriaOrdenCW24031155!$B1222:$D$1413,2,FALSE)="NA","",(VLOOKUP("SurOccidente",[1]HistoriaOrdenCW24031155!$B1222:$D$1413,3,FALSE))),1,90)</f>
        <v>Localidades 700 - Obra Eléctrica 100%</v>
      </c>
      <c r="G1220" s="4">
        <f>VLOOKUP(A1220,[1]HistoriaOrdenCW24031155!$C$2:$O$1413,13,FALSE)</f>
        <v>44124</v>
      </c>
      <c r="H1220" t="str">
        <f t="shared" si="20"/>
        <v>Año 1</v>
      </c>
      <c r="I1220" s="2" t="str">
        <f>VLOOKUP(LEFT(A1220,3),TablasAnexas!$A$22:$B$41,2,FALSE)</f>
        <v>Cauca</v>
      </c>
      <c r="L1220" t="str">
        <f>VLOOKUP(A1220,[1]HistoriaOrdenCW24031155!$C$2:$F$1413,4,FALSE)</f>
        <v>German David Diez</v>
      </c>
    </row>
    <row r="1221" spans="1:12" x14ac:dyDescent="0.25">
      <c r="A1221" t="str">
        <f>VLOOKUP("SurOccidente",[1]HistoriaOrdenCW24031155!$B1223:$C$1413,2,FALSE)</f>
        <v>CAU.Turmina-2</v>
      </c>
      <c r="B1221" s="3">
        <f ca="1">SUMIF([1]HistoriaOrdenCW24031155!$C$1:$E$1413,A1221,[1]HistoriaOrdenCW24031155!$E:$E)</f>
        <v>389625380</v>
      </c>
      <c r="C1221" s="1">
        <f>SUMIFS([1]HistoriaOrdenCW24031155!$E$2:$E$1413,[1]HistoriaOrdenCW24031155!$C$2:$C$1413,A1221,[1]HistoriaOrdenCW24031155!$Z$2:$Z$1413,"")</f>
        <v>70000000</v>
      </c>
      <c r="D1221" s="1">
        <f>SUMIFS([1]HistoriaOrdenCW24031155!$E$2:$E$1413,[1]HistoriaOrdenCW24031155!$C$2:$C$1413,A1221,[1]HistoriaOrdenCW24031155!$Z$2:$Z$1413,"&gt; 0")</f>
        <v>319625380</v>
      </c>
      <c r="E1221" s="4">
        <f>IFERROR(IF(VLOOKUP(A1221,[1]HistoriaOrdenCW24031155!$C$2:$Z$1413,24,FALSE)=0,"",VLOOKUP(A1221,[1]HistoriaOrdenCW24031155!$C$2:$Z$1413,24,FALSE)),"")</f>
        <v>44350</v>
      </c>
      <c r="F1221" s="2" t="str">
        <f>MID(IF(VLOOKUP("SurOccidente",[1]HistoriaOrdenCW24031155!$B1223:$D$1413,2,FALSE)="NA","",(VLOOKUP("SurOccidente",[1]HistoriaOrdenCW24031155!$B1223:$D$1413,3,FALSE))),1,90)</f>
        <v>Localidades 700 - Obra Civil 100%</v>
      </c>
      <c r="G1221" s="4">
        <f>VLOOKUP(A1221,[1]HistoriaOrdenCW24031155!$C$2:$O$1413,13,FALSE)</f>
        <v>44124</v>
      </c>
      <c r="H1221" t="str">
        <f t="shared" si="20"/>
        <v>Año 1</v>
      </c>
      <c r="I1221" s="2" t="str">
        <f>VLOOKUP(LEFT(A1221,3),TablasAnexas!$A$22:$B$41,2,FALSE)</f>
        <v>Cauca</v>
      </c>
      <c r="L1221" t="str">
        <f>VLOOKUP(A1221,[1]HistoriaOrdenCW24031155!$C$2:$F$1413,4,FALSE)</f>
        <v>German David Diez</v>
      </c>
    </row>
    <row r="1222" spans="1:12" x14ac:dyDescent="0.25">
      <c r="A1222" t="str">
        <f>VLOOKUP("SurOccidente",[1]HistoriaOrdenCW24031155!$B1224:$C$1413,2,FALSE)</f>
        <v>BGA.Buga 2 SDS</v>
      </c>
      <c r="B1222" s="3">
        <f ca="1">SUMIF([1]HistoriaOrdenCW24031155!$C$1:$E$1413,A1222,[1]HistoriaOrdenCW24031155!$E:$E)</f>
        <v>14000920</v>
      </c>
      <c r="C1222" s="1">
        <f>SUMIFS([1]HistoriaOrdenCW24031155!$E$2:$E$1413,[1]HistoriaOrdenCW24031155!$C$2:$C$1413,A1222,[1]HistoriaOrdenCW24031155!$Z$2:$Z$1413,"")</f>
        <v>0</v>
      </c>
      <c r="D1222" s="1">
        <f>SUMIFS([1]HistoriaOrdenCW24031155!$E$2:$E$1413,[1]HistoriaOrdenCW24031155!$C$2:$C$1413,A1222,[1]HistoriaOrdenCW24031155!$Z$2:$Z$1413,"&gt; 0")</f>
        <v>14000920</v>
      </c>
      <c r="E1222" s="4">
        <f>IFERROR(IF(VLOOKUP(A1222,[1]HistoriaOrdenCW24031155!$C$2:$Z$1413,24,FALSE)=0,"",VLOOKUP(A1222,[1]HistoriaOrdenCW24031155!$C$2:$Z$1413,24,FALSE)),"")</f>
        <v>44230</v>
      </c>
      <c r="F1222" s="2" t="str">
        <f>MID(IF(VLOOKUP("SurOccidente",[1]HistoriaOrdenCW24031155!$B1224:$D$1413,2,FALSE)="NA","",(VLOOKUP("SurOccidente",[1]HistoriaOrdenCW24031155!$B1224:$D$1413,3,FALSE))),1,90)</f>
        <v>Adecuaciones - Obras Eléctricas Menores</v>
      </c>
      <c r="G1222" s="4">
        <f>VLOOKUP(A1222,[1]HistoriaOrdenCW24031155!$C$2:$O$1413,13,FALSE)</f>
        <v>44125</v>
      </c>
      <c r="H1222" t="str">
        <f t="shared" si="20"/>
        <v>Año 1</v>
      </c>
      <c r="I1222" s="2" t="str">
        <f>VLOOKUP(LEFT(A1222,3),TablasAnexas!$A$22:$B$41,2,FALSE)</f>
        <v>Buga</v>
      </c>
      <c r="L1222" t="str">
        <f>VLOOKUP(A1222,[1]HistoriaOrdenCW24031155!$C$2:$F$1413,4,FALSE)</f>
        <v>Juan Carlos Gonzalez</v>
      </c>
    </row>
    <row r="1223" spans="1:12" x14ac:dyDescent="0.25">
      <c r="A1223" t="str">
        <f>VLOOKUP("SurOccidente",[1]HistoriaOrdenCW24031155!$B1225:$C$1413,2,FALSE)</f>
        <v>TUL.RESIDENCIAL SDS</v>
      </c>
      <c r="B1223" s="3">
        <f ca="1">SUMIF([1]HistoriaOrdenCW24031155!$C$1:$E$1413,A1223,[1]HistoriaOrdenCW24031155!$E:$E)</f>
        <v>30056274</v>
      </c>
      <c r="C1223" s="1">
        <f>SUMIFS([1]HistoriaOrdenCW24031155!$E$2:$E$1413,[1]HistoriaOrdenCW24031155!$C$2:$C$1413,A1223,[1]HistoriaOrdenCW24031155!$Z$2:$Z$1413,"")</f>
        <v>0</v>
      </c>
      <c r="D1223" s="1">
        <f>SUMIFS([1]HistoriaOrdenCW24031155!$E$2:$E$1413,[1]HistoriaOrdenCW24031155!$C$2:$C$1413,A1223,[1]HistoriaOrdenCW24031155!$Z$2:$Z$1413,"&gt; 0")</f>
        <v>30056274</v>
      </c>
      <c r="E1223" s="4">
        <f>IFERROR(IF(VLOOKUP(A1223,[1]HistoriaOrdenCW24031155!$C$2:$Z$1413,24,FALSE)=0,"",VLOOKUP(A1223,[1]HistoriaOrdenCW24031155!$C$2:$Z$1413,24,FALSE)),"")</f>
        <v>44230</v>
      </c>
      <c r="F1223" s="2" t="str">
        <f>MID(IF(VLOOKUP("SurOccidente",[1]HistoriaOrdenCW24031155!$B1225:$D$1413,2,FALSE)="NA","",(VLOOKUP("SurOccidente",[1]HistoriaOrdenCW24031155!$B1225:$D$1413,3,FALSE))),1,90)</f>
        <v>Adecuaciones - Obras Eléctricas Menores</v>
      </c>
      <c r="G1223" s="4">
        <f>VLOOKUP(A1223,[1]HistoriaOrdenCW24031155!$C$2:$O$1413,13,FALSE)</f>
        <v>44125</v>
      </c>
      <c r="H1223" t="str">
        <f t="shared" si="20"/>
        <v>Año 1</v>
      </c>
      <c r="I1223" s="2" t="str">
        <f>VLOOKUP(LEFT(A1223,3),TablasAnexas!$A$22:$B$41,2,FALSE)</f>
        <v>Tulua</v>
      </c>
      <c r="L1223" t="str">
        <f>VLOOKUP(A1223,[1]HistoriaOrdenCW24031155!$C$2:$F$1413,4,FALSE)</f>
        <v>Juan Carlos Gonzalez</v>
      </c>
    </row>
    <row r="1224" spans="1:12" x14ac:dyDescent="0.25">
      <c r="A1224" t="str">
        <f>VLOOKUP("SurOccidente",[1]HistoriaOrdenCW24031155!$B1226:$C$1413,2,FALSE)</f>
        <v>PAS.RESIDENCIAL SDS</v>
      </c>
      <c r="B1224" s="3">
        <f ca="1">SUMIF([1]HistoriaOrdenCW24031155!$C$1:$E$1413,A1224,[1]HistoriaOrdenCW24031155!$E:$E)</f>
        <v>21531346</v>
      </c>
      <c r="C1224" s="1">
        <f>SUMIFS([1]HistoriaOrdenCW24031155!$E$2:$E$1413,[1]HistoriaOrdenCW24031155!$C$2:$C$1413,A1224,[1]HistoriaOrdenCW24031155!$Z$2:$Z$1413,"")</f>
        <v>0</v>
      </c>
      <c r="D1224" s="1">
        <f>SUMIFS([1]HistoriaOrdenCW24031155!$E$2:$E$1413,[1]HistoriaOrdenCW24031155!$C$2:$C$1413,A1224,[1]HistoriaOrdenCW24031155!$Z$2:$Z$1413,"&gt; 0")</f>
        <v>21531346</v>
      </c>
      <c r="E1224" s="4">
        <f>IFERROR(IF(VLOOKUP(A1224,[1]HistoriaOrdenCW24031155!$C$2:$Z$1413,24,FALSE)=0,"",VLOOKUP(A1224,[1]HistoriaOrdenCW24031155!$C$2:$Z$1413,24,FALSE)),"")</f>
        <v>44230</v>
      </c>
      <c r="F1224" s="2" t="str">
        <f>MID(IF(VLOOKUP("SurOccidente",[1]HistoriaOrdenCW24031155!$B1226:$D$1413,2,FALSE)="NA","",(VLOOKUP("SurOccidente",[1]HistoriaOrdenCW24031155!$B1226:$D$1413,3,FALSE))),1,90)</f>
        <v>Adecuaciones - Obras Eléctricas Menores</v>
      </c>
      <c r="G1224" s="4">
        <f>VLOOKUP(A1224,[1]HistoriaOrdenCW24031155!$C$2:$O$1413,13,FALSE)</f>
        <v>44125</v>
      </c>
      <c r="H1224" t="str">
        <f t="shared" si="20"/>
        <v>Año 1</v>
      </c>
      <c r="I1224" s="2" t="str">
        <f>VLOOKUP(LEFT(A1224,3),TablasAnexas!$A$22:$B$41,2,FALSE)</f>
        <v>Pasto</v>
      </c>
      <c r="L1224" t="str">
        <f>VLOOKUP(A1224,[1]HistoriaOrdenCW24031155!$C$2:$F$1413,4,FALSE)</f>
        <v>Juan Carlos Gonzalez</v>
      </c>
    </row>
    <row r="1225" spans="1:12" x14ac:dyDescent="0.25">
      <c r="A1225" t="str">
        <f>VLOOKUP("SurOccidente",[1]HistoriaOrdenCW24031155!$B1227:$C$1413,2,FALSE)</f>
        <v>FLO.MALVINAS SDS</v>
      </c>
      <c r="B1225" s="3">
        <f ca="1">SUMIF([1]HistoriaOrdenCW24031155!$C$1:$E$1413,A1225,[1]HistoriaOrdenCW24031155!$E:$E)</f>
        <v>10113649</v>
      </c>
      <c r="C1225" s="1">
        <f>SUMIFS([1]HistoriaOrdenCW24031155!$E$2:$E$1413,[1]HistoriaOrdenCW24031155!$C$2:$C$1413,A1225,[1]HistoriaOrdenCW24031155!$Z$2:$Z$1413,"")</f>
        <v>0</v>
      </c>
      <c r="D1225" s="1">
        <f>SUMIFS([1]HistoriaOrdenCW24031155!$E$2:$E$1413,[1]HistoriaOrdenCW24031155!$C$2:$C$1413,A1225,[1]HistoriaOrdenCW24031155!$Z$2:$Z$1413,"&gt; 0")</f>
        <v>10113649</v>
      </c>
      <c r="E1225" s="4">
        <f>IFERROR(IF(VLOOKUP(A1225,[1]HistoriaOrdenCW24031155!$C$2:$Z$1413,24,FALSE)=0,"",VLOOKUP(A1225,[1]HistoriaOrdenCW24031155!$C$2:$Z$1413,24,FALSE)),"")</f>
        <v>44249</v>
      </c>
      <c r="F1225" s="2" t="str">
        <f>MID(IF(VLOOKUP("SurOccidente",[1]HistoriaOrdenCW24031155!$B1227:$D$1413,2,FALSE)="NA","",(VLOOKUP("SurOccidente",[1]HistoriaOrdenCW24031155!$B1227:$D$1413,3,FALSE))),1,90)</f>
        <v>Adecuaciones - Obras Eléctricas Menores</v>
      </c>
      <c r="G1225" s="4">
        <f>VLOOKUP(A1225,[1]HistoriaOrdenCW24031155!$C$2:$O$1413,13,FALSE)</f>
        <v>44125</v>
      </c>
      <c r="H1225" t="str">
        <f t="shared" si="20"/>
        <v>Año 1</v>
      </c>
      <c r="I1225" s="2" t="str">
        <f>VLOOKUP(LEFT(A1225,3),TablasAnexas!$A$22:$B$41,2,FALSE)</f>
        <v>Florencia</v>
      </c>
      <c r="L1225" t="str">
        <f>VLOOKUP(A1225,[1]HistoriaOrdenCW24031155!$C$2:$F$1413,4,FALSE)</f>
        <v>Juan Carlos Gonzalez</v>
      </c>
    </row>
    <row r="1226" spans="1:12" x14ac:dyDescent="0.25">
      <c r="A1226" t="str">
        <f>VLOOKUP("SurOccidente",[1]HistoriaOrdenCW24031155!$B1228:$C$1413,2,FALSE)</f>
        <v>CAL.Las Quintas</v>
      </c>
      <c r="B1226" s="3">
        <f ca="1">SUMIF([1]HistoriaOrdenCW24031155!$C$1:$E$1413,A1226,[1]HistoriaOrdenCW24031155!$E:$E)</f>
        <v>5827005</v>
      </c>
      <c r="C1226" s="1">
        <f>SUMIFS([1]HistoriaOrdenCW24031155!$E$2:$E$1413,[1]HistoriaOrdenCW24031155!$C$2:$C$1413,A1226,[1]HistoriaOrdenCW24031155!$Z$2:$Z$1413,"")</f>
        <v>0</v>
      </c>
      <c r="D1226" s="1">
        <f>SUMIFS([1]HistoriaOrdenCW24031155!$E$2:$E$1413,[1]HistoriaOrdenCW24031155!$C$2:$C$1413,A1226,[1]HistoriaOrdenCW24031155!$Z$2:$Z$1413,"&gt; 0")</f>
        <v>5827005</v>
      </c>
      <c r="E1226" s="4">
        <f>IFERROR(IF(VLOOKUP(A1226,[1]HistoriaOrdenCW24031155!$C$2:$Z$1413,24,FALSE)=0,"",VLOOKUP(A1226,[1]HistoriaOrdenCW24031155!$C$2:$Z$1413,24,FALSE)),"")</f>
        <v>44230</v>
      </c>
      <c r="F1226" s="2" t="str">
        <f>MID(IF(VLOOKUP("SurOccidente",[1]HistoriaOrdenCW24031155!$B1228:$D$1413,2,FALSE)="NA","",(VLOOKUP("SurOccidente",[1]HistoriaOrdenCW24031155!$B1228:$D$1413,3,FALSE))),1,90)</f>
        <v>Ampliación Ciudades Capitales - Ampliación Obras Civiles</v>
      </c>
      <c r="G1226" s="4">
        <f>VLOOKUP(A1226,[1]HistoriaOrdenCW24031155!$C$2:$O$1413,13,FALSE)</f>
        <v>44118</v>
      </c>
      <c r="H1226" t="str">
        <f t="shared" si="20"/>
        <v>Año 1</v>
      </c>
      <c r="I1226" s="2" t="str">
        <f>VLOOKUP(LEFT(A1226,3),TablasAnexas!$A$22:$B$41,2,FALSE)</f>
        <v>Cali</v>
      </c>
      <c r="L1226" t="str">
        <f>VLOOKUP(A1226,[1]HistoriaOrdenCW24031155!$C$2:$F$1413,4,FALSE)</f>
        <v>German David Diez</v>
      </c>
    </row>
    <row r="1227" spans="1:12" x14ac:dyDescent="0.25">
      <c r="A1227" t="str">
        <f>VLOOKUP("SurOccidente",[1]HistoriaOrdenCW24031155!$B1229:$C$1413,2,FALSE)</f>
        <v>CAL.Marroquin-2</v>
      </c>
      <c r="B1227" s="3">
        <f ca="1">SUMIF([1]HistoriaOrdenCW24031155!$C$1:$E$1413,A1227,[1]HistoriaOrdenCW24031155!$E:$E)</f>
        <v>11252823</v>
      </c>
      <c r="C1227" s="1">
        <f>SUMIFS([1]HistoriaOrdenCW24031155!$E$2:$E$1413,[1]HistoriaOrdenCW24031155!$C$2:$C$1413,A1227,[1]HistoriaOrdenCW24031155!$Z$2:$Z$1413,"")</f>
        <v>0</v>
      </c>
      <c r="D1227" s="1">
        <f>SUMIFS([1]HistoriaOrdenCW24031155!$E$2:$E$1413,[1]HistoriaOrdenCW24031155!$C$2:$C$1413,A1227,[1]HistoriaOrdenCW24031155!$Z$2:$Z$1413,"&gt; 0")</f>
        <v>11252823</v>
      </c>
      <c r="E1227" s="4">
        <f>IFERROR(IF(VLOOKUP(A1227,[1]HistoriaOrdenCW24031155!$C$2:$Z$1413,24,FALSE)=0,"",VLOOKUP(A1227,[1]HistoriaOrdenCW24031155!$C$2:$Z$1413,24,FALSE)),"")</f>
        <v>44230</v>
      </c>
      <c r="F1227" s="2" t="str">
        <f>MID(IF(VLOOKUP("SurOccidente",[1]HistoriaOrdenCW24031155!$B1229:$D$1413,2,FALSE)="NA","",(VLOOKUP("SurOccidente",[1]HistoriaOrdenCW24031155!$B1229:$D$1413,3,FALSE))),1,90)</f>
        <v>Ampliación Ciudades Capitales - Ampliación Obras Civiles</v>
      </c>
      <c r="G1227" s="4">
        <f>VLOOKUP(A1227,[1]HistoriaOrdenCW24031155!$C$2:$O$1413,13,FALSE)</f>
        <v>44118</v>
      </c>
      <c r="H1227" t="str">
        <f t="shared" si="20"/>
        <v>Año 1</v>
      </c>
      <c r="I1227" s="2" t="str">
        <f>VLOOKUP(LEFT(A1227,3),TablasAnexas!$A$22:$B$41,2,FALSE)</f>
        <v>Cali</v>
      </c>
      <c r="L1227" t="str">
        <f>VLOOKUP(A1227,[1]HistoriaOrdenCW24031155!$C$2:$F$1413,4,FALSE)</f>
        <v>German David Diez</v>
      </c>
    </row>
    <row r="1228" spans="1:12" x14ac:dyDescent="0.25">
      <c r="A1228" t="str">
        <f>VLOOKUP("SurOccidente",[1]HistoriaOrdenCW24031155!$B1230:$C$1413,2,FALSE)</f>
        <v>CAL.Decepaz</v>
      </c>
      <c r="B1228" s="3">
        <f ca="1">SUMIF([1]HistoriaOrdenCW24031155!$C$1:$E$1413,A1228,[1]HistoriaOrdenCW24031155!$E:$E)</f>
        <v>6781918</v>
      </c>
      <c r="C1228" s="1">
        <f>SUMIFS([1]HistoriaOrdenCW24031155!$E$2:$E$1413,[1]HistoriaOrdenCW24031155!$C$2:$C$1413,A1228,[1]HistoriaOrdenCW24031155!$Z$2:$Z$1413,"")</f>
        <v>0</v>
      </c>
      <c r="D1228" s="1">
        <f>SUMIFS([1]HistoriaOrdenCW24031155!$E$2:$E$1413,[1]HistoriaOrdenCW24031155!$C$2:$C$1413,A1228,[1]HistoriaOrdenCW24031155!$Z$2:$Z$1413,"&gt; 0")</f>
        <v>6781918</v>
      </c>
      <c r="E1228" s="4">
        <f>IFERROR(IF(VLOOKUP(A1228,[1]HistoriaOrdenCW24031155!$C$2:$Z$1413,24,FALSE)=0,"",VLOOKUP(A1228,[1]HistoriaOrdenCW24031155!$C$2:$Z$1413,24,FALSE)),"")</f>
        <v>44230</v>
      </c>
      <c r="F1228" s="2" t="str">
        <f>MID(IF(VLOOKUP("SurOccidente",[1]HistoriaOrdenCW24031155!$B1230:$D$1413,2,FALSE)="NA","",(VLOOKUP("SurOccidente",[1]HistoriaOrdenCW24031155!$B1230:$D$1413,3,FALSE))),1,90)</f>
        <v>Ampliación Ciudades Capitales - Ampliación Obras Civiles</v>
      </c>
      <c r="G1228" s="4">
        <f>VLOOKUP(A1228,[1]HistoriaOrdenCW24031155!$C$2:$O$1413,13,FALSE)</f>
        <v>44118</v>
      </c>
      <c r="H1228" t="str">
        <f t="shared" si="20"/>
        <v>Año 1</v>
      </c>
      <c r="I1228" s="2" t="str">
        <f>VLOOKUP(LEFT(A1228,3),TablasAnexas!$A$22:$B$41,2,FALSE)</f>
        <v>Cali</v>
      </c>
      <c r="L1228" t="str">
        <f>VLOOKUP(A1228,[1]HistoriaOrdenCW24031155!$C$2:$F$1413,4,FALSE)</f>
        <v>German David Diez</v>
      </c>
    </row>
    <row r="1229" spans="1:12" x14ac:dyDescent="0.25">
      <c r="A1229" t="str">
        <f>VLOOKUP("SurOccidente",[1]HistoriaOrdenCW24031155!$B1231:$C$1413,2,FALSE)</f>
        <v>CAL.Boca Junior</v>
      </c>
      <c r="B1229" s="3">
        <f ca="1">SUMIF([1]HistoriaOrdenCW24031155!$C$1:$E$1413,A1229,[1]HistoriaOrdenCW24031155!$E:$E)</f>
        <v>38188665</v>
      </c>
      <c r="C1229" s="1">
        <f>SUMIFS([1]HistoriaOrdenCW24031155!$E$2:$E$1413,[1]HistoriaOrdenCW24031155!$C$2:$C$1413,A1229,[1]HistoriaOrdenCW24031155!$Z$2:$Z$1413,"")</f>
        <v>3590143</v>
      </c>
      <c r="D1229" s="1">
        <f>SUMIFS([1]HistoriaOrdenCW24031155!$E$2:$E$1413,[1]HistoriaOrdenCW24031155!$C$2:$C$1413,A1229,[1]HistoriaOrdenCW24031155!$Z$2:$Z$1413,"&gt; 0")</f>
        <v>34598522</v>
      </c>
      <c r="E1229" s="4">
        <f>IFERROR(IF(VLOOKUP(A1229,[1]HistoriaOrdenCW24031155!$C$2:$Z$1413,24,FALSE)=0,"",VLOOKUP(A1229,[1]HistoriaOrdenCW24031155!$C$2:$Z$1413,24,FALSE)),"")</f>
        <v>44533</v>
      </c>
      <c r="F1229" s="2" t="str">
        <f>MID(IF(VLOOKUP("SurOccidente",[1]HistoriaOrdenCW24031155!$B1231:$D$1413,2,FALSE)="NA","",(VLOOKUP("SurOccidente",[1]HistoriaOrdenCW24031155!$B1231:$D$1413,3,FALSE))),1,90)</f>
        <v>Ampliación Ciudades Capitales - Ampliación Obras Civiles</v>
      </c>
      <c r="G1229" s="4">
        <f>VLOOKUP(A1229,[1]HistoriaOrdenCW24031155!$C$2:$O$1413,13,FALSE)</f>
        <v>44382</v>
      </c>
      <c r="H1229" t="str">
        <f t="shared" si="20"/>
        <v>Año 2</v>
      </c>
      <c r="I1229" s="2" t="str">
        <f>VLOOKUP(LEFT(A1229,3),TablasAnexas!$A$22:$B$41,2,FALSE)</f>
        <v>Cali</v>
      </c>
      <c r="L1229" t="str">
        <f>VLOOKUP(A1229,[1]HistoriaOrdenCW24031155!$C$2:$F$1413,4,FALSE)</f>
        <v>German Dario Mancipe</v>
      </c>
    </row>
    <row r="1230" spans="1:12" x14ac:dyDescent="0.25">
      <c r="A1230" t="str">
        <f>VLOOKUP("SurOccidente",[1]HistoriaOrdenCW24031155!$B1232:$C$1413,2,FALSE)</f>
        <v>CAL.Altos de Juanambu</v>
      </c>
      <c r="B1230" s="3">
        <f ca="1">SUMIF([1]HistoriaOrdenCW24031155!$C$1:$E$1413,A1230,[1]HistoriaOrdenCW24031155!$E:$E)</f>
        <v>5000000</v>
      </c>
      <c r="C1230" s="1">
        <f>SUMIFS([1]HistoriaOrdenCW24031155!$E$2:$E$1413,[1]HistoriaOrdenCW24031155!$C$2:$C$1413,A1230,[1]HistoriaOrdenCW24031155!$Z$2:$Z$1413,"")</f>
        <v>5000000</v>
      </c>
      <c r="D1230" s="1">
        <f>SUMIFS([1]HistoriaOrdenCW24031155!$E$2:$E$1413,[1]HistoriaOrdenCW24031155!$C$2:$C$1413,A1230,[1]HistoriaOrdenCW24031155!$Z$2:$Z$1413,"&gt; 0")</f>
        <v>0</v>
      </c>
      <c r="E1230" s="4" t="str">
        <f>IFERROR(IF(VLOOKUP(A1230,[1]HistoriaOrdenCW24031155!$C$2:$Z$1413,24,FALSE)=0,"",VLOOKUP(A1230,[1]HistoriaOrdenCW24031155!$C$2:$Z$1413,24,FALSE)),"")</f>
        <v/>
      </c>
      <c r="F1230" s="2" t="str">
        <f>MID(IF(VLOOKUP("SurOccidente",[1]HistoriaOrdenCW24031155!$B1232:$D$1413,2,FALSE)="NA","",(VLOOKUP("SurOccidente",[1]HistoriaOrdenCW24031155!$B1232:$D$1413,3,FALSE))),1,90)</f>
        <v>Ampliación Ciudades Capitales - Ampliación Obras Civiles</v>
      </c>
      <c r="G1230" s="4">
        <f>VLOOKUP(A1230,[1]HistoriaOrdenCW24031155!$C$2:$O$1413,13,FALSE)</f>
        <v>44118</v>
      </c>
      <c r="H1230" t="str">
        <f t="shared" si="20"/>
        <v>Año 1</v>
      </c>
      <c r="I1230" s="2" t="str">
        <f>VLOOKUP(LEFT(A1230,3),TablasAnexas!$A$22:$B$41,2,FALSE)</f>
        <v>Cali</v>
      </c>
      <c r="L1230" t="str">
        <f>VLOOKUP(A1230,[1]HistoriaOrdenCW24031155!$C$2:$F$1413,4,FALSE)</f>
        <v>German David Diez</v>
      </c>
    </row>
    <row r="1231" spans="1:12" x14ac:dyDescent="0.25">
      <c r="A1231" t="str">
        <f>VLOOKUP("SurOccidente",[1]HistoriaOrdenCW24031155!$B1233:$C$1413,2,FALSE)</f>
        <v>CAQ.Penas Blancas</v>
      </c>
      <c r="B1231" s="3">
        <f ca="1">SUMIF([1]HistoriaOrdenCW24031155!$C$1:$E$1413,A1231,[1]HistoriaOrdenCW24031155!$E:$E)</f>
        <v>491397053</v>
      </c>
      <c r="C1231" s="1">
        <f>SUMIFS([1]HistoriaOrdenCW24031155!$E$2:$E$1413,[1]HistoriaOrdenCW24031155!$C$2:$C$1413,A1231,[1]HistoriaOrdenCW24031155!$Z$2:$Z$1413,"")</f>
        <v>0</v>
      </c>
      <c r="D1231" s="1">
        <f>SUMIFS([1]HistoriaOrdenCW24031155!$E$2:$E$1413,[1]HistoriaOrdenCW24031155!$C$2:$C$1413,A1231,[1]HistoriaOrdenCW24031155!$Z$2:$Z$1413,"&gt; 0")</f>
        <v>491397053</v>
      </c>
      <c r="E1231" s="4">
        <f>IFERROR(IF(VLOOKUP(A1231,[1]HistoriaOrdenCW24031155!$C$2:$Z$1413,24,FALSE)=0,"",VLOOKUP(A1231,[1]HistoriaOrdenCW24031155!$C$2:$Z$1413,24,FALSE)),"")</f>
        <v>44258</v>
      </c>
      <c r="F1231" s="2" t="str">
        <f>MID(IF(VLOOKUP("SurOccidente",[1]HistoriaOrdenCW24031155!$B1233:$D$1413,2,FALSE)="NA","",(VLOOKUP("SurOccidente",[1]HistoriaOrdenCW24031155!$B1233:$D$1413,3,FALSE))),1,90)</f>
        <v>Localidades 700 - Obra Civil 100%</v>
      </c>
      <c r="G1231" s="4">
        <f>VLOOKUP(A1231,[1]HistoriaOrdenCW24031155!$C$2:$O$1413,13,FALSE)</f>
        <v>44135</v>
      </c>
      <c r="H1231" t="str">
        <f t="shared" si="20"/>
        <v>Año 1</v>
      </c>
      <c r="I1231" s="2" t="str">
        <f>VLOOKUP(LEFT(A1231,3),TablasAnexas!$A$22:$B$41,2,FALSE)</f>
        <v>Caqueta</v>
      </c>
      <c r="L1231" t="str">
        <f>VLOOKUP(A1231,[1]HistoriaOrdenCW24031155!$C$2:$F$1413,4,FALSE)</f>
        <v>Luis Ediel Torres</v>
      </c>
    </row>
    <row r="1232" spans="1:12" x14ac:dyDescent="0.25">
      <c r="A1232" t="str">
        <f>VLOOKUP("SurOccidente",[1]HistoriaOrdenCW24031155!$B1234:$C$1413,2,FALSE)</f>
        <v>CAQ.Penas Blancas</v>
      </c>
      <c r="B1232" s="3">
        <f ca="1">SUMIF([1]HistoriaOrdenCW24031155!$C$1:$E$1413,A1232,[1]HistoriaOrdenCW24031155!$E:$E)</f>
        <v>491397053</v>
      </c>
      <c r="C1232" s="1">
        <f>SUMIFS([1]HistoriaOrdenCW24031155!$E$2:$E$1413,[1]HistoriaOrdenCW24031155!$C$2:$C$1413,A1232,[1]HistoriaOrdenCW24031155!$Z$2:$Z$1413,"")</f>
        <v>0</v>
      </c>
      <c r="D1232" s="1">
        <f>SUMIFS([1]HistoriaOrdenCW24031155!$E$2:$E$1413,[1]HistoriaOrdenCW24031155!$C$2:$C$1413,A1232,[1]HistoriaOrdenCW24031155!$Z$2:$Z$1413,"&gt; 0")</f>
        <v>491397053</v>
      </c>
      <c r="E1232" s="4">
        <f>IFERROR(IF(VLOOKUP(A1232,[1]HistoriaOrdenCW24031155!$C$2:$Z$1413,24,FALSE)=0,"",VLOOKUP(A1232,[1]HistoriaOrdenCW24031155!$C$2:$Z$1413,24,FALSE)),"")</f>
        <v>44258</v>
      </c>
      <c r="F1232" s="2" t="str">
        <f>MID(IF(VLOOKUP("SurOccidente",[1]HistoriaOrdenCW24031155!$B1234:$D$1413,2,FALSE)="NA","",(VLOOKUP("SurOccidente",[1]HistoriaOrdenCW24031155!$B1234:$D$1413,3,FALSE))),1,90)</f>
        <v>Localidades 700 - Cimentación Torre</v>
      </c>
      <c r="G1232" s="4">
        <f>VLOOKUP(A1232,[1]HistoriaOrdenCW24031155!$C$2:$O$1413,13,FALSE)</f>
        <v>44135</v>
      </c>
      <c r="H1232" t="str">
        <f t="shared" si="20"/>
        <v>Año 1</v>
      </c>
      <c r="I1232" s="2" t="str">
        <f>VLOOKUP(LEFT(A1232,3),TablasAnexas!$A$22:$B$41,2,FALSE)</f>
        <v>Caqueta</v>
      </c>
      <c r="L1232" t="str">
        <f>VLOOKUP(A1232,[1]HistoriaOrdenCW24031155!$C$2:$F$1413,4,FALSE)</f>
        <v>Luis Ediel Torres</v>
      </c>
    </row>
    <row r="1233" spans="1:12" x14ac:dyDescent="0.25">
      <c r="A1233" t="str">
        <f>VLOOKUP("SurOccidente",[1]HistoriaOrdenCW24031155!$B1235:$C$1413,2,FALSE)</f>
        <v>CAQ.Penas Blancas</v>
      </c>
      <c r="B1233" s="3">
        <f ca="1">SUMIF([1]HistoriaOrdenCW24031155!$C$1:$E$1413,A1233,[1]HistoriaOrdenCW24031155!$E:$E)</f>
        <v>491397053</v>
      </c>
      <c r="C1233" s="1">
        <f>SUMIFS([1]HistoriaOrdenCW24031155!$E$2:$E$1413,[1]HistoriaOrdenCW24031155!$C$2:$C$1413,A1233,[1]HistoriaOrdenCW24031155!$Z$2:$Z$1413,"")</f>
        <v>0</v>
      </c>
      <c r="D1233" s="1">
        <f>SUMIFS([1]HistoriaOrdenCW24031155!$E$2:$E$1413,[1]HistoriaOrdenCW24031155!$C$2:$C$1413,A1233,[1]HistoriaOrdenCW24031155!$Z$2:$Z$1413,"&gt; 0")</f>
        <v>491397053</v>
      </c>
      <c r="E1233" s="4">
        <f>IFERROR(IF(VLOOKUP(A1233,[1]HistoriaOrdenCW24031155!$C$2:$Z$1413,24,FALSE)=0,"",VLOOKUP(A1233,[1]HistoriaOrdenCW24031155!$C$2:$Z$1413,24,FALSE)),"")</f>
        <v>44258</v>
      </c>
      <c r="F1233" s="2" t="str">
        <f>MID(IF(VLOOKUP("SurOccidente",[1]HistoriaOrdenCW24031155!$B1235:$D$1413,2,FALSE)="NA","",(VLOOKUP("SurOccidente",[1]HistoriaOrdenCW24031155!$B1235:$D$1413,3,FALSE))),1,90)</f>
        <v>Localidades 700 - Suministro e Instalación Torre</v>
      </c>
      <c r="G1233" s="4">
        <f>VLOOKUP(A1233,[1]HistoriaOrdenCW24031155!$C$2:$O$1413,13,FALSE)</f>
        <v>44135</v>
      </c>
      <c r="H1233" t="str">
        <f t="shared" si="20"/>
        <v>Año 1</v>
      </c>
      <c r="I1233" s="2" t="str">
        <f>VLOOKUP(LEFT(A1233,3),TablasAnexas!$A$22:$B$41,2,FALSE)</f>
        <v>Caqueta</v>
      </c>
      <c r="L1233" t="str">
        <f>VLOOKUP(A1233,[1]HistoriaOrdenCW24031155!$C$2:$F$1413,4,FALSE)</f>
        <v>Luis Ediel Torres</v>
      </c>
    </row>
    <row r="1234" spans="1:12" x14ac:dyDescent="0.25">
      <c r="A1234" t="str">
        <f>VLOOKUP("SurOccidente",[1]HistoriaOrdenCW24031155!$B1236:$C$1413,2,FALSE)</f>
        <v>CAL.La Nubia</v>
      </c>
      <c r="B1234" s="3">
        <f ca="1">SUMIF([1]HistoriaOrdenCW24031155!$C$1:$E$1413,A1234,[1]HistoriaOrdenCW24031155!$E:$E)</f>
        <v>10000000</v>
      </c>
      <c r="C1234" s="1">
        <f>SUMIFS([1]HistoriaOrdenCW24031155!$E$2:$E$1413,[1]HistoriaOrdenCW24031155!$C$2:$C$1413,A1234,[1]HistoriaOrdenCW24031155!$Z$2:$Z$1413,"")</f>
        <v>10000000</v>
      </c>
      <c r="D1234" s="1">
        <f>SUMIFS([1]HistoriaOrdenCW24031155!$E$2:$E$1413,[1]HistoriaOrdenCW24031155!$C$2:$C$1413,A1234,[1]HistoriaOrdenCW24031155!$Z$2:$Z$1413,"&gt; 0")</f>
        <v>0</v>
      </c>
      <c r="E1234" s="4" t="str">
        <f>IFERROR(IF(VLOOKUP(A1234,[1]HistoriaOrdenCW24031155!$C$2:$Z$1413,24,FALSE)=0,"",VLOOKUP(A1234,[1]HistoriaOrdenCW24031155!$C$2:$Z$1413,24,FALSE)),"")</f>
        <v/>
      </c>
      <c r="F1234" s="2" t="str">
        <f>MID(IF(VLOOKUP("SurOccidente",[1]HistoriaOrdenCW24031155!$B1236:$D$1413,2,FALSE)="NA","",(VLOOKUP("SurOccidente",[1]HistoriaOrdenCW24031155!$B1236:$D$1413,3,FALSE))),1,90)</f>
        <v>Ampliación Ciudades Capitales - Ampliación Obras Civiles</v>
      </c>
      <c r="G1234" s="4">
        <f>VLOOKUP(A1234,[1]HistoriaOrdenCW24031155!$C$2:$O$1413,13,FALSE)</f>
        <v>44116</v>
      </c>
      <c r="H1234" t="str">
        <f t="shared" si="20"/>
        <v>Año 1</v>
      </c>
      <c r="I1234" s="2" t="str">
        <f>VLOOKUP(LEFT(A1234,3),TablasAnexas!$A$22:$B$41,2,FALSE)</f>
        <v>Cali</v>
      </c>
      <c r="L1234" t="str">
        <f>VLOOKUP(A1234,[1]HistoriaOrdenCW24031155!$C$2:$F$1413,4,FALSE)</f>
        <v>German David Diez</v>
      </c>
    </row>
    <row r="1235" spans="1:12" x14ac:dyDescent="0.25">
      <c r="A1235" t="str">
        <f>VLOOKUP("SurOccidente",[1]HistoriaOrdenCW24031155!$B1237:$C$1413,2,FALSE)</f>
        <v>CAU.Puerto Saija</v>
      </c>
      <c r="B1235" s="3">
        <f ca="1">SUMIF([1]HistoriaOrdenCW24031155!$C$1:$E$1413,A1235,[1]HistoriaOrdenCW24031155!$E:$E)</f>
        <v>728049761</v>
      </c>
      <c r="C1235" s="1">
        <f>SUMIFS([1]HistoriaOrdenCW24031155!$E$2:$E$1413,[1]HistoriaOrdenCW24031155!$C$2:$C$1413,A1235,[1]HistoriaOrdenCW24031155!$Z$2:$Z$1413,"")</f>
        <v>70000000</v>
      </c>
      <c r="D1235" s="1">
        <f>SUMIFS([1]HistoriaOrdenCW24031155!$E$2:$E$1413,[1]HistoriaOrdenCW24031155!$C$2:$C$1413,A1235,[1]HistoriaOrdenCW24031155!$Z$2:$Z$1413,"&gt; 0")</f>
        <v>658049761</v>
      </c>
      <c r="E1235" s="4">
        <f>IFERROR(IF(VLOOKUP(A1235,[1]HistoriaOrdenCW24031155!$C$2:$Z$1413,24,FALSE)=0,"",VLOOKUP(A1235,[1]HistoriaOrdenCW24031155!$C$2:$Z$1413,24,FALSE)),"")</f>
        <v>44473</v>
      </c>
      <c r="F1235" s="2" t="str">
        <f>MID(IF(VLOOKUP("SurOccidente",[1]HistoriaOrdenCW24031155!$B1237:$D$1413,2,FALSE)="NA","",(VLOOKUP("SurOccidente",[1]HistoriaOrdenCW24031155!$B1237:$D$1413,3,FALSE))),1,90)</f>
        <v>Localidades 700 - Suministro e Instalación Torre</v>
      </c>
      <c r="G1235" s="4">
        <f>VLOOKUP(A1235,[1]HistoriaOrdenCW24031155!$C$2:$O$1413,13,FALSE)</f>
        <v>44123</v>
      </c>
      <c r="H1235" t="str">
        <f t="shared" si="20"/>
        <v>Año 1</v>
      </c>
      <c r="I1235" s="2" t="str">
        <f>VLOOKUP(LEFT(A1235,3),TablasAnexas!$A$22:$B$41,2,FALSE)</f>
        <v>Cauca</v>
      </c>
      <c r="L1235" t="str">
        <f>VLOOKUP(A1235,[1]HistoriaOrdenCW24031155!$C$2:$F$1413,4,FALSE)</f>
        <v>German David Diez</v>
      </c>
    </row>
    <row r="1236" spans="1:12" x14ac:dyDescent="0.25">
      <c r="A1236" t="str">
        <f>VLOOKUP("SurOccidente",[1]HistoriaOrdenCW24031155!$B1238:$C$1413,2,FALSE)</f>
        <v>CAU.Puerto Saija</v>
      </c>
      <c r="B1236" s="3">
        <f ca="1">SUMIF([1]HistoriaOrdenCW24031155!$C$1:$E$1413,A1236,[1]HistoriaOrdenCW24031155!$E:$E)</f>
        <v>728049761</v>
      </c>
      <c r="C1236" s="1">
        <f>SUMIFS([1]HistoriaOrdenCW24031155!$E$2:$E$1413,[1]HistoriaOrdenCW24031155!$C$2:$C$1413,A1236,[1]HistoriaOrdenCW24031155!$Z$2:$Z$1413,"")</f>
        <v>70000000</v>
      </c>
      <c r="D1236" s="1">
        <f>SUMIFS([1]HistoriaOrdenCW24031155!$E$2:$E$1413,[1]HistoriaOrdenCW24031155!$C$2:$C$1413,A1236,[1]HistoriaOrdenCW24031155!$Z$2:$Z$1413,"&gt; 0")</f>
        <v>658049761</v>
      </c>
      <c r="E1236" s="4">
        <f>IFERROR(IF(VLOOKUP(A1236,[1]HistoriaOrdenCW24031155!$C$2:$Z$1413,24,FALSE)=0,"",VLOOKUP(A1236,[1]HistoriaOrdenCW24031155!$C$2:$Z$1413,24,FALSE)),"")</f>
        <v>44473</v>
      </c>
      <c r="F1236" s="2" t="str">
        <f>MID(IF(VLOOKUP("SurOccidente",[1]HistoriaOrdenCW24031155!$B1238:$D$1413,2,FALSE)="NA","",(VLOOKUP("SurOccidente",[1]HistoriaOrdenCW24031155!$B1238:$D$1413,3,FALSE))),1,90)</f>
        <v>Localidades 700 - Cimentación Torre</v>
      </c>
      <c r="G1236" s="4">
        <f>VLOOKUP(A1236,[1]HistoriaOrdenCW24031155!$C$2:$O$1413,13,FALSE)</f>
        <v>44123</v>
      </c>
      <c r="H1236" t="str">
        <f t="shared" si="20"/>
        <v>Año 1</v>
      </c>
      <c r="I1236" s="2" t="str">
        <f>VLOOKUP(LEFT(A1236,3),TablasAnexas!$A$22:$B$41,2,FALSE)</f>
        <v>Cauca</v>
      </c>
      <c r="L1236" t="str">
        <f>VLOOKUP(A1236,[1]HistoriaOrdenCW24031155!$C$2:$F$1413,4,FALSE)</f>
        <v>German David Diez</v>
      </c>
    </row>
    <row r="1237" spans="1:12" x14ac:dyDescent="0.25">
      <c r="A1237" t="str">
        <f>VLOOKUP("SurOccidente",[1]HistoriaOrdenCW24031155!$B1239:$C$1413,2,FALSE)</f>
        <v>CAU.Puerto Saija</v>
      </c>
      <c r="B1237" s="3">
        <f ca="1">SUMIF([1]HistoriaOrdenCW24031155!$C$1:$E$1413,A1237,[1]HistoriaOrdenCW24031155!$E:$E)</f>
        <v>728049761</v>
      </c>
      <c r="C1237" s="1">
        <f>SUMIFS([1]HistoriaOrdenCW24031155!$E$2:$E$1413,[1]HistoriaOrdenCW24031155!$C$2:$C$1413,A1237,[1]HistoriaOrdenCW24031155!$Z$2:$Z$1413,"")</f>
        <v>70000000</v>
      </c>
      <c r="D1237" s="1">
        <f>SUMIFS([1]HistoriaOrdenCW24031155!$E$2:$E$1413,[1]HistoriaOrdenCW24031155!$C$2:$C$1413,A1237,[1]HistoriaOrdenCW24031155!$Z$2:$Z$1413,"&gt; 0")</f>
        <v>658049761</v>
      </c>
      <c r="E1237" s="4">
        <f>IFERROR(IF(VLOOKUP(A1237,[1]HistoriaOrdenCW24031155!$C$2:$Z$1413,24,FALSE)=0,"",VLOOKUP(A1237,[1]HistoriaOrdenCW24031155!$C$2:$Z$1413,24,FALSE)),"")</f>
        <v>44473</v>
      </c>
      <c r="F1237" s="2" t="str">
        <f>MID(IF(VLOOKUP("SurOccidente",[1]HistoriaOrdenCW24031155!$B1239:$D$1413,2,FALSE)="NA","",(VLOOKUP("SurOccidente",[1]HistoriaOrdenCW24031155!$B1239:$D$1413,3,FALSE))),1,90)</f>
        <v>Localidades 700 - Obra Eléctrica 100%</v>
      </c>
      <c r="G1237" s="4">
        <f>VLOOKUP(A1237,[1]HistoriaOrdenCW24031155!$C$2:$O$1413,13,FALSE)</f>
        <v>44123</v>
      </c>
      <c r="H1237" t="str">
        <f t="shared" si="20"/>
        <v>Año 1</v>
      </c>
      <c r="I1237" s="2" t="str">
        <f>VLOOKUP(LEFT(A1237,3),TablasAnexas!$A$22:$B$41,2,FALSE)</f>
        <v>Cauca</v>
      </c>
      <c r="L1237" t="str">
        <f>VLOOKUP(A1237,[1]HistoriaOrdenCW24031155!$C$2:$F$1413,4,FALSE)</f>
        <v>German David Diez</v>
      </c>
    </row>
    <row r="1238" spans="1:12" x14ac:dyDescent="0.25">
      <c r="A1238" t="str">
        <f>VLOOKUP("SurOccidente",[1]HistoriaOrdenCW24031155!$B1240:$C$1413,2,FALSE)</f>
        <v>CAU.Puerto Saija</v>
      </c>
      <c r="B1238" s="3">
        <f ca="1">SUMIF([1]HistoriaOrdenCW24031155!$C$1:$E$1413,A1238,[1]HistoriaOrdenCW24031155!$E:$E)</f>
        <v>728049761</v>
      </c>
      <c r="C1238" s="1">
        <f>SUMIFS([1]HistoriaOrdenCW24031155!$E$2:$E$1413,[1]HistoriaOrdenCW24031155!$C$2:$C$1413,A1238,[1]HistoriaOrdenCW24031155!$Z$2:$Z$1413,"")</f>
        <v>70000000</v>
      </c>
      <c r="D1238" s="1">
        <f>SUMIFS([1]HistoriaOrdenCW24031155!$E$2:$E$1413,[1]HistoriaOrdenCW24031155!$C$2:$C$1413,A1238,[1]HistoriaOrdenCW24031155!$Z$2:$Z$1413,"&gt; 0")</f>
        <v>658049761</v>
      </c>
      <c r="E1238" s="4">
        <f>IFERROR(IF(VLOOKUP(A1238,[1]HistoriaOrdenCW24031155!$C$2:$Z$1413,24,FALSE)=0,"",VLOOKUP(A1238,[1]HistoriaOrdenCW24031155!$C$2:$Z$1413,24,FALSE)),"")</f>
        <v>44473</v>
      </c>
      <c r="F1238" s="2" t="str">
        <f>MID(IF(VLOOKUP("SurOccidente",[1]HistoriaOrdenCW24031155!$B1240:$D$1413,2,FALSE)="NA","",(VLOOKUP("SurOccidente",[1]HistoriaOrdenCW24031155!$B1240:$D$1413,3,FALSE))),1,90)</f>
        <v>Localidades 700 - Obra Civil 100%</v>
      </c>
      <c r="G1238" s="4">
        <f>VLOOKUP(A1238,[1]HistoriaOrdenCW24031155!$C$2:$O$1413,13,FALSE)</f>
        <v>44123</v>
      </c>
      <c r="H1238" t="str">
        <f t="shared" si="20"/>
        <v>Año 1</v>
      </c>
      <c r="I1238" s="2" t="str">
        <f>VLOOKUP(LEFT(A1238,3),TablasAnexas!$A$22:$B$41,2,FALSE)</f>
        <v>Cauca</v>
      </c>
      <c r="L1238" t="str">
        <f>VLOOKUP(A1238,[1]HistoriaOrdenCW24031155!$C$2:$F$1413,4,FALSE)</f>
        <v>German David Diez</v>
      </c>
    </row>
    <row r="1239" spans="1:12" x14ac:dyDescent="0.25">
      <c r="A1239" t="str">
        <f>VLOOKUP("SurOccidente",[1]HistoriaOrdenCW24031155!$B1241:$C$1413,2,FALSE)</f>
        <v>CAU.El Carmelo</v>
      </c>
      <c r="B1239" s="3">
        <f ca="1">SUMIF([1]HistoriaOrdenCW24031155!$C$1:$E$1413,A1239,[1]HistoriaOrdenCW24031155!$E:$E)</f>
        <v>259690560</v>
      </c>
      <c r="C1239" s="1">
        <f>SUMIFS([1]HistoriaOrdenCW24031155!$E$2:$E$1413,[1]HistoriaOrdenCW24031155!$C$2:$C$1413,A1239,[1]HistoriaOrdenCW24031155!$Z$2:$Z$1413,"")</f>
        <v>0</v>
      </c>
      <c r="D1239" s="1">
        <f>SUMIFS([1]HistoriaOrdenCW24031155!$E$2:$E$1413,[1]HistoriaOrdenCW24031155!$C$2:$C$1413,A1239,[1]HistoriaOrdenCW24031155!$Z$2:$Z$1413,"&gt; 0")</f>
        <v>259690560</v>
      </c>
      <c r="E1239" s="4">
        <f>IFERROR(IF(VLOOKUP(A1239,[1]HistoriaOrdenCW24031155!$C$2:$Z$1413,24,FALSE)=0,"",VLOOKUP(A1239,[1]HistoriaOrdenCW24031155!$C$2:$Z$1413,24,FALSE)),"")</f>
        <v>44202</v>
      </c>
      <c r="F1239" s="2" t="str">
        <f>MID(IF(VLOOKUP("SurOccidente",[1]HistoriaOrdenCW24031155!$B1241:$D$1413,2,FALSE)="NA","",(VLOOKUP("SurOccidente",[1]HistoriaOrdenCW24031155!$B1241:$D$1413,3,FALSE))),1,90)</f>
        <v>Localidades 700 - Obra Eléctrica 100%</v>
      </c>
      <c r="G1239" s="4">
        <f>VLOOKUP(A1239,[1]HistoriaOrdenCW24031155!$C$2:$O$1413,13,FALSE)</f>
        <v>44123</v>
      </c>
      <c r="H1239" t="str">
        <f t="shared" si="20"/>
        <v>Año 1</v>
      </c>
      <c r="I1239" s="2" t="str">
        <f>VLOOKUP(LEFT(A1239,3),TablasAnexas!$A$22:$B$41,2,FALSE)</f>
        <v>Cauca</v>
      </c>
      <c r="L1239" t="str">
        <f>VLOOKUP(A1239,[1]HistoriaOrdenCW24031155!$C$2:$F$1413,4,FALSE)</f>
        <v>Luis Ediel Torres</v>
      </c>
    </row>
    <row r="1240" spans="1:12" x14ac:dyDescent="0.25">
      <c r="A1240" t="str">
        <f>VLOOKUP("SurOccidente",[1]HistoriaOrdenCW24031155!$B1242:$C$1413,2,FALSE)</f>
        <v>CAU.El Carmelo</v>
      </c>
      <c r="B1240" s="3">
        <f ca="1">SUMIF([1]HistoriaOrdenCW24031155!$C$1:$E$1413,A1240,[1]HistoriaOrdenCW24031155!$E:$E)</f>
        <v>259690560</v>
      </c>
      <c r="C1240" s="1">
        <f>SUMIFS([1]HistoriaOrdenCW24031155!$E$2:$E$1413,[1]HistoriaOrdenCW24031155!$C$2:$C$1413,A1240,[1]HistoriaOrdenCW24031155!$Z$2:$Z$1413,"")</f>
        <v>0</v>
      </c>
      <c r="D1240" s="1">
        <f>SUMIFS([1]HistoriaOrdenCW24031155!$E$2:$E$1413,[1]HistoriaOrdenCW24031155!$C$2:$C$1413,A1240,[1]HistoriaOrdenCW24031155!$Z$2:$Z$1413,"&gt; 0")</f>
        <v>259690560</v>
      </c>
      <c r="E1240" s="4">
        <f>IFERROR(IF(VLOOKUP(A1240,[1]HistoriaOrdenCW24031155!$C$2:$Z$1413,24,FALSE)=0,"",VLOOKUP(A1240,[1]HistoriaOrdenCW24031155!$C$2:$Z$1413,24,FALSE)),"")</f>
        <v>44202</v>
      </c>
      <c r="F1240" s="2" t="str">
        <f>MID(IF(VLOOKUP("SurOccidente",[1]HistoriaOrdenCW24031155!$B1242:$D$1413,2,FALSE)="NA","",(VLOOKUP("SurOccidente",[1]HistoriaOrdenCW24031155!$B1242:$D$1413,3,FALSE))),1,90)</f>
        <v>Localidades 700 - Obra Civil 100%</v>
      </c>
      <c r="G1240" s="4">
        <f>VLOOKUP(A1240,[1]HistoriaOrdenCW24031155!$C$2:$O$1413,13,FALSE)</f>
        <v>44123</v>
      </c>
      <c r="H1240" t="str">
        <f t="shared" si="20"/>
        <v>Año 1</v>
      </c>
      <c r="I1240" s="2" t="str">
        <f>VLOOKUP(LEFT(A1240,3),TablasAnexas!$A$22:$B$41,2,FALSE)</f>
        <v>Cauca</v>
      </c>
      <c r="L1240" t="str">
        <f>VLOOKUP(A1240,[1]HistoriaOrdenCW24031155!$C$2:$F$1413,4,FALSE)</f>
        <v>Luis Ediel Torres</v>
      </c>
    </row>
    <row r="1241" spans="1:12" x14ac:dyDescent="0.25">
      <c r="A1241" t="str">
        <f>VLOOKUP("SurOccidente",[1]HistoriaOrdenCW24031155!$B1243:$C$1413,2,FALSE)</f>
        <v>CAU.Limones-2</v>
      </c>
      <c r="B1241" s="3">
        <f ca="1">SUMIF([1]HistoriaOrdenCW24031155!$C$1:$E$1413,A1241,[1]HistoriaOrdenCW24031155!$E:$E)</f>
        <v>403678932</v>
      </c>
      <c r="C1241" s="1">
        <f>SUMIFS([1]HistoriaOrdenCW24031155!$E$2:$E$1413,[1]HistoriaOrdenCW24031155!$C$2:$C$1413,A1241,[1]HistoriaOrdenCW24031155!$Z$2:$Z$1413,"")</f>
        <v>70000000</v>
      </c>
      <c r="D1241" s="1">
        <f>SUMIFS([1]HistoriaOrdenCW24031155!$E$2:$E$1413,[1]HistoriaOrdenCW24031155!$C$2:$C$1413,A1241,[1]HistoriaOrdenCW24031155!$Z$2:$Z$1413,"&gt; 0")</f>
        <v>333678932</v>
      </c>
      <c r="E1241" s="4" t="str">
        <f>IFERROR(IF(VLOOKUP(A1241,[1]HistoriaOrdenCW24031155!$C$2:$Z$1413,24,FALSE)=0,"",VLOOKUP(A1241,[1]HistoriaOrdenCW24031155!$C$2:$Z$1413,24,FALSE)),"")</f>
        <v/>
      </c>
      <c r="F1241" s="2" t="str">
        <f>MID(IF(VLOOKUP("SurOccidente",[1]HistoriaOrdenCW24031155!$B1243:$D$1413,2,FALSE)="NA","",(VLOOKUP("SurOccidente",[1]HistoriaOrdenCW24031155!$B1243:$D$1413,3,FALSE))),1,90)</f>
        <v>Localidades 700 - Obra Eléctrica 100%</v>
      </c>
      <c r="G1241" s="4">
        <f>VLOOKUP(A1241,[1]HistoriaOrdenCW24031155!$C$2:$O$1413,13,FALSE)</f>
        <v>44123</v>
      </c>
      <c r="H1241" t="str">
        <f t="shared" si="20"/>
        <v>Año 1</v>
      </c>
      <c r="I1241" s="2" t="str">
        <f>VLOOKUP(LEFT(A1241,3),TablasAnexas!$A$22:$B$41,2,FALSE)</f>
        <v>Cauca</v>
      </c>
      <c r="L1241" t="str">
        <f>VLOOKUP(A1241,[1]HistoriaOrdenCW24031155!$C$2:$F$1413,4,FALSE)</f>
        <v>German David Diez</v>
      </c>
    </row>
    <row r="1242" spans="1:12" x14ac:dyDescent="0.25">
      <c r="A1242" t="str">
        <f>VLOOKUP("SurOccidente",[1]HistoriaOrdenCW24031155!$B1244:$C$1413,2,FALSE)</f>
        <v>CAU.Limones-2</v>
      </c>
      <c r="B1242" s="3">
        <f ca="1">SUMIF([1]HistoriaOrdenCW24031155!$C$1:$E$1413,A1242,[1]HistoriaOrdenCW24031155!$E:$E)</f>
        <v>403678932</v>
      </c>
      <c r="C1242" s="1">
        <f>SUMIFS([1]HistoriaOrdenCW24031155!$E$2:$E$1413,[1]HistoriaOrdenCW24031155!$C$2:$C$1413,A1242,[1]HistoriaOrdenCW24031155!$Z$2:$Z$1413,"")</f>
        <v>70000000</v>
      </c>
      <c r="D1242" s="1">
        <f>SUMIFS([1]HistoriaOrdenCW24031155!$E$2:$E$1413,[1]HistoriaOrdenCW24031155!$C$2:$C$1413,A1242,[1]HistoriaOrdenCW24031155!$Z$2:$Z$1413,"&gt; 0")</f>
        <v>333678932</v>
      </c>
      <c r="E1242" s="4" t="str">
        <f>IFERROR(IF(VLOOKUP(A1242,[1]HistoriaOrdenCW24031155!$C$2:$Z$1413,24,FALSE)=0,"",VLOOKUP(A1242,[1]HistoriaOrdenCW24031155!$C$2:$Z$1413,24,FALSE)),"")</f>
        <v/>
      </c>
      <c r="F1242" s="2" t="str">
        <f>MID(IF(VLOOKUP("SurOccidente",[1]HistoriaOrdenCW24031155!$B1244:$D$1413,2,FALSE)="NA","",(VLOOKUP("SurOccidente",[1]HistoriaOrdenCW24031155!$B1244:$D$1413,3,FALSE))),1,90)</f>
        <v>Localidades 700 - Obra Civil 100%</v>
      </c>
      <c r="G1242" s="4">
        <f>VLOOKUP(A1242,[1]HistoriaOrdenCW24031155!$C$2:$O$1413,13,FALSE)</f>
        <v>44123</v>
      </c>
      <c r="H1242" t="str">
        <f t="shared" si="20"/>
        <v>Año 1</v>
      </c>
      <c r="I1242" s="2" t="str">
        <f>VLOOKUP(LEFT(A1242,3),TablasAnexas!$A$22:$B$41,2,FALSE)</f>
        <v>Cauca</v>
      </c>
      <c r="L1242" t="str">
        <f>VLOOKUP(A1242,[1]HistoriaOrdenCW24031155!$C$2:$F$1413,4,FALSE)</f>
        <v>German David Diez</v>
      </c>
    </row>
    <row r="1243" spans="1:12" x14ac:dyDescent="0.25">
      <c r="A1243" t="str">
        <f>VLOOKUP("SurOccidente",[1]HistoriaOrdenCW24031155!$B1245:$C$1413,2,FALSE)</f>
        <v>CAU.La Placa</v>
      </c>
      <c r="B1243" s="3">
        <f ca="1">SUMIF([1]HistoriaOrdenCW24031155!$C$1:$E$1413,A1243,[1]HistoriaOrdenCW24031155!$E:$E)</f>
        <v>479662407</v>
      </c>
      <c r="C1243" s="1">
        <f>SUMIFS([1]HistoriaOrdenCW24031155!$E$2:$E$1413,[1]HistoriaOrdenCW24031155!$C$2:$C$1413,A1243,[1]HistoriaOrdenCW24031155!$Z$2:$Z$1413,"")</f>
        <v>0</v>
      </c>
      <c r="D1243" s="1">
        <f>SUMIFS([1]HistoriaOrdenCW24031155!$E$2:$E$1413,[1]HistoriaOrdenCW24031155!$C$2:$C$1413,A1243,[1]HistoriaOrdenCW24031155!$Z$2:$Z$1413,"&gt; 0")</f>
        <v>479662407</v>
      </c>
      <c r="E1243" s="4">
        <f>IFERROR(IF(VLOOKUP(A1243,[1]HistoriaOrdenCW24031155!$C$2:$Z$1413,24,FALSE)=0,"",VLOOKUP(A1243,[1]HistoriaOrdenCW24031155!$C$2:$Z$1413,24,FALSE)),"")</f>
        <v>44567</v>
      </c>
      <c r="F1243" s="2" t="str">
        <f>MID(IF(VLOOKUP("SurOccidente",[1]HistoriaOrdenCW24031155!$B1245:$D$1413,2,FALSE)="NA","",(VLOOKUP("SurOccidente",[1]HistoriaOrdenCW24031155!$B1245:$D$1413,3,FALSE))),1,90)</f>
        <v>Localidades 700 - Suministro e Instalación Torre</v>
      </c>
      <c r="G1243" s="4">
        <f>VLOOKUP(A1243,[1]HistoriaOrdenCW24031155!$C$2:$O$1413,13,FALSE)</f>
        <v>44429</v>
      </c>
      <c r="H1243" t="str">
        <f t="shared" si="20"/>
        <v>Año 2</v>
      </c>
      <c r="I1243" s="2" t="str">
        <f>VLOOKUP(LEFT(A1243,3),TablasAnexas!$A$22:$B$41,2,FALSE)</f>
        <v>Cauca</v>
      </c>
      <c r="L1243" t="str">
        <f>VLOOKUP(A1243,[1]HistoriaOrdenCW24031155!$C$2:$F$1413,4,FALSE)</f>
        <v>German David Diez</v>
      </c>
    </row>
    <row r="1244" spans="1:12" x14ac:dyDescent="0.25">
      <c r="A1244" t="str">
        <f>VLOOKUP("SurOccidente",[1]HistoriaOrdenCW24031155!$B1246:$C$1413,2,FALSE)</f>
        <v>CAU.La Placa</v>
      </c>
      <c r="B1244" s="3">
        <f ca="1">SUMIF([1]HistoriaOrdenCW24031155!$C$1:$E$1413,A1244,[1]HistoriaOrdenCW24031155!$E:$E)</f>
        <v>479662407</v>
      </c>
      <c r="C1244" s="1">
        <f>SUMIFS([1]HistoriaOrdenCW24031155!$E$2:$E$1413,[1]HistoriaOrdenCW24031155!$C$2:$C$1413,A1244,[1]HistoriaOrdenCW24031155!$Z$2:$Z$1413,"")</f>
        <v>0</v>
      </c>
      <c r="D1244" s="1">
        <f>SUMIFS([1]HistoriaOrdenCW24031155!$E$2:$E$1413,[1]HistoriaOrdenCW24031155!$C$2:$C$1413,A1244,[1]HistoriaOrdenCW24031155!$Z$2:$Z$1413,"&gt; 0")</f>
        <v>479662407</v>
      </c>
      <c r="E1244" s="4">
        <f>IFERROR(IF(VLOOKUP(A1244,[1]HistoriaOrdenCW24031155!$C$2:$Z$1413,24,FALSE)=0,"",VLOOKUP(A1244,[1]HistoriaOrdenCW24031155!$C$2:$Z$1413,24,FALSE)),"")</f>
        <v>44567</v>
      </c>
      <c r="F1244" s="2" t="str">
        <f>MID(IF(VLOOKUP("SurOccidente",[1]HistoriaOrdenCW24031155!$B1246:$D$1413,2,FALSE)="NA","",(VLOOKUP("SurOccidente",[1]HistoriaOrdenCW24031155!$B1246:$D$1413,3,FALSE))),1,90)</f>
        <v>Localidades 700 - Cimentación Torre</v>
      </c>
      <c r="G1244" s="4">
        <f>VLOOKUP(A1244,[1]HistoriaOrdenCW24031155!$C$2:$O$1413,13,FALSE)</f>
        <v>44429</v>
      </c>
      <c r="H1244" t="str">
        <f t="shared" si="20"/>
        <v>Año 2</v>
      </c>
      <c r="I1244" s="2" t="str">
        <f>VLOOKUP(LEFT(A1244,3),TablasAnexas!$A$22:$B$41,2,FALSE)</f>
        <v>Cauca</v>
      </c>
      <c r="L1244" t="str">
        <f>VLOOKUP(A1244,[1]HistoriaOrdenCW24031155!$C$2:$F$1413,4,FALSE)</f>
        <v>German David Diez</v>
      </c>
    </row>
    <row r="1245" spans="1:12" x14ac:dyDescent="0.25">
      <c r="A1245" t="str">
        <f>VLOOKUP("SurOccidente",[1]HistoriaOrdenCW24031155!$B1247:$C$1413,2,FALSE)</f>
        <v>CAL.Acueducto</v>
      </c>
      <c r="B1245" s="3">
        <f ca="1">SUMIF([1]HistoriaOrdenCW24031155!$C$1:$E$1413,A1245,[1]HistoriaOrdenCW24031155!$E:$E)</f>
        <v>7268118</v>
      </c>
      <c r="C1245" s="1">
        <f>SUMIFS([1]HistoriaOrdenCW24031155!$E$2:$E$1413,[1]HistoriaOrdenCW24031155!$C$2:$C$1413,A1245,[1]HistoriaOrdenCW24031155!$Z$2:$Z$1413,"")</f>
        <v>0</v>
      </c>
      <c r="D1245" s="1">
        <f>SUMIFS([1]HistoriaOrdenCW24031155!$E$2:$E$1413,[1]HistoriaOrdenCW24031155!$C$2:$C$1413,A1245,[1]HistoriaOrdenCW24031155!$Z$2:$Z$1413,"&gt; 0")</f>
        <v>7268118</v>
      </c>
      <c r="E1245" s="4">
        <f>IFERROR(IF(VLOOKUP(A1245,[1]HistoriaOrdenCW24031155!$C$2:$Z$1413,24,FALSE)=0,"",VLOOKUP(A1245,[1]HistoriaOrdenCW24031155!$C$2:$Z$1413,24,FALSE)),"")</f>
        <v>44258</v>
      </c>
      <c r="F1245" s="2" t="str">
        <f>MID(IF(VLOOKUP("SurOccidente",[1]HistoriaOrdenCW24031155!$B1247:$D$1413,2,FALSE)="NA","",(VLOOKUP("SurOccidente",[1]HistoriaOrdenCW24031155!$B1247:$D$1413,3,FALSE))),1,90)</f>
        <v>Ampliación Ciudades Capitales - Ampliación Obras Civiles</v>
      </c>
      <c r="G1245" s="4">
        <f>VLOOKUP(A1245,[1]HistoriaOrdenCW24031155!$C$2:$O$1413,13,FALSE)</f>
        <v>44116</v>
      </c>
      <c r="H1245" t="str">
        <f t="shared" si="20"/>
        <v>Año 1</v>
      </c>
      <c r="I1245" s="2" t="str">
        <f>VLOOKUP(LEFT(A1245,3),TablasAnexas!$A$22:$B$41,2,FALSE)</f>
        <v>Cali</v>
      </c>
      <c r="L1245" t="str">
        <f>VLOOKUP(A1245,[1]HistoriaOrdenCW24031155!$C$2:$F$1413,4,FALSE)</f>
        <v>German David Diez</v>
      </c>
    </row>
    <row r="1246" spans="1:12" x14ac:dyDescent="0.25">
      <c r="A1246" t="str">
        <f>VLOOKUP("SurOccidente",[1]HistoriaOrdenCW24031155!$B1248:$C$1413,2,FALSE)</f>
        <v>PUT.Pto Caicedo</v>
      </c>
      <c r="B1246" s="3">
        <f ca="1">SUMIF([1]HistoriaOrdenCW24031155!$C$1:$E$1413,A1246,[1]HistoriaOrdenCW24031155!$E:$E)</f>
        <v>8172051</v>
      </c>
      <c r="C1246" s="1">
        <f>SUMIFS([1]HistoriaOrdenCW24031155!$E$2:$E$1413,[1]HistoriaOrdenCW24031155!$C$2:$C$1413,A1246,[1]HistoriaOrdenCW24031155!$Z$2:$Z$1413,"")</f>
        <v>8172051</v>
      </c>
      <c r="D1246" s="1">
        <f>SUMIFS([1]HistoriaOrdenCW24031155!$E$2:$E$1413,[1]HistoriaOrdenCW24031155!$C$2:$C$1413,A1246,[1]HistoriaOrdenCW24031155!$Z$2:$Z$1413,"&gt; 0")</f>
        <v>0</v>
      </c>
      <c r="E1246" s="4" t="str">
        <f>IFERROR(IF(VLOOKUP(A1246,[1]HistoriaOrdenCW24031155!$C$2:$Z$1413,24,FALSE)=0,"",VLOOKUP(A1246,[1]HistoriaOrdenCW24031155!$C$2:$Z$1413,24,FALSE)),"")</f>
        <v/>
      </c>
      <c r="F1246" s="2" t="str">
        <f>MID(IF(VLOOKUP("SurOccidente",[1]HistoriaOrdenCW24031155!$B1248:$D$1413,2,FALSE)="NA","",(VLOOKUP("SurOccidente",[1]HistoriaOrdenCW24031155!$B1248:$D$1413,3,FALSE))),1,90)</f>
        <v>Ampliación Localidades 700 - Ampliación Obras Civiles</v>
      </c>
      <c r="G1246" s="4">
        <f>VLOOKUP(A1246,[1]HistoriaOrdenCW24031155!$C$2:$O$1413,13,FALSE)</f>
        <v>44116</v>
      </c>
      <c r="H1246" t="str">
        <f t="shared" si="20"/>
        <v>Año 1</v>
      </c>
      <c r="I1246" s="2" t="str">
        <f>VLOOKUP(LEFT(A1246,3),TablasAnexas!$A$22:$B$41,2,FALSE)</f>
        <v>Putumayo</v>
      </c>
      <c r="L1246" t="str">
        <f>VLOOKUP(A1246,[1]HistoriaOrdenCW24031155!$C$2:$F$1413,4,FALSE)</f>
        <v>German David Diez</v>
      </c>
    </row>
    <row r="1247" spans="1:12" x14ac:dyDescent="0.25">
      <c r="A1247" t="str">
        <f>VLOOKUP("SurOccidente",[1]HistoriaOrdenCW24031155!$B1249:$C$1413,2,FALSE)</f>
        <v>CAQ.Playa Rica</v>
      </c>
      <c r="B1247" s="3">
        <f ca="1">SUMIF([1]HistoriaOrdenCW24031155!$C$1:$E$1413,A1247,[1]HistoriaOrdenCW24031155!$E:$E)</f>
        <v>3738743</v>
      </c>
      <c r="C1247" s="1">
        <f>SUMIFS([1]HistoriaOrdenCW24031155!$E$2:$E$1413,[1]HistoriaOrdenCW24031155!$C$2:$C$1413,A1247,[1]HistoriaOrdenCW24031155!$Z$2:$Z$1413,"")</f>
        <v>3738743</v>
      </c>
      <c r="D1247" s="1">
        <f>SUMIFS([1]HistoriaOrdenCW24031155!$E$2:$E$1413,[1]HistoriaOrdenCW24031155!$C$2:$C$1413,A1247,[1]HistoriaOrdenCW24031155!$Z$2:$Z$1413,"&gt; 0")</f>
        <v>0</v>
      </c>
      <c r="E1247" s="4" t="str">
        <f>IFERROR(IF(VLOOKUP(A1247,[1]HistoriaOrdenCW24031155!$C$2:$Z$1413,24,FALSE)=0,"",VLOOKUP(A1247,[1]HistoriaOrdenCW24031155!$C$2:$Z$1413,24,FALSE)),"")</f>
        <v/>
      </c>
      <c r="F1247" s="2" t="str">
        <f>MID(IF(VLOOKUP("SurOccidente",[1]HistoriaOrdenCW24031155!$B1249:$D$1413,2,FALSE)="NA","",(VLOOKUP("SurOccidente",[1]HistoriaOrdenCW24031155!$B1249:$D$1413,3,FALSE))),1,90)</f>
        <v>Ampliación Localidades 700 - Ampliación Obras Civiles</v>
      </c>
      <c r="G1247" s="4">
        <f>VLOOKUP(A1247,[1]HistoriaOrdenCW24031155!$C$2:$O$1413,13,FALSE)</f>
        <v>44116</v>
      </c>
      <c r="H1247" t="str">
        <f t="shared" si="20"/>
        <v>Año 1</v>
      </c>
      <c r="I1247" s="2" t="str">
        <f>VLOOKUP(LEFT(A1247,3),TablasAnexas!$A$22:$B$41,2,FALSE)</f>
        <v>Caqueta</v>
      </c>
      <c r="L1247" t="str">
        <f>VLOOKUP(A1247,[1]HistoriaOrdenCW24031155!$C$2:$F$1413,4,FALSE)</f>
        <v>German David Diez</v>
      </c>
    </row>
    <row r="1248" spans="1:12" x14ac:dyDescent="0.25">
      <c r="A1248" t="str">
        <f>VLOOKUP("SurOccidente",[1]HistoriaOrdenCW24031155!$B1250:$C$1413,2,FALSE)</f>
        <v>CAQ.La Aguililla</v>
      </c>
      <c r="B1248" s="3">
        <f ca="1">SUMIF([1]HistoriaOrdenCW24031155!$C$1:$E$1413,A1248,[1]HistoriaOrdenCW24031155!$E:$E)</f>
        <v>17318261</v>
      </c>
      <c r="C1248" s="1">
        <f>SUMIFS([1]HistoriaOrdenCW24031155!$E$2:$E$1413,[1]HistoriaOrdenCW24031155!$C$2:$C$1413,A1248,[1]HistoriaOrdenCW24031155!$Z$2:$Z$1413,"")</f>
        <v>17318261</v>
      </c>
      <c r="D1248" s="1">
        <f>SUMIFS([1]HistoriaOrdenCW24031155!$E$2:$E$1413,[1]HistoriaOrdenCW24031155!$C$2:$C$1413,A1248,[1]HistoriaOrdenCW24031155!$Z$2:$Z$1413,"&gt; 0")</f>
        <v>0</v>
      </c>
      <c r="E1248" s="4" t="str">
        <f>IFERROR(IF(VLOOKUP(A1248,[1]HistoriaOrdenCW24031155!$C$2:$Z$1413,24,FALSE)=0,"",VLOOKUP(A1248,[1]HistoriaOrdenCW24031155!$C$2:$Z$1413,24,FALSE)),"")</f>
        <v/>
      </c>
      <c r="F1248" s="2" t="str">
        <f>MID(IF(VLOOKUP("SurOccidente",[1]HistoriaOrdenCW24031155!$B1250:$D$1413,2,FALSE)="NA","",(VLOOKUP("SurOccidente",[1]HistoriaOrdenCW24031155!$B1250:$D$1413,3,FALSE))),1,90)</f>
        <v>Ampliación Localidades 700 - Ampliación Obras Civiles</v>
      </c>
      <c r="G1248" s="4">
        <f>VLOOKUP(A1248,[1]HistoriaOrdenCW24031155!$C$2:$O$1413,13,FALSE)</f>
        <v>44461</v>
      </c>
      <c r="H1248" t="str">
        <f t="shared" si="20"/>
        <v>Año 2</v>
      </c>
      <c r="I1248" s="2" t="str">
        <f>VLOOKUP(LEFT(A1248,3),TablasAnexas!$A$22:$B$41,2,FALSE)</f>
        <v>Caqueta</v>
      </c>
      <c r="L1248" t="str">
        <f>VLOOKUP(A1248,[1]HistoriaOrdenCW24031155!$C$2:$F$1413,4,FALSE)</f>
        <v>German Dario Mancipe</v>
      </c>
    </row>
    <row r="1249" spans="1:12" x14ac:dyDescent="0.25">
      <c r="A1249" t="str">
        <f>VLOOKUP("SurOccidente",[1]HistoriaOrdenCW24031155!$B1251:$C$1413,2,FALSE)</f>
        <v>TOL.La Chamba</v>
      </c>
      <c r="B1249" s="3">
        <f ca="1">SUMIF([1]HistoriaOrdenCW24031155!$C$1:$E$1413,A1249,[1]HistoriaOrdenCW24031155!$E:$E)</f>
        <v>210655735</v>
      </c>
      <c r="C1249" s="1">
        <f>SUMIFS([1]HistoriaOrdenCW24031155!$E$2:$E$1413,[1]HistoriaOrdenCW24031155!$C$2:$C$1413,A1249,[1]HistoriaOrdenCW24031155!$Z$2:$Z$1413,"")</f>
        <v>0</v>
      </c>
      <c r="D1249" s="1">
        <f>SUMIFS([1]HistoriaOrdenCW24031155!$E$2:$E$1413,[1]HistoriaOrdenCW24031155!$C$2:$C$1413,A1249,[1]HistoriaOrdenCW24031155!$Z$2:$Z$1413,"&gt; 0")</f>
        <v>210655735</v>
      </c>
      <c r="E1249" s="4">
        <f>IFERROR(IF(VLOOKUP(A1249,[1]HistoriaOrdenCW24031155!$C$2:$Z$1413,24,FALSE)=0,"",VLOOKUP(A1249,[1]HistoriaOrdenCW24031155!$C$2:$Z$1413,24,FALSE)),"")</f>
        <v>44291</v>
      </c>
      <c r="F1249" s="2" t="str">
        <f>MID(IF(VLOOKUP("SurOccidente",[1]HistoriaOrdenCW24031155!$B1251:$D$1413,2,FALSE)="NA","",(VLOOKUP("SurOccidente",[1]HistoriaOrdenCW24031155!$B1251:$D$1413,3,FALSE))),1,90)</f>
        <v>Plan Espectro - Obra Civil 100%</v>
      </c>
      <c r="G1249" s="4">
        <f>VLOOKUP(A1249,[1]HistoriaOrdenCW24031155!$C$2:$O$1413,13,FALSE)</f>
        <v>44130</v>
      </c>
      <c r="H1249" t="str">
        <f t="shared" si="20"/>
        <v>Año 1</v>
      </c>
      <c r="I1249" s="2" t="str">
        <f>VLOOKUP(LEFT(A1249,3),TablasAnexas!$A$22:$B$41,2,FALSE)</f>
        <v>Tolima</v>
      </c>
      <c r="L1249" t="str">
        <f>VLOOKUP(A1249,[1]HistoriaOrdenCW24031155!$C$2:$F$1413,4,FALSE)</f>
        <v>Juan Carlos Gonzalez</v>
      </c>
    </row>
    <row r="1250" spans="1:12" x14ac:dyDescent="0.25">
      <c r="A1250" t="str">
        <f>VLOOKUP("SurOccidente",[1]HistoriaOrdenCW24031155!$B1252:$C$1413,2,FALSE)</f>
        <v>NAR.Aponte</v>
      </c>
      <c r="B1250" s="3">
        <f ca="1">SUMIF([1]HistoriaOrdenCW24031155!$C$1:$E$1413,A1250,[1]HistoriaOrdenCW24031155!$E:$E)</f>
        <v>290000000</v>
      </c>
      <c r="C1250" s="1">
        <f>SUMIFS([1]HistoriaOrdenCW24031155!$E$2:$E$1413,[1]HistoriaOrdenCW24031155!$C$2:$C$1413,A1250,[1]HistoriaOrdenCW24031155!$Z$2:$Z$1413,"")</f>
        <v>290000000</v>
      </c>
      <c r="D1250" s="1">
        <f>SUMIFS([1]HistoriaOrdenCW24031155!$E$2:$E$1413,[1]HistoriaOrdenCW24031155!$C$2:$C$1413,A1250,[1]HistoriaOrdenCW24031155!$Z$2:$Z$1413,"&gt; 0")</f>
        <v>0</v>
      </c>
      <c r="E1250" s="4" t="str">
        <f>IFERROR(IF(VLOOKUP(A1250,[1]HistoriaOrdenCW24031155!$C$2:$Z$1413,24,FALSE)=0,"",VLOOKUP(A1250,[1]HistoriaOrdenCW24031155!$C$2:$Z$1413,24,FALSE)),"")</f>
        <v/>
      </c>
      <c r="F1250" s="2" t="str">
        <f>MID(IF(VLOOKUP("SurOccidente",[1]HistoriaOrdenCW24031155!$B1252:$D$1413,2,FALSE)="NA","",(VLOOKUP("SurOccidente",[1]HistoriaOrdenCW24031155!$B1252:$D$1413,3,FALSE))),1,90)</f>
        <v>Adecuaciones - Contrucción Red Electrica Plan Expansión</v>
      </c>
      <c r="G1250" s="4">
        <f>VLOOKUP(A1250,[1]HistoriaOrdenCW24031155!$C$2:$O$1413,13,FALSE)</f>
        <v>44590</v>
      </c>
      <c r="H1250" t="str">
        <f t="shared" si="20"/>
        <v>Año 3</v>
      </c>
      <c r="I1250" s="2" t="str">
        <f>VLOOKUP(LEFT(A1250,3),TablasAnexas!$A$22:$B$41,2,FALSE)</f>
        <v>Nariño</v>
      </c>
      <c r="L1250" t="str">
        <f>VLOOKUP(A1250,[1]HistoriaOrdenCW24031155!$C$2:$F$1413,4,FALSE)</f>
        <v>German Dario Mancipe</v>
      </c>
    </row>
    <row r="1251" spans="1:12" x14ac:dyDescent="0.25">
      <c r="A1251" t="str">
        <f>VLOOKUP("SurOccidente",[1]HistoriaOrdenCW24031155!$B1253:$C$1413,2,FALSE)</f>
        <v>NAR.Aldana</v>
      </c>
      <c r="B1251" s="3">
        <f ca="1">SUMIF([1]HistoriaOrdenCW24031155!$C$1:$E$1413,A1251,[1]HistoriaOrdenCW24031155!$E:$E)</f>
        <v>30000000</v>
      </c>
      <c r="C1251" s="1">
        <f>SUMIFS([1]HistoriaOrdenCW24031155!$E$2:$E$1413,[1]HistoriaOrdenCW24031155!$C$2:$C$1413,A1251,[1]HistoriaOrdenCW24031155!$Z$2:$Z$1413,"")</f>
        <v>30000000</v>
      </c>
      <c r="D1251" s="1">
        <f>SUMIFS([1]HistoriaOrdenCW24031155!$E$2:$E$1413,[1]HistoriaOrdenCW24031155!$C$2:$C$1413,A1251,[1]HistoriaOrdenCW24031155!$Z$2:$Z$1413,"&gt; 0")</f>
        <v>0</v>
      </c>
      <c r="E1251" s="4" t="str">
        <f>IFERROR(IF(VLOOKUP(A1251,[1]HistoriaOrdenCW24031155!$C$2:$Z$1413,24,FALSE)=0,"",VLOOKUP(A1251,[1]HistoriaOrdenCW24031155!$C$2:$Z$1413,24,FALSE)),"")</f>
        <v/>
      </c>
      <c r="F1251" s="2" t="str">
        <f>MID(IF(VLOOKUP("SurOccidente",[1]HistoriaOrdenCW24031155!$B1253:$D$1413,2,FALSE)="NA","",(VLOOKUP("SurOccidente",[1]HistoriaOrdenCW24031155!$B1253:$D$1413,3,FALSE))),1,90)</f>
        <v>Adecuaciones - Contrucción Red Electrica Plan Expansión</v>
      </c>
      <c r="G1251" s="4">
        <f>VLOOKUP(A1251,[1]HistoriaOrdenCW24031155!$C$2:$O$1413,13,FALSE)</f>
        <v>44116</v>
      </c>
      <c r="H1251" t="str">
        <f t="shared" si="20"/>
        <v>Año 1</v>
      </c>
      <c r="I1251" s="2" t="str">
        <f>VLOOKUP(LEFT(A1251,3),TablasAnexas!$A$22:$B$41,2,FALSE)</f>
        <v>Nariño</v>
      </c>
      <c r="L1251" t="str">
        <f>VLOOKUP(A1251,[1]HistoriaOrdenCW24031155!$C$2:$F$1413,4,FALSE)</f>
        <v>Juan Carlos Gonzalez</v>
      </c>
    </row>
    <row r="1252" spans="1:12" x14ac:dyDescent="0.25">
      <c r="A1252" t="str">
        <f>VLOOKUP("SurOccidente",[1]HistoriaOrdenCW24031155!$B1254:$C$1413,2,FALSE)</f>
        <v>CAQ.Miramar</v>
      </c>
      <c r="B1252" s="3">
        <f ca="1">SUMIF([1]HistoriaOrdenCW24031155!$C$1:$E$1413,A1252,[1]HistoriaOrdenCW24031155!$E:$E)</f>
        <v>507239467</v>
      </c>
      <c r="C1252" s="1">
        <f>SUMIFS([1]HistoriaOrdenCW24031155!$E$2:$E$1413,[1]HistoriaOrdenCW24031155!$C$2:$C$1413,A1252,[1]HistoriaOrdenCW24031155!$Z$2:$Z$1413,"")</f>
        <v>4615740</v>
      </c>
      <c r="D1252" s="1">
        <f>SUMIFS([1]HistoriaOrdenCW24031155!$E$2:$E$1413,[1]HistoriaOrdenCW24031155!$C$2:$C$1413,A1252,[1]HistoriaOrdenCW24031155!$Z$2:$Z$1413,"&gt; 0")</f>
        <v>502623727</v>
      </c>
      <c r="E1252" s="4" t="str">
        <f>IFERROR(IF(VLOOKUP(A1252,[1]HistoriaOrdenCW24031155!$C$2:$Z$1413,24,FALSE)=0,"",VLOOKUP(A1252,[1]HistoriaOrdenCW24031155!$C$2:$Z$1413,24,FALSE)),"")</f>
        <v/>
      </c>
      <c r="F1252" s="2" t="str">
        <f>MID(IF(VLOOKUP("SurOccidente",[1]HistoriaOrdenCW24031155!$B1254:$D$1413,2,FALSE)="NA","",(VLOOKUP("SurOccidente",[1]HistoriaOrdenCW24031155!$B1254:$D$1413,3,FALSE))),1,90)</f>
        <v>Localidades 700 - Obra Civil 100%</v>
      </c>
      <c r="G1252" s="4">
        <f>VLOOKUP(A1252,[1]HistoriaOrdenCW24031155!$C$2:$O$1413,13,FALSE)</f>
        <v>44475</v>
      </c>
      <c r="H1252" t="str">
        <f t="shared" si="20"/>
        <v>Año 2</v>
      </c>
      <c r="I1252" s="2" t="str">
        <f>VLOOKUP(LEFT(A1252,3),TablasAnexas!$A$22:$B$41,2,FALSE)</f>
        <v>Caqueta</v>
      </c>
      <c r="L1252" t="str">
        <f>VLOOKUP(A1252,[1]HistoriaOrdenCW24031155!$C$2:$F$1413,4,FALSE)</f>
        <v>German David Diez</v>
      </c>
    </row>
    <row r="1253" spans="1:12" x14ac:dyDescent="0.25">
      <c r="A1253" t="str">
        <f>VLOOKUP("SurOccidente",[1]HistoriaOrdenCW24031155!$B1255:$C$1413,2,FALSE)</f>
        <v>CAU.Huellas</v>
      </c>
      <c r="B1253" s="3">
        <f ca="1">SUMIF([1]HistoriaOrdenCW24031155!$C$1:$E$1413,A1253,[1]HistoriaOrdenCW24031155!$E:$E)</f>
        <v>220490083</v>
      </c>
      <c r="C1253" s="1">
        <f>SUMIFS([1]HistoriaOrdenCW24031155!$E$2:$E$1413,[1]HistoriaOrdenCW24031155!$C$2:$C$1413,A1253,[1]HistoriaOrdenCW24031155!$Z$2:$Z$1413,"")</f>
        <v>0</v>
      </c>
      <c r="D1253" s="1">
        <f>SUMIFS([1]HistoriaOrdenCW24031155!$E$2:$E$1413,[1]HistoriaOrdenCW24031155!$C$2:$C$1413,A1253,[1]HistoriaOrdenCW24031155!$Z$2:$Z$1413,"&gt; 0")</f>
        <v>220490083</v>
      </c>
      <c r="E1253" s="4">
        <f>IFERROR(IF(VLOOKUP(A1253,[1]HistoriaOrdenCW24031155!$C$2:$Z$1413,24,FALSE)=0,"",VLOOKUP(A1253,[1]HistoriaOrdenCW24031155!$C$2:$Z$1413,24,FALSE)),"")</f>
        <v>44168</v>
      </c>
      <c r="F1253" s="2" t="str">
        <f>MID(IF(VLOOKUP("SurOccidente",[1]HistoriaOrdenCW24031155!$B1255:$D$1413,2,FALSE)="NA","",(VLOOKUP("SurOccidente",[1]HistoriaOrdenCW24031155!$B1255:$D$1413,3,FALSE))),1,90)</f>
        <v>Localidades 700 - Obra Eléctrica 100%</v>
      </c>
      <c r="G1253" s="4">
        <f>VLOOKUP(A1253,[1]HistoriaOrdenCW24031155!$C$2:$O$1413,13,FALSE)</f>
        <v>44109</v>
      </c>
      <c r="H1253" t="str">
        <f t="shared" si="20"/>
        <v>Año 1</v>
      </c>
      <c r="I1253" s="2" t="str">
        <f>VLOOKUP(LEFT(A1253,3),TablasAnexas!$A$22:$B$41,2,FALSE)</f>
        <v>Cauca</v>
      </c>
      <c r="L1253" t="str">
        <f>VLOOKUP(A1253,[1]HistoriaOrdenCW24031155!$C$2:$F$1413,4,FALSE)</f>
        <v>German David Diez</v>
      </c>
    </row>
    <row r="1254" spans="1:12" x14ac:dyDescent="0.25">
      <c r="A1254" t="str">
        <f>VLOOKUP("SurOccidente",[1]HistoriaOrdenCW24031155!$B1256:$C$1413,2,FALSE)</f>
        <v>CAU.Huellas</v>
      </c>
      <c r="B1254" s="3">
        <f ca="1">SUMIF([1]HistoriaOrdenCW24031155!$C$1:$E$1413,A1254,[1]HistoriaOrdenCW24031155!$E:$E)</f>
        <v>220490083</v>
      </c>
      <c r="C1254" s="1">
        <f>SUMIFS([1]HistoriaOrdenCW24031155!$E$2:$E$1413,[1]HistoriaOrdenCW24031155!$C$2:$C$1413,A1254,[1]HistoriaOrdenCW24031155!$Z$2:$Z$1413,"")</f>
        <v>0</v>
      </c>
      <c r="D1254" s="1">
        <f>SUMIFS([1]HistoriaOrdenCW24031155!$E$2:$E$1413,[1]HistoriaOrdenCW24031155!$C$2:$C$1413,A1254,[1]HistoriaOrdenCW24031155!$Z$2:$Z$1413,"&gt; 0")</f>
        <v>220490083</v>
      </c>
      <c r="E1254" s="4">
        <f>IFERROR(IF(VLOOKUP(A1254,[1]HistoriaOrdenCW24031155!$C$2:$Z$1413,24,FALSE)=0,"",VLOOKUP(A1254,[1]HistoriaOrdenCW24031155!$C$2:$Z$1413,24,FALSE)),"")</f>
        <v>44168</v>
      </c>
      <c r="F1254" s="2" t="str">
        <f>MID(IF(VLOOKUP("SurOccidente",[1]HistoriaOrdenCW24031155!$B1256:$D$1413,2,FALSE)="NA","",(VLOOKUP("SurOccidente",[1]HistoriaOrdenCW24031155!$B1256:$D$1413,3,FALSE))),1,90)</f>
        <v>Localidades 700 - Obra Civil 100%</v>
      </c>
      <c r="G1254" s="4">
        <f>VLOOKUP(A1254,[1]HistoriaOrdenCW24031155!$C$2:$O$1413,13,FALSE)</f>
        <v>44109</v>
      </c>
      <c r="H1254" t="str">
        <f t="shared" si="20"/>
        <v>Año 1</v>
      </c>
      <c r="I1254" s="2" t="str">
        <f>VLOOKUP(LEFT(A1254,3),TablasAnexas!$A$22:$B$41,2,FALSE)</f>
        <v>Cauca</v>
      </c>
      <c r="L1254" t="str">
        <f>VLOOKUP(A1254,[1]HistoriaOrdenCW24031155!$C$2:$F$1413,4,FALSE)</f>
        <v>German David Diez</v>
      </c>
    </row>
    <row r="1255" spans="1:12" x14ac:dyDescent="0.25">
      <c r="A1255" t="str">
        <f>VLOOKUP("SurOccidente",[1]HistoriaOrdenCW24031155!$B1257:$C$1413,2,FALSE)</f>
        <v>CAU.La Placa</v>
      </c>
      <c r="B1255" s="3">
        <f ca="1">SUMIF([1]HistoriaOrdenCW24031155!$C$1:$E$1413,A1255,[1]HistoriaOrdenCW24031155!$E:$E)</f>
        <v>479662407</v>
      </c>
      <c r="C1255" s="1">
        <f>SUMIFS([1]HistoriaOrdenCW24031155!$E$2:$E$1413,[1]HistoriaOrdenCW24031155!$C$2:$C$1413,A1255,[1]HistoriaOrdenCW24031155!$Z$2:$Z$1413,"")</f>
        <v>0</v>
      </c>
      <c r="D1255" s="1">
        <f>SUMIFS([1]HistoriaOrdenCW24031155!$E$2:$E$1413,[1]HistoriaOrdenCW24031155!$C$2:$C$1413,A1255,[1]HistoriaOrdenCW24031155!$Z$2:$Z$1413,"&gt; 0")</f>
        <v>479662407</v>
      </c>
      <c r="E1255" s="4">
        <f>IFERROR(IF(VLOOKUP(A1255,[1]HistoriaOrdenCW24031155!$C$2:$Z$1413,24,FALSE)=0,"",VLOOKUP(A1255,[1]HistoriaOrdenCW24031155!$C$2:$Z$1413,24,FALSE)),"")</f>
        <v>44567</v>
      </c>
      <c r="F1255" s="2" t="str">
        <f>MID(IF(VLOOKUP("SurOccidente",[1]HistoriaOrdenCW24031155!$B1257:$D$1413,2,FALSE)="NA","",(VLOOKUP("SurOccidente",[1]HistoriaOrdenCW24031155!$B1257:$D$1413,3,FALSE))),1,90)</f>
        <v>Localidades 700 - Obra Eléctrica 100%</v>
      </c>
      <c r="G1255" s="4">
        <f>VLOOKUP(A1255,[1]HistoriaOrdenCW24031155!$C$2:$O$1413,13,FALSE)</f>
        <v>44429</v>
      </c>
      <c r="H1255" t="str">
        <f t="shared" si="20"/>
        <v>Año 2</v>
      </c>
      <c r="I1255" s="2" t="str">
        <f>VLOOKUP(LEFT(A1255,3),TablasAnexas!$A$22:$B$41,2,FALSE)</f>
        <v>Cauca</v>
      </c>
      <c r="L1255" t="str">
        <f>VLOOKUP(A1255,[1]HistoriaOrdenCW24031155!$C$2:$F$1413,4,FALSE)</f>
        <v>German David Diez</v>
      </c>
    </row>
    <row r="1256" spans="1:12" x14ac:dyDescent="0.25">
      <c r="A1256" t="str">
        <f>VLOOKUP("SurOccidente",[1]HistoriaOrdenCW24031155!$B1258:$C$1413,2,FALSE)</f>
        <v>CAU.La Placa</v>
      </c>
      <c r="B1256" s="3">
        <f ca="1">SUMIF([1]HistoriaOrdenCW24031155!$C$1:$E$1413,A1256,[1]HistoriaOrdenCW24031155!$E:$E)</f>
        <v>479662407</v>
      </c>
      <c r="C1256" s="1">
        <f>SUMIFS([1]HistoriaOrdenCW24031155!$E$2:$E$1413,[1]HistoriaOrdenCW24031155!$C$2:$C$1413,A1256,[1]HistoriaOrdenCW24031155!$Z$2:$Z$1413,"")</f>
        <v>0</v>
      </c>
      <c r="D1256" s="1">
        <f>SUMIFS([1]HistoriaOrdenCW24031155!$E$2:$E$1413,[1]HistoriaOrdenCW24031155!$C$2:$C$1413,A1256,[1]HistoriaOrdenCW24031155!$Z$2:$Z$1413,"&gt; 0")</f>
        <v>479662407</v>
      </c>
      <c r="E1256" s="4">
        <f>IFERROR(IF(VLOOKUP(A1256,[1]HistoriaOrdenCW24031155!$C$2:$Z$1413,24,FALSE)=0,"",VLOOKUP(A1256,[1]HistoriaOrdenCW24031155!$C$2:$Z$1413,24,FALSE)),"")</f>
        <v>44567</v>
      </c>
      <c r="F1256" s="2" t="str">
        <f>MID(IF(VLOOKUP("SurOccidente",[1]HistoriaOrdenCW24031155!$B1258:$D$1413,2,FALSE)="NA","",(VLOOKUP("SurOccidente",[1]HistoriaOrdenCW24031155!$B1258:$D$1413,3,FALSE))),1,90)</f>
        <v>Localidades 700 - Obra Civil 100%</v>
      </c>
      <c r="G1256" s="4">
        <f>VLOOKUP(A1256,[1]HistoriaOrdenCW24031155!$C$2:$O$1413,13,FALSE)</f>
        <v>44429</v>
      </c>
      <c r="H1256" t="str">
        <f t="shared" si="20"/>
        <v>Año 2</v>
      </c>
      <c r="I1256" s="2" t="str">
        <f>VLOOKUP(LEFT(A1256,3),TablasAnexas!$A$22:$B$41,2,FALSE)</f>
        <v>Cauca</v>
      </c>
      <c r="L1256" t="str">
        <f>VLOOKUP(A1256,[1]HistoriaOrdenCW24031155!$C$2:$F$1413,4,FALSE)</f>
        <v>German David Diez</v>
      </c>
    </row>
    <row r="1257" spans="1:12" x14ac:dyDescent="0.25">
      <c r="A1257" t="str">
        <f>VLOOKUP("SurOccidente",[1]HistoriaOrdenCW24031155!$B1259:$C$1413,2,FALSE)</f>
        <v>PUT.Burdines</v>
      </c>
      <c r="B1257" s="3">
        <f ca="1">SUMIF([1]HistoriaOrdenCW24031155!$C$1:$E$1413,A1257,[1]HistoriaOrdenCW24031155!$E:$E)</f>
        <v>343143836</v>
      </c>
      <c r="C1257" s="1">
        <f>SUMIFS([1]HistoriaOrdenCW24031155!$E$2:$E$1413,[1]HistoriaOrdenCW24031155!$C$2:$C$1413,A1257,[1]HistoriaOrdenCW24031155!$Z$2:$Z$1413,"")</f>
        <v>30000000</v>
      </c>
      <c r="D1257" s="1">
        <f>SUMIFS([1]HistoriaOrdenCW24031155!$E$2:$E$1413,[1]HistoriaOrdenCW24031155!$C$2:$C$1413,A1257,[1]HistoriaOrdenCW24031155!$Z$2:$Z$1413,"&gt; 0")</f>
        <v>313143836</v>
      </c>
      <c r="E1257" s="4" t="str">
        <f>IFERROR(IF(VLOOKUP(A1257,[1]HistoriaOrdenCW24031155!$C$2:$Z$1413,24,FALSE)=0,"",VLOOKUP(A1257,[1]HistoriaOrdenCW24031155!$C$2:$Z$1413,24,FALSE)),"")</f>
        <v/>
      </c>
      <c r="F1257" s="2" t="str">
        <f>MID(IF(VLOOKUP("SurOccidente",[1]HistoriaOrdenCW24031155!$B1259:$D$1413,2,FALSE)="NA","",(VLOOKUP("SurOccidente",[1]HistoriaOrdenCW24031155!$B1259:$D$1413,3,FALSE))),1,90)</f>
        <v>Localidades 700 - Obra Eléctrica 100%</v>
      </c>
      <c r="G1257" s="4">
        <f>VLOOKUP(A1257,[1]HistoriaOrdenCW24031155!$C$2:$O$1413,13,FALSE)</f>
        <v>44116</v>
      </c>
      <c r="H1257" t="str">
        <f t="shared" si="20"/>
        <v>Año 1</v>
      </c>
      <c r="I1257" s="2" t="str">
        <f>VLOOKUP(LEFT(A1257,3),TablasAnexas!$A$22:$B$41,2,FALSE)</f>
        <v>Putumayo</v>
      </c>
      <c r="L1257" t="str">
        <f>VLOOKUP(A1257,[1]HistoriaOrdenCW24031155!$C$2:$F$1413,4,FALSE)</f>
        <v>Luis Ediel Torres</v>
      </c>
    </row>
    <row r="1258" spans="1:12" x14ac:dyDescent="0.25">
      <c r="A1258" t="str">
        <f>VLOOKUP("SurOccidente",[1]HistoriaOrdenCW24031155!$B1260:$C$1413,2,FALSE)</f>
        <v>PUT.Burdines</v>
      </c>
      <c r="B1258" s="3">
        <f ca="1">SUMIF([1]HistoriaOrdenCW24031155!$C$1:$E$1413,A1258,[1]HistoriaOrdenCW24031155!$E:$E)</f>
        <v>343143836</v>
      </c>
      <c r="C1258" s="1">
        <f>SUMIFS([1]HistoriaOrdenCW24031155!$E$2:$E$1413,[1]HistoriaOrdenCW24031155!$C$2:$C$1413,A1258,[1]HistoriaOrdenCW24031155!$Z$2:$Z$1413,"")</f>
        <v>30000000</v>
      </c>
      <c r="D1258" s="1">
        <f>SUMIFS([1]HistoriaOrdenCW24031155!$E$2:$E$1413,[1]HistoriaOrdenCW24031155!$C$2:$C$1413,A1258,[1]HistoriaOrdenCW24031155!$Z$2:$Z$1413,"&gt; 0")</f>
        <v>313143836</v>
      </c>
      <c r="E1258" s="4" t="str">
        <f>IFERROR(IF(VLOOKUP(A1258,[1]HistoriaOrdenCW24031155!$C$2:$Z$1413,24,FALSE)=0,"",VLOOKUP(A1258,[1]HistoriaOrdenCW24031155!$C$2:$Z$1413,24,FALSE)),"")</f>
        <v/>
      </c>
      <c r="F1258" s="2" t="str">
        <f>MID(IF(VLOOKUP("SurOccidente",[1]HistoriaOrdenCW24031155!$B1260:$D$1413,2,FALSE)="NA","",(VLOOKUP("SurOccidente",[1]HistoriaOrdenCW24031155!$B1260:$D$1413,3,FALSE))),1,90)</f>
        <v>Localidades 700 - Obra Civil 100%</v>
      </c>
      <c r="G1258" s="4">
        <f>VLOOKUP(A1258,[1]HistoriaOrdenCW24031155!$C$2:$O$1413,13,FALSE)</f>
        <v>44116</v>
      </c>
      <c r="H1258" t="str">
        <f t="shared" si="20"/>
        <v>Año 1</v>
      </c>
      <c r="I1258" s="2" t="str">
        <f>VLOOKUP(LEFT(A1258,3),TablasAnexas!$A$22:$B$41,2,FALSE)</f>
        <v>Putumayo</v>
      </c>
      <c r="L1258" t="str">
        <f>VLOOKUP(A1258,[1]HistoriaOrdenCW24031155!$C$2:$F$1413,4,FALSE)</f>
        <v>Luis Ediel Torres</v>
      </c>
    </row>
    <row r="1259" spans="1:12" x14ac:dyDescent="0.25">
      <c r="A1259" t="str">
        <f>VLOOKUP("SurOccidente",[1]HistoriaOrdenCW24031155!$B1261:$C$1413,2,FALSE)</f>
        <v>PUT.Burdines</v>
      </c>
      <c r="B1259" s="3">
        <f ca="1">SUMIF([1]HistoriaOrdenCW24031155!$C$1:$E$1413,A1259,[1]HistoriaOrdenCW24031155!$E:$E)</f>
        <v>343143836</v>
      </c>
      <c r="C1259" s="1">
        <f>SUMIFS([1]HistoriaOrdenCW24031155!$E$2:$E$1413,[1]HistoriaOrdenCW24031155!$C$2:$C$1413,A1259,[1]HistoriaOrdenCW24031155!$Z$2:$Z$1413,"")</f>
        <v>30000000</v>
      </c>
      <c r="D1259" s="1">
        <f>SUMIFS([1]HistoriaOrdenCW24031155!$E$2:$E$1413,[1]HistoriaOrdenCW24031155!$C$2:$C$1413,A1259,[1]HistoriaOrdenCW24031155!$Z$2:$Z$1413,"&gt; 0")</f>
        <v>313143836</v>
      </c>
      <c r="E1259" s="4" t="str">
        <f>IFERROR(IF(VLOOKUP(A1259,[1]HistoriaOrdenCW24031155!$C$2:$Z$1413,24,FALSE)=0,"",VLOOKUP(A1259,[1]HistoriaOrdenCW24031155!$C$2:$Z$1413,24,FALSE)),"")</f>
        <v/>
      </c>
      <c r="F1259" s="2" t="str">
        <f>MID(IF(VLOOKUP("SurOccidente",[1]HistoriaOrdenCW24031155!$B1261:$D$1413,2,FALSE)="NA","",(VLOOKUP("SurOccidente",[1]HistoriaOrdenCW24031155!$B1261:$D$1413,3,FALSE))),1,90)</f>
        <v>Localidades 700 - Cimentación Torre</v>
      </c>
      <c r="G1259" s="4">
        <f>VLOOKUP(A1259,[1]HistoriaOrdenCW24031155!$C$2:$O$1413,13,FALSE)</f>
        <v>44116</v>
      </c>
      <c r="H1259" t="str">
        <f t="shared" si="20"/>
        <v>Año 1</v>
      </c>
      <c r="I1259" s="2" t="str">
        <f>VLOOKUP(LEFT(A1259,3),TablasAnexas!$A$22:$B$41,2,FALSE)</f>
        <v>Putumayo</v>
      </c>
      <c r="L1259" t="str">
        <f>VLOOKUP(A1259,[1]HistoriaOrdenCW24031155!$C$2:$F$1413,4,FALSE)</f>
        <v>Luis Ediel Torres</v>
      </c>
    </row>
    <row r="1260" spans="1:12" x14ac:dyDescent="0.25">
      <c r="A1260" t="str">
        <f>VLOOKUP("SurOccidente",[1]HistoriaOrdenCW24031155!$B1262:$C$1413,2,FALSE)</f>
        <v>PUT.Burdines</v>
      </c>
      <c r="B1260" s="3">
        <f ca="1">SUMIF([1]HistoriaOrdenCW24031155!$C$1:$E$1413,A1260,[1]HistoriaOrdenCW24031155!$E:$E)</f>
        <v>343143836</v>
      </c>
      <c r="C1260" s="1">
        <f>SUMIFS([1]HistoriaOrdenCW24031155!$E$2:$E$1413,[1]HistoriaOrdenCW24031155!$C$2:$C$1413,A1260,[1]HistoriaOrdenCW24031155!$Z$2:$Z$1413,"")</f>
        <v>30000000</v>
      </c>
      <c r="D1260" s="1">
        <f>SUMIFS([1]HistoriaOrdenCW24031155!$E$2:$E$1413,[1]HistoriaOrdenCW24031155!$C$2:$C$1413,A1260,[1]HistoriaOrdenCW24031155!$Z$2:$Z$1413,"&gt; 0")</f>
        <v>313143836</v>
      </c>
      <c r="E1260" s="4" t="str">
        <f>IFERROR(IF(VLOOKUP(A1260,[1]HistoriaOrdenCW24031155!$C$2:$Z$1413,24,FALSE)=0,"",VLOOKUP(A1260,[1]HistoriaOrdenCW24031155!$C$2:$Z$1413,24,FALSE)),"")</f>
        <v/>
      </c>
      <c r="F1260" s="2" t="str">
        <f>MID(IF(VLOOKUP("SurOccidente",[1]HistoriaOrdenCW24031155!$B1262:$D$1413,2,FALSE)="NA","",(VLOOKUP("SurOccidente",[1]HistoriaOrdenCW24031155!$B1262:$D$1413,3,FALSE))),1,90)</f>
        <v>Localidades 700 - Suministro e Instalación Torre</v>
      </c>
      <c r="G1260" s="4">
        <f>VLOOKUP(A1260,[1]HistoriaOrdenCW24031155!$C$2:$O$1413,13,FALSE)</f>
        <v>44116</v>
      </c>
      <c r="H1260" t="str">
        <f t="shared" si="20"/>
        <v>Año 1</v>
      </c>
      <c r="I1260" s="2" t="str">
        <f>VLOOKUP(LEFT(A1260,3),TablasAnexas!$A$22:$B$41,2,FALSE)</f>
        <v>Putumayo</v>
      </c>
      <c r="L1260" t="str">
        <f>VLOOKUP(A1260,[1]HistoriaOrdenCW24031155!$C$2:$F$1413,4,FALSE)</f>
        <v>Luis Ediel Torres</v>
      </c>
    </row>
    <row r="1261" spans="1:12" x14ac:dyDescent="0.25">
      <c r="A1261" t="str">
        <f>VLOOKUP("SurOccidente",[1]HistoriaOrdenCW24031155!$B1263:$C$1413,2,FALSE)</f>
        <v>PUT.Remolinos</v>
      </c>
      <c r="B1261" s="3">
        <f ca="1">SUMIF([1]HistoriaOrdenCW24031155!$C$1:$E$1413,A1261,[1]HistoriaOrdenCW24031155!$E:$E)</f>
        <v>577525619</v>
      </c>
      <c r="C1261" s="1">
        <f>SUMIFS([1]HistoriaOrdenCW24031155!$E$2:$E$1413,[1]HistoriaOrdenCW24031155!$C$2:$C$1413,A1261,[1]HistoriaOrdenCW24031155!$Z$2:$Z$1413,"")</f>
        <v>0</v>
      </c>
      <c r="D1261" s="1">
        <f>SUMIFS([1]HistoriaOrdenCW24031155!$E$2:$E$1413,[1]HistoriaOrdenCW24031155!$C$2:$C$1413,A1261,[1]HistoriaOrdenCW24031155!$Z$2:$Z$1413,"&gt; 0")</f>
        <v>577525619</v>
      </c>
      <c r="E1261" s="4">
        <f>IFERROR(IF(VLOOKUP(A1261,[1]HistoriaOrdenCW24031155!$C$2:$Z$1413,24,FALSE)=0,"",VLOOKUP(A1261,[1]HistoriaOrdenCW24031155!$C$2:$Z$1413,24,FALSE)),"")</f>
        <v>44411</v>
      </c>
      <c r="F1261" s="2" t="str">
        <f>MID(IF(VLOOKUP("SurOccidente",[1]HistoriaOrdenCW24031155!$B1263:$D$1413,2,FALSE)="NA","",(VLOOKUP("SurOccidente",[1]HistoriaOrdenCW24031155!$B1263:$D$1413,3,FALSE))),1,90)</f>
        <v>Localidades 700 - Obra Civil 100%</v>
      </c>
      <c r="G1261" s="4">
        <f>VLOOKUP(A1261,[1]HistoriaOrdenCW24031155!$C$2:$O$1413,13,FALSE)</f>
        <v>44393</v>
      </c>
      <c r="H1261" t="str">
        <f t="shared" si="20"/>
        <v>Año 2</v>
      </c>
      <c r="I1261" s="2" t="str">
        <f>VLOOKUP(LEFT(A1261,3),TablasAnexas!$A$22:$B$41,2,FALSE)</f>
        <v>Putumayo</v>
      </c>
      <c r="L1261" t="str">
        <f>VLOOKUP(A1261,[1]HistoriaOrdenCW24031155!$C$2:$F$1413,4,FALSE)</f>
        <v>German Dario Mancipe</v>
      </c>
    </row>
    <row r="1262" spans="1:12" x14ac:dyDescent="0.25">
      <c r="A1262" t="str">
        <f>VLOOKUP("SurOccidente",[1]HistoriaOrdenCW24031155!$B1264:$C$1413,2,FALSE)</f>
        <v>PUT.La Pedregosa</v>
      </c>
      <c r="B1262" s="3">
        <f ca="1">SUMIF([1]HistoriaOrdenCW24031155!$C$1:$E$1413,A1262,[1]HistoriaOrdenCW24031155!$E:$E)</f>
        <v>280317563</v>
      </c>
      <c r="C1262" s="1">
        <f>SUMIFS([1]HistoriaOrdenCW24031155!$E$2:$E$1413,[1]HistoriaOrdenCW24031155!$C$2:$C$1413,A1262,[1]HistoriaOrdenCW24031155!$Z$2:$Z$1413,"")</f>
        <v>0</v>
      </c>
      <c r="D1262" s="1">
        <f>SUMIFS([1]HistoriaOrdenCW24031155!$E$2:$E$1413,[1]HistoriaOrdenCW24031155!$C$2:$C$1413,A1262,[1]HistoriaOrdenCW24031155!$Z$2:$Z$1413,"&gt; 0")</f>
        <v>280317563</v>
      </c>
      <c r="E1262" s="4">
        <f>IFERROR(IF(VLOOKUP(A1262,[1]HistoriaOrdenCW24031155!$C$2:$Z$1413,24,FALSE)=0,"",VLOOKUP(A1262,[1]HistoriaOrdenCW24031155!$C$2:$Z$1413,24,FALSE)),"")</f>
        <v>44350</v>
      </c>
      <c r="F1262" s="2" t="str">
        <f>MID(IF(VLOOKUP("SurOccidente",[1]HistoriaOrdenCW24031155!$B1264:$D$1413,2,FALSE)="NA","",(VLOOKUP("SurOccidente",[1]HistoriaOrdenCW24031155!$B1264:$D$1413,3,FALSE))),1,90)</f>
        <v>Localidades 700 - Obra Civil 100%</v>
      </c>
      <c r="G1262" s="4">
        <f>VLOOKUP(A1262,[1]HistoriaOrdenCW24031155!$C$2:$O$1413,13,FALSE)</f>
        <v>44316</v>
      </c>
      <c r="H1262" t="str">
        <f t="shared" si="20"/>
        <v>Año 2</v>
      </c>
      <c r="I1262" s="2" t="str">
        <f>VLOOKUP(LEFT(A1262,3),TablasAnexas!$A$22:$B$41,2,FALSE)</f>
        <v>Putumayo</v>
      </c>
      <c r="L1262" t="str">
        <f>VLOOKUP(A1262,[1]HistoriaOrdenCW24031155!$C$2:$F$1413,4,FALSE)</f>
        <v>Juan Carlos Gonzalez</v>
      </c>
    </row>
    <row r="1263" spans="1:12" x14ac:dyDescent="0.25">
      <c r="A1263" t="str">
        <f>VLOOKUP("SurOccidente",[1]HistoriaOrdenCW24031155!$B1265:$C$1413,2,FALSE)</f>
        <v>CAU.El Cerro Damian</v>
      </c>
      <c r="B1263" s="3">
        <f ca="1">SUMIF([1]HistoriaOrdenCW24031155!$C$1:$E$1413,A1263,[1]HistoriaOrdenCW24031155!$E:$E)</f>
        <v>281732135</v>
      </c>
      <c r="C1263" s="1">
        <f>SUMIFS([1]HistoriaOrdenCW24031155!$E$2:$E$1413,[1]HistoriaOrdenCW24031155!$C$2:$C$1413,A1263,[1]HistoriaOrdenCW24031155!$Z$2:$Z$1413,"")</f>
        <v>70000000</v>
      </c>
      <c r="D1263" s="1">
        <f>SUMIFS([1]HistoriaOrdenCW24031155!$E$2:$E$1413,[1]HistoriaOrdenCW24031155!$C$2:$C$1413,A1263,[1]HistoriaOrdenCW24031155!$Z$2:$Z$1413,"&gt; 0")</f>
        <v>211732135</v>
      </c>
      <c r="E1263" s="4">
        <f>IFERROR(IF(VLOOKUP(A1263,[1]HistoriaOrdenCW24031155!$C$2:$Z$1413,24,FALSE)=0,"",VLOOKUP(A1263,[1]HistoriaOrdenCW24031155!$C$2:$Z$1413,24,FALSE)),"")</f>
        <v>44202</v>
      </c>
      <c r="F1263" s="2" t="str">
        <f>MID(IF(VLOOKUP("SurOccidente",[1]HistoriaOrdenCW24031155!$B1265:$D$1413,2,FALSE)="NA","",(VLOOKUP("SurOccidente",[1]HistoriaOrdenCW24031155!$B1265:$D$1413,3,FALSE))),1,90)</f>
        <v>Localidades 700 - Obra Eléctrica 100%</v>
      </c>
      <c r="G1263" s="4">
        <f>VLOOKUP(A1263,[1]HistoriaOrdenCW24031155!$C$2:$O$1413,13,FALSE)</f>
        <v>44109</v>
      </c>
      <c r="H1263" t="str">
        <f t="shared" si="20"/>
        <v>Año 1</v>
      </c>
      <c r="I1263" s="2" t="str">
        <f>VLOOKUP(LEFT(A1263,3),TablasAnexas!$A$22:$B$41,2,FALSE)</f>
        <v>Cauca</v>
      </c>
      <c r="L1263" t="str">
        <f>VLOOKUP(A1263,[1]HistoriaOrdenCW24031155!$C$2:$F$1413,4,FALSE)</f>
        <v>Luis Ediel Torres</v>
      </c>
    </row>
    <row r="1264" spans="1:12" x14ac:dyDescent="0.25">
      <c r="A1264" t="str">
        <f>VLOOKUP("SurOccidente",[1]HistoriaOrdenCW24031155!$B1266:$C$1413,2,FALSE)</f>
        <v>CAU.El Cerro Damian</v>
      </c>
      <c r="B1264" s="3">
        <f ca="1">SUMIF([1]HistoriaOrdenCW24031155!$C$1:$E$1413,A1264,[1]HistoriaOrdenCW24031155!$E:$E)</f>
        <v>281732135</v>
      </c>
      <c r="C1264" s="1">
        <f>SUMIFS([1]HistoriaOrdenCW24031155!$E$2:$E$1413,[1]HistoriaOrdenCW24031155!$C$2:$C$1413,A1264,[1]HistoriaOrdenCW24031155!$Z$2:$Z$1413,"")</f>
        <v>70000000</v>
      </c>
      <c r="D1264" s="1">
        <f>SUMIFS([1]HistoriaOrdenCW24031155!$E$2:$E$1413,[1]HistoriaOrdenCW24031155!$C$2:$C$1413,A1264,[1]HistoriaOrdenCW24031155!$Z$2:$Z$1413,"&gt; 0")</f>
        <v>211732135</v>
      </c>
      <c r="E1264" s="4">
        <f>IFERROR(IF(VLOOKUP(A1264,[1]HistoriaOrdenCW24031155!$C$2:$Z$1413,24,FALSE)=0,"",VLOOKUP(A1264,[1]HistoriaOrdenCW24031155!$C$2:$Z$1413,24,FALSE)),"")</f>
        <v>44202</v>
      </c>
      <c r="F1264" s="2" t="str">
        <f>MID(IF(VLOOKUP("SurOccidente",[1]HistoriaOrdenCW24031155!$B1266:$D$1413,2,FALSE)="NA","",(VLOOKUP("SurOccidente",[1]HistoriaOrdenCW24031155!$B1266:$D$1413,3,FALSE))),1,90)</f>
        <v>Localidades 700 - Obra Civil 100%</v>
      </c>
      <c r="G1264" s="4">
        <f>VLOOKUP(A1264,[1]HistoriaOrdenCW24031155!$C$2:$O$1413,13,FALSE)</f>
        <v>44109</v>
      </c>
      <c r="H1264" t="str">
        <f t="shared" si="20"/>
        <v>Año 1</v>
      </c>
      <c r="I1264" s="2" t="str">
        <f>VLOOKUP(LEFT(A1264,3),TablasAnexas!$A$22:$B$41,2,FALSE)</f>
        <v>Cauca</v>
      </c>
      <c r="L1264" t="str">
        <f>VLOOKUP(A1264,[1]HistoriaOrdenCW24031155!$C$2:$F$1413,4,FALSE)</f>
        <v>Luis Ediel Torres</v>
      </c>
    </row>
    <row r="1265" spans="1:12" x14ac:dyDescent="0.25">
      <c r="A1265" t="str">
        <f>VLOOKUP("SurOccidente",[1]HistoriaOrdenCW24031155!$B1267:$C$1413,2,FALSE)</f>
        <v>HUI.Colombia</v>
      </c>
      <c r="B1265" s="3">
        <f ca="1">SUMIF([1]HistoriaOrdenCW24031155!$C$1:$E$1413,A1265,[1]HistoriaOrdenCW24031155!$E:$E)</f>
        <v>6000000</v>
      </c>
      <c r="C1265" s="1">
        <f>SUMIFS([1]HistoriaOrdenCW24031155!$E$2:$E$1413,[1]HistoriaOrdenCW24031155!$C$2:$C$1413,A1265,[1]HistoriaOrdenCW24031155!$Z$2:$Z$1413,"")</f>
        <v>6000000</v>
      </c>
      <c r="D1265" s="1">
        <f>SUMIFS([1]HistoriaOrdenCW24031155!$E$2:$E$1413,[1]HistoriaOrdenCW24031155!$C$2:$C$1413,A1265,[1]HistoriaOrdenCW24031155!$Z$2:$Z$1413,"&gt; 0")</f>
        <v>0</v>
      </c>
      <c r="E1265" s="4" t="str">
        <f>IFERROR(IF(VLOOKUP(A1265,[1]HistoriaOrdenCW24031155!$C$2:$Z$1413,24,FALSE)=0,"",VLOOKUP(A1265,[1]HistoriaOrdenCW24031155!$C$2:$Z$1413,24,FALSE)),"")</f>
        <v/>
      </c>
      <c r="F1265" s="2" t="str">
        <f>MID(IF(VLOOKUP("SurOccidente",[1]HistoriaOrdenCW24031155!$B1267:$D$1413,2,FALSE)="NA","",(VLOOKUP("SurOccidente",[1]HistoriaOrdenCW24031155!$B1267:$D$1413,3,FALSE))),1,90)</f>
        <v>Ampliación 3G/LTE - Ampliación Obras Civiles</v>
      </c>
      <c r="G1265" s="4">
        <f>VLOOKUP(A1265,[1]HistoriaOrdenCW24031155!$C$2:$O$1413,13,FALSE)</f>
        <v>44102</v>
      </c>
      <c r="H1265" t="str">
        <f t="shared" si="20"/>
        <v>Año 1</v>
      </c>
      <c r="I1265" s="2" t="str">
        <f>VLOOKUP(LEFT(A1265,3),TablasAnexas!$A$22:$B$41,2,FALSE)</f>
        <v>Huila</v>
      </c>
      <c r="L1265" t="str">
        <f>VLOOKUP(A1265,[1]HistoriaOrdenCW24031155!$C$2:$F$1413,4,FALSE)</f>
        <v>German David Diez</v>
      </c>
    </row>
    <row r="1266" spans="1:12" x14ac:dyDescent="0.25">
      <c r="A1266" t="str">
        <f>VLOOKUP("SurOccidente",[1]HistoriaOrdenCW24031155!$B1268:$C$1413,2,FALSE)</f>
        <v>CAQ.Santa Rosa</v>
      </c>
      <c r="B1266" s="3">
        <f ca="1">SUMIF([1]HistoriaOrdenCW24031155!$C$1:$E$1413,A1266,[1]HistoriaOrdenCW24031155!$E:$E)</f>
        <v>378817379</v>
      </c>
      <c r="C1266" s="1">
        <f>SUMIFS([1]HistoriaOrdenCW24031155!$E$2:$E$1413,[1]HistoriaOrdenCW24031155!$C$2:$C$1413,A1266,[1]HistoriaOrdenCW24031155!$Z$2:$Z$1413,"")</f>
        <v>0</v>
      </c>
      <c r="D1266" s="1">
        <f>SUMIFS([1]HistoriaOrdenCW24031155!$E$2:$E$1413,[1]HistoriaOrdenCW24031155!$C$2:$C$1413,A1266,[1]HistoriaOrdenCW24031155!$Z$2:$Z$1413,"&gt; 0")</f>
        <v>378817379</v>
      </c>
      <c r="E1266" s="4">
        <f>IFERROR(IF(VLOOKUP(A1266,[1]HistoriaOrdenCW24031155!$C$2:$Z$1413,24,FALSE)=0,"",VLOOKUP(A1266,[1]HistoriaOrdenCW24031155!$C$2:$Z$1413,24,FALSE)),"")</f>
        <v>44258</v>
      </c>
      <c r="F1266" s="2" t="str">
        <f>MID(IF(VLOOKUP("SurOccidente",[1]HistoriaOrdenCW24031155!$B1268:$D$1413,2,FALSE)="NA","",(VLOOKUP("SurOccidente",[1]HistoriaOrdenCW24031155!$B1268:$D$1413,3,FALSE))),1,90)</f>
        <v>Localidades 700 - Obra Civil 100%</v>
      </c>
      <c r="G1266" s="4">
        <f>VLOOKUP(A1266,[1]HistoriaOrdenCW24031155!$C$2:$O$1413,13,FALSE)</f>
        <v>44109</v>
      </c>
      <c r="H1266" t="str">
        <f t="shared" si="20"/>
        <v>Año 1</v>
      </c>
      <c r="I1266" s="2" t="str">
        <f>VLOOKUP(LEFT(A1266,3),TablasAnexas!$A$22:$B$41,2,FALSE)</f>
        <v>Caqueta</v>
      </c>
      <c r="L1266" t="str">
        <f>VLOOKUP(A1266,[1]HistoriaOrdenCW24031155!$C$2:$F$1413,4,FALSE)</f>
        <v>Luis Ediel Torres</v>
      </c>
    </row>
    <row r="1267" spans="1:12" x14ac:dyDescent="0.25">
      <c r="A1267" t="str">
        <f>VLOOKUP("SurOccidente",[1]HistoriaOrdenCW24031155!$B1269:$C$1413,2,FALSE)</f>
        <v>CAQ.Santa Rosa</v>
      </c>
      <c r="B1267" s="3">
        <f ca="1">SUMIF([1]HistoriaOrdenCW24031155!$C$1:$E$1413,A1267,[1]HistoriaOrdenCW24031155!$E:$E)</f>
        <v>378817379</v>
      </c>
      <c r="C1267" s="1">
        <f>SUMIFS([1]HistoriaOrdenCW24031155!$E$2:$E$1413,[1]HistoriaOrdenCW24031155!$C$2:$C$1413,A1267,[1]HistoriaOrdenCW24031155!$Z$2:$Z$1413,"")</f>
        <v>0</v>
      </c>
      <c r="D1267" s="1">
        <f>SUMIFS([1]HistoriaOrdenCW24031155!$E$2:$E$1413,[1]HistoriaOrdenCW24031155!$C$2:$C$1413,A1267,[1]HistoriaOrdenCW24031155!$Z$2:$Z$1413,"&gt; 0")</f>
        <v>378817379</v>
      </c>
      <c r="E1267" s="4">
        <f>IFERROR(IF(VLOOKUP(A1267,[1]HistoriaOrdenCW24031155!$C$2:$Z$1413,24,FALSE)=0,"",VLOOKUP(A1267,[1]HistoriaOrdenCW24031155!$C$2:$Z$1413,24,FALSE)),"")</f>
        <v>44258</v>
      </c>
      <c r="F1267" s="2" t="str">
        <f>MID(IF(VLOOKUP("SurOccidente",[1]HistoriaOrdenCW24031155!$B1269:$D$1413,2,FALSE)="NA","",(VLOOKUP("SurOccidente",[1]HistoriaOrdenCW24031155!$B1269:$D$1413,3,FALSE))),1,90)</f>
        <v>Localidades 700 - Suministro e Instalación Torre</v>
      </c>
      <c r="G1267" s="4">
        <f>VLOOKUP(A1267,[1]HistoriaOrdenCW24031155!$C$2:$O$1413,13,FALSE)</f>
        <v>44109</v>
      </c>
      <c r="H1267" t="str">
        <f t="shared" si="20"/>
        <v>Año 1</v>
      </c>
      <c r="I1267" s="2" t="str">
        <f>VLOOKUP(LEFT(A1267,3),TablasAnexas!$A$22:$B$41,2,FALSE)</f>
        <v>Caqueta</v>
      </c>
      <c r="L1267" t="str">
        <f>VLOOKUP(A1267,[1]HistoriaOrdenCW24031155!$C$2:$F$1413,4,FALSE)</f>
        <v>Luis Ediel Torres</v>
      </c>
    </row>
    <row r="1268" spans="1:12" x14ac:dyDescent="0.25">
      <c r="A1268" t="str">
        <f>VLOOKUP("SurOccidente",[1]HistoriaOrdenCW24031155!$B1270:$C$1413,2,FALSE)</f>
        <v>CAQ.Santa Rosa</v>
      </c>
      <c r="B1268" s="3">
        <f ca="1">SUMIF([1]HistoriaOrdenCW24031155!$C$1:$E$1413,A1268,[1]HistoriaOrdenCW24031155!$E:$E)</f>
        <v>378817379</v>
      </c>
      <c r="C1268" s="1">
        <f>SUMIFS([1]HistoriaOrdenCW24031155!$E$2:$E$1413,[1]HistoriaOrdenCW24031155!$C$2:$C$1413,A1268,[1]HistoriaOrdenCW24031155!$Z$2:$Z$1413,"")</f>
        <v>0</v>
      </c>
      <c r="D1268" s="1">
        <f>SUMIFS([1]HistoriaOrdenCW24031155!$E$2:$E$1413,[1]HistoriaOrdenCW24031155!$C$2:$C$1413,A1268,[1]HistoriaOrdenCW24031155!$Z$2:$Z$1413,"&gt; 0")</f>
        <v>378817379</v>
      </c>
      <c r="E1268" s="4">
        <f>IFERROR(IF(VLOOKUP(A1268,[1]HistoriaOrdenCW24031155!$C$2:$Z$1413,24,FALSE)=0,"",VLOOKUP(A1268,[1]HistoriaOrdenCW24031155!$C$2:$Z$1413,24,FALSE)),"")</f>
        <v>44258</v>
      </c>
      <c r="F1268" s="2" t="str">
        <f>MID(IF(VLOOKUP("SurOccidente",[1]HistoriaOrdenCW24031155!$B1270:$D$1413,2,FALSE)="NA","",(VLOOKUP("SurOccidente",[1]HistoriaOrdenCW24031155!$B1270:$D$1413,3,FALSE))),1,90)</f>
        <v>Localidades 700 - Cimentación Torre</v>
      </c>
      <c r="G1268" s="4">
        <f>VLOOKUP(A1268,[1]HistoriaOrdenCW24031155!$C$2:$O$1413,13,FALSE)</f>
        <v>44109</v>
      </c>
      <c r="H1268" t="str">
        <f t="shared" si="20"/>
        <v>Año 1</v>
      </c>
      <c r="I1268" s="2" t="str">
        <f>VLOOKUP(LEFT(A1268,3),TablasAnexas!$A$22:$B$41,2,FALSE)</f>
        <v>Caqueta</v>
      </c>
      <c r="L1268" t="str">
        <f>VLOOKUP(A1268,[1]HistoriaOrdenCW24031155!$C$2:$F$1413,4,FALSE)</f>
        <v>Luis Ediel Torres</v>
      </c>
    </row>
    <row r="1269" spans="1:12" x14ac:dyDescent="0.25">
      <c r="A1269" t="str">
        <f>VLOOKUP("SurOccidente",[1]HistoriaOrdenCW24031155!$B1271:$C$1413,2,FALSE)</f>
        <v>NAR.Zapote</v>
      </c>
      <c r="B1269" s="3">
        <f ca="1">SUMIF([1]HistoriaOrdenCW24031155!$C$1:$E$1413,A1269,[1]HistoriaOrdenCW24031155!$E:$E)</f>
        <v>561263023</v>
      </c>
      <c r="C1269" s="1">
        <f>SUMIFS([1]HistoriaOrdenCW24031155!$E$2:$E$1413,[1]HistoriaOrdenCW24031155!$C$2:$C$1413,A1269,[1]HistoriaOrdenCW24031155!$Z$2:$Z$1413,"")</f>
        <v>40000000</v>
      </c>
      <c r="D1269" s="1">
        <f>SUMIFS([1]HistoriaOrdenCW24031155!$E$2:$E$1413,[1]HistoriaOrdenCW24031155!$C$2:$C$1413,A1269,[1]HistoriaOrdenCW24031155!$Z$2:$Z$1413,"&gt; 0")</f>
        <v>521263023</v>
      </c>
      <c r="E1269" s="4">
        <f>IFERROR(IF(VLOOKUP(A1269,[1]HistoriaOrdenCW24031155!$C$2:$Z$1413,24,FALSE)=0,"",VLOOKUP(A1269,[1]HistoriaOrdenCW24031155!$C$2:$Z$1413,24,FALSE)),"")</f>
        <v>44533</v>
      </c>
      <c r="F1269" s="2" t="str">
        <f>MID(IF(VLOOKUP("SurOccidente",[1]HistoriaOrdenCW24031155!$B1271:$D$1413,2,FALSE)="NA","",(VLOOKUP("SurOccidente",[1]HistoriaOrdenCW24031155!$B1271:$D$1413,3,FALSE))),1,90)</f>
        <v>Localidades 700 - Obra Civil 100%</v>
      </c>
      <c r="G1269" s="4">
        <f>VLOOKUP(A1269,[1]HistoriaOrdenCW24031155!$C$2:$O$1413,13,FALSE)</f>
        <v>44116</v>
      </c>
      <c r="H1269" t="str">
        <f t="shared" si="20"/>
        <v>Año 1</v>
      </c>
      <c r="I1269" s="2" t="str">
        <f>VLOOKUP(LEFT(A1269,3),TablasAnexas!$A$22:$B$41,2,FALSE)</f>
        <v>Nariño</v>
      </c>
      <c r="L1269" t="str">
        <f>VLOOKUP(A1269,[1]HistoriaOrdenCW24031155!$C$2:$F$1413,4,FALSE)</f>
        <v>Juan Carlos Gonzalez</v>
      </c>
    </row>
    <row r="1270" spans="1:12" x14ac:dyDescent="0.25">
      <c r="A1270" t="str">
        <f>VLOOKUP("SurOccidente",[1]HistoriaOrdenCW24031155!$B1272:$C$1413,2,FALSE)</f>
        <v>CAQ.Puerto Hungria</v>
      </c>
      <c r="B1270" s="3">
        <f ca="1">SUMIF([1]HistoriaOrdenCW24031155!$C$1:$E$1413,A1270,[1]HistoriaOrdenCW24031155!$E:$E)</f>
        <v>359065818</v>
      </c>
      <c r="C1270" s="1">
        <f>SUMIFS([1]HistoriaOrdenCW24031155!$E$2:$E$1413,[1]HistoriaOrdenCW24031155!$C$2:$C$1413,A1270,[1]HistoriaOrdenCW24031155!$Z$2:$Z$1413,"")</f>
        <v>0</v>
      </c>
      <c r="D1270" s="1">
        <f>SUMIFS([1]HistoriaOrdenCW24031155!$E$2:$E$1413,[1]HistoriaOrdenCW24031155!$C$2:$C$1413,A1270,[1]HistoriaOrdenCW24031155!$Z$2:$Z$1413,"&gt; 0")</f>
        <v>359065818</v>
      </c>
      <c r="E1270" s="4">
        <f>IFERROR(IF(VLOOKUP(A1270,[1]HistoriaOrdenCW24031155!$C$2:$Z$1413,24,FALSE)=0,"",VLOOKUP(A1270,[1]HistoriaOrdenCW24031155!$C$2:$Z$1413,24,FALSE)),"")</f>
        <v>44473</v>
      </c>
      <c r="F1270" s="2" t="str">
        <f>MID(IF(VLOOKUP("SurOccidente",[1]HistoriaOrdenCW24031155!$B1272:$D$1413,2,FALSE)="NA","",(VLOOKUP("SurOccidente",[1]HistoriaOrdenCW24031155!$B1272:$D$1413,3,FALSE))),1,90)</f>
        <v>Localidades 700 - Obra Eléctrica 100%</v>
      </c>
      <c r="G1270" s="4">
        <f>VLOOKUP(A1270,[1]HistoriaOrdenCW24031155!$C$2:$O$1413,13,FALSE)</f>
        <v>44109</v>
      </c>
      <c r="H1270" t="str">
        <f t="shared" si="20"/>
        <v>Año 1</v>
      </c>
      <c r="I1270" s="2" t="str">
        <f>VLOOKUP(LEFT(A1270,3),TablasAnexas!$A$22:$B$41,2,FALSE)</f>
        <v>Caqueta</v>
      </c>
      <c r="L1270" t="str">
        <f>VLOOKUP(A1270,[1]HistoriaOrdenCW24031155!$C$2:$F$1413,4,FALSE)</f>
        <v>Luis Ediel Torres</v>
      </c>
    </row>
    <row r="1271" spans="1:12" x14ac:dyDescent="0.25">
      <c r="A1271" t="str">
        <f>VLOOKUP("SurOccidente",[1]HistoriaOrdenCW24031155!$B1273:$C$1413,2,FALSE)</f>
        <v>CAQ.Puerto Hungria</v>
      </c>
      <c r="B1271" s="3">
        <f ca="1">SUMIF([1]HistoriaOrdenCW24031155!$C$1:$E$1413,A1271,[1]HistoriaOrdenCW24031155!$E:$E)</f>
        <v>359065818</v>
      </c>
      <c r="C1271" s="1">
        <f>SUMIFS([1]HistoriaOrdenCW24031155!$E$2:$E$1413,[1]HistoriaOrdenCW24031155!$C$2:$C$1413,A1271,[1]HistoriaOrdenCW24031155!$Z$2:$Z$1413,"")</f>
        <v>0</v>
      </c>
      <c r="D1271" s="1">
        <f>SUMIFS([1]HistoriaOrdenCW24031155!$E$2:$E$1413,[1]HistoriaOrdenCW24031155!$C$2:$C$1413,A1271,[1]HistoriaOrdenCW24031155!$Z$2:$Z$1413,"&gt; 0")</f>
        <v>359065818</v>
      </c>
      <c r="E1271" s="4">
        <f>IFERROR(IF(VLOOKUP(A1271,[1]HistoriaOrdenCW24031155!$C$2:$Z$1413,24,FALSE)=0,"",VLOOKUP(A1271,[1]HistoriaOrdenCW24031155!$C$2:$Z$1413,24,FALSE)),"")</f>
        <v>44473</v>
      </c>
      <c r="F1271" s="2" t="str">
        <f>MID(IF(VLOOKUP("SurOccidente",[1]HistoriaOrdenCW24031155!$B1273:$D$1413,2,FALSE)="NA","",(VLOOKUP("SurOccidente",[1]HistoriaOrdenCW24031155!$B1273:$D$1413,3,FALSE))),1,90)</f>
        <v>Localidades 700 - Obra Civil 100%</v>
      </c>
      <c r="G1271" s="4">
        <f>VLOOKUP(A1271,[1]HistoriaOrdenCW24031155!$C$2:$O$1413,13,FALSE)</f>
        <v>44109</v>
      </c>
      <c r="H1271" t="str">
        <f t="shared" si="20"/>
        <v>Año 1</v>
      </c>
      <c r="I1271" s="2" t="str">
        <f>VLOOKUP(LEFT(A1271,3),TablasAnexas!$A$22:$B$41,2,FALSE)</f>
        <v>Caqueta</v>
      </c>
      <c r="L1271" t="str">
        <f>VLOOKUP(A1271,[1]HistoriaOrdenCW24031155!$C$2:$F$1413,4,FALSE)</f>
        <v>Luis Ediel Torres</v>
      </c>
    </row>
    <row r="1272" spans="1:12" x14ac:dyDescent="0.25">
      <c r="A1272" t="str">
        <f>VLOOKUP("SurOccidente",[1]HistoriaOrdenCW24031155!$B1274:$C$1413,2,FALSE)</f>
        <v>CAQ.Puerto Hungria</v>
      </c>
      <c r="B1272" s="3">
        <f ca="1">SUMIF([1]HistoriaOrdenCW24031155!$C$1:$E$1413,A1272,[1]HistoriaOrdenCW24031155!$E:$E)</f>
        <v>359065818</v>
      </c>
      <c r="C1272" s="1">
        <f>SUMIFS([1]HistoriaOrdenCW24031155!$E$2:$E$1413,[1]HistoriaOrdenCW24031155!$C$2:$C$1413,A1272,[1]HistoriaOrdenCW24031155!$Z$2:$Z$1413,"")</f>
        <v>0</v>
      </c>
      <c r="D1272" s="1">
        <f>SUMIFS([1]HistoriaOrdenCW24031155!$E$2:$E$1413,[1]HistoriaOrdenCW24031155!$C$2:$C$1413,A1272,[1]HistoriaOrdenCW24031155!$Z$2:$Z$1413,"&gt; 0")</f>
        <v>359065818</v>
      </c>
      <c r="E1272" s="4">
        <f>IFERROR(IF(VLOOKUP(A1272,[1]HistoriaOrdenCW24031155!$C$2:$Z$1413,24,FALSE)=0,"",VLOOKUP(A1272,[1]HistoriaOrdenCW24031155!$C$2:$Z$1413,24,FALSE)),"")</f>
        <v>44473</v>
      </c>
      <c r="F1272" s="2" t="str">
        <f>MID(IF(VLOOKUP("SurOccidente",[1]HistoriaOrdenCW24031155!$B1274:$D$1413,2,FALSE)="NA","",(VLOOKUP("SurOccidente",[1]HistoriaOrdenCW24031155!$B1274:$D$1413,3,FALSE))),1,90)</f>
        <v>Localidades 700 - Suministro e Instalación Torre</v>
      </c>
      <c r="G1272" s="4">
        <f>VLOOKUP(A1272,[1]HistoriaOrdenCW24031155!$C$2:$O$1413,13,FALSE)</f>
        <v>44109</v>
      </c>
      <c r="H1272" t="str">
        <f t="shared" si="20"/>
        <v>Año 1</v>
      </c>
      <c r="I1272" s="2" t="str">
        <f>VLOOKUP(LEFT(A1272,3),TablasAnexas!$A$22:$B$41,2,FALSE)</f>
        <v>Caqueta</v>
      </c>
      <c r="L1272" t="str">
        <f>VLOOKUP(A1272,[1]HistoriaOrdenCW24031155!$C$2:$F$1413,4,FALSE)</f>
        <v>Luis Ediel Torres</v>
      </c>
    </row>
    <row r="1273" spans="1:12" x14ac:dyDescent="0.25">
      <c r="A1273" t="str">
        <f>VLOOKUP("SurOccidente",[1]HistoriaOrdenCW24031155!$B1275:$C$1413,2,FALSE)</f>
        <v>CAQ.Puerto Hungria</v>
      </c>
      <c r="B1273" s="3">
        <f ca="1">SUMIF([1]HistoriaOrdenCW24031155!$C$1:$E$1413,A1273,[1]HistoriaOrdenCW24031155!$E:$E)</f>
        <v>359065818</v>
      </c>
      <c r="C1273" s="1">
        <f>SUMIFS([1]HistoriaOrdenCW24031155!$E$2:$E$1413,[1]HistoriaOrdenCW24031155!$C$2:$C$1413,A1273,[1]HistoriaOrdenCW24031155!$Z$2:$Z$1413,"")</f>
        <v>0</v>
      </c>
      <c r="D1273" s="1">
        <f>SUMIFS([1]HistoriaOrdenCW24031155!$E$2:$E$1413,[1]HistoriaOrdenCW24031155!$C$2:$C$1413,A1273,[1]HistoriaOrdenCW24031155!$Z$2:$Z$1413,"&gt; 0")</f>
        <v>359065818</v>
      </c>
      <c r="E1273" s="4">
        <f>IFERROR(IF(VLOOKUP(A1273,[1]HistoriaOrdenCW24031155!$C$2:$Z$1413,24,FALSE)=0,"",VLOOKUP(A1273,[1]HistoriaOrdenCW24031155!$C$2:$Z$1413,24,FALSE)),"")</f>
        <v>44473</v>
      </c>
      <c r="F1273" s="2" t="str">
        <f>MID(IF(VLOOKUP("SurOccidente",[1]HistoriaOrdenCW24031155!$B1275:$D$1413,2,FALSE)="NA","",(VLOOKUP("SurOccidente",[1]HistoriaOrdenCW24031155!$B1275:$D$1413,3,FALSE))),1,90)</f>
        <v>Localidades 700 - Cimentación Torre</v>
      </c>
      <c r="G1273" s="4">
        <f>VLOOKUP(A1273,[1]HistoriaOrdenCW24031155!$C$2:$O$1413,13,FALSE)</f>
        <v>44109</v>
      </c>
      <c r="H1273" t="str">
        <f t="shared" si="20"/>
        <v>Año 1</v>
      </c>
      <c r="I1273" s="2" t="str">
        <f>VLOOKUP(LEFT(A1273,3),TablasAnexas!$A$22:$B$41,2,FALSE)</f>
        <v>Caqueta</v>
      </c>
      <c r="L1273" t="str">
        <f>VLOOKUP(A1273,[1]HistoriaOrdenCW24031155!$C$2:$F$1413,4,FALSE)</f>
        <v>Luis Ediel Torres</v>
      </c>
    </row>
    <row r="1274" spans="1:12" x14ac:dyDescent="0.25">
      <c r="A1274" t="str">
        <f>VLOOKUP("SurOccidente",[1]HistoriaOrdenCW24031155!$B1276:$C$1413,2,FALSE)</f>
        <v>CAL.San Joaquin</v>
      </c>
      <c r="B1274" s="3">
        <f ca="1">SUMIF([1]HistoriaOrdenCW24031155!$C$1:$E$1413,A1274,[1]HistoriaOrdenCW24031155!$E:$E)</f>
        <v>12633728</v>
      </c>
      <c r="C1274" s="1">
        <f>SUMIFS([1]HistoriaOrdenCW24031155!$E$2:$E$1413,[1]HistoriaOrdenCW24031155!$C$2:$C$1413,A1274,[1]HistoriaOrdenCW24031155!$Z$2:$Z$1413,"")</f>
        <v>12633728</v>
      </c>
      <c r="D1274" s="1">
        <f>SUMIFS([1]HistoriaOrdenCW24031155!$E$2:$E$1413,[1]HistoriaOrdenCW24031155!$C$2:$C$1413,A1274,[1]HistoriaOrdenCW24031155!$Z$2:$Z$1413,"&gt; 0")</f>
        <v>0</v>
      </c>
      <c r="E1274" s="4" t="str">
        <f>IFERROR(IF(VLOOKUP(A1274,[1]HistoriaOrdenCW24031155!$C$2:$Z$1413,24,FALSE)=0,"",VLOOKUP(A1274,[1]HistoriaOrdenCW24031155!$C$2:$Z$1413,24,FALSE)),"")</f>
        <v/>
      </c>
      <c r="F1274" s="2" t="str">
        <f>MID(IF(VLOOKUP("SurOccidente",[1]HistoriaOrdenCW24031155!$B1276:$D$1413,2,FALSE)="NA","",(VLOOKUP("SurOccidente",[1]HistoriaOrdenCW24031155!$B1276:$D$1413,3,FALSE))),1,90)</f>
        <v>Ampliación Ciudades Capitales - Ampliación Obras Civiles</v>
      </c>
      <c r="G1274" s="4">
        <f>VLOOKUP(A1274,[1]HistoriaOrdenCW24031155!$C$2:$O$1413,13,FALSE)</f>
        <v>44102</v>
      </c>
      <c r="H1274" t="str">
        <f t="shared" si="20"/>
        <v>Año 1</v>
      </c>
      <c r="I1274" s="2" t="str">
        <f>VLOOKUP(LEFT(A1274,3),TablasAnexas!$A$22:$B$41,2,FALSE)</f>
        <v>Cali</v>
      </c>
      <c r="L1274" t="str">
        <f>VLOOKUP(A1274,[1]HistoriaOrdenCW24031155!$C$2:$F$1413,4,FALSE)</f>
        <v>German David Diez</v>
      </c>
    </row>
    <row r="1275" spans="1:12" x14ac:dyDescent="0.25">
      <c r="A1275" t="str">
        <f>VLOOKUP("SurOccidente",[1]HistoriaOrdenCW24031155!$B1277:$C$1413,2,FALSE)</f>
        <v>CAL.Centenario</v>
      </c>
      <c r="B1275" s="3">
        <f ca="1">SUMIF([1]HistoriaOrdenCW24031155!$C$1:$E$1413,A1275,[1]HistoriaOrdenCW24031155!$E:$E)</f>
        <v>7500000</v>
      </c>
      <c r="C1275" s="1">
        <f>SUMIFS([1]HistoriaOrdenCW24031155!$E$2:$E$1413,[1]HistoriaOrdenCW24031155!$C$2:$C$1413,A1275,[1]HistoriaOrdenCW24031155!$Z$2:$Z$1413,"")</f>
        <v>7500000</v>
      </c>
      <c r="D1275" s="1">
        <f>SUMIFS([1]HistoriaOrdenCW24031155!$E$2:$E$1413,[1]HistoriaOrdenCW24031155!$C$2:$C$1413,A1275,[1]HistoriaOrdenCW24031155!$Z$2:$Z$1413,"&gt; 0")</f>
        <v>0</v>
      </c>
      <c r="E1275" s="4" t="str">
        <f>IFERROR(IF(VLOOKUP(A1275,[1]HistoriaOrdenCW24031155!$C$2:$Z$1413,24,FALSE)=0,"",VLOOKUP(A1275,[1]HistoriaOrdenCW24031155!$C$2:$Z$1413,24,FALSE)),"")</f>
        <v/>
      </c>
      <c r="F1275" s="2" t="str">
        <f>MID(IF(VLOOKUP("SurOccidente",[1]HistoriaOrdenCW24031155!$B1277:$D$1413,2,FALSE)="NA","",(VLOOKUP("SurOccidente",[1]HistoriaOrdenCW24031155!$B1277:$D$1413,3,FALSE))),1,90)</f>
        <v>Ampliación Ciudades Capitales - Ampliación Obras Civiles</v>
      </c>
      <c r="G1275" s="4">
        <f>VLOOKUP(A1275,[1]HistoriaOrdenCW24031155!$C$2:$O$1413,13,FALSE)</f>
        <v>44102</v>
      </c>
      <c r="H1275" t="str">
        <f t="shared" si="20"/>
        <v>Año 1</v>
      </c>
      <c r="I1275" s="2" t="str">
        <f>VLOOKUP(LEFT(A1275,3),TablasAnexas!$A$22:$B$41,2,FALSE)</f>
        <v>Cali</v>
      </c>
      <c r="L1275" t="str">
        <f>VLOOKUP(A1275,[1]HistoriaOrdenCW24031155!$C$2:$F$1413,4,FALSE)</f>
        <v>German David Diez</v>
      </c>
    </row>
    <row r="1276" spans="1:12" x14ac:dyDescent="0.25">
      <c r="A1276" t="str">
        <f>VLOOKUP("SurOccidente",[1]HistoriaOrdenCW24031155!$B1278:$C$1413,2,FALSE)</f>
        <v>CAU.EL Rosario-2</v>
      </c>
      <c r="B1276" s="3">
        <f ca="1">SUMIF([1]HistoriaOrdenCW24031155!$C$1:$E$1413,A1276,[1]HistoriaOrdenCW24031155!$E:$E)</f>
        <v>309949035</v>
      </c>
      <c r="C1276" s="1">
        <f>SUMIFS([1]HistoriaOrdenCW24031155!$E$2:$E$1413,[1]HistoriaOrdenCW24031155!$C$2:$C$1413,A1276,[1]HistoriaOrdenCW24031155!$Z$2:$Z$1413,"")</f>
        <v>65000000</v>
      </c>
      <c r="D1276" s="1">
        <f>SUMIFS([1]HistoriaOrdenCW24031155!$E$2:$E$1413,[1]HistoriaOrdenCW24031155!$C$2:$C$1413,A1276,[1]HistoriaOrdenCW24031155!$Z$2:$Z$1413,"&gt; 0")</f>
        <v>244949035</v>
      </c>
      <c r="E1276" s="4" t="str">
        <f>IFERROR(IF(VLOOKUP(A1276,[1]HistoriaOrdenCW24031155!$C$2:$Z$1413,24,FALSE)=0,"",VLOOKUP(A1276,[1]HistoriaOrdenCW24031155!$C$2:$Z$1413,24,FALSE)),"")</f>
        <v/>
      </c>
      <c r="F1276" s="2" t="str">
        <f>MID(IF(VLOOKUP("SurOccidente",[1]HistoriaOrdenCW24031155!$B1278:$D$1413,2,FALSE)="NA","",(VLOOKUP("SurOccidente",[1]HistoriaOrdenCW24031155!$B1278:$D$1413,3,FALSE))),1,90)</f>
        <v>Localidades 700 - Suministro e Instalación Torre</v>
      </c>
      <c r="G1276" s="4">
        <f>VLOOKUP(A1276,[1]HistoriaOrdenCW24031155!$C$2:$O$1413,13,FALSE)</f>
        <v>44390</v>
      </c>
      <c r="H1276" t="str">
        <f t="shared" si="20"/>
        <v>Año 2</v>
      </c>
      <c r="I1276" s="2" t="str">
        <f>VLOOKUP(LEFT(A1276,3),TablasAnexas!$A$22:$B$41,2,FALSE)</f>
        <v>Cauca</v>
      </c>
      <c r="L1276" t="str">
        <f>VLOOKUP(A1276,[1]HistoriaOrdenCW24031155!$C$2:$F$1413,4,FALSE)</f>
        <v>Rafael Angel Garcia</v>
      </c>
    </row>
    <row r="1277" spans="1:12" x14ac:dyDescent="0.25">
      <c r="A1277" t="str">
        <f>VLOOKUP("SurOccidente",[1]HistoriaOrdenCW24031155!$B1279:$C$1413,2,FALSE)</f>
        <v>HUI.ECP Mangos</v>
      </c>
      <c r="B1277" s="3">
        <f ca="1">SUMIF([1]HistoriaOrdenCW24031155!$C$1:$E$1413,A1277,[1]HistoriaOrdenCW24031155!$E:$E)</f>
        <v>98184122</v>
      </c>
      <c r="C1277" s="1">
        <f>SUMIFS([1]HistoriaOrdenCW24031155!$E$2:$E$1413,[1]HistoriaOrdenCW24031155!$C$2:$C$1413,A1277,[1]HistoriaOrdenCW24031155!$Z$2:$Z$1413,"")</f>
        <v>0</v>
      </c>
      <c r="D1277" s="1">
        <f>SUMIFS([1]HistoriaOrdenCW24031155!$E$2:$E$1413,[1]HistoriaOrdenCW24031155!$C$2:$C$1413,A1277,[1]HistoriaOrdenCW24031155!$Z$2:$Z$1413,"&gt; 0")</f>
        <v>98184122</v>
      </c>
      <c r="E1277" s="4">
        <f>IFERROR(IF(VLOOKUP(A1277,[1]HistoriaOrdenCW24031155!$C$2:$Z$1413,24,FALSE)=0,"",VLOOKUP(A1277,[1]HistoriaOrdenCW24031155!$C$2:$Z$1413,24,FALSE)),"")</f>
        <v>44378</v>
      </c>
      <c r="F1277" s="2" t="str">
        <f>MID(IF(VLOOKUP("SurOccidente",[1]HistoriaOrdenCW24031155!$B1279:$D$1413,2,FALSE)="NA","",(VLOOKUP("SurOccidente",[1]HistoriaOrdenCW24031155!$B1279:$D$1413,3,FALSE))),1,90)</f>
        <v>Plan de Expansión - Obra Civil 100%</v>
      </c>
      <c r="G1277" s="4">
        <f>VLOOKUP(A1277,[1]HistoriaOrdenCW24031155!$C$2:$O$1413,13,FALSE)</f>
        <v>44319</v>
      </c>
      <c r="H1277" t="str">
        <f t="shared" si="20"/>
        <v>Año 2</v>
      </c>
      <c r="I1277" s="2" t="str">
        <f>VLOOKUP(LEFT(A1277,3),TablasAnexas!$A$22:$B$41,2,FALSE)</f>
        <v>Huila</v>
      </c>
      <c r="L1277" t="str">
        <f>VLOOKUP(A1277,[1]HistoriaOrdenCW24031155!$C$2:$F$1413,4,FALSE)</f>
        <v>Luis Ediel Torres</v>
      </c>
    </row>
    <row r="1278" spans="1:12" x14ac:dyDescent="0.25">
      <c r="A1278" t="str">
        <f>VLOOKUP("SurOccidente",[1]HistoriaOrdenCW24031155!$B1280:$C$1413,2,FALSE)</f>
        <v>HUI.ECP Tello</v>
      </c>
      <c r="B1278" s="3">
        <f ca="1">SUMIF([1]HistoriaOrdenCW24031155!$C$1:$E$1413,A1278,[1]HistoriaOrdenCW24031155!$E:$E)</f>
        <v>61846011</v>
      </c>
      <c r="C1278" s="1">
        <f>SUMIFS([1]HistoriaOrdenCW24031155!$E$2:$E$1413,[1]HistoriaOrdenCW24031155!$C$2:$C$1413,A1278,[1]HistoriaOrdenCW24031155!$Z$2:$Z$1413,"")</f>
        <v>0</v>
      </c>
      <c r="D1278" s="1">
        <f>SUMIFS([1]HistoriaOrdenCW24031155!$E$2:$E$1413,[1]HistoriaOrdenCW24031155!$C$2:$C$1413,A1278,[1]HistoriaOrdenCW24031155!$Z$2:$Z$1413,"&gt; 0")</f>
        <v>61846011</v>
      </c>
      <c r="E1278" s="4">
        <f>IFERROR(IF(VLOOKUP(A1278,[1]HistoriaOrdenCW24031155!$C$2:$Z$1413,24,FALSE)=0,"",VLOOKUP(A1278,[1]HistoriaOrdenCW24031155!$C$2:$Z$1413,24,FALSE)),"")</f>
        <v>44291</v>
      </c>
      <c r="F1278" s="2" t="str">
        <f>MID(IF(VLOOKUP("SurOccidente",[1]HistoriaOrdenCW24031155!$B1280:$D$1413,2,FALSE)="NA","",(VLOOKUP("SurOccidente",[1]HistoriaOrdenCW24031155!$B1280:$D$1413,3,FALSE))),1,90)</f>
        <v>Plan de Expansión - Obra Civil 100%</v>
      </c>
      <c r="G1278" s="4">
        <f>VLOOKUP(A1278,[1]HistoriaOrdenCW24031155!$C$2:$O$1413,13,FALSE)</f>
        <v>44102</v>
      </c>
      <c r="H1278" t="str">
        <f t="shared" si="20"/>
        <v>Año 1</v>
      </c>
      <c r="I1278" s="2" t="str">
        <f>VLOOKUP(LEFT(A1278,3),TablasAnexas!$A$22:$B$41,2,FALSE)</f>
        <v>Huila</v>
      </c>
      <c r="L1278" t="str">
        <f>VLOOKUP(A1278,[1]HistoriaOrdenCW24031155!$C$2:$F$1413,4,FALSE)</f>
        <v>Luis Ediel Torres</v>
      </c>
    </row>
    <row r="1279" spans="1:12" x14ac:dyDescent="0.25">
      <c r="A1279" t="str">
        <f>VLOOKUP("SurOccidente",[1]HistoriaOrdenCW24031155!$B1281:$C$1413,2,FALSE)</f>
        <v>NAR.Santa Anita</v>
      </c>
      <c r="B1279" s="3">
        <f ca="1">SUMIF([1]HistoriaOrdenCW24031155!$C$1:$E$1413,A1279,[1]HistoriaOrdenCW24031155!$E:$E)</f>
        <v>389601776</v>
      </c>
      <c r="C1279" s="1">
        <f>SUMIFS([1]HistoriaOrdenCW24031155!$E$2:$E$1413,[1]HistoriaOrdenCW24031155!$C$2:$C$1413,A1279,[1]HistoriaOrdenCW24031155!$Z$2:$Z$1413,"")</f>
        <v>40000000</v>
      </c>
      <c r="D1279" s="1">
        <f>SUMIFS([1]HistoriaOrdenCW24031155!$E$2:$E$1413,[1]HistoriaOrdenCW24031155!$C$2:$C$1413,A1279,[1]HistoriaOrdenCW24031155!$Z$2:$Z$1413,"&gt; 0")</f>
        <v>349601776</v>
      </c>
      <c r="E1279" s="4" t="str">
        <f>IFERROR(IF(VLOOKUP(A1279,[1]HistoriaOrdenCW24031155!$C$2:$Z$1413,24,FALSE)=0,"",VLOOKUP(A1279,[1]HistoriaOrdenCW24031155!$C$2:$Z$1413,24,FALSE)),"")</f>
        <v/>
      </c>
      <c r="F1279" s="2" t="str">
        <f>MID(IF(VLOOKUP("SurOccidente",[1]HistoriaOrdenCW24031155!$B1281:$D$1413,2,FALSE)="NA","",(VLOOKUP("SurOccidente",[1]HistoriaOrdenCW24031155!$B1281:$D$1413,3,FALSE))),1,90)</f>
        <v>Localidades 700 - Obra Civil 100%</v>
      </c>
      <c r="G1279" s="4">
        <f>VLOOKUP(A1279,[1]HistoriaOrdenCW24031155!$C$2:$O$1413,13,FALSE)</f>
        <v>44109</v>
      </c>
      <c r="H1279" t="str">
        <f t="shared" si="20"/>
        <v>Año 1</v>
      </c>
      <c r="I1279" s="2" t="str">
        <f>VLOOKUP(LEFT(A1279,3),TablasAnexas!$A$22:$B$41,2,FALSE)</f>
        <v>Nariño</v>
      </c>
      <c r="L1279" t="str">
        <f>VLOOKUP(A1279,[1]HistoriaOrdenCW24031155!$C$2:$F$1413,4,FALSE)</f>
        <v>Juan Carlos Gonzalez</v>
      </c>
    </row>
    <row r="1280" spans="1:12" x14ac:dyDescent="0.25">
      <c r="A1280" t="str">
        <f>VLOOKUP("SurOccidente",[1]HistoriaOrdenCW24031155!$B1282:$C$1413,2,FALSE)</f>
        <v>CAQ.Versalles</v>
      </c>
      <c r="B1280" s="3">
        <f ca="1">SUMIF([1]HistoriaOrdenCW24031155!$C$1:$E$1413,A1280,[1]HistoriaOrdenCW24031155!$E:$E)</f>
        <v>259743329</v>
      </c>
      <c r="C1280" s="1">
        <f>SUMIFS([1]HistoriaOrdenCW24031155!$E$2:$E$1413,[1]HistoriaOrdenCW24031155!$C$2:$C$1413,A1280,[1]HistoriaOrdenCW24031155!$Z$2:$Z$1413,"")</f>
        <v>0</v>
      </c>
      <c r="D1280" s="1">
        <f>SUMIFS([1]HistoriaOrdenCW24031155!$E$2:$E$1413,[1]HistoriaOrdenCW24031155!$C$2:$C$1413,A1280,[1]HistoriaOrdenCW24031155!$Z$2:$Z$1413,"&gt; 0")</f>
        <v>259743329</v>
      </c>
      <c r="E1280" s="4">
        <f>IFERROR(IF(VLOOKUP(A1280,[1]HistoriaOrdenCW24031155!$C$2:$Z$1413,24,FALSE)=0,"",VLOOKUP(A1280,[1]HistoriaOrdenCW24031155!$C$2:$Z$1413,24,FALSE)),"")</f>
        <v>44321</v>
      </c>
      <c r="F1280" s="2" t="str">
        <f>MID(IF(VLOOKUP("SurOccidente",[1]HistoriaOrdenCW24031155!$B1282:$D$1413,2,FALSE)="NA","",(VLOOKUP("SurOccidente",[1]HistoriaOrdenCW24031155!$B1282:$D$1413,3,FALSE))),1,90)</f>
        <v>Localidades 700 - Suministro e Instalación Torre</v>
      </c>
      <c r="G1280" s="4">
        <f>VLOOKUP(A1280,[1]HistoriaOrdenCW24031155!$C$2:$O$1413,13,FALSE)</f>
        <v>44102</v>
      </c>
      <c r="H1280" t="str">
        <f t="shared" si="20"/>
        <v>Año 1</v>
      </c>
      <c r="I1280" s="2" t="str">
        <f>VLOOKUP(LEFT(A1280,3),TablasAnexas!$A$22:$B$41,2,FALSE)</f>
        <v>Caqueta</v>
      </c>
      <c r="L1280" t="str">
        <f>VLOOKUP(A1280,[1]HistoriaOrdenCW24031155!$C$2:$F$1413,4,FALSE)</f>
        <v>Luis Ediel Torres</v>
      </c>
    </row>
    <row r="1281" spans="1:12" x14ac:dyDescent="0.25">
      <c r="A1281" t="str">
        <f>VLOOKUP("SurOccidente",[1]HistoriaOrdenCW24031155!$B1283:$C$1413,2,FALSE)</f>
        <v>CAQ.Reina Baja</v>
      </c>
      <c r="B1281" s="3">
        <f ca="1">SUMIF([1]HistoriaOrdenCW24031155!$C$1:$E$1413,A1281,[1]HistoriaOrdenCW24031155!$E:$E)</f>
        <v>236574134</v>
      </c>
      <c r="C1281" s="1">
        <f>SUMIFS([1]HistoriaOrdenCW24031155!$E$2:$E$1413,[1]HistoriaOrdenCW24031155!$C$2:$C$1413,A1281,[1]HistoriaOrdenCW24031155!$Z$2:$Z$1413,"")</f>
        <v>0</v>
      </c>
      <c r="D1281" s="1">
        <f>SUMIFS([1]HistoriaOrdenCW24031155!$E$2:$E$1413,[1]HistoriaOrdenCW24031155!$C$2:$C$1413,A1281,[1]HistoriaOrdenCW24031155!$Z$2:$Z$1413,"&gt; 0")</f>
        <v>236574134</v>
      </c>
      <c r="E1281" s="4">
        <f>IFERROR(IF(VLOOKUP(A1281,[1]HistoriaOrdenCW24031155!$C$2:$Z$1413,24,FALSE)=0,"",VLOOKUP(A1281,[1]HistoriaOrdenCW24031155!$C$2:$Z$1413,24,FALSE)),"")</f>
        <v>44596</v>
      </c>
      <c r="F1281" s="2" t="str">
        <f>MID(IF(VLOOKUP("SurOccidente",[1]HistoriaOrdenCW24031155!$B1283:$D$1413,2,FALSE)="NA","",(VLOOKUP("SurOccidente",[1]HistoriaOrdenCW24031155!$B1283:$D$1413,3,FALSE))),1,90)</f>
        <v>Localidades 700 - Suministro e Instalación Torre</v>
      </c>
      <c r="G1281" s="4">
        <f>VLOOKUP(A1281,[1]HistoriaOrdenCW24031155!$C$2:$O$1413,13,FALSE)</f>
        <v>44102</v>
      </c>
      <c r="H1281" t="str">
        <f t="shared" ref="H1281:H1344" si="21">IF(YEAR(G1281)=2022,"Año 3",IF(YEAR(G1281)=2021,"Año 2","Año 1"))</f>
        <v>Año 1</v>
      </c>
      <c r="I1281" s="2" t="str">
        <f>VLOOKUP(LEFT(A1281,3),TablasAnexas!$A$22:$B$41,2,FALSE)</f>
        <v>Caqueta</v>
      </c>
      <c r="L1281" t="str">
        <f>VLOOKUP(A1281,[1]HistoriaOrdenCW24031155!$C$2:$F$1413,4,FALSE)</f>
        <v>Luis Ediel Torres</v>
      </c>
    </row>
    <row r="1282" spans="1:12" x14ac:dyDescent="0.25">
      <c r="A1282" t="str">
        <f>VLOOKUP("SurOccidente",[1]HistoriaOrdenCW24031155!$B1284:$C$1413,2,FALSE)</f>
        <v>CAQ.Las Damas</v>
      </c>
      <c r="B1282" s="3">
        <f ca="1">SUMIF([1]HistoriaOrdenCW24031155!$C$1:$E$1413,A1282,[1]HistoriaOrdenCW24031155!$E:$E)</f>
        <v>303840536</v>
      </c>
      <c r="C1282" s="1">
        <f>SUMIFS([1]HistoriaOrdenCW24031155!$E$2:$E$1413,[1]HistoriaOrdenCW24031155!$C$2:$C$1413,A1282,[1]HistoriaOrdenCW24031155!$Z$2:$Z$1413,"")</f>
        <v>0</v>
      </c>
      <c r="D1282" s="1">
        <f>SUMIFS([1]HistoriaOrdenCW24031155!$E$2:$E$1413,[1]HistoriaOrdenCW24031155!$C$2:$C$1413,A1282,[1]HistoriaOrdenCW24031155!$Z$2:$Z$1413,"&gt; 0")</f>
        <v>303840536</v>
      </c>
      <c r="E1282" s="4">
        <f>IFERROR(IF(VLOOKUP(A1282,[1]HistoriaOrdenCW24031155!$C$2:$Z$1413,24,FALSE)=0,"",VLOOKUP(A1282,[1]HistoriaOrdenCW24031155!$C$2:$Z$1413,24,FALSE)),"")</f>
        <v>44350</v>
      </c>
      <c r="F1282" s="2" t="str">
        <f>MID(IF(VLOOKUP("SurOccidente",[1]HistoriaOrdenCW24031155!$B1284:$D$1413,2,FALSE)="NA","",(VLOOKUP("SurOccidente",[1]HistoriaOrdenCW24031155!$B1284:$D$1413,3,FALSE))),1,90)</f>
        <v>Localidades 700 - Obra Civil 100%</v>
      </c>
      <c r="G1282" s="4">
        <f>VLOOKUP(A1282,[1]HistoriaOrdenCW24031155!$C$2:$O$1413,13,FALSE)</f>
        <v>44102</v>
      </c>
      <c r="H1282" t="str">
        <f t="shared" si="21"/>
        <v>Año 1</v>
      </c>
      <c r="I1282" s="2" t="str">
        <f>VLOOKUP(LEFT(A1282,3),TablasAnexas!$A$22:$B$41,2,FALSE)</f>
        <v>Caqueta</v>
      </c>
      <c r="L1282" t="str">
        <f>VLOOKUP(A1282,[1]HistoriaOrdenCW24031155!$C$2:$F$1413,4,FALSE)</f>
        <v>Luis Ediel Torres</v>
      </c>
    </row>
    <row r="1283" spans="1:12" x14ac:dyDescent="0.25">
      <c r="A1283" t="str">
        <f>VLOOKUP("SurOccidente",[1]HistoriaOrdenCW24031155!$B1285:$C$1413,2,FALSE)</f>
        <v>CAQ.Las Damas</v>
      </c>
      <c r="B1283" s="3">
        <f ca="1">SUMIF([1]HistoriaOrdenCW24031155!$C$1:$E$1413,A1283,[1]HistoriaOrdenCW24031155!$E:$E)</f>
        <v>303840536</v>
      </c>
      <c r="C1283" s="1">
        <f>SUMIFS([1]HistoriaOrdenCW24031155!$E$2:$E$1413,[1]HistoriaOrdenCW24031155!$C$2:$C$1413,A1283,[1]HistoriaOrdenCW24031155!$Z$2:$Z$1413,"")</f>
        <v>0</v>
      </c>
      <c r="D1283" s="1">
        <f>SUMIFS([1]HistoriaOrdenCW24031155!$E$2:$E$1413,[1]HistoriaOrdenCW24031155!$C$2:$C$1413,A1283,[1]HistoriaOrdenCW24031155!$Z$2:$Z$1413,"&gt; 0")</f>
        <v>303840536</v>
      </c>
      <c r="E1283" s="4">
        <f>IFERROR(IF(VLOOKUP(A1283,[1]HistoriaOrdenCW24031155!$C$2:$Z$1413,24,FALSE)=0,"",VLOOKUP(A1283,[1]HistoriaOrdenCW24031155!$C$2:$Z$1413,24,FALSE)),"")</f>
        <v>44350</v>
      </c>
      <c r="F1283" s="2" t="str">
        <f>MID(IF(VLOOKUP("SurOccidente",[1]HistoriaOrdenCW24031155!$B1285:$D$1413,2,FALSE)="NA","",(VLOOKUP("SurOccidente",[1]HistoriaOrdenCW24031155!$B1285:$D$1413,3,FALSE))),1,90)</f>
        <v>Localidades 700 - Suministro e Instalación Torre</v>
      </c>
      <c r="G1283" s="4">
        <f>VLOOKUP(A1283,[1]HistoriaOrdenCW24031155!$C$2:$O$1413,13,FALSE)</f>
        <v>44102</v>
      </c>
      <c r="H1283" t="str">
        <f t="shared" si="21"/>
        <v>Año 1</v>
      </c>
      <c r="I1283" s="2" t="str">
        <f>VLOOKUP(LEFT(A1283,3),TablasAnexas!$A$22:$B$41,2,FALSE)</f>
        <v>Caqueta</v>
      </c>
      <c r="L1283" t="str">
        <f>VLOOKUP(A1283,[1]HistoriaOrdenCW24031155!$C$2:$F$1413,4,FALSE)</f>
        <v>Luis Ediel Torres</v>
      </c>
    </row>
    <row r="1284" spans="1:12" x14ac:dyDescent="0.25">
      <c r="A1284" t="str">
        <f>VLOOKUP("SurOccidente",[1]HistoriaOrdenCW24031155!$B1286:$C$1413,2,FALSE)</f>
        <v>CAQ.Las Damas</v>
      </c>
      <c r="B1284" s="3">
        <f ca="1">SUMIF([1]HistoriaOrdenCW24031155!$C$1:$E$1413,A1284,[1]HistoriaOrdenCW24031155!$E:$E)</f>
        <v>303840536</v>
      </c>
      <c r="C1284" s="1">
        <f>SUMIFS([1]HistoriaOrdenCW24031155!$E$2:$E$1413,[1]HistoriaOrdenCW24031155!$C$2:$C$1413,A1284,[1]HistoriaOrdenCW24031155!$Z$2:$Z$1413,"")</f>
        <v>0</v>
      </c>
      <c r="D1284" s="1">
        <f>SUMIFS([1]HistoriaOrdenCW24031155!$E$2:$E$1413,[1]HistoriaOrdenCW24031155!$C$2:$C$1413,A1284,[1]HistoriaOrdenCW24031155!$Z$2:$Z$1413,"&gt; 0")</f>
        <v>303840536</v>
      </c>
      <c r="E1284" s="4">
        <f>IFERROR(IF(VLOOKUP(A1284,[1]HistoriaOrdenCW24031155!$C$2:$Z$1413,24,FALSE)=0,"",VLOOKUP(A1284,[1]HistoriaOrdenCW24031155!$C$2:$Z$1413,24,FALSE)),"")</f>
        <v>44350</v>
      </c>
      <c r="F1284" s="2" t="str">
        <f>MID(IF(VLOOKUP("SurOccidente",[1]HistoriaOrdenCW24031155!$B1286:$D$1413,2,FALSE)="NA","",(VLOOKUP("SurOccidente",[1]HistoriaOrdenCW24031155!$B1286:$D$1413,3,FALSE))),1,90)</f>
        <v>Localidades 700 - Cimentación Torre</v>
      </c>
      <c r="G1284" s="4">
        <f>VLOOKUP(A1284,[1]HistoriaOrdenCW24031155!$C$2:$O$1413,13,FALSE)</f>
        <v>44102</v>
      </c>
      <c r="H1284" t="str">
        <f t="shared" si="21"/>
        <v>Año 1</v>
      </c>
      <c r="I1284" s="2" t="str">
        <f>VLOOKUP(LEFT(A1284,3),TablasAnexas!$A$22:$B$41,2,FALSE)</f>
        <v>Caqueta</v>
      </c>
      <c r="L1284" t="str">
        <f>VLOOKUP(A1284,[1]HistoriaOrdenCW24031155!$C$2:$F$1413,4,FALSE)</f>
        <v>Luis Ediel Torres</v>
      </c>
    </row>
    <row r="1285" spans="1:12" x14ac:dyDescent="0.25">
      <c r="A1285" t="str">
        <f>VLOOKUP("SurOccidente",[1]HistoriaOrdenCW24031155!$B1287:$C$1413,2,FALSE)</f>
        <v>VAL.Mulalo</v>
      </c>
      <c r="B1285" s="3">
        <f ca="1">SUMIF([1]HistoriaOrdenCW24031155!$C$1:$E$1413,A1285,[1]HistoriaOrdenCW24031155!$E:$E)</f>
        <v>5000000</v>
      </c>
      <c r="C1285" s="1">
        <f>SUMIFS([1]HistoriaOrdenCW24031155!$E$2:$E$1413,[1]HistoriaOrdenCW24031155!$C$2:$C$1413,A1285,[1]HistoriaOrdenCW24031155!$Z$2:$Z$1413,"")</f>
        <v>5000000</v>
      </c>
      <c r="D1285" s="1">
        <f>SUMIFS([1]HistoriaOrdenCW24031155!$E$2:$E$1413,[1]HistoriaOrdenCW24031155!$C$2:$C$1413,A1285,[1]HistoriaOrdenCW24031155!$Z$2:$Z$1413,"&gt; 0")</f>
        <v>0</v>
      </c>
      <c r="E1285" s="4" t="str">
        <f>IFERROR(IF(VLOOKUP(A1285,[1]HistoriaOrdenCW24031155!$C$2:$Z$1413,24,FALSE)=0,"",VLOOKUP(A1285,[1]HistoriaOrdenCW24031155!$C$2:$Z$1413,24,FALSE)),"")</f>
        <v/>
      </c>
      <c r="F1285" s="2" t="str">
        <f>MID(IF(VLOOKUP("SurOccidente",[1]HistoriaOrdenCW24031155!$B1287:$D$1413,2,FALSE)="NA","",(VLOOKUP("SurOccidente",[1]HistoriaOrdenCW24031155!$B1287:$D$1413,3,FALSE))),1,90)</f>
        <v>Ampliación Localidades 700 - Ampliación Obras Civiles</v>
      </c>
      <c r="G1285" s="4">
        <f>VLOOKUP(A1285,[1]HistoriaOrdenCW24031155!$C$2:$O$1413,13,FALSE)</f>
        <v>44095</v>
      </c>
      <c r="H1285" t="str">
        <f t="shared" si="21"/>
        <v>Año 1</v>
      </c>
      <c r="I1285" s="2" t="str">
        <f>VLOOKUP(LEFT(A1285,3),TablasAnexas!$A$22:$B$41,2,FALSE)</f>
        <v>Valle del Cauca</v>
      </c>
      <c r="L1285" t="str">
        <f>VLOOKUP(A1285,[1]HistoriaOrdenCW24031155!$C$2:$F$1413,4,FALSE)</f>
        <v>German David Diez</v>
      </c>
    </row>
    <row r="1286" spans="1:12" x14ac:dyDescent="0.25">
      <c r="A1286" t="str">
        <f>VLOOKUP("SurOccidente",[1]HistoriaOrdenCW24031155!$B1288:$C$1413,2,FALSE)</f>
        <v>HUI.ECP Rio Ceibas</v>
      </c>
      <c r="B1286" s="3">
        <f ca="1">SUMIF([1]HistoriaOrdenCW24031155!$C$1:$E$1413,A1286,[1]HistoriaOrdenCW24031155!$E:$E)</f>
        <v>64018732</v>
      </c>
      <c r="C1286" s="1">
        <f>SUMIFS([1]HistoriaOrdenCW24031155!$E$2:$E$1413,[1]HistoriaOrdenCW24031155!$C$2:$C$1413,A1286,[1]HistoriaOrdenCW24031155!$Z$2:$Z$1413,"")</f>
        <v>0</v>
      </c>
      <c r="D1286" s="1">
        <f>SUMIFS([1]HistoriaOrdenCW24031155!$E$2:$E$1413,[1]HistoriaOrdenCW24031155!$C$2:$C$1413,A1286,[1]HistoriaOrdenCW24031155!$Z$2:$Z$1413,"&gt; 0")</f>
        <v>64018732</v>
      </c>
      <c r="E1286" s="4">
        <f>IFERROR(IF(VLOOKUP(A1286,[1]HistoriaOrdenCW24031155!$C$2:$Z$1413,24,FALSE)=0,"",VLOOKUP(A1286,[1]HistoriaOrdenCW24031155!$C$2:$Z$1413,24,FALSE)),"")</f>
        <v>44291</v>
      </c>
      <c r="F1286" s="2" t="str">
        <f>MID(IF(VLOOKUP("SurOccidente",[1]HistoriaOrdenCW24031155!$B1288:$D$1413,2,FALSE)="NA","",(VLOOKUP("SurOccidente",[1]HistoriaOrdenCW24031155!$B1288:$D$1413,3,FALSE))),1,90)</f>
        <v>Plan de Expansión - Obra Civil 100%</v>
      </c>
      <c r="G1286" s="4">
        <f>VLOOKUP(A1286,[1]HistoriaOrdenCW24031155!$C$2:$O$1413,13,FALSE)</f>
        <v>44102</v>
      </c>
      <c r="H1286" t="str">
        <f t="shared" si="21"/>
        <v>Año 1</v>
      </c>
      <c r="I1286" s="2" t="str">
        <f>VLOOKUP(LEFT(A1286,3),TablasAnexas!$A$22:$B$41,2,FALSE)</f>
        <v>Huila</v>
      </c>
      <c r="L1286" t="str">
        <f>VLOOKUP(A1286,[1]HistoriaOrdenCW24031155!$C$2:$F$1413,4,FALSE)</f>
        <v>Luis Ediel Torres</v>
      </c>
    </row>
    <row r="1287" spans="1:12" x14ac:dyDescent="0.25">
      <c r="A1287" t="str">
        <f>VLOOKUP("SurOccidente",[1]HistoriaOrdenCW24031155!$B1289:$C$1413,2,FALSE)</f>
        <v>HUI.ECP Palogrande</v>
      </c>
      <c r="B1287" s="3">
        <f ca="1">SUMIF([1]HistoriaOrdenCW24031155!$C$1:$E$1413,A1287,[1]HistoriaOrdenCW24031155!$E:$E)</f>
        <v>61891222</v>
      </c>
      <c r="C1287" s="1">
        <f>SUMIFS([1]HistoriaOrdenCW24031155!$E$2:$E$1413,[1]HistoriaOrdenCW24031155!$C$2:$C$1413,A1287,[1]HistoriaOrdenCW24031155!$Z$2:$Z$1413,"")</f>
        <v>0</v>
      </c>
      <c r="D1287" s="1">
        <f>SUMIFS([1]HistoriaOrdenCW24031155!$E$2:$E$1413,[1]HistoriaOrdenCW24031155!$C$2:$C$1413,A1287,[1]HistoriaOrdenCW24031155!$Z$2:$Z$1413,"&gt; 0")</f>
        <v>61891222</v>
      </c>
      <c r="E1287" s="4">
        <f>IFERROR(IF(VLOOKUP(A1287,[1]HistoriaOrdenCW24031155!$C$2:$Z$1413,24,FALSE)=0,"",VLOOKUP(A1287,[1]HistoriaOrdenCW24031155!$C$2:$Z$1413,24,FALSE)),"")</f>
        <v>44411</v>
      </c>
      <c r="F1287" s="2" t="str">
        <f>MID(IF(VLOOKUP("SurOccidente",[1]HistoriaOrdenCW24031155!$B1289:$D$1413,2,FALSE)="NA","",(VLOOKUP("SurOccidente",[1]HistoriaOrdenCW24031155!$B1289:$D$1413,3,FALSE))),1,90)</f>
        <v>Plan de Expansión - Obra Civil 100%</v>
      </c>
      <c r="G1287" s="4">
        <f>VLOOKUP(A1287,[1]HistoriaOrdenCW24031155!$C$2:$O$1413,13,FALSE)</f>
        <v>44314</v>
      </c>
      <c r="H1287" t="str">
        <f t="shared" si="21"/>
        <v>Año 2</v>
      </c>
      <c r="I1287" s="2" t="str">
        <f>VLOOKUP(LEFT(A1287,3),TablasAnexas!$A$22:$B$41,2,FALSE)</f>
        <v>Huila</v>
      </c>
      <c r="L1287" t="str">
        <f>VLOOKUP(A1287,[1]HistoriaOrdenCW24031155!$C$2:$F$1413,4,FALSE)</f>
        <v>Rafael Angel Garcia</v>
      </c>
    </row>
    <row r="1288" spans="1:12" x14ac:dyDescent="0.25">
      <c r="A1288" t="str">
        <f>VLOOKUP("SurOccidente",[1]HistoriaOrdenCW24031155!$B1290:$C$1413,2,FALSE)</f>
        <v>CAQ.Fragua</v>
      </c>
      <c r="B1288" s="3">
        <f ca="1">SUMIF([1]HistoriaOrdenCW24031155!$C$1:$E$1413,A1288,[1]HistoriaOrdenCW24031155!$E:$E)</f>
        <v>264147899</v>
      </c>
      <c r="C1288" s="1">
        <f>SUMIFS([1]HistoriaOrdenCW24031155!$E$2:$E$1413,[1]HistoriaOrdenCW24031155!$C$2:$C$1413,A1288,[1]HistoriaOrdenCW24031155!$Z$2:$Z$1413,"")</f>
        <v>0</v>
      </c>
      <c r="D1288" s="1">
        <f>SUMIFS([1]HistoriaOrdenCW24031155!$E$2:$E$1413,[1]HistoriaOrdenCW24031155!$C$2:$C$1413,A1288,[1]HistoriaOrdenCW24031155!$Z$2:$Z$1413,"&gt; 0")</f>
        <v>264147899</v>
      </c>
      <c r="E1288" s="4">
        <f>IFERROR(IF(VLOOKUP(A1288,[1]HistoriaOrdenCW24031155!$C$2:$Z$1413,24,FALSE)=0,"",VLOOKUP(A1288,[1]HistoriaOrdenCW24031155!$C$2:$Z$1413,24,FALSE)),"")</f>
        <v>44596</v>
      </c>
      <c r="F1288" s="2" t="str">
        <f>MID(IF(VLOOKUP("SurOccidente",[1]HistoriaOrdenCW24031155!$B1290:$D$1413,2,FALSE)="NA","",(VLOOKUP("SurOccidente",[1]HistoriaOrdenCW24031155!$B1290:$D$1413,3,FALSE))),1,90)</f>
        <v>Localidades 700 - Suministro e Instalación Torre</v>
      </c>
      <c r="G1288" s="4">
        <f>VLOOKUP(A1288,[1]HistoriaOrdenCW24031155!$C$2:$O$1413,13,FALSE)</f>
        <v>44533</v>
      </c>
      <c r="H1288" t="str">
        <f t="shared" si="21"/>
        <v>Año 2</v>
      </c>
      <c r="I1288" s="2" t="str">
        <f>VLOOKUP(LEFT(A1288,3),TablasAnexas!$A$22:$B$41,2,FALSE)</f>
        <v>Caqueta</v>
      </c>
      <c r="L1288" t="str">
        <f>VLOOKUP(A1288,[1]HistoriaOrdenCW24031155!$C$2:$F$1413,4,FALSE)</f>
        <v>German Dario Mancipe</v>
      </c>
    </row>
    <row r="1289" spans="1:12" x14ac:dyDescent="0.25">
      <c r="A1289" t="str">
        <f>VLOOKUP("SurOccidente",[1]HistoriaOrdenCW24031155!$B1291:$C$1413,2,FALSE)</f>
        <v>HUI.Patia</v>
      </c>
      <c r="B1289" s="3">
        <f ca="1">SUMIF([1]HistoriaOrdenCW24031155!$C$1:$E$1413,A1289,[1]HistoriaOrdenCW24031155!$E:$E)</f>
        <v>294439396</v>
      </c>
      <c r="C1289" s="1">
        <f>SUMIFS([1]HistoriaOrdenCW24031155!$E$2:$E$1413,[1]HistoriaOrdenCW24031155!$C$2:$C$1413,A1289,[1]HistoriaOrdenCW24031155!$Z$2:$Z$1413,"")</f>
        <v>70000000</v>
      </c>
      <c r="D1289" s="1">
        <f>SUMIFS([1]HistoriaOrdenCW24031155!$E$2:$E$1413,[1]HistoriaOrdenCW24031155!$C$2:$C$1413,A1289,[1]HistoriaOrdenCW24031155!$Z$2:$Z$1413,"&gt; 0")</f>
        <v>224439396</v>
      </c>
      <c r="E1289" s="4">
        <f>IFERROR(IF(VLOOKUP(A1289,[1]HistoriaOrdenCW24031155!$C$2:$Z$1413,24,FALSE)=0,"",VLOOKUP(A1289,[1]HistoriaOrdenCW24031155!$C$2:$Z$1413,24,FALSE)),"")</f>
        <v>44533</v>
      </c>
      <c r="F1289" s="2" t="str">
        <f>MID(IF(VLOOKUP("SurOccidente",[1]HistoriaOrdenCW24031155!$B1291:$D$1413,2,FALSE)="NA","",(VLOOKUP("SurOccidente",[1]HistoriaOrdenCW24031155!$B1291:$D$1413,3,FALSE))),1,90)</f>
        <v>Localidades 700 - Obra Eléctrica 100%</v>
      </c>
      <c r="G1289" s="4">
        <f>VLOOKUP(A1289,[1]HistoriaOrdenCW24031155!$C$2:$O$1413,13,FALSE)</f>
        <v>44471</v>
      </c>
      <c r="H1289" t="str">
        <f t="shared" si="21"/>
        <v>Año 2</v>
      </c>
      <c r="I1289" s="2" t="str">
        <f>VLOOKUP(LEFT(A1289,3),TablasAnexas!$A$22:$B$41,2,FALSE)</f>
        <v>Huila</v>
      </c>
      <c r="L1289" t="str">
        <f>VLOOKUP(A1289,[1]HistoriaOrdenCW24031155!$C$2:$F$1413,4,FALSE)</f>
        <v>German Dario Mancipe</v>
      </c>
    </row>
    <row r="1290" spans="1:12" x14ac:dyDescent="0.25">
      <c r="A1290" t="str">
        <f>VLOOKUP("SurOccidente",[1]HistoriaOrdenCW24031155!$B1292:$C$1413,2,FALSE)</f>
        <v>HUI.Patia</v>
      </c>
      <c r="B1290" s="3">
        <f ca="1">SUMIF([1]HistoriaOrdenCW24031155!$C$1:$E$1413,A1290,[1]HistoriaOrdenCW24031155!$E:$E)</f>
        <v>294439396</v>
      </c>
      <c r="C1290" s="1">
        <f>SUMIFS([1]HistoriaOrdenCW24031155!$E$2:$E$1413,[1]HistoriaOrdenCW24031155!$C$2:$C$1413,A1290,[1]HistoriaOrdenCW24031155!$Z$2:$Z$1413,"")</f>
        <v>70000000</v>
      </c>
      <c r="D1290" s="1">
        <f>SUMIFS([1]HistoriaOrdenCW24031155!$E$2:$E$1413,[1]HistoriaOrdenCW24031155!$C$2:$C$1413,A1290,[1]HistoriaOrdenCW24031155!$Z$2:$Z$1413,"&gt; 0")</f>
        <v>224439396</v>
      </c>
      <c r="E1290" s="4">
        <f>IFERROR(IF(VLOOKUP(A1290,[1]HistoriaOrdenCW24031155!$C$2:$Z$1413,24,FALSE)=0,"",VLOOKUP(A1290,[1]HistoriaOrdenCW24031155!$C$2:$Z$1413,24,FALSE)),"")</f>
        <v>44533</v>
      </c>
      <c r="F1290" s="2" t="str">
        <f>MID(IF(VLOOKUP("SurOccidente",[1]HistoriaOrdenCW24031155!$B1292:$D$1413,2,FALSE)="NA","",(VLOOKUP("SurOccidente",[1]HistoriaOrdenCW24031155!$B1292:$D$1413,3,FALSE))),1,90)</f>
        <v>Localidades 700 - Obra Civil 100%</v>
      </c>
      <c r="G1290" s="4">
        <f>VLOOKUP(A1290,[1]HistoriaOrdenCW24031155!$C$2:$O$1413,13,FALSE)</f>
        <v>44471</v>
      </c>
      <c r="H1290" t="str">
        <f t="shared" si="21"/>
        <v>Año 2</v>
      </c>
      <c r="I1290" s="2" t="str">
        <f>VLOOKUP(LEFT(A1290,3),TablasAnexas!$A$22:$B$41,2,FALSE)</f>
        <v>Huila</v>
      </c>
      <c r="L1290" t="str">
        <f>VLOOKUP(A1290,[1]HistoriaOrdenCW24031155!$C$2:$F$1413,4,FALSE)</f>
        <v>German Dario Mancipe</v>
      </c>
    </row>
    <row r="1291" spans="1:12" x14ac:dyDescent="0.25">
      <c r="A1291" t="str">
        <f>VLOOKUP("SurOccidente",[1]HistoriaOrdenCW24031155!$B1293:$C$1413,2,FALSE)</f>
        <v>CAL.Ecopapel</v>
      </c>
      <c r="B1291" s="3">
        <f ca="1">SUMIF([1]HistoriaOrdenCW24031155!$C$1:$E$1413,A1291,[1]HistoriaOrdenCW24031155!$E:$E)</f>
        <v>6580416</v>
      </c>
      <c r="C1291" s="1">
        <f>SUMIFS([1]HistoriaOrdenCW24031155!$E$2:$E$1413,[1]HistoriaOrdenCW24031155!$C$2:$C$1413,A1291,[1]HistoriaOrdenCW24031155!$Z$2:$Z$1413,"")</f>
        <v>6580416</v>
      </c>
      <c r="D1291" s="1">
        <f>SUMIFS([1]HistoriaOrdenCW24031155!$E$2:$E$1413,[1]HistoriaOrdenCW24031155!$C$2:$C$1413,A1291,[1]HistoriaOrdenCW24031155!$Z$2:$Z$1413,"&gt; 0")</f>
        <v>0</v>
      </c>
      <c r="E1291" s="4" t="str">
        <f>IFERROR(IF(VLOOKUP(A1291,[1]HistoriaOrdenCW24031155!$C$2:$Z$1413,24,FALSE)=0,"",VLOOKUP(A1291,[1]HistoriaOrdenCW24031155!$C$2:$Z$1413,24,FALSE)),"")</f>
        <v/>
      </c>
      <c r="F1291" s="2" t="str">
        <f>MID(IF(VLOOKUP("SurOccidente",[1]HistoriaOrdenCW24031155!$B1293:$D$1413,2,FALSE)="NA","",(VLOOKUP("SurOccidente",[1]HistoriaOrdenCW24031155!$B1293:$D$1413,3,FALSE))),1,90)</f>
        <v>Ampliación Ciudades Capitales - Ampliación Obras Civiles</v>
      </c>
      <c r="G1291" s="4">
        <f>VLOOKUP(A1291,[1]HistoriaOrdenCW24031155!$C$2:$O$1413,13,FALSE)</f>
        <v>44095</v>
      </c>
      <c r="H1291" t="str">
        <f t="shared" si="21"/>
        <v>Año 1</v>
      </c>
      <c r="I1291" s="2" t="str">
        <f>VLOOKUP(LEFT(A1291,3),TablasAnexas!$A$22:$B$41,2,FALSE)</f>
        <v>Cali</v>
      </c>
      <c r="L1291" t="str">
        <f>VLOOKUP(A1291,[1]HistoriaOrdenCW24031155!$C$2:$F$1413,4,FALSE)</f>
        <v>German David Diez</v>
      </c>
    </row>
    <row r="1292" spans="1:12" x14ac:dyDescent="0.25">
      <c r="A1292" t="str">
        <f>VLOOKUP("SurOccidente",[1]HistoriaOrdenCW24031155!$B1294:$C$1413,2,FALSE)</f>
        <v>CAL.Israel</v>
      </c>
      <c r="B1292" s="3">
        <f ca="1">SUMIF([1]HistoriaOrdenCW24031155!$C$1:$E$1413,A1292,[1]HistoriaOrdenCW24031155!$E:$E)</f>
        <v>3000000</v>
      </c>
      <c r="C1292" s="1">
        <f>SUMIFS([1]HistoriaOrdenCW24031155!$E$2:$E$1413,[1]HistoriaOrdenCW24031155!$C$2:$C$1413,A1292,[1]HistoriaOrdenCW24031155!$Z$2:$Z$1413,"")</f>
        <v>3000000</v>
      </c>
      <c r="D1292" s="1">
        <f>SUMIFS([1]HistoriaOrdenCW24031155!$E$2:$E$1413,[1]HistoriaOrdenCW24031155!$C$2:$C$1413,A1292,[1]HistoriaOrdenCW24031155!$Z$2:$Z$1413,"&gt; 0")</f>
        <v>0</v>
      </c>
      <c r="E1292" s="4" t="str">
        <f>IFERROR(IF(VLOOKUP(A1292,[1]HistoriaOrdenCW24031155!$C$2:$Z$1413,24,FALSE)=0,"",VLOOKUP(A1292,[1]HistoriaOrdenCW24031155!$C$2:$Z$1413,24,FALSE)),"")</f>
        <v/>
      </c>
      <c r="F1292" s="2" t="str">
        <f>MID(IF(VLOOKUP("SurOccidente",[1]HistoriaOrdenCW24031155!$B1294:$D$1413,2,FALSE)="NA","",(VLOOKUP("SurOccidente",[1]HistoriaOrdenCW24031155!$B1294:$D$1413,3,FALSE))),1,90)</f>
        <v>Ampliación Ciudades Capitales - Ampliación Obras Civiles</v>
      </c>
      <c r="G1292" s="4">
        <f>VLOOKUP(A1292,[1]HistoriaOrdenCW24031155!$C$2:$O$1413,13,FALSE)</f>
        <v>44095</v>
      </c>
      <c r="H1292" t="str">
        <f t="shared" si="21"/>
        <v>Año 1</v>
      </c>
      <c r="I1292" s="2" t="str">
        <f>VLOOKUP(LEFT(A1292,3),TablasAnexas!$A$22:$B$41,2,FALSE)</f>
        <v>Cali</v>
      </c>
      <c r="L1292" t="str">
        <f>VLOOKUP(A1292,[1]HistoriaOrdenCW24031155!$C$2:$F$1413,4,FALSE)</f>
        <v>German David Diez</v>
      </c>
    </row>
    <row r="1293" spans="1:12" x14ac:dyDescent="0.25">
      <c r="A1293" t="str">
        <f>VLOOKUP("SurOccidente",[1]HistoriaOrdenCW24031155!$B1295:$C$1413,2,FALSE)</f>
        <v>CAL.Aristi</v>
      </c>
      <c r="B1293" s="3">
        <f ca="1">SUMIF([1]HistoriaOrdenCW24031155!$C$1:$E$1413,A1293,[1]HistoriaOrdenCW24031155!$E:$E)</f>
        <v>3500000</v>
      </c>
      <c r="C1293" s="1">
        <f>SUMIFS([1]HistoriaOrdenCW24031155!$E$2:$E$1413,[1]HistoriaOrdenCW24031155!$C$2:$C$1413,A1293,[1]HistoriaOrdenCW24031155!$Z$2:$Z$1413,"")</f>
        <v>3500000</v>
      </c>
      <c r="D1293" s="1">
        <f>SUMIFS([1]HistoriaOrdenCW24031155!$E$2:$E$1413,[1]HistoriaOrdenCW24031155!$C$2:$C$1413,A1293,[1]HistoriaOrdenCW24031155!$Z$2:$Z$1413,"&gt; 0")</f>
        <v>0</v>
      </c>
      <c r="E1293" s="4" t="str">
        <f>IFERROR(IF(VLOOKUP(A1293,[1]HistoriaOrdenCW24031155!$C$2:$Z$1413,24,FALSE)=0,"",VLOOKUP(A1293,[1]HistoriaOrdenCW24031155!$C$2:$Z$1413,24,FALSE)),"")</f>
        <v/>
      </c>
      <c r="F1293" s="2" t="str">
        <f>MID(IF(VLOOKUP("SurOccidente",[1]HistoriaOrdenCW24031155!$B1295:$D$1413,2,FALSE)="NA","",(VLOOKUP("SurOccidente",[1]HistoriaOrdenCW24031155!$B1295:$D$1413,3,FALSE))),1,90)</f>
        <v>Ampliación Ciudades Capitales - Ampliación Obras Civiles</v>
      </c>
      <c r="G1293" s="4">
        <f>VLOOKUP(A1293,[1]HistoriaOrdenCW24031155!$C$2:$O$1413,13,FALSE)</f>
        <v>44095</v>
      </c>
      <c r="H1293" t="str">
        <f t="shared" si="21"/>
        <v>Año 1</v>
      </c>
      <c r="I1293" s="2" t="str">
        <f>VLOOKUP(LEFT(A1293,3),TablasAnexas!$A$22:$B$41,2,FALSE)</f>
        <v>Cali</v>
      </c>
      <c r="L1293" t="str">
        <f>VLOOKUP(A1293,[1]HistoriaOrdenCW24031155!$C$2:$F$1413,4,FALSE)</f>
        <v>German David Diez</v>
      </c>
    </row>
    <row r="1294" spans="1:12" x14ac:dyDescent="0.25">
      <c r="A1294" t="str">
        <f>VLOOKUP("SurOccidente",[1]HistoriaOrdenCW24031155!$B1296:$C$1413,2,FALSE)</f>
        <v>CAL.San Andresito</v>
      </c>
      <c r="B1294" s="3">
        <f ca="1">SUMIF([1]HistoriaOrdenCW24031155!$C$1:$E$1413,A1294,[1]HistoriaOrdenCW24031155!$E:$E)</f>
        <v>6000000</v>
      </c>
      <c r="C1294" s="1">
        <f>SUMIFS([1]HistoriaOrdenCW24031155!$E$2:$E$1413,[1]HistoriaOrdenCW24031155!$C$2:$C$1413,A1294,[1]HistoriaOrdenCW24031155!$Z$2:$Z$1413,"")</f>
        <v>6000000</v>
      </c>
      <c r="D1294" s="1">
        <f>SUMIFS([1]HistoriaOrdenCW24031155!$E$2:$E$1413,[1]HistoriaOrdenCW24031155!$C$2:$C$1413,A1294,[1]HistoriaOrdenCW24031155!$Z$2:$Z$1413,"&gt; 0")</f>
        <v>0</v>
      </c>
      <c r="E1294" s="4" t="str">
        <f>IFERROR(IF(VLOOKUP(A1294,[1]HistoriaOrdenCW24031155!$C$2:$Z$1413,24,FALSE)=0,"",VLOOKUP(A1294,[1]HistoriaOrdenCW24031155!$C$2:$Z$1413,24,FALSE)),"")</f>
        <v/>
      </c>
      <c r="F1294" s="2" t="str">
        <f>MID(IF(VLOOKUP("SurOccidente",[1]HistoriaOrdenCW24031155!$B1296:$D$1413,2,FALSE)="NA","",(VLOOKUP("SurOccidente",[1]HistoriaOrdenCW24031155!$B1296:$D$1413,3,FALSE))),1,90)</f>
        <v>Ampliación Ciudades Capitales - Ampliación Obras Civiles</v>
      </c>
      <c r="G1294" s="4">
        <f>VLOOKUP(A1294,[1]HistoriaOrdenCW24031155!$C$2:$O$1413,13,FALSE)</f>
        <v>44095</v>
      </c>
      <c r="H1294" t="str">
        <f t="shared" si="21"/>
        <v>Año 1</v>
      </c>
      <c r="I1294" s="2" t="str">
        <f>VLOOKUP(LEFT(A1294,3),TablasAnexas!$A$22:$B$41,2,FALSE)</f>
        <v>Cali</v>
      </c>
      <c r="L1294" t="str">
        <f>VLOOKUP(A1294,[1]HistoriaOrdenCW24031155!$C$2:$F$1413,4,FALSE)</f>
        <v>German David Diez</v>
      </c>
    </row>
    <row r="1295" spans="1:12" x14ac:dyDescent="0.25">
      <c r="A1295" t="str">
        <f>VLOOKUP("SurOccidente",[1]HistoriaOrdenCW24031155!$B1297:$C$1413,2,FALSE)</f>
        <v>CAU.Yapura</v>
      </c>
      <c r="B1295" s="3">
        <f ca="1">SUMIF([1]HistoriaOrdenCW24031155!$C$1:$E$1413,A1295,[1]HistoriaOrdenCW24031155!$E:$E)</f>
        <v>350729217</v>
      </c>
      <c r="C1295" s="1">
        <f>SUMIFS([1]HistoriaOrdenCW24031155!$E$2:$E$1413,[1]HistoriaOrdenCW24031155!$C$2:$C$1413,A1295,[1]HistoriaOrdenCW24031155!$Z$2:$Z$1413,"")</f>
        <v>0</v>
      </c>
      <c r="D1295" s="1">
        <f>SUMIFS([1]HistoriaOrdenCW24031155!$E$2:$E$1413,[1]HistoriaOrdenCW24031155!$C$2:$C$1413,A1295,[1]HistoriaOrdenCW24031155!$Z$2:$Z$1413,"&gt; 0")</f>
        <v>350729217</v>
      </c>
      <c r="E1295" s="4">
        <f>IFERROR(IF(VLOOKUP(A1295,[1]HistoriaOrdenCW24031155!$C$2:$Z$1413,24,FALSE)=0,"",VLOOKUP(A1295,[1]HistoriaOrdenCW24031155!$C$2:$Z$1413,24,FALSE)),"")</f>
        <v>44504</v>
      </c>
      <c r="F1295" s="2" t="str">
        <f>MID(IF(VLOOKUP("SurOccidente",[1]HistoriaOrdenCW24031155!$B1297:$D$1413,2,FALSE)="NA","",(VLOOKUP("SurOccidente",[1]HistoriaOrdenCW24031155!$B1297:$D$1413,3,FALSE))),1,90)</f>
        <v>Localidades 700 - Suministro e Instalación Torre</v>
      </c>
      <c r="G1295" s="4">
        <f>VLOOKUP(A1295,[1]HistoriaOrdenCW24031155!$C$2:$O$1413,13,FALSE)</f>
        <v>44403</v>
      </c>
      <c r="H1295" t="str">
        <f t="shared" si="21"/>
        <v>Año 2</v>
      </c>
      <c r="I1295" s="2" t="str">
        <f>VLOOKUP(LEFT(A1295,3),TablasAnexas!$A$22:$B$41,2,FALSE)</f>
        <v>Cauca</v>
      </c>
      <c r="L1295" t="str">
        <f>VLOOKUP(A1295,[1]HistoriaOrdenCW24031155!$C$2:$F$1413,4,FALSE)</f>
        <v>Luis Ediel Torres</v>
      </c>
    </row>
    <row r="1296" spans="1:12" x14ac:dyDescent="0.25">
      <c r="A1296" t="str">
        <f>VLOOKUP("SurOccidente",[1]HistoriaOrdenCW24031155!$B1298:$C$1413,2,FALSE)</f>
        <v>CAL.Apache</v>
      </c>
      <c r="B1296" s="3">
        <f ca="1">SUMIF([1]HistoriaOrdenCW24031155!$C$1:$E$1413,A1296,[1]HistoriaOrdenCW24031155!$E:$E)</f>
        <v>10000000</v>
      </c>
      <c r="C1296" s="1">
        <f>SUMIFS([1]HistoriaOrdenCW24031155!$E$2:$E$1413,[1]HistoriaOrdenCW24031155!$C$2:$C$1413,A1296,[1]HistoriaOrdenCW24031155!$Z$2:$Z$1413,"")</f>
        <v>10000000</v>
      </c>
      <c r="D1296" s="1">
        <f>SUMIFS([1]HistoriaOrdenCW24031155!$E$2:$E$1413,[1]HistoriaOrdenCW24031155!$C$2:$C$1413,A1296,[1]HistoriaOrdenCW24031155!$Z$2:$Z$1413,"&gt; 0")</f>
        <v>0</v>
      </c>
      <c r="E1296" s="4" t="str">
        <f>IFERROR(IF(VLOOKUP(A1296,[1]HistoriaOrdenCW24031155!$C$2:$Z$1413,24,FALSE)=0,"",VLOOKUP(A1296,[1]HistoriaOrdenCW24031155!$C$2:$Z$1413,24,FALSE)),"")</f>
        <v/>
      </c>
      <c r="F1296" s="2" t="str">
        <f>MID(IF(VLOOKUP("SurOccidente",[1]HistoriaOrdenCW24031155!$B1298:$D$1413,2,FALSE)="NA","",(VLOOKUP("SurOccidente",[1]HistoriaOrdenCW24031155!$B1298:$D$1413,3,FALSE))),1,90)</f>
        <v>Ampliación Ciudades Capitales - Ampliación Obras Civiles</v>
      </c>
      <c r="G1296" s="4">
        <f>VLOOKUP(A1296,[1]HistoriaOrdenCW24031155!$C$2:$O$1413,13,FALSE)</f>
        <v>44088</v>
      </c>
      <c r="H1296" t="str">
        <f t="shared" si="21"/>
        <v>Año 1</v>
      </c>
      <c r="I1296" s="2" t="str">
        <f>VLOOKUP(LEFT(A1296,3),TablasAnexas!$A$22:$B$41,2,FALSE)</f>
        <v>Cali</v>
      </c>
      <c r="L1296" t="str">
        <f>VLOOKUP(A1296,[1]HistoriaOrdenCW24031155!$C$2:$F$1413,4,FALSE)</f>
        <v>German David Diez</v>
      </c>
    </row>
    <row r="1297" spans="1:12" x14ac:dyDescent="0.25">
      <c r="A1297" t="str">
        <f>VLOOKUP("SurOccidente",[1]HistoriaOrdenCW24031155!$B1299:$C$1413,2,FALSE)</f>
        <v>CAL.Club Rivera</v>
      </c>
      <c r="B1297" s="3">
        <f ca="1">SUMIF([1]HistoriaOrdenCW24031155!$C$1:$E$1413,A1297,[1]HistoriaOrdenCW24031155!$E:$E)</f>
        <v>6754605</v>
      </c>
      <c r="C1297" s="1">
        <f>SUMIFS([1]HistoriaOrdenCW24031155!$E$2:$E$1413,[1]HistoriaOrdenCW24031155!$C$2:$C$1413,A1297,[1]HistoriaOrdenCW24031155!$Z$2:$Z$1413,"")</f>
        <v>6754605</v>
      </c>
      <c r="D1297" s="1">
        <f>SUMIFS([1]HistoriaOrdenCW24031155!$E$2:$E$1413,[1]HistoriaOrdenCW24031155!$C$2:$C$1413,A1297,[1]HistoriaOrdenCW24031155!$Z$2:$Z$1413,"&gt; 0")</f>
        <v>0</v>
      </c>
      <c r="E1297" s="4" t="str">
        <f>IFERROR(IF(VLOOKUP(A1297,[1]HistoriaOrdenCW24031155!$C$2:$Z$1413,24,FALSE)=0,"",VLOOKUP(A1297,[1]HistoriaOrdenCW24031155!$C$2:$Z$1413,24,FALSE)),"")</f>
        <v/>
      </c>
      <c r="F1297" s="2" t="str">
        <f>MID(IF(VLOOKUP("SurOccidente",[1]HistoriaOrdenCW24031155!$B1299:$D$1413,2,FALSE)="NA","",(VLOOKUP("SurOccidente",[1]HistoriaOrdenCW24031155!$B1299:$D$1413,3,FALSE))),1,90)</f>
        <v>Ampliación Ciudades Capitales - Ampliación Obras Civiles</v>
      </c>
      <c r="G1297" s="4">
        <f>VLOOKUP(A1297,[1]HistoriaOrdenCW24031155!$C$2:$O$1413,13,FALSE)</f>
        <v>44088</v>
      </c>
      <c r="H1297" t="str">
        <f t="shared" si="21"/>
        <v>Año 1</v>
      </c>
      <c r="I1297" s="2" t="str">
        <f>VLOOKUP(LEFT(A1297,3),TablasAnexas!$A$22:$B$41,2,FALSE)</f>
        <v>Cali</v>
      </c>
      <c r="L1297" t="str">
        <f>VLOOKUP(A1297,[1]HistoriaOrdenCW24031155!$C$2:$F$1413,4,FALSE)</f>
        <v>German David Diez</v>
      </c>
    </row>
    <row r="1298" spans="1:12" x14ac:dyDescent="0.25">
      <c r="A1298" t="str">
        <f>VLOOKUP("SurOccidente",[1]HistoriaOrdenCW24031155!$B1300:$C$1413,2,FALSE)</f>
        <v>CAL.Cam</v>
      </c>
      <c r="B1298" s="3">
        <f ca="1">SUMIF([1]HistoriaOrdenCW24031155!$C$1:$E$1413,A1298,[1]HistoriaOrdenCW24031155!$E:$E)</f>
        <v>7000000</v>
      </c>
      <c r="C1298" s="1">
        <f>SUMIFS([1]HistoriaOrdenCW24031155!$E$2:$E$1413,[1]HistoriaOrdenCW24031155!$C$2:$C$1413,A1298,[1]HistoriaOrdenCW24031155!$Z$2:$Z$1413,"")</f>
        <v>7000000</v>
      </c>
      <c r="D1298" s="1">
        <f>SUMIFS([1]HistoriaOrdenCW24031155!$E$2:$E$1413,[1]HistoriaOrdenCW24031155!$C$2:$C$1413,A1298,[1]HistoriaOrdenCW24031155!$Z$2:$Z$1413,"&gt; 0")</f>
        <v>0</v>
      </c>
      <c r="E1298" s="4" t="str">
        <f>IFERROR(IF(VLOOKUP(A1298,[1]HistoriaOrdenCW24031155!$C$2:$Z$1413,24,FALSE)=0,"",VLOOKUP(A1298,[1]HistoriaOrdenCW24031155!$C$2:$Z$1413,24,FALSE)),"")</f>
        <v/>
      </c>
      <c r="F1298" s="2" t="str">
        <f>MID(IF(VLOOKUP("SurOccidente",[1]HistoriaOrdenCW24031155!$B1300:$D$1413,2,FALSE)="NA","",(VLOOKUP("SurOccidente",[1]HistoriaOrdenCW24031155!$B1300:$D$1413,3,FALSE))),1,90)</f>
        <v>Ampliación Ciudades Capitales - Ampliación Obras Civiles</v>
      </c>
      <c r="G1298" s="4">
        <f>VLOOKUP(A1298,[1]HistoriaOrdenCW24031155!$C$2:$O$1413,13,FALSE)</f>
        <v>44088</v>
      </c>
      <c r="H1298" t="str">
        <f t="shared" si="21"/>
        <v>Año 1</v>
      </c>
      <c r="I1298" s="2" t="str">
        <f>VLOOKUP(LEFT(A1298,3),TablasAnexas!$A$22:$B$41,2,FALSE)</f>
        <v>Cali</v>
      </c>
      <c r="L1298" t="str">
        <f>VLOOKUP(A1298,[1]HistoriaOrdenCW24031155!$C$2:$F$1413,4,FALSE)</f>
        <v>German David Diez</v>
      </c>
    </row>
    <row r="1299" spans="1:12" x14ac:dyDescent="0.25">
      <c r="A1299" t="str">
        <f>VLOOKUP("SurOccidente",[1]HistoriaOrdenCW24031155!$B1301:$C$1413,2,FALSE)</f>
        <v>CAL.La Base-2</v>
      </c>
      <c r="B1299" s="3">
        <f ca="1">SUMIF([1]HistoriaOrdenCW24031155!$C$1:$E$1413,A1299,[1]HistoriaOrdenCW24031155!$E:$E)</f>
        <v>4984384</v>
      </c>
      <c r="C1299" s="1">
        <f>SUMIFS([1]HistoriaOrdenCW24031155!$E$2:$E$1413,[1]HistoriaOrdenCW24031155!$C$2:$C$1413,A1299,[1]HistoriaOrdenCW24031155!$Z$2:$Z$1413,"")</f>
        <v>4984384</v>
      </c>
      <c r="D1299" s="1">
        <f>SUMIFS([1]HistoriaOrdenCW24031155!$E$2:$E$1413,[1]HistoriaOrdenCW24031155!$C$2:$C$1413,A1299,[1]HistoriaOrdenCW24031155!$Z$2:$Z$1413,"&gt; 0")</f>
        <v>0</v>
      </c>
      <c r="E1299" s="4" t="str">
        <f>IFERROR(IF(VLOOKUP(A1299,[1]HistoriaOrdenCW24031155!$C$2:$Z$1413,24,FALSE)=0,"",VLOOKUP(A1299,[1]HistoriaOrdenCW24031155!$C$2:$Z$1413,24,FALSE)),"")</f>
        <v/>
      </c>
      <c r="F1299" s="2" t="str">
        <f>MID(IF(VLOOKUP("SurOccidente",[1]HistoriaOrdenCW24031155!$B1301:$D$1413,2,FALSE)="NA","",(VLOOKUP("SurOccidente",[1]HistoriaOrdenCW24031155!$B1301:$D$1413,3,FALSE))),1,90)</f>
        <v>Ampliación Ciudades Capitales - Ampliación Obras Civiles</v>
      </c>
      <c r="G1299" s="4">
        <f>VLOOKUP(A1299,[1]HistoriaOrdenCW24031155!$C$2:$O$1413,13,FALSE)</f>
        <v>44088</v>
      </c>
      <c r="H1299" t="str">
        <f t="shared" si="21"/>
        <v>Año 1</v>
      </c>
      <c r="I1299" s="2" t="str">
        <f>VLOOKUP(LEFT(A1299,3),TablasAnexas!$A$22:$B$41,2,FALSE)</f>
        <v>Cali</v>
      </c>
      <c r="L1299" t="str">
        <f>VLOOKUP(A1299,[1]HistoriaOrdenCW24031155!$C$2:$F$1413,4,FALSE)</f>
        <v>German David Diez</v>
      </c>
    </row>
    <row r="1300" spans="1:12" x14ac:dyDescent="0.25">
      <c r="A1300" t="str">
        <f>VLOOKUP("SurOccidente",[1]HistoriaOrdenCW24031155!$B1302:$C$1413,2,FALSE)</f>
        <v>NAR.Via Aeropuerto Ipiales</v>
      </c>
      <c r="B1300" s="3">
        <f ca="1">SUMIF([1]HistoriaOrdenCW24031155!$C$1:$E$1413,A1300,[1]HistoriaOrdenCW24031155!$E:$E)</f>
        <v>213628484</v>
      </c>
      <c r="C1300" s="1">
        <f>SUMIFS([1]HistoriaOrdenCW24031155!$E$2:$E$1413,[1]HistoriaOrdenCW24031155!$C$2:$C$1413,A1300,[1]HistoriaOrdenCW24031155!$Z$2:$Z$1413,"")</f>
        <v>204128796</v>
      </c>
      <c r="D1300" s="1">
        <f>SUMIFS([1]HistoriaOrdenCW24031155!$E$2:$E$1413,[1]HistoriaOrdenCW24031155!$C$2:$C$1413,A1300,[1]HistoriaOrdenCW24031155!$Z$2:$Z$1413,"&gt; 0")</f>
        <v>9499688</v>
      </c>
      <c r="E1300" s="4" t="str">
        <f>IFERROR(IF(VLOOKUP(A1300,[1]HistoriaOrdenCW24031155!$C$2:$Z$1413,24,FALSE)=0,"",VLOOKUP(A1300,[1]HistoriaOrdenCW24031155!$C$2:$Z$1413,24,FALSE)),"")</f>
        <v/>
      </c>
      <c r="F1300" s="2" t="str">
        <f>MID(IF(VLOOKUP("SurOccidente",[1]HistoriaOrdenCW24031155!$B1302:$D$1413,2,FALSE)="NA","",(VLOOKUP("SurOccidente",[1]HistoriaOrdenCW24031155!$B1302:$D$1413,3,FALSE))),1,90)</f>
        <v>Adecuaciones - Visita Tecnica Energía</v>
      </c>
      <c r="G1300" s="4">
        <f>VLOOKUP(A1300,[1]HistoriaOrdenCW24031155!$C$2:$O$1413,13,FALSE)</f>
        <v>44516</v>
      </c>
      <c r="H1300" t="str">
        <f t="shared" si="21"/>
        <v>Año 2</v>
      </c>
      <c r="I1300" s="2" t="str">
        <f>VLOOKUP(LEFT(A1300,3),TablasAnexas!$A$22:$B$41,2,FALSE)</f>
        <v>Nariño</v>
      </c>
      <c r="L1300" t="str">
        <f>VLOOKUP(A1300,[1]HistoriaOrdenCW24031155!$C$2:$F$1413,4,FALSE)</f>
        <v>Rafael Angel Garcia</v>
      </c>
    </row>
    <row r="1301" spans="1:12" x14ac:dyDescent="0.25">
      <c r="A1301" t="str">
        <f>VLOOKUP("SurOccidente",[1]HistoriaOrdenCW24031155!$B1303:$C$1413,2,FALSE)</f>
        <v>CAL.Porvenir</v>
      </c>
      <c r="B1301" s="3">
        <f ca="1">SUMIF([1]HistoriaOrdenCW24031155!$C$1:$E$1413,A1301,[1]HistoriaOrdenCW24031155!$E:$E)</f>
        <v>9000000</v>
      </c>
      <c r="C1301" s="1">
        <f>SUMIFS([1]HistoriaOrdenCW24031155!$E$2:$E$1413,[1]HistoriaOrdenCW24031155!$C$2:$C$1413,A1301,[1]HistoriaOrdenCW24031155!$Z$2:$Z$1413,"")</f>
        <v>9000000</v>
      </c>
      <c r="D1301" s="1">
        <f>SUMIFS([1]HistoriaOrdenCW24031155!$E$2:$E$1413,[1]HistoriaOrdenCW24031155!$C$2:$C$1413,A1301,[1]HistoriaOrdenCW24031155!$Z$2:$Z$1413,"&gt; 0")</f>
        <v>0</v>
      </c>
      <c r="E1301" s="4" t="str">
        <f>IFERROR(IF(VLOOKUP(A1301,[1]HistoriaOrdenCW24031155!$C$2:$Z$1413,24,FALSE)=0,"",VLOOKUP(A1301,[1]HistoriaOrdenCW24031155!$C$2:$Z$1413,24,FALSE)),"")</f>
        <v/>
      </c>
      <c r="F1301" s="2" t="str">
        <f>MID(IF(VLOOKUP("SurOccidente",[1]HistoriaOrdenCW24031155!$B1303:$D$1413,2,FALSE)="NA","",(VLOOKUP("SurOccidente",[1]HistoriaOrdenCW24031155!$B1303:$D$1413,3,FALSE))),1,90)</f>
        <v>Ampliación Ciudades Capitales - Ampliación Obras Civiles</v>
      </c>
      <c r="G1301" s="4">
        <f>VLOOKUP(A1301,[1]HistoriaOrdenCW24031155!$C$2:$O$1413,13,FALSE)</f>
        <v>44081</v>
      </c>
      <c r="H1301" t="str">
        <f t="shared" si="21"/>
        <v>Año 1</v>
      </c>
      <c r="I1301" s="2" t="str">
        <f>VLOOKUP(LEFT(A1301,3),TablasAnexas!$A$22:$B$41,2,FALSE)</f>
        <v>Cali</v>
      </c>
      <c r="L1301" t="str">
        <f>VLOOKUP(A1301,[1]HistoriaOrdenCW24031155!$C$2:$F$1413,4,FALSE)</f>
        <v>German David Diez</v>
      </c>
    </row>
    <row r="1302" spans="1:12" x14ac:dyDescent="0.25">
      <c r="A1302" t="str">
        <f>VLOOKUP("SurOccidente",[1]HistoriaOrdenCW24031155!$B1304:$C$1413,2,FALSE)</f>
        <v>CAL.La Base</v>
      </c>
      <c r="B1302" s="3">
        <f ca="1">SUMIF([1]HistoriaOrdenCW24031155!$C$1:$E$1413,A1302,[1]HistoriaOrdenCW24031155!$E:$E)</f>
        <v>9000000</v>
      </c>
      <c r="C1302" s="1">
        <f>SUMIFS([1]HistoriaOrdenCW24031155!$E$2:$E$1413,[1]HistoriaOrdenCW24031155!$C$2:$C$1413,A1302,[1]HistoriaOrdenCW24031155!$Z$2:$Z$1413,"")</f>
        <v>9000000</v>
      </c>
      <c r="D1302" s="1">
        <f>SUMIFS([1]HistoriaOrdenCW24031155!$E$2:$E$1413,[1]HistoriaOrdenCW24031155!$C$2:$C$1413,A1302,[1]HistoriaOrdenCW24031155!$Z$2:$Z$1413,"&gt; 0")</f>
        <v>0</v>
      </c>
      <c r="E1302" s="4" t="str">
        <f>IFERROR(IF(VLOOKUP(A1302,[1]HistoriaOrdenCW24031155!$C$2:$Z$1413,24,FALSE)=0,"",VLOOKUP(A1302,[1]HistoriaOrdenCW24031155!$C$2:$Z$1413,24,FALSE)),"")</f>
        <v/>
      </c>
      <c r="F1302" s="2" t="str">
        <f>MID(IF(VLOOKUP("SurOccidente",[1]HistoriaOrdenCW24031155!$B1304:$D$1413,2,FALSE)="NA","",(VLOOKUP("SurOccidente",[1]HistoriaOrdenCW24031155!$B1304:$D$1413,3,FALSE))),1,90)</f>
        <v>Ampliación Ciudades Capitales - Ampliación Obras Civiles</v>
      </c>
      <c r="G1302" s="4">
        <f>VLOOKUP(A1302,[1]HistoriaOrdenCW24031155!$C$2:$O$1413,13,FALSE)</f>
        <v>44081</v>
      </c>
      <c r="H1302" t="str">
        <f t="shared" si="21"/>
        <v>Año 1</v>
      </c>
      <c r="I1302" s="2" t="str">
        <f>VLOOKUP(LEFT(A1302,3),TablasAnexas!$A$22:$B$41,2,FALSE)</f>
        <v>Cali</v>
      </c>
      <c r="L1302" t="str">
        <f>VLOOKUP(A1302,[1]HistoriaOrdenCW24031155!$C$2:$F$1413,4,FALSE)</f>
        <v>German David Diez</v>
      </c>
    </row>
    <row r="1303" spans="1:12" x14ac:dyDescent="0.25">
      <c r="A1303" t="str">
        <f>VLOOKUP("SurOccidente",[1]HistoriaOrdenCW24031155!$B1305:$C$1413,2,FALSE)</f>
        <v>PUT.Puerto Limon-2</v>
      </c>
      <c r="B1303" s="3">
        <f ca="1">SUMIF([1]HistoriaOrdenCW24031155!$C$1:$E$1413,A1303,[1]HistoriaOrdenCW24031155!$E:$E)</f>
        <v>259959476</v>
      </c>
      <c r="C1303" s="1">
        <f>SUMIFS([1]HistoriaOrdenCW24031155!$E$2:$E$1413,[1]HistoriaOrdenCW24031155!$C$2:$C$1413,A1303,[1]HistoriaOrdenCW24031155!$Z$2:$Z$1413,"")</f>
        <v>0</v>
      </c>
      <c r="D1303" s="1">
        <f>SUMIFS([1]HistoriaOrdenCW24031155!$E$2:$E$1413,[1]HistoriaOrdenCW24031155!$C$2:$C$1413,A1303,[1]HistoriaOrdenCW24031155!$Z$2:$Z$1413,"&gt; 0")</f>
        <v>259959476</v>
      </c>
      <c r="E1303" s="4">
        <f>IFERROR(IF(VLOOKUP(A1303,[1]HistoriaOrdenCW24031155!$C$2:$Z$1413,24,FALSE)=0,"",VLOOKUP(A1303,[1]HistoriaOrdenCW24031155!$C$2:$Z$1413,24,FALSE)),"")</f>
        <v>44411</v>
      </c>
      <c r="F1303" s="2" t="str">
        <f>MID(IF(VLOOKUP("SurOccidente",[1]HistoriaOrdenCW24031155!$B1305:$D$1413,2,FALSE)="NA","",(VLOOKUP("SurOccidente",[1]HistoriaOrdenCW24031155!$B1305:$D$1413,3,FALSE))),1,90)</f>
        <v>Localidades 700 - Obra Civil 100%</v>
      </c>
      <c r="G1303" s="4">
        <f>VLOOKUP(A1303,[1]HistoriaOrdenCW24031155!$C$2:$O$1413,13,FALSE)</f>
        <v>44081</v>
      </c>
      <c r="H1303" t="str">
        <f t="shared" si="21"/>
        <v>Año 1</v>
      </c>
      <c r="I1303" s="2" t="str">
        <f>VLOOKUP(LEFT(A1303,3),TablasAnexas!$A$22:$B$41,2,FALSE)</f>
        <v>Putumayo</v>
      </c>
      <c r="L1303" t="str">
        <f>VLOOKUP(A1303,[1]HistoriaOrdenCW24031155!$C$2:$F$1413,4,FALSE)</f>
        <v>Luis Ediel Torres</v>
      </c>
    </row>
    <row r="1304" spans="1:12" x14ac:dyDescent="0.25">
      <c r="A1304" t="str">
        <f>VLOOKUP("SurOccidente",[1]HistoriaOrdenCW24031155!$B1306:$C$1413,2,FALSE)</f>
        <v>PUT.Naranjito</v>
      </c>
      <c r="B1304" s="3">
        <f ca="1">SUMIF([1]HistoriaOrdenCW24031155!$C$1:$E$1413,A1304,[1]HistoriaOrdenCW24031155!$E:$E)</f>
        <v>241507094</v>
      </c>
      <c r="C1304" s="1">
        <f>SUMIFS([1]HistoriaOrdenCW24031155!$E$2:$E$1413,[1]HistoriaOrdenCW24031155!$C$2:$C$1413,A1304,[1]HistoriaOrdenCW24031155!$Z$2:$Z$1413,"")</f>
        <v>0</v>
      </c>
      <c r="D1304" s="1">
        <f>SUMIFS([1]HistoriaOrdenCW24031155!$E$2:$E$1413,[1]HistoriaOrdenCW24031155!$C$2:$C$1413,A1304,[1]HistoriaOrdenCW24031155!$Z$2:$Z$1413,"&gt; 0")</f>
        <v>241507094</v>
      </c>
      <c r="E1304" s="4">
        <f>IFERROR(IF(VLOOKUP(A1304,[1]HistoriaOrdenCW24031155!$C$2:$Z$1413,24,FALSE)=0,"",VLOOKUP(A1304,[1]HistoriaOrdenCW24031155!$C$2:$Z$1413,24,FALSE)),"")</f>
        <v>44473</v>
      </c>
      <c r="F1304" s="2" t="str">
        <f>MID(IF(VLOOKUP("SurOccidente",[1]HistoriaOrdenCW24031155!$B1306:$D$1413,2,FALSE)="NA","",(VLOOKUP("SurOccidente",[1]HistoriaOrdenCW24031155!$B1306:$D$1413,3,FALSE))),1,90)</f>
        <v>Localidades 700 - Obra Civil 100%</v>
      </c>
      <c r="G1304" s="4">
        <f>VLOOKUP(A1304,[1]HistoriaOrdenCW24031155!$C$2:$O$1413,13,FALSE)</f>
        <v>44081</v>
      </c>
      <c r="H1304" t="str">
        <f t="shared" si="21"/>
        <v>Año 1</v>
      </c>
      <c r="I1304" s="2" t="str">
        <f>VLOOKUP(LEFT(A1304,3),TablasAnexas!$A$22:$B$41,2,FALSE)</f>
        <v>Putumayo</v>
      </c>
      <c r="L1304" t="str">
        <f>VLOOKUP(A1304,[1]HistoriaOrdenCW24031155!$C$2:$F$1413,4,FALSE)</f>
        <v>Juan Carlos Gonzalez</v>
      </c>
    </row>
    <row r="1305" spans="1:12" x14ac:dyDescent="0.25">
      <c r="A1305" t="str">
        <f>VLOOKUP("SurOccidente",[1]HistoriaOrdenCW24031155!$B1307:$C$1413,2,FALSE)</f>
        <v>PUT.Tesalia-2</v>
      </c>
      <c r="B1305" s="3">
        <f ca="1">SUMIF([1]HistoriaOrdenCW24031155!$C$1:$E$1413,A1305,[1]HistoriaOrdenCW24031155!$E:$E)</f>
        <v>273064188</v>
      </c>
      <c r="C1305" s="1">
        <f>SUMIFS([1]HistoriaOrdenCW24031155!$E$2:$E$1413,[1]HistoriaOrdenCW24031155!$C$2:$C$1413,A1305,[1]HistoriaOrdenCW24031155!$Z$2:$Z$1413,"")</f>
        <v>0</v>
      </c>
      <c r="D1305" s="1">
        <f>SUMIFS([1]HistoriaOrdenCW24031155!$E$2:$E$1413,[1]HistoriaOrdenCW24031155!$C$2:$C$1413,A1305,[1]HistoriaOrdenCW24031155!$Z$2:$Z$1413,"&gt; 0")</f>
        <v>273064188</v>
      </c>
      <c r="E1305" s="4">
        <f>IFERROR(IF(VLOOKUP(A1305,[1]HistoriaOrdenCW24031155!$C$2:$Z$1413,24,FALSE)=0,"",VLOOKUP(A1305,[1]HistoriaOrdenCW24031155!$C$2:$Z$1413,24,FALSE)),"")</f>
        <v>44411</v>
      </c>
      <c r="F1305" s="2" t="str">
        <f>MID(IF(VLOOKUP("SurOccidente",[1]HistoriaOrdenCW24031155!$B1307:$D$1413,2,FALSE)="NA","",(VLOOKUP("SurOccidente",[1]HistoriaOrdenCW24031155!$B1307:$D$1413,3,FALSE))),1,90)</f>
        <v>Localidades 700 - Obra Civil 100%</v>
      </c>
      <c r="G1305" s="4">
        <f>VLOOKUP(A1305,[1]HistoriaOrdenCW24031155!$C$2:$O$1413,13,FALSE)</f>
        <v>44314</v>
      </c>
      <c r="H1305" t="str">
        <f t="shared" si="21"/>
        <v>Año 2</v>
      </c>
      <c r="I1305" s="2" t="str">
        <f>VLOOKUP(LEFT(A1305,3),TablasAnexas!$A$22:$B$41,2,FALSE)</f>
        <v>Putumayo</v>
      </c>
      <c r="L1305" t="str">
        <f>VLOOKUP(A1305,[1]HistoriaOrdenCW24031155!$C$2:$F$1413,4,FALSE)</f>
        <v>German Dario Mancipe</v>
      </c>
    </row>
    <row r="1306" spans="1:12" x14ac:dyDescent="0.25">
      <c r="A1306" t="str">
        <f>VLOOKUP("SurOccidente",[1]HistoriaOrdenCW24031155!$B1308:$C$1413,2,FALSE)</f>
        <v>PUT.Pto Asis-3</v>
      </c>
      <c r="B1306" s="3">
        <f ca="1">SUMIF([1]HistoriaOrdenCW24031155!$C$1:$E$1413,A1306,[1]HistoriaOrdenCW24031155!$E:$E)</f>
        <v>1626767</v>
      </c>
      <c r="C1306" s="1">
        <f>SUMIFS([1]HistoriaOrdenCW24031155!$E$2:$E$1413,[1]HistoriaOrdenCW24031155!$C$2:$C$1413,A1306,[1]HistoriaOrdenCW24031155!$Z$2:$Z$1413,"")</f>
        <v>0</v>
      </c>
      <c r="D1306" s="1">
        <f>SUMIFS([1]HistoriaOrdenCW24031155!$E$2:$E$1413,[1]HistoriaOrdenCW24031155!$C$2:$C$1413,A1306,[1]HistoriaOrdenCW24031155!$Z$2:$Z$1413,"&gt; 0")</f>
        <v>1626767</v>
      </c>
      <c r="E1306" s="4">
        <f>IFERROR(IF(VLOOKUP(A1306,[1]HistoriaOrdenCW24031155!$C$2:$Z$1413,24,FALSE)=0,"",VLOOKUP(A1306,[1]HistoriaOrdenCW24031155!$C$2:$Z$1413,24,FALSE)),"")</f>
        <v>44230</v>
      </c>
      <c r="F1306" s="2" t="str">
        <f>MID(IF(VLOOKUP("SurOccidente",[1]HistoriaOrdenCW24031155!$B1308:$D$1413,2,FALSE)="NA","",(VLOOKUP("SurOccidente",[1]HistoriaOrdenCW24031155!$B1308:$D$1413,3,FALSE))),1,90)</f>
        <v>Plan de Expansión - Obra Eléctrica 100%</v>
      </c>
      <c r="G1306" s="4">
        <f>VLOOKUP(A1306,[1]HistoriaOrdenCW24031155!$C$2:$O$1413,13,FALSE)</f>
        <v>44074</v>
      </c>
      <c r="H1306" t="str">
        <f t="shared" si="21"/>
        <v>Año 1</v>
      </c>
      <c r="I1306" s="2" t="str">
        <f>VLOOKUP(LEFT(A1306,3),TablasAnexas!$A$22:$B$41,2,FALSE)</f>
        <v>Putumayo</v>
      </c>
      <c r="L1306" t="str">
        <f>VLOOKUP(A1306,[1]HistoriaOrdenCW24031155!$C$2:$F$1413,4,FALSE)</f>
        <v>German David Diez</v>
      </c>
    </row>
    <row r="1307" spans="1:12" x14ac:dyDescent="0.25">
      <c r="A1307" t="str">
        <f>VLOOKUP("SurOccidente",[1]HistoriaOrdenCW24031155!$B1309:$C$1413,2,FALSE)</f>
        <v>IBG.Variante</v>
      </c>
      <c r="B1307" s="3">
        <f ca="1">SUMIF([1]HistoriaOrdenCW24031155!$C$1:$E$1413,A1307,[1]HistoriaOrdenCW24031155!$E:$E)</f>
        <v>2860732</v>
      </c>
      <c r="C1307" s="1">
        <f>SUMIFS([1]HistoriaOrdenCW24031155!$E$2:$E$1413,[1]HistoriaOrdenCW24031155!$C$2:$C$1413,A1307,[1]HistoriaOrdenCW24031155!$Z$2:$Z$1413,"")</f>
        <v>0</v>
      </c>
      <c r="D1307" s="1">
        <f>SUMIFS([1]HistoriaOrdenCW24031155!$E$2:$E$1413,[1]HistoriaOrdenCW24031155!$C$2:$C$1413,A1307,[1]HistoriaOrdenCW24031155!$Z$2:$Z$1413,"&gt; 0")</f>
        <v>2860732</v>
      </c>
      <c r="E1307" s="4">
        <f>IFERROR(IF(VLOOKUP(A1307,[1]HistoriaOrdenCW24031155!$C$2:$Z$1413,24,FALSE)=0,"",VLOOKUP(A1307,[1]HistoriaOrdenCW24031155!$C$2:$Z$1413,24,FALSE)),"")</f>
        <v>44624</v>
      </c>
      <c r="F1307" s="2" t="str">
        <f>MID(IF(VLOOKUP("SurOccidente",[1]HistoriaOrdenCW24031155!$B1309:$D$1413,2,FALSE)="NA","",(VLOOKUP("SurOccidente",[1]HistoriaOrdenCW24031155!$B1309:$D$1413,3,FALSE))),1,90)</f>
        <v>Adecuaciones - Contrucción Red Electrica Plan Expansión</v>
      </c>
      <c r="G1307" s="4">
        <f>VLOOKUP(A1307,[1]HistoriaOrdenCW24031155!$C$2:$O$1413,13,FALSE)</f>
        <v>44533</v>
      </c>
      <c r="H1307" t="str">
        <f t="shared" si="21"/>
        <v>Año 2</v>
      </c>
      <c r="I1307" s="2" t="str">
        <f>VLOOKUP(LEFT(A1307,3),TablasAnexas!$A$22:$B$41,2,FALSE)</f>
        <v>Ibague</v>
      </c>
      <c r="L1307" t="str">
        <f>VLOOKUP(A1307,[1]HistoriaOrdenCW24031155!$C$2:$F$1413,4,FALSE)</f>
        <v>German Dario Mancipe</v>
      </c>
    </row>
    <row r="1308" spans="1:12" x14ac:dyDescent="0.25">
      <c r="A1308" t="str">
        <f>VLOOKUP("SurOccidente",[1]HistoriaOrdenCW24031155!$B1310:$C$1413,2,FALSE)</f>
        <v>IBG.Valparaiso</v>
      </c>
      <c r="B1308" s="3">
        <f ca="1">SUMIF([1]HistoriaOrdenCW24031155!$C$1:$E$1413,A1308,[1]HistoriaOrdenCW24031155!$E:$E)</f>
        <v>340659</v>
      </c>
      <c r="C1308" s="1">
        <f>SUMIFS([1]HistoriaOrdenCW24031155!$E$2:$E$1413,[1]HistoriaOrdenCW24031155!$C$2:$C$1413,A1308,[1]HistoriaOrdenCW24031155!$Z$2:$Z$1413,"")</f>
        <v>0</v>
      </c>
      <c r="D1308" s="1">
        <f>SUMIFS([1]HistoriaOrdenCW24031155!$E$2:$E$1413,[1]HistoriaOrdenCW24031155!$C$2:$C$1413,A1308,[1]HistoriaOrdenCW24031155!$Z$2:$Z$1413,"&gt; 0")</f>
        <v>340659</v>
      </c>
      <c r="E1308" s="4">
        <f>IFERROR(IF(VLOOKUP(A1308,[1]HistoriaOrdenCW24031155!$C$2:$Z$1413,24,FALSE)=0,"",VLOOKUP(A1308,[1]HistoriaOrdenCW24031155!$C$2:$Z$1413,24,FALSE)),"")</f>
        <v>44230</v>
      </c>
      <c r="F1308" s="2" t="str">
        <f>MID(IF(VLOOKUP("SurOccidente",[1]HistoriaOrdenCW24031155!$B1310:$D$1413,2,FALSE)="NA","",(VLOOKUP("SurOccidente",[1]HistoriaOrdenCW24031155!$B1310:$D$1413,3,FALSE))),1,90)</f>
        <v>Adecuaciones - Contrucción Red Electrica Plan Expansión</v>
      </c>
      <c r="G1308" s="4">
        <f>VLOOKUP(A1308,[1]HistoriaOrdenCW24031155!$C$2:$O$1413,13,FALSE)</f>
        <v>44074</v>
      </c>
      <c r="H1308" t="str">
        <f t="shared" si="21"/>
        <v>Año 1</v>
      </c>
      <c r="I1308" s="2" t="str">
        <f>VLOOKUP(LEFT(A1308,3),TablasAnexas!$A$22:$B$41,2,FALSE)</f>
        <v>Ibague</v>
      </c>
      <c r="L1308" t="str">
        <f>VLOOKUP(A1308,[1]HistoriaOrdenCW24031155!$C$2:$F$1413,4,FALSE)</f>
        <v>Juan Carlos Gonzalez</v>
      </c>
    </row>
    <row r="1309" spans="1:12" x14ac:dyDescent="0.25">
      <c r="A1309" t="str">
        <f>VLOOKUP("SurOccidente",[1]HistoriaOrdenCW24031155!$B1311:$C$1413,2,FALSE)</f>
        <v>IBG.Topacio</v>
      </c>
      <c r="B1309" s="3">
        <f ca="1">SUMIF([1]HistoriaOrdenCW24031155!$C$1:$E$1413,A1309,[1]HistoriaOrdenCW24031155!$E:$E)</f>
        <v>340659</v>
      </c>
      <c r="C1309" s="1">
        <f>SUMIFS([1]HistoriaOrdenCW24031155!$E$2:$E$1413,[1]HistoriaOrdenCW24031155!$C$2:$C$1413,A1309,[1]HistoriaOrdenCW24031155!$Z$2:$Z$1413,"")</f>
        <v>0</v>
      </c>
      <c r="D1309" s="1">
        <f>SUMIFS([1]HistoriaOrdenCW24031155!$E$2:$E$1413,[1]HistoriaOrdenCW24031155!$C$2:$C$1413,A1309,[1]HistoriaOrdenCW24031155!$Z$2:$Z$1413,"&gt; 0")</f>
        <v>340659</v>
      </c>
      <c r="E1309" s="4">
        <f>IFERROR(IF(VLOOKUP(A1309,[1]HistoriaOrdenCW24031155!$C$2:$Z$1413,24,FALSE)=0,"",VLOOKUP(A1309,[1]HistoriaOrdenCW24031155!$C$2:$Z$1413,24,FALSE)),"")</f>
        <v>44230</v>
      </c>
      <c r="F1309" s="2" t="str">
        <f>MID(IF(VLOOKUP("SurOccidente",[1]HistoriaOrdenCW24031155!$B1311:$D$1413,2,FALSE)="NA","",(VLOOKUP("SurOccidente",[1]HistoriaOrdenCW24031155!$B1311:$D$1413,3,FALSE))),1,90)</f>
        <v>Adecuaciones - Contrucción Red Electrica Plan Expansión</v>
      </c>
      <c r="G1309" s="4">
        <f>VLOOKUP(A1309,[1]HistoriaOrdenCW24031155!$C$2:$O$1413,13,FALSE)</f>
        <v>44074</v>
      </c>
      <c r="H1309" t="str">
        <f t="shared" si="21"/>
        <v>Año 1</v>
      </c>
      <c r="I1309" s="2" t="str">
        <f>VLOOKUP(LEFT(A1309,3),TablasAnexas!$A$22:$B$41,2,FALSE)</f>
        <v>Ibague</v>
      </c>
      <c r="L1309" t="str">
        <f>VLOOKUP(A1309,[1]HistoriaOrdenCW24031155!$C$2:$F$1413,4,FALSE)</f>
        <v>Juan Carlos Gonzalez</v>
      </c>
    </row>
    <row r="1310" spans="1:12" x14ac:dyDescent="0.25">
      <c r="A1310" t="str">
        <f>VLOOKUP("SurOccidente",[1]HistoriaOrdenCW24031155!$B1312:$C$1413,2,FALSE)</f>
        <v>IBG.Rb Club Campestre</v>
      </c>
      <c r="B1310" s="3">
        <f ca="1">SUMIF([1]HistoriaOrdenCW24031155!$C$1:$E$1413,A1310,[1]HistoriaOrdenCW24031155!$E:$E)</f>
        <v>340659</v>
      </c>
      <c r="C1310" s="1">
        <f>SUMIFS([1]HistoriaOrdenCW24031155!$E$2:$E$1413,[1]HistoriaOrdenCW24031155!$C$2:$C$1413,A1310,[1]HistoriaOrdenCW24031155!$Z$2:$Z$1413,"")</f>
        <v>0</v>
      </c>
      <c r="D1310" s="1">
        <f>SUMIFS([1]HistoriaOrdenCW24031155!$E$2:$E$1413,[1]HistoriaOrdenCW24031155!$C$2:$C$1413,A1310,[1]HistoriaOrdenCW24031155!$Z$2:$Z$1413,"&gt; 0")</f>
        <v>340659</v>
      </c>
      <c r="E1310" s="4">
        <f>IFERROR(IF(VLOOKUP(A1310,[1]HistoriaOrdenCW24031155!$C$2:$Z$1413,24,FALSE)=0,"",VLOOKUP(A1310,[1]HistoriaOrdenCW24031155!$C$2:$Z$1413,24,FALSE)),"")</f>
        <v>44230</v>
      </c>
      <c r="F1310" s="2" t="str">
        <f>MID(IF(VLOOKUP("SurOccidente",[1]HistoriaOrdenCW24031155!$B1312:$D$1413,2,FALSE)="NA","",(VLOOKUP("SurOccidente",[1]HistoriaOrdenCW24031155!$B1312:$D$1413,3,FALSE))),1,90)</f>
        <v>Adecuaciones - Contrucción Red Electrica Plan Expansión</v>
      </c>
      <c r="G1310" s="4">
        <f>VLOOKUP(A1310,[1]HistoriaOrdenCW24031155!$C$2:$O$1413,13,FALSE)</f>
        <v>44074</v>
      </c>
      <c r="H1310" t="str">
        <f t="shared" si="21"/>
        <v>Año 1</v>
      </c>
      <c r="I1310" s="2" t="str">
        <f>VLOOKUP(LEFT(A1310,3),TablasAnexas!$A$22:$B$41,2,FALSE)</f>
        <v>Ibague</v>
      </c>
      <c r="L1310" t="str">
        <f>VLOOKUP(A1310,[1]HistoriaOrdenCW24031155!$C$2:$F$1413,4,FALSE)</f>
        <v>Juan Carlos Gonzalez</v>
      </c>
    </row>
    <row r="1311" spans="1:12" x14ac:dyDescent="0.25">
      <c r="A1311" t="str">
        <f>VLOOKUP("SurOccidente",[1]HistoriaOrdenCW24031155!$B1313:$C$1413,2,FALSE)</f>
        <v>IBG.Montecarlo</v>
      </c>
      <c r="B1311" s="3">
        <f ca="1">SUMIF([1]HistoriaOrdenCW24031155!$C$1:$E$1413,A1311,[1]HistoriaOrdenCW24031155!$E:$E)</f>
        <v>340659</v>
      </c>
      <c r="C1311" s="1">
        <f>SUMIFS([1]HistoriaOrdenCW24031155!$E$2:$E$1413,[1]HistoriaOrdenCW24031155!$C$2:$C$1413,A1311,[1]HistoriaOrdenCW24031155!$Z$2:$Z$1413,"")</f>
        <v>0</v>
      </c>
      <c r="D1311" s="1">
        <f>SUMIFS([1]HistoriaOrdenCW24031155!$E$2:$E$1413,[1]HistoriaOrdenCW24031155!$C$2:$C$1413,A1311,[1]HistoriaOrdenCW24031155!$Z$2:$Z$1413,"&gt; 0")</f>
        <v>340659</v>
      </c>
      <c r="E1311" s="4">
        <f>IFERROR(IF(VLOOKUP(A1311,[1]HistoriaOrdenCW24031155!$C$2:$Z$1413,24,FALSE)=0,"",VLOOKUP(A1311,[1]HistoriaOrdenCW24031155!$C$2:$Z$1413,24,FALSE)),"")</f>
        <v>44230</v>
      </c>
      <c r="F1311" s="2" t="str">
        <f>MID(IF(VLOOKUP("SurOccidente",[1]HistoriaOrdenCW24031155!$B1313:$D$1413,2,FALSE)="NA","",(VLOOKUP("SurOccidente",[1]HistoriaOrdenCW24031155!$B1313:$D$1413,3,FALSE))),1,90)</f>
        <v>Adecuaciones - Contrucción Red Electrica Plan Expansión</v>
      </c>
      <c r="G1311" s="4">
        <f>VLOOKUP(A1311,[1]HistoriaOrdenCW24031155!$C$2:$O$1413,13,FALSE)</f>
        <v>44074</v>
      </c>
      <c r="H1311" t="str">
        <f t="shared" si="21"/>
        <v>Año 1</v>
      </c>
      <c r="I1311" s="2" t="str">
        <f>VLOOKUP(LEFT(A1311,3),TablasAnexas!$A$22:$B$41,2,FALSE)</f>
        <v>Ibague</v>
      </c>
      <c r="L1311" t="str">
        <f>VLOOKUP(A1311,[1]HistoriaOrdenCW24031155!$C$2:$F$1413,4,FALSE)</f>
        <v>Juan Carlos Gonzalez</v>
      </c>
    </row>
    <row r="1312" spans="1:12" x14ac:dyDescent="0.25">
      <c r="A1312" t="str">
        <f>VLOOKUP("SurOccidente",[1]HistoriaOrdenCW24031155!$B1314:$C$1413,2,FALSE)</f>
        <v>CAL.SDS Cali Norte</v>
      </c>
      <c r="B1312" s="3">
        <f ca="1">SUMIF([1]HistoriaOrdenCW24031155!$C$1:$E$1413,A1312,[1]HistoriaOrdenCW24031155!$E:$E)</f>
        <v>31090840</v>
      </c>
      <c r="C1312" s="1">
        <f>SUMIFS([1]HistoriaOrdenCW24031155!$E$2:$E$1413,[1]HistoriaOrdenCW24031155!$C$2:$C$1413,A1312,[1]HistoriaOrdenCW24031155!$Z$2:$Z$1413,"")</f>
        <v>24326701</v>
      </c>
      <c r="D1312" s="1">
        <f>SUMIFS([1]HistoriaOrdenCW24031155!$E$2:$E$1413,[1]HistoriaOrdenCW24031155!$C$2:$C$1413,A1312,[1]HistoriaOrdenCW24031155!$Z$2:$Z$1413,"&gt; 0")</f>
        <v>6764139</v>
      </c>
      <c r="E1312" s="4">
        <f>IFERROR(IF(VLOOKUP(A1312,[1]HistoriaOrdenCW24031155!$C$2:$Z$1413,24,FALSE)=0,"",VLOOKUP(A1312,[1]HistoriaOrdenCW24031155!$C$2:$Z$1413,24,FALSE)),"")</f>
        <v>44504</v>
      </c>
      <c r="F1312" s="2" t="str">
        <f>MID(IF(VLOOKUP("SurOccidente",[1]HistoriaOrdenCW24031155!$B1314:$D$1413,2,FALSE)="NA","",(VLOOKUP("SurOccidente",[1]HistoriaOrdenCW24031155!$B1314:$D$1413,3,FALSE))),1,90)</f>
        <v>Plan de Expansión - Obra Civil 100%</v>
      </c>
      <c r="G1312" s="4">
        <f>VLOOKUP(A1312,[1]HistoriaOrdenCW24031155!$C$2:$O$1413,13,FALSE)</f>
        <v>44232</v>
      </c>
      <c r="H1312" t="str">
        <f t="shared" si="21"/>
        <v>Año 2</v>
      </c>
      <c r="I1312" s="2" t="str">
        <f>VLOOKUP(LEFT(A1312,3),TablasAnexas!$A$22:$B$41,2,FALSE)</f>
        <v>Cali</v>
      </c>
      <c r="L1312" t="str">
        <f>VLOOKUP(A1312,[1]HistoriaOrdenCW24031155!$C$2:$F$1413,4,FALSE)</f>
        <v>Luis Ediel Torres</v>
      </c>
    </row>
    <row r="1313" spans="1:12" x14ac:dyDescent="0.25">
      <c r="A1313" t="str">
        <f>VLOOKUP("SurOccidente",[1]HistoriaOrdenCW24031155!$B1315:$C$1413,2,FALSE)</f>
        <v>PUT.El Oasis</v>
      </c>
      <c r="B1313" s="3">
        <f ca="1">SUMIF([1]HistoriaOrdenCW24031155!$C$1:$E$1413,A1313,[1]HistoriaOrdenCW24031155!$E:$E)</f>
        <v>263649816</v>
      </c>
      <c r="C1313" s="1">
        <f>SUMIFS([1]HistoriaOrdenCW24031155!$E$2:$E$1413,[1]HistoriaOrdenCW24031155!$C$2:$C$1413,A1313,[1]HistoriaOrdenCW24031155!$Z$2:$Z$1413,"")</f>
        <v>0</v>
      </c>
      <c r="D1313" s="1">
        <f>SUMIFS([1]HistoriaOrdenCW24031155!$E$2:$E$1413,[1]HistoriaOrdenCW24031155!$C$2:$C$1413,A1313,[1]HistoriaOrdenCW24031155!$Z$2:$Z$1413,"&gt; 0")</f>
        <v>263649816</v>
      </c>
      <c r="E1313" s="4">
        <f>IFERROR(IF(VLOOKUP(A1313,[1]HistoriaOrdenCW24031155!$C$2:$Z$1413,24,FALSE)=0,"",VLOOKUP(A1313,[1]HistoriaOrdenCW24031155!$C$2:$Z$1413,24,FALSE)),"")</f>
        <v>44321</v>
      </c>
      <c r="F1313" s="2" t="str">
        <f>MID(IF(VLOOKUP("SurOccidente",[1]HistoriaOrdenCW24031155!$B1315:$D$1413,2,FALSE)="NA","",(VLOOKUP("SurOccidente",[1]HistoriaOrdenCW24031155!$B1315:$D$1413,3,FALSE))),1,90)</f>
        <v>Localidades 700 - Obra Civil 100%</v>
      </c>
      <c r="G1313" s="4">
        <f>VLOOKUP(A1313,[1]HistoriaOrdenCW24031155!$C$2:$O$1413,13,FALSE)</f>
        <v>44079</v>
      </c>
      <c r="H1313" t="str">
        <f t="shared" si="21"/>
        <v>Año 1</v>
      </c>
      <c r="I1313" s="2" t="str">
        <f>VLOOKUP(LEFT(A1313,3),TablasAnexas!$A$22:$B$41,2,FALSE)</f>
        <v>Putumayo</v>
      </c>
      <c r="L1313" t="str">
        <f>VLOOKUP(A1313,[1]HistoriaOrdenCW24031155!$C$2:$F$1413,4,FALSE)</f>
        <v>Luis Ediel Torres</v>
      </c>
    </row>
    <row r="1314" spans="1:12" x14ac:dyDescent="0.25">
      <c r="A1314" t="str">
        <f>VLOOKUP("SurOccidente",[1]HistoriaOrdenCW24031155!$B1316:$C$1413,2,FALSE)</f>
        <v>PUT.Mogambo</v>
      </c>
      <c r="B1314" s="3">
        <f ca="1">SUMIF([1]HistoriaOrdenCW24031155!$C$1:$E$1413,A1314,[1]HistoriaOrdenCW24031155!$E:$E)</f>
        <v>281665601</v>
      </c>
      <c r="C1314" s="1">
        <f>SUMIFS([1]HistoriaOrdenCW24031155!$E$2:$E$1413,[1]HistoriaOrdenCW24031155!$C$2:$C$1413,A1314,[1]HistoriaOrdenCW24031155!$Z$2:$Z$1413,"")</f>
        <v>0</v>
      </c>
      <c r="D1314" s="1">
        <f>SUMIFS([1]HistoriaOrdenCW24031155!$E$2:$E$1413,[1]HistoriaOrdenCW24031155!$C$2:$C$1413,A1314,[1]HistoriaOrdenCW24031155!$Z$2:$Z$1413,"&gt; 0")</f>
        <v>281665601</v>
      </c>
      <c r="E1314" s="4">
        <f>IFERROR(IF(VLOOKUP(A1314,[1]HistoriaOrdenCW24031155!$C$2:$Z$1413,24,FALSE)=0,"",VLOOKUP(A1314,[1]HistoriaOrdenCW24031155!$C$2:$Z$1413,24,FALSE)),"")</f>
        <v>44350</v>
      </c>
      <c r="F1314" s="2" t="str">
        <f>MID(IF(VLOOKUP("SurOccidente",[1]HistoriaOrdenCW24031155!$B1316:$D$1413,2,FALSE)="NA","",(VLOOKUP("SurOccidente",[1]HistoriaOrdenCW24031155!$B1316:$D$1413,3,FALSE))),1,90)</f>
        <v>Localidades 700 - Obra Civil 100%</v>
      </c>
      <c r="G1314" s="4">
        <f>VLOOKUP(A1314,[1]HistoriaOrdenCW24031155!$C$2:$O$1413,13,FALSE)</f>
        <v>44316</v>
      </c>
      <c r="H1314" t="str">
        <f t="shared" si="21"/>
        <v>Año 2</v>
      </c>
      <c r="I1314" s="2" t="str">
        <f>VLOOKUP(LEFT(A1314,3),TablasAnexas!$A$22:$B$41,2,FALSE)</f>
        <v>Putumayo</v>
      </c>
      <c r="L1314" t="str">
        <f>VLOOKUP(A1314,[1]HistoriaOrdenCW24031155!$C$2:$F$1413,4,FALSE)</f>
        <v>Rafael Angel Garcia</v>
      </c>
    </row>
    <row r="1315" spans="1:12" x14ac:dyDescent="0.25">
      <c r="A1315" t="str">
        <f>VLOOKUP("SurOccidente",[1]HistoriaOrdenCW24031155!$B1317:$C$1413,2,FALSE)</f>
        <v>PUT.Germania</v>
      </c>
      <c r="B1315" s="3">
        <f ca="1">SUMIF([1]HistoriaOrdenCW24031155!$C$1:$E$1413,A1315,[1]HistoriaOrdenCW24031155!$E:$E)</f>
        <v>672198253</v>
      </c>
      <c r="C1315" s="1">
        <f>SUMIFS([1]HistoriaOrdenCW24031155!$E$2:$E$1413,[1]HistoriaOrdenCW24031155!$C$2:$C$1413,A1315,[1]HistoriaOrdenCW24031155!$Z$2:$Z$1413,"")</f>
        <v>519464802</v>
      </c>
      <c r="D1315" s="1">
        <f>SUMIFS([1]HistoriaOrdenCW24031155!$E$2:$E$1413,[1]HistoriaOrdenCW24031155!$C$2:$C$1413,A1315,[1]HistoriaOrdenCW24031155!$Z$2:$Z$1413,"&gt; 0")</f>
        <v>152733451</v>
      </c>
      <c r="E1315" s="4">
        <f>IFERROR(IF(VLOOKUP(A1315,[1]HistoriaOrdenCW24031155!$C$2:$Z$1413,24,FALSE)=0,"",VLOOKUP(A1315,[1]HistoriaOrdenCW24031155!$C$2:$Z$1413,24,FALSE)),"")</f>
        <v>44473</v>
      </c>
      <c r="F1315" s="2" t="str">
        <f>MID(IF(VLOOKUP("SurOccidente",[1]HistoriaOrdenCW24031155!$B1317:$D$1413,2,FALSE)="NA","",(VLOOKUP("SurOccidente",[1]HistoriaOrdenCW24031155!$B1317:$D$1413,3,FALSE))),1,90)</f>
        <v>Localidades 700 - Obra Civil 100%</v>
      </c>
      <c r="G1315" s="4">
        <f>VLOOKUP(A1315,[1]HistoriaOrdenCW24031155!$C$2:$O$1413,13,FALSE)</f>
        <v>44081</v>
      </c>
      <c r="H1315" t="str">
        <f t="shared" si="21"/>
        <v>Año 1</v>
      </c>
      <c r="I1315" s="2" t="str">
        <f>VLOOKUP(LEFT(A1315,3),TablasAnexas!$A$22:$B$41,2,FALSE)</f>
        <v>Putumayo</v>
      </c>
      <c r="L1315" t="str">
        <f>VLOOKUP(A1315,[1]HistoriaOrdenCW24031155!$C$2:$F$1413,4,FALSE)</f>
        <v>Juan Carlos Gonzalez</v>
      </c>
    </row>
    <row r="1316" spans="1:12" x14ac:dyDescent="0.25">
      <c r="A1316" t="str">
        <f>VLOOKUP("SurOccidente",[1]HistoriaOrdenCW24031155!$B1318:$C$1413,2,FALSE)</f>
        <v>PUT.La Herradura</v>
      </c>
      <c r="B1316" s="3">
        <f ca="1">SUMIF([1]HistoriaOrdenCW24031155!$C$1:$E$1413,A1316,[1]HistoriaOrdenCW24031155!$E:$E)</f>
        <v>475292978</v>
      </c>
      <c r="C1316" s="1">
        <f>SUMIFS([1]HistoriaOrdenCW24031155!$E$2:$E$1413,[1]HistoriaOrdenCW24031155!$C$2:$C$1413,A1316,[1]HistoriaOrdenCW24031155!$Z$2:$Z$1413,"")</f>
        <v>0</v>
      </c>
      <c r="D1316" s="1">
        <f>SUMIFS([1]HistoriaOrdenCW24031155!$E$2:$E$1413,[1]HistoriaOrdenCW24031155!$C$2:$C$1413,A1316,[1]HistoriaOrdenCW24031155!$Z$2:$Z$1413,"&gt; 0")</f>
        <v>475292978</v>
      </c>
      <c r="E1316" s="4">
        <f>IFERROR(IF(VLOOKUP(A1316,[1]HistoriaOrdenCW24031155!$C$2:$Z$1413,24,FALSE)=0,"",VLOOKUP(A1316,[1]HistoriaOrdenCW24031155!$C$2:$Z$1413,24,FALSE)),"")</f>
        <v>44321</v>
      </c>
      <c r="F1316" s="2" t="str">
        <f>MID(IF(VLOOKUP("SurOccidente",[1]HistoriaOrdenCW24031155!$B1318:$D$1413,2,FALSE)="NA","",(VLOOKUP("SurOccidente",[1]HistoriaOrdenCW24031155!$B1318:$D$1413,3,FALSE))),1,90)</f>
        <v>Localidades 700 - Obra Civil 100%</v>
      </c>
      <c r="G1316" s="4">
        <f>VLOOKUP(A1316,[1]HistoriaOrdenCW24031155!$C$2:$O$1413,13,FALSE)</f>
        <v>44309</v>
      </c>
      <c r="H1316" t="str">
        <f t="shared" si="21"/>
        <v>Año 2</v>
      </c>
      <c r="I1316" s="2" t="str">
        <f>VLOOKUP(LEFT(A1316,3),TablasAnexas!$A$22:$B$41,2,FALSE)</f>
        <v>Putumayo</v>
      </c>
      <c r="L1316" t="str">
        <f>VLOOKUP(A1316,[1]HistoriaOrdenCW24031155!$C$2:$F$1413,4,FALSE)</f>
        <v>Rafael Angel Garcia</v>
      </c>
    </row>
    <row r="1317" spans="1:12" x14ac:dyDescent="0.25">
      <c r="A1317" t="str">
        <f>VLOOKUP("SurOccidente",[1]HistoriaOrdenCW24031155!$B1319:$C$1413,2,FALSE)</f>
        <v>PUT.Albania</v>
      </c>
      <c r="B1317" s="3">
        <f ca="1">SUMIF([1]HistoriaOrdenCW24031155!$C$1:$E$1413,A1317,[1]HistoriaOrdenCW24031155!$E:$E)</f>
        <v>291472366</v>
      </c>
      <c r="C1317" s="1">
        <f>SUMIFS([1]HistoriaOrdenCW24031155!$E$2:$E$1413,[1]HistoriaOrdenCW24031155!$C$2:$C$1413,A1317,[1]HistoriaOrdenCW24031155!$Z$2:$Z$1413,"")</f>
        <v>257634629</v>
      </c>
      <c r="D1317" s="1">
        <f>SUMIFS([1]HistoriaOrdenCW24031155!$E$2:$E$1413,[1]HistoriaOrdenCW24031155!$C$2:$C$1413,A1317,[1]HistoriaOrdenCW24031155!$Z$2:$Z$1413,"&gt; 0")</f>
        <v>33837737</v>
      </c>
      <c r="E1317" s="4">
        <f>IFERROR(IF(VLOOKUP(A1317,[1]HistoriaOrdenCW24031155!$C$2:$Z$1413,24,FALSE)=0,"",VLOOKUP(A1317,[1]HistoriaOrdenCW24031155!$C$2:$Z$1413,24,FALSE)),"")</f>
        <v>44504</v>
      </c>
      <c r="F1317" s="2" t="str">
        <f>MID(IF(VLOOKUP("SurOccidente",[1]HistoriaOrdenCW24031155!$B1319:$D$1413,2,FALSE)="NA","",(VLOOKUP("SurOccidente",[1]HistoriaOrdenCW24031155!$B1319:$D$1413,3,FALSE))),1,90)</f>
        <v>Localidades 700 - Obra Civil 100%</v>
      </c>
      <c r="G1317" s="4">
        <f>VLOOKUP(A1317,[1]HistoriaOrdenCW24031155!$C$2:$O$1413,13,FALSE)</f>
        <v>44455</v>
      </c>
      <c r="H1317" t="str">
        <f t="shared" si="21"/>
        <v>Año 2</v>
      </c>
      <c r="I1317" s="2" t="str">
        <f>VLOOKUP(LEFT(A1317,3),TablasAnexas!$A$22:$B$41,2,FALSE)</f>
        <v>Putumayo</v>
      </c>
      <c r="L1317" t="str">
        <f>VLOOKUP(A1317,[1]HistoriaOrdenCW24031155!$C$2:$F$1413,4,FALSE)</f>
        <v>German Dario Mancipe</v>
      </c>
    </row>
    <row r="1318" spans="1:12" x14ac:dyDescent="0.25">
      <c r="A1318" t="str">
        <f>VLOOKUP("SurOccidente",[1]HistoriaOrdenCW24031155!$B1320:$C$1413,2,FALSE)</f>
        <v>HUI.Mongui</v>
      </c>
      <c r="B1318" s="3">
        <f ca="1">SUMIF([1]HistoriaOrdenCW24031155!$C$1:$E$1413,A1318,[1]HistoriaOrdenCW24031155!$E:$E)</f>
        <v>272113294</v>
      </c>
      <c r="C1318" s="1">
        <f>SUMIFS([1]HistoriaOrdenCW24031155!$E$2:$E$1413,[1]HistoriaOrdenCW24031155!$C$2:$C$1413,A1318,[1]HistoriaOrdenCW24031155!$Z$2:$Z$1413,"")</f>
        <v>0</v>
      </c>
      <c r="D1318" s="1">
        <f>SUMIFS([1]HistoriaOrdenCW24031155!$E$2:$E$1413,[1]HistoriaOrdenCW24031155!$C$2:$C$1413,A1318,[1]HistoriaOrdenCW24031155!$Z$2:$Z$1413,"&gt; 0")</f>
        <v>272113294</v>
      </c>
      <c r="E1318" s="4">
        <f>IFERROR(IF(VLOOKUP(A1318,[1]HistoriaOrdenCW24031155!$C$2:$Z$1413,24,FALSE)=0,"",VLOOKUP(A1318,[1]HistoriaOrdenCW24031155!$C$2:$Z$1413,24,FALSE)),"")</f>
        <v>44168</v>
      </c>
      <c r="F1318" s="2" t="str">
        <f>MID(IF(VLOOKUP("SurOccidente",[1]HistoriaOrdenCW24031155!$B1320:$D$1413,2,FALSE)="NA","",(VLOOKUP("SurOccidente",[1]HistoriaOrdenCW24031155!$B1320:$D$1413,3,FALSE))),1,90)</f>
        <v>Localidades 700 - Obra Civil 100%</v>
      </c>
      <c r="G1318" s="4">
        <f>VLOOKUP(A1318,[1]HistoriaOrdenCW24031155!$C$2:$O$1413,13,FALSE)</f>
        <v>44067</v>
      </c>
      <c r="H1318" t="str">
        <f t="shared" si="21"/>
        <v>Año 1</v>
      </c>
      <c r="I1318" s="2" t="str">
        <f>VLOOKUP(LEFT(A1318,3),TablasAnexas!$A$22:$B$41,2,FALSE)</f>
        <v>Huila</v>
      </c>
      <c r="L1318" t="str">
        <f>VLOOKUP(A1318,[1]HistoriaOrdenCW24031155!$C$2:$F$1413,4,FALSE)</f>
        <v>Luis Ediel Torres</v>
      </c>
    </row>
    <row r="1319" spans="1:12" x14ac:dyDescent="0.25">
      <c r="A1319" t="str">
        <f>VLOOKUP("SurOccidente",[1]HistoriaOrdenCW24031155!$B1321:$C$1413,2,FALSE)</f>
        <v>PUT.Puerto Umbria-2</v>
      </c>
      <c r="B1319" s="3">
        <f ca="1">SUMIF([1]HistoriaOrdenCW24031155!$C$1:$E$1413,A1319,[1]HistoriaOrdenCW24031155!$E:$E)</f>
        <v>241737446</v>
      </c>
      <c r="C1319" s="1">
        <f>SUMIFS([1]HistoriaOrdenCW24031155!$E$2:$E$1413,[1]HistoriaOrdenCW24031155!$C$2:$C$1413,A1319,[1]HistoriaOrdenCW24031155!$Z$2:$Z$1413,"")</f>
        <v>0</v>
      </c>
      <c r="D1319" s="1">
        <f>SUMIFS([1]HistoriaOrdenCW24031155!$E$2:$E$1413,[1]HistoriaOrdenCW24031155!$C$2:$C$1413,A1319,[1]HistoriaOrdenCW24031155!$Z$2:$Z$1413,"&gt; 0")</f>
        <v>241737446</v>
      </c>
      <c r="E1319" s="4">
        <f>IFERROR(IF(VLOOKUP(A1319,[1]HistoriaOrdenCW24031155!$C$2:$Z$1413,24,FALSE)=0,"",VLOOKUP(A1319,[1]HistoriaOrdenCW24031155!$C$2:$Z$1413,24,FALSE)),"")</f>
        <v>44168</v>
      </c>
      <c r="F1319" s="2" t="str">
        <f>MID(IF(VLOOKUP("SurOccidente",[1]HistoriaOrdenCW24031155!$B1321:$D$1413,2,FALSE)="NA","",(VLOOKUP("SurOccidente",[1]HistoriaOrdenCW24031155!$B1321:$D$1413,3,FALSE))),1,90)</f>
        <v>Localidades 700 - Obra Civil 100%</v>
      </c>
      <c r="G1319" s="4">
        <f>VLOOKUP(A1319,[1]HistoriaOrdenCW24031155!$C$2:$O$1413,13,FALSE)</f>
        <v>44067</v>
      </c>
      <c r="H1319" t="str">
        <f t="shared" si="21"/>
        <v>Año 1</v>
      </c>
      <c r="I1319" s="2" t="str">
        <f>VLOOKUP(LEFT(A1319,3),TablasAnexas!$A$22:$B$41,2,FALSE)</f>
        <v>Putumayo</v>
      </c>
      <c r="L1319" t="str">
        <f>VLOOKUP(A1319,[1]HistoriaOrdenCW24031155!$C$2:$F$1413,4,FALSE)</f>
        <v>Luis Ediel Torres</v>
      </c>
    </row>
    <row r="1320" spans="1:12" x14ac:dyDescent="0.25">
      <c r="A1320" t="str">
        <f>VLOOKUP("SurOccidente",[1]HistoriaOrdenCW24031155!$B1322:$C$1413,2,FALSE)</f>
        <v>PUT.San Roque</v>
      </c>
      <c r="B1320" s="3">
        <f ca="1">SUMIF([1]HistoriaOrdenCW24031155!$C$1:$E$1413,A1320,[1]HistoriaOrdenCW24031155!$E:$E)</f>
        <v>349817954</v>
      </c>
      <c r="C1320" s="1">
        <f>SUMIFS([1]HistoriaOrdenCW24031155!$E$2:$E$1413,[1]HistoriaOrdenCW24031155!$C$2:$C$1413,A1320,[1]HistoriaOrdenCW24031155!$Z$2:$Z$1413,"")</f>
        <v>314387103</v>
      </c>
      <c r="D1320" s="1">
        <f>SUMIFS([1]HistoriaOrdenCW24031155!$E$2:$E$1413,[1]HistoriaOrdenCW24031155!$C$2:$C$1413,A1320,[1]HistoriaOrdenCW24031155!$Z$2:$Z$1413,"&gt; 0")</f>
        <v>35430851</v>
      </c>
      <c r="E1320" s="4">
        <f>IFERROR(IF(VLOOKUP(A1320,[1]HistoriaOrdenCW24031155!$C$2:$Z$1413,24,FALSE)=0,"",VLOOKUP(A1320,[1]HistoriaOrdenCW24031155!$C$2:$Z$1413,24,FALSE)),"")</f>
        <v>44321</v>
      </c>
      <c r="F1320" s="2" t="str">
        <f>MID(IF(VLOOKUP("SurOccidente",[1]HistoriaOrdenCW24031155!$B1322:$D$1413,2,FALSE)="NA","",(VLOOKUP("SurOccidente",[1]HistoriaOrdenCW24031155!$B1322:$D$1413,3,FALSE))),1,90)</f>
        <v>Localidades 700 - Obra Civil 100%</v>
      </c>
      <c r="G1320" s="4">
        <f>VLOOKUP(A1320,[1]HistoriaOrdenCW24031155!$C$2:$O$1413,13,FALSE)</f>
        <v>44074</v>
      </c>
      <c r="H1320" t="str">
        <f t="shared" si="21"/>
        <v>Año 1</v>
      </c>
      <c r="I1320" s="2" t="str">
        <f>VLOOKUP(LEFT(A1320,3),TablasAnexas!$A$22:$B$41,2,FALSE)</f>
        <v>Putumayo</v>
      </c>
      <c r="L1320" t="str">
        <f>VLOOKUP(A1320,[1]HistoriaOrdenCW24031155!$C$2:$F$1413,4,FALSE)</f>
        <v>Juan Carlos Gonzalez</v>
      </c>
    </row>
    <row r="1321" spans="1:12" x14ac:dyDescent="0.25">
      <c r="A1321" t="str">
        <f>VLOOKUP("SurOccidente",[1]HistoriaOrdenCW24031155!$B1323:$C$1413,2,FALSE)</f>
        <v>CAL.Normandia-3</v>
      </c>
      <c r="B1321" s="3">
        <f ca="1">SUMIF([1]HistoriaOrdenCW24031155!$C$1:$E$1413,A1321,[1]HistoriaOrdenCW24031155!$E:$E)</f>
        <v>9000000</v>
      </c>
      <c r="C1321" s="1">
        <f>SUMIFS([1]HistoriaOrdenCW24031155!$E$2:$E$1413,[1]HistoriaOrdenCW24031155!$C$2:$C$1413,A1321,[1]HistoriaOrdenCW24031155!$Z$2:$Z$1413,"")</f>
        <v>9000000</v>
      </c>
      <c r="D1321" s="1">
        <f>SUMIFS([1]HistoriaOrdenCW24031155!$E$2:$E$1413,[1]HistoriaOrdenCW24031155!$C$2:$C$1413,A1321,[1]HistoriaOrdenCW24031155!$Z$2:$Z$1413,"&gt; 0")</f>
        <v>0</v>
      </c>
      <c r="E1321" s="4" t="str">
        <f>IFERROR(IF(VLOOKUP(A1321,[1]HistoriaOrdenCW24031155!$C$2:$Z$1413,24,FALSE)=0,"",VLOOKUP(A1321,[1]HistoriaOrdenCW24031155!$C$2:$Z$1413,24,FALSE)),"")</f>
        <v/>
      </c>
      <c r="F1321" s="2" t="str">
        <f>MID(IF(VLOOKUP("SurOccidente",[1]HistoriaOrdenCW24031155!$B1323:$D$1413,2,FALSE)="NA","",(VLOOKUP("SurOccidente",[1]HistoriaOrdenCW24031155!$B1323:$D$1413,3,FALSE))),1,90)</f>
        <v>Adecuaciones - Obras Eléctricas Menores</v>
      </c>
      <c r="G1321" s="4">
        <f>VLOOKUP(A1321,[1]HistoriaOrdenCW24031155!$C$2:$O$1413,13,FALSE)</f>
        <v>44040</v>
      </c>
      <c r="H1321" t="str">
        <f t="shared" si="21"/>
        <v>Año 1</v>
      </c>
      <c r="I1321" s="2" t="str">
        <f>VLOOKUP(LEFT(A1321,3),TablasAnexas!$A$22:$B$41,2,FALSE)</f>
        <v>Cali</v>
      </c>
      <c r="L1321" t="str">
        <f>VLOOKUP(A1321,[1]HistoriaOrdenCW24031155!$C$2:$F$1413,4,FALSE)</f>
        <v>Luis Ediel Torres</v>
      </c>
    </row>
    <row r="1322" spans="1:12" x14ac:dyDescent="0.25">
      <c r="A1322" t="str">
        <f>VLOOKUP("SurOccidente",[1]HistoriaOrdenCW24031155!$B1324:$C$1413,2,FALSE)</f>
        <v>CAL.IND Cosmocentro</v>
      </c>
      <c r="B1322" s="3">
        <f ca="1">SUMIF([1]HistoriaOrdenCW24031155!$C$1:$E$1413,A1322,[1]HistoriaOrdenCW24031155!$E:$E)</f>
        <v>7105242</v>
      </c>
      <c r="C1322" s="1">
        <f>SUMIFS([1]HistoriaOrdenCW24031155!$E$2:$E$1413,[1]HistoriaOrdenCW24031155!$C$2:$C$1413,A1322,[1]HistoriaOrdenCW24031155!$Z$2:$Z$1413,"")</f>
        <v>0</v>
      </c>
      <c r="D1322" s="1">
        <f>SUMIFS([1]HistoriaOrdenCW24031155!$E$2:$E$1413,[1]HistoriaOrdenCW24031155!$C$2:$C$1413,A1322,[1]HistoriaOrdenCW24031155!$Z$2:$Z$1413,"&gt; 0")</f>
        <v>7105242</v>
      </c>
      <c r="E1322" s="4">
        <f>IFERROR(IF(VLOOKUP(A1322,[1]HistoriaOrdenCW24031155!$C$2:$Z$1413,24,FALSE)=0,"",VLOOKUP(A1322,[1]HistoriaOrdenCW24031155!$C$2:$Z$1413,24,FALSE)),"")</f>
        <v>44168</v>
      </c>
      <c r="F1322" s="2" t="str">
        <f>MID(IF(VLOOKUP("SurOccidente",[1]HistoriaOrdenCW24031155!$B1324:$D$1413,2,FALSE)="NA","",(VLOOKUP("SurOccidente",[1]HistoriaOrdenCW24031155!$B1324:$D$1413,3,FALSE))),1,90)</f>
        <v>Adecuaciones - Contrucción Red Electrica Plan Expansión</v>
      </c>
      <c r="G1322" s="4">
        <f>VLOOKUP(A1322,[1]HistoriaOrdenCW24031155!$C$2:$O$1413,13,FALSE)</f>
        <v>44039</v>
      </c>
      <c r="H1322" t="str">
        <f t="shared" si="21"/>
        <v>Año 1</v>
      </c>
      <c r="I1322" s="2" t="str">
        <f>VLOOKUP(LEFT(A1322,3),TablasAnexas!$A$22:$B$41,2,FALSE)</f>
        <v>Cali</v>
      </c>
      <c r="L1322" t="str">
        <f>VLOOKUP(A1322,[1]HistoriaOrdenCW24031155!$C$2:$F$1413,4,FALSE)</f>
        <v>Luis Ediel Torres</v>
      </c>
    </row>
    <row r="1323" spans="1:12" x14ac:dyDescent="0.25">
      <c r="A1323" t="str">
        <f>VLOOKUP("SurOccidente",[1]HistoriaOrdenCW24031155!$B1325:$C$1413,2,FALSE)</f>
        <v>PUT.Miravalle</v>
      </c>
      <c r="B1323" s="3">
        <f ca="1">SUMIF([1]HistoriaOrdenCW24031155!$C$1:$E$1413,A1323,[1]HistoriaOrdenCW24031155!$E:$E)</f>
        <v>9192491</v>
      </c>
      <c r="C1323" s="1">
        <f>SUMIFS([1]HistoriaOrdenCW24031155!$E$2:$E$1413,[1]HistoriaOrdenCW24031155!$C$2:$C$1413,A1323,[1]HistoriaOrdenCW24031155!$Z$2:$Z$1413,"")</f>
        <v>0</v>
      </c>
      <c r="D1323" s="1">
        <f>SUMIFS([1]HistoriaOrdenCW24031155!$E$2:$E$1413,[1]HistoriaOrdenCW24031155!$C$2:$C$1413,A1323,[1]HistoriaOrdenCW24031155!$Z$2:$Z$1413,"&gt; 0")</f>
        <v>9192491</v>
      </c>
      <c r="E1323" s="4">
        <f>IFERROR(IF(VLOOKUP(A1323,[1]HistoriaOrdenCW24031155!$C$2:$Z$1413,24,FALSE)=0,"",VLOOKUP(A1323,[1]HistoriaOrdenCW24031155!$C$2:$Z$1413,24,FALSE)),"")</f>
        <v>44230</v>
      </c>
      <c r="F1323" s="2" t="str">
        <f>MID(IF(VLOOKUP("SurOccidente",[1]HistoriaOrdenCW24031155!$B1325:$D$1413,2,FALSE)="NA","",(VLOOKUP("SurOccidente",[1]HistoriaOrdenCW24031155!$B1325:$D$1413,3,FALSE))),1,90)</f>
        <v>Plan de Expansión - EB Tipo Torre - Obra Civil y Eléctrica - % Final</v>
      </c>
      <c r="G1323" s="4">
        <f>VLOOKUP(A1323,[1]HistoriaOrdenCW24031155!$C$2:$O$1413,13,FALSE)</f>
        <v>44035</v>
      </c>
      <c r="H1323" t="str">
        <f t="shared" si="21"/>
        <v>Año 1</v>
      </c>
      <c r="I1323" s="2" t="str">
        <f>VLOOKUP(LEFT(A1323,3),TablasAnexas!$A$22:$B$41,2,FALSE)</f>
        <v>Putumayo</v>
      </c>
      <c r="L1323" t="str">
        <f>VLOOKUP(A1323,[1]HistoriaOrdenCW24031155!$C$2:$F$1413,4,FALSE)</f>
        <v>Luis Ediel Torres</v>
      </c>
    </row>
    <row r="1324" spans="1:12" x14ac:dyDescent="0.25">
      <c r="A1324" t="str">
        <f>VLOOKUP("SurOccidente",[1]HistoriaOrdenCW24031155!$B1326:$C$1413,2,FALSE)</f>
        <v>MOC.Mocoa-3</v>
      </c>
      <c r="B1324" s="3">
        <f ca="1">SUMIF([1]HistoriaOrdenCW24031155!$C$1:$E$1413,A1324,[1]HistoriaOrdenCW24031155!$E:$E)</f>
        <v>29176801</v>
      </c>
      <c r="C1324" s="1">
        <f>SUMIFS([1]HistoriaOrdenCW24031155!$E$2:$E$1413,[1]HistoriaOrdenCW24031155!$C$2:$C$1413,A1324,[1]HistoriaOrdenCW24031155!$Z$2:$Z$1413,"")</f>
        <v>7237815</v>
      </c>
      <c r="D1324" s="1">
        <f>SUMIFS([1]HistoriaOrdenCW24031155!$E$2:$E$1413,[1]HistoriaOrdenCW24031155!$C$2:$C$1413,A1324,[1]HistoriaOrdenCW24031155!$Z$2:$Z$1413,"&gt; 0")</f>
        <v>21938986</v>
      </c>
      <c r="E1324" s="4">
        <f>IFERROR(IF(VLOOKUP(A1324,[1]HistoriaOrdenCW24031155!$C$2:$Z$1413,24,FALSE)=0,"",VLOOKUP(A1324,[1]HistoriaOrdenCW24031155!$C$2:$Z$1413,24,FALSE)),"")</f>
        <v>44596</v>
      </c>
      <c r="F1324" s="2" t="str">
        <f>MID(IF(VLOOKUP("SurOccidente",[1]HistoriaOrdenCW24031155!$B1326:$D$1413,2,FALSE)="NA","",(VLOOKUP("SurOccidente",[1]HistoriaOrdenCW24031155!$B1326:$D$1413,3,FALSE))),1,90)</f>
        <v>Ampliación 3G/LTE - Ampliación Obras Civiles</v>
      </c>
      <c r="G1324" s="4">
        <f>VLOOKUP(A1324,[1]HistoriaOrdenCW24031155!$C$2:$O$1413,13,FALSE)</f>
        <v>44498</v>
      </c>
      <c r="H1324" t="str">
        <f t="shared" si="21"/>
        <v>Año 2</v>
      </c>
      <c r="I1324" s="2" t="str">
        <f>VLOOKUP(LEFT(A1324,3),TablasAnexas!$A$22:$B$41,2,FALSE)</f>
        <v>Mocoa</v>
      </c>
      <c r="L1324" t="str">
        <f>VLOOKUP(A1324,[1]HistoriaOrdenCW24031155!$C$2:$F$1413,4,FALSE)</f>
        <v>German Dario Mancipe</v>
      </c>
    </row>
    <row r="1325" spans="1:12" x14ac:dyDescent="0.25">
      <c r="A1325" t="str">
        <f>VLOOKUP("SurOccidente",[1]HistoriaOrdenCW24031155!$B1327:$C$1413,2,FALSE)</f>
        <v>HUI.Pitalito-2</v>
      </c>
      <c r="B1325" s="3">
        <f ca="1">SUMIF([1]HistoriaOrdenCW24031155!$C$1:$E$1413,A1325,[1]HistoriaOrdenCW24031155!$E:$E)</f>
        <v>12473791</v>
      </c>
      <c r="C1325" s="1">
        <f>SUMIFS([1]HistoriaOrdenCW24031155!$E$2:$E$1413,[1]HistoriaOrdenCW24031155!$C$2:$C$1413,A1325,[1]HistoriaOrdenCW24031155!$Z$2:$Z$1413,"")</f>
        <v>0</v>
      </c>
      <c r="D1325" s="1">
        <f>SUMIFS([1]HistoriaOrdenCW24031155!$E$2:$E$1413,[1]HistoriaOrdenCW24031155!$C$2:$C$1413,A1325,[1]HistoriaOrdenCW24031155!$Z$2:$Z$1413,"&gt; 0")</f>
        <v>12473791</v>
      </c>
      <c r="E1325" s="4">
        <f>IFERROR(IF(VLOOKUP(A1325,[1]HistoriaOrdenCW24031155!$C$2:$Z$1413,24,FALSE)=0,"",VLOOKUP(A1325,[1]HistoriaOrdenCW24031155!$C$2:$Z$1413,24,FALSE)),"")</f>
        <v>44596</v>
      </c>
      <c r="F1325" s="2" t="str">
        <f>MID(IF(VLOOKUP("SurOccidente",[1]HistoriaOrdenCW24031155!$B1327:$D$1413,2,FALSE)="NA","",(VLOOKUP("SurOccidente",[1]HistoriaOrdenCW24031155!$B1327:$D$1413,3,FALSE))),1,90)</f>
        <v>Ampliación 3G/LTE - Ampliación Obras Civiles</v>
      </c>
      <c r="G1325" s="4">
        <f>VLOOKUP(A1325,[1]HistoriaOrdenCW24031155!$C$2:$O$1413,13,FALSE)</f>
        <v>44476</v>
      </c>
      <c r="H1325" t="str">
        <f t="shared" si="21"/>
        <v>Año 2</v>
      </c>
      <c r="I1325" s="2" t="str">
        <f>VLOOKUP(LEFT(A1325,3),TablasAnexas!$A$22:$B$41,2,FALSE)</f>
        <v>Huila</v>
      </c>
      <c r="L1325" t="str">
        <f>VLOOKUP(A1325,[1]HistoriaOrdenCW24031155!$C$2:$F$1413,4,FALSE)</f>
        <v>German Dario Mancipe</v>
      </c>
    </row>
    <row r="1326" spans="1:12" x14ac:dyDescent="0.25">
      <c r="A1326" t="str">
        <f>VLOOKUP("SurOccidente",[1]HistoriaOrdenCW24031155!$B1328:$C$1413,2,FALSE)</f>
        <v>POP.Temp MiniMOV SS2020</v>
      </c>
      <c r="B1326" s="3">
        <f ca="1">SUMIF([1]HistoriaOrdenCW24031155!$C$1:$E$1413,A1326,[1]HistoriaOrdenCW24031155!$E:$E)</f>
        <v>778383</v>
      </c>
      <c r="C1326" s="1">
        <f>SUMIFS([1]HistoriaOrdenCW24031155!$E$2:$E$1413,[1]HistoriaOrdenCW24031155!$C$2:$C$1413,A1326,[1]HistoriaOrdenCW24031155!$Z$2:$Z$1413,"")</f>
        <v>778383</v>
      </c>
      <c r="D1326" s="1">
        <f>SUMIFS([1]HistoriaOrdenCW24031155!$E$2:$E$1413,[1]HistoriaOrdenCW24031155!$C$2:$C$1413,A1326,[1]HistoriaOrdenCW24031155!$Z$2:$Z$1413,"&gt; 0")</f>
        <v>0</v>
      </c>
      <c r="E1326" s="4" t="str">
        <f>IFERROR(IF(VLOOKUP(A1326,[1]HistoriaOrdenCW24031155!$C$2:$Z$1413,24,FALSE)=0,"",VLOOKUP(A1326,[1]HistoriaOrdenCW24031155!$C$2:$Z$1413,24,FALSE)),"")</f>
        <v/>
      </c>
      <c r="F1326" s="2" t="str">
        <f>MID(IF(VLOOKUP("SurOccidente",[1]HistoriaOrdenCW24031155!$B1328:$D$1413,2,FALSE)="NA","",(VLOOKUP("SurOccidente",[1]HistoriaOrdenCW24031155!$B1328:$D$1413,3,FALSE))),1,90)</f>
        <v>Plan de Expansion - Busqueda de Sitios</v>
      </c>
      <c r="G1326" s="4">
        <f>VLOOKUP(A1326,[1]HistoriaOrdenCW24031155!$C$2:$O$1413,13,FALSE)</f>
        <v>43906</v>
      </c>
      <c r="H1326" t="str">
        <f t="shared" si="21"/>
        <v>Año 1</v>
      </c>
      <c r="I1326" s="2" t="str">
        <f>VLOOKUP(LEFT(A1326,3),TablasAnexas!$A$22:$B$41,2,FALSE)</f>
        <v>Popayan</v>
      </c>
      <c r="L1326" t="str">
        <f>VLOOKUP(A1326,[1]HistoriaOrdenCW24031155!$C$2:$F$1413,4,FALSE)</f>
        <v>Juan Carlos Gonzalez</v>
      </c>
    </row>
    <row r="1327" spans="1:12" x14ac:dyDescent="0.25">
      <c r="A1327" t="str">
        <f>VLOOKUP("SurOccidente",[1]HistoriaOrdenCW24031155!$B1329:$C$1413,2,FALSE)</f>
        <v>CAL.Belen</v>
      </c>
      <c r="B1327" s="3">
        <f ca="1">SUMIF([1]HistoriaOrdenCW24031155!$C$1:$E$1413,A1327,[1]HistoriaOrdenCW24031155!$E:$E)</f>
        <v>2122253</v>
      </c>
      <c r="C1327" s="1">
        <f>SUMIFS([1]HistoriaOrdenCW24031155!$E$2:$E$1413,[1]HistoriaOrdenCW24031155!$C$2:$C$1413,A1327,[1]HistoriaOrdenCW24031155!$Z$2:$Z$1413,"")</f>
        <v>2122253</v>
      </c>
      <c r="D1327" s="1">
        <f>SUMIFS([1]HistoriaOrdenCW24031155!$E$2:$E$1413,[1]HistoriaOrdenCW24031155!$C$2:$C$1413,A1327,[1]HistoriaOrdenCW24031155!$Z$2:$Z$1413,"&gt; 0")</f>
        <v>0</v>
      </c>
      <c r="E1327" s="4" t="str">
        <f>IFERROR(IF(VLOOKUP(A1327,[1]HistoriaOrdenCW24031155!$C$2:$Z$1413,24,FALSE)=0,"",VLOOKUP(A1327,[1]HistoriaOrdenCW24031155!$C$2:$Z$1413,24,FALSE)),"")</f>
        <v/>
      </c>
      <c r="F1327" s="2" t="str">
        <f>MID(IF(VLOOKUP("SurOccidente",[1]HistoriaOrdenCW24031155!$B1329:$D$1413,2,FALSE)="NA","",(VLOOKUP("SurOccidente",[1]HistoriaOrdenCW24031155!$B1329:$D$1413,3,FALSE))),1,90)</f>
        <v>Plan de Expansion - EB Tipo Terraza - Obra Civil - 100%</v>
      </c>
      <c r="G1327" s="4">
        <f>VLOOKUP(A1327,[1]HistoriaOrdenCW24031155!$C$2:$O$1413,13,FALSE)</f>
        <v>43906</v>
      </c>
      <c r="H1327" t="str">
        <f t="shared" si="21"/>
        <v>Año 1</v>
      </c>
      <c r="I1327" s="2" t="str">
        <f>VLOOKUP(LEFT(A1327,3),TablasAnexas!$A$22:$B$41,2,FALSE)</f>
        <v>Cali</v>
      </c>
      <c r="L1327" t="str">
        <f>VLOOKUP(A1327,[1]HistoriaOrdenCW24031155!$C$2:$F$1413,4,FALSE)</f>
        <v>German David Diez</v>
      </c>
    </row>
    <row r="1328" spans="1:12" x14ac:dyDescent="0.25">
      <c r="A1328" t="str">
        <f>VLOOKUP("SurOccidente",[1]HistoriaOrdenCW24031155!$B1330:$C$1413,2,FALSE)</f>
        <v>PUT.El Pepino</v>
      </c>
      <c r="B1328" s="3">
        <f ca="1">SUMIF([1]HistoriaOrdenCW24031155!$C$1:$E$1413,A1328,[1]HistoriaOrdenCW24031155!$E:$E)</f>
        <v>298666783</v>
      </c>
      <c r="C1328" s="1">
        <f>SUMIFS([1]HistoriaOrdenCW24031155!$E$2:$E$1413,[1]HistoriaOrdenCW24031155!$C$2:$C$1413,A1328,[1]HistoriaOrdenCW24031155!$Z$2:$Z$1413,"")</f>
        <v>298666783</v>
      </c>
      <c r="D1328" s="1">
        <f>SUMIFS([1]HistoriaOrdenCW24031155!$E$2:$E$1413,[1]HistoriaOrdenCW24031155!$C$2:$C$1413,A1328,[1]HistoriaOrdenCW24031155!$Z$2:$Z$1413,"&gt; 0")</f>
        <v>0</v>
      </c>
      <c r="E1328" s="4" t="str">
        <f>IFERROR(IF(VLOOKUP(A1328,[1]HistoriaOrdenCW24031155!$C$2:$Z$1413,24,FALSE)=0,"",VLOOKUP(A1328,[1]HistoriaOrdenCW24031155!$C$2:$Z$1413,24,FALSE)),"")</f>
        <v/>
      </c>
      <c r="F1328" s="2" t="str">
        <f>MID(IF(VLOOKUP("SurOccidente",[1]HistoriaOrdenCW24031155!$B1330:$D$1413,2,FALSE)="NA","",(VLOOKUP("SurOccidente",[1]HistoriaOrdenCW24031155!$B1330:$D$1413,3,FALSE))),1,90)</f>
        <v>Plan de Expansion - EB Tipo Torre - Obra Civil - 100%</v>
      </c>
      <c r="G1328" s="4">
        <f>VLOOKUP(A1328,[1]HistoriaOrdenCW24031155!$C$2:$O$1413,13,FALSE)</f>
        <v>43889</v>
      </c>
      <c r="H1328" t="str">
        <f t="shared" si="21"/>
        <v>Año 1</v>
      </c>
      <c r="I1328" s="2" t="str">
        <f>VLOOKUP(LEFT(A1328,3),TablasAnexas!$A$22:$B$41,2,FALSE)</f>
        <v>Putumayo</v>
      </c>
      <c r="L1328" t="str">
        <f>VLOOKUP(A1328,[1]HistoriaOrdenCW24031155!$C$2:$F$1413,4,FALSE)</f>
        <v>Juan Carlos Gonzalez</v>
      </c>
    </row>
    <row r="1329" spans="1:12" x14ac:dyDescent="0.25">
      <c r="A1329" t="str">
        <f>VLOOKUP("SurOccidente",[1]HistoriaOrdenCW24031155!$B1331:$C$1413,2,FALSE)</f>
        <v>NAR.Cajapi</v>
      </c>
      <c r="B1329" s="3">
        <f ca="1">SUMIF([1]HistoriaOrdenCW24031155!$C$1:$E$1413,A1329,[1]HistoriaOrdenCW24031155!$E:$E)</f>
        <v>53179472</v>
      </c>
      <c r="C1329" s="1">
        <f>SUMIFS([1]HistoriaOrdenCW24031155!$E$2:$E$1413,[1]HistoriaOrdenCW24031155!$C$2:$C$1413,A1329,[1]HistoriaOrdenCW24031155!$Z$2:$Z$1413,"")</f>
        <v>13533968</v>
      </c>
      <c r="D1329" s="1">
        <f>SUMIFS([1]HistoriaOrdenCW24031155!$E$2:$E$1413,[1]HistoriaOrdenCW24031155!$C$2:$C$1413,A1329,[1]HistoriaOrdenCW24031155!$Z$2:$Z$1413,"&gt; 0")</f>
        <v>39645504</v>
      </c>
      <c r="E1329" s="4">
        <f>IFERROR(IF(VLOOKUP(A1329,[1]HistoriaOrdenCW24031155!$C$2:$Z$1413,24,FALSE)=0,"",VLOOKUP(A1329,[1]HistoriaOrdenCW24031155!$C$2:$Z$1413,24,FALSE)),"")</f>
        <v>44624</v>
      </c>
      <c r="F1329" s="2" t="str">
        <f>MID(IF(VLOOKUP("SurOccidente",[1]HistoriaOrdenCW24031155!$B1331:$D$1413,2,FALSE)="NA","",(VLOOKUP("SurOccidente",[1]HistoriaOrdenCW24031155!$B1331:$D$1413,3,FALSE))),1,90)</f>
        <v>Ampliacion 3G/LTE - Ampliacion Obras Civiles</v>
      </c>
      <c r="G1329" s="4">
        <f>VLOOKUP(A1329,[1]HistoriaOrdenCW24031155!$C$2:$O$1413,13,FALSE)</f>
        <v>44336</v>
      </c>
      <c r="H1329" t="str">
        <f t="shared" si="21"/>
        <v>Año 2</v>
      </c>
      <c r="I1329" s="2" t="str">
        <f>VLOOKUP(LEFT(A1329,3),TablasAnexas!$A$22:$B$41,2,FALSE)</f>
        <v>Nariño</v>
      </c>
      <c r="L1329" t="str">
        <f>VLOOKUP(A1329,[1]HistoriaOrdenCW24031155!$C$2:$F$1413,4,FALSE)</f>
        <v>German Dario Mancipe</v>
      </c>
    </row>
    <row r="1330" spans="1:12" x14ac:dyDescent="0.25">
      <c r="A1330" t="str">
        <f>VLOOKUP("SurOccidente",[1]HistoriaOrdenCW24031155!$B1332:$C$1413,2,FALSE)</f>
        <v>TOL.IND Autovia saldana</v>
      </c>
      <c r="B1330" s="3">
        <f ca="1">SUMIF([1]HistoriaOrdenCW24031155!$C$1:$E$1413,A1330,[1]HistoriaOrdenCW24031155!$E:$E)</f>
        <v>32802587</v>
      </c>
      <c r="C1330" s="1">
        <f>SUMIFS([1]HistoriaOrdenCW24031155!$E$2:$E$1413,[1]HistoriaOrdenCW24031155!$C$2:$C$1413,A1330,[1]HistoriaOrdenCW24031155!$Z$2:$Z$1413,"")</f>
        <v>32802587</v>
      </c>
      <c r="D1330" s="1">
        <f>SUMIFS([1]HistoriaOrdenCW24031155!$E$2:$E$1413,[1]HistoriaOrdenCW24031155!$C$2:$C$1413,A1330,[1]HistoriaOrdenCW24031155!$Z$2:$Z$1413,"&gt; 0")</f>
        <v>0</v>
      </c>
      <c r="E1330" s="4" t="str">
        <f>IFERROR(IF(VLOOKUP(A1330,[1]HistoriaOrdenCW24031155!$C$2:$Z$1413,24,FALSE)=0,"",VLOOKUP(A1330,[1]HistoriaOrdenCW24031155!$C$2:$Z$1413,24,FALSE)),"")</f>
        <v/>
      </c>
      <c r="F1330" s="2" t="str">
        <f>MID(IF(VLOOKUP("SurOccidente",[1]HistoriaOrdenCW24031155!$B1332:$D$1413,2,FALSE)="NA","",(VLOOKUP("SurOccidente",[1]HistoriaOrdenCW24031155!$B1332:$D$1413,3,FALSE))),1,90)</f>
        <v>Plan de Expansion - EB Tipo Poste - Obra Civil - 100%</v>
      </c>
      <c r="G1330" s="4">
        <f>VLOOKUP(A1330,[1]HistoriaOrdenCW24031155!$C$2:$O$1413,13,FALSE)</f>
        <v>43892</v>
      </c>
      <c r="H1330" t="str">
        <f t="shared" si="21"/>
        <v>Año 1</v>
      </c>
      <c r="I1330" s="2" t="str">
        <f>VLOOKUP(LEFT(A1330,3),TablasAnexas!$A$22:$B$41,2,FALSE)</f>
        <v>Tolima</v>
      </c>
      <c r="L1330" t="str">
        <f>VLOOKUP(A1330,[1]HistoriaOrdenCW24031155!$C$2:$F$1413,4,FALSE)</f>
        <v>Luis Ediel Torres</v>
      </c>
    </row>
    <row r="1331" spans="1:12" x14ac:dyDescent="0.25">
      <c r="A1331" t="str">
        <f>VLOOKUP("SurOccidente",[1]HistoriaOrdenCW24031155!$B1333:$C$1413,2,FALSE)</f>
        <v>CAU.Zona Franca</v>
      </c>
      <c r="B1331" s="3">
        <f ca="1">SUMIF([1]HistoriaOrdenCW24031155!$C$1:$E$1413,A1331,[1]HistoriaOrdenCW24031155!$E:$E)</f>
        <v>935195</v>
      </c>
      <c r="C1331" s="1">
        <f>SUMIFS([1]HistoriaOrdenCW24031155!$E$2:$E$1413,[1]HistoriaOrdenCW24031155!$C$2:$C$1413,A1331,[1]HistoriaOrdenCW24031155!$Z$2:$Z$1413,"")</f>
        <v>935195</v>
      </c>
      <c r="D1331" s="1">
        <f>SUMIFS([1]HistoriaOrdenCW24031155!$E$2:$E$1413,[1]HistoriaOrdenCW24031155!$C$2:$C$1413,A1331,[1]HistoriaOrdenCW24031155!$Z$2:$Z$1413,"&gt; 0")</f>
        <v>0</v>
      </c>
      <c r="E1331" s="4" t="str">
        <f>IFERROR(IF(VLOOKUP(A1331,[1]HistoriaOrdenCW24031155!$C$2:$Z$1413,24,FALSE)=0,"",VLOOKUP(A1331,[1]HistoriaOrdenCW24031155!$C$2:$Z$1413,24,FALSE)),"")</f>
        <v/>
      </c>
      <c r="F1331" s="2" t="str">
        <f>MID(IF(VLOOKUP("SurOccidente",[1]HistoriaOrdenCW24031155!$B1333:$D$1413,2,FALSE)="NA","",(VLOOKUP("SurOccidente",[1]HistoriaOrdenCW24031155!$B1333:$D$1413,3,FALSE))),1,90)</f>
        <v>Plan de Expansion - Busqueda de Sitios</v>
      </c>
      <c r="G1331" s="4">
        <f>VLOOKUP(A1331,[1]HistoriaOrdenCW24031155!$C$2:$O$1413,13,FALSE)</f>
        <v>43889</v>
      </c>
      <c r="H1331" t="str">
        <f t="shared" si="21"/>
        <v>Año 1</v>
      </c>
      <c r="I1331" s="2" t="str">
        <f>VLOOKUP(LEFT(A1331,3),TablasAnexas!$A$22:$B$41,2,FALSE)</f>
        <v>Cauca</v>
      </c>
      <c r="L1331" t="str">
        <f>VLOOKUP(A1331,[1]HistoriaOrdenCW24031155!$C$2:$F$1413,4,FALSE)</f>
        <v>Juan Carlos Gonzalez</v>
      </c>
    </row>
    <row r="1332" spans="1:12" x14ac:dyDescent="0.25">
      <c r="A1332" t="str">
        <f>VLOOKUP("SurOccidente",[1]HistoriaOrdenCW24031155!$B1334:$C$1413,2,FALSE)</f>
        <v>BNV.Independencia</v>
      </c>
      <c r="B1332" s="3">
        <f ca="1">SUMIF([1]HistoriaOrdenCW24031155!$C$1:$E$1413,A1332,[1]HistoriaOrdenCW24031155!$E:$E)</f>
        <v>12361761</v>
      </c>
      <c r="C1332" s="1">
        <f>SUMIFS([1]HistoriaOrdenCW24031155!$E$2:$E$1413,[1]HistoriaOrdenCW24031155!$C$2:$C$1413,A1332,[1]HistoriaOrdenCW24031155!$Z$2:$Z$1413,"")</f>
        <v>8474162</v>
      </c>
      <c r="D1332" s="1">
        <f>SUMIFS([1]HistoriaOrdenCW24031155!$E$2:$E$1413,[1]HistoriaOrdenCW24031155!$C$2:$C$1413,A1332,[1]HistoriaOrdenCW24031155!$Z$2:$Z$1413,"&gt; 0")</f>
        <v>3887599</v>
      </c>
      <c r="E1332" s="4">
        <f>IFERROR(IF(VLOOKUP(A1332,[1]HistoriaOrdenCW24031155!$C$2:$Z$1413,24,FALSE)=0,"",VLOOKUP(A1332,[1]HistoriaOrdenCW24031155!$C$2:$Z$1413,24,FALSE)),"")</f>
        <v>44504</v>
      </c>
      <c r="F1332" s="2" t="str">
        <f>MID(IF(VLOOKUP("SurOccidente",[1]HistoriaOrdenCW24031155!$B1334:$D$1413,2,FALSE)="NA","",(VLOOKUP("SurOccidente",[1]HistoriaOrdenCW24031155!$B1334:$D$1413,3,FALSE))),1,90)</f>
        <v>Plan de Expansion - EB Tipo Torre - Cimentacion e Instalacion Torre</v>
      </c>
      <c r="G1332" s="4">
        <f>VLOOKUP(A1332,[1]HistoriaOrdenCW24031155!$C$2:$O$1413,13,FALSE)</f>
        <v>44228</v>
      </c>
      <c r="H1332" t="str">
        <f t="shared" si="21"/>
        <v>Año 2</v>
      </c>
      <c r="I1332" s="2" t="str">
        <f>VLOOKUP(LEFT(A1332,3),TablasAnexas!$A$22:$B$41,2,FALSE)</f>
        <v>Buenaventura</v>
      </c>
      <c r="L1332" t="str">
        <f>VLOOKUP(A1332,[1]HistoriaOrdenCW24031155!$C$2:$F$1413,4,FALSE)</f>
        <v>Juan Carlos Gonzalez</v>
      </c>
    </row>
    <row r="1333" spans="1:12" x14ac:dyDescent="0.25">
      <c r="A1333" t="str">
        <f>VLOOKUP("SurOccidente",[1]HistoriaOrdenCW24031155!$B1335:$C$1413,2,FALSE)</f>
        <v>NAR.Via Aeropuerto Ipiales</v>
      </c>
      <c r="B1333" s="3">
        <f ca="1">SUMIF([1]HistoriaOrdenCW24031155!$C$1:$E$1413,A1333,[1]HistoriaOrdenCW24031155!$E:$E)</f>
        <v>213628484</v>
      </c>
      <c r="C1333" s="1">
        <f>SUMIFS([1]HistoriaOrdenCW24031155!$E$2:$E$1413,[1]HistoriaOrdenCW24031155!$C$2:$C$1413,A1333,[1]HistoriaOrdenCW24031155!$Z$2:$Z$1413,"")</f>
        <v>204128796</v>
      </c>
      <c r="D1333" s="1">
        <f>SUMIFS([1]HistoriaOrdenCW24031155!$E$2:$E$1413,[1]HistoriaOrdenCW24031155!$C$2:$C$1413,A1333,[1]HistoriaOrdenCW24031155!$Z$2:$Z$1413,"&gt; 0")</f>
        <v>9499688</v>
      </c>
      <c r="E1333" s="4" t="str">
        <f>IFERROR(IF(VLOOKUP(A1333,[1]HistoriaOrdenCW24031155!$C$2:$Z$1413,24,FALSE)=0,"",VLOOKUP(A1333,[1]HistoriaOrdenCW24031155!$C$2:$Z$1413,24,FALSE)),"")</f>
        <v/>
      </c>
      <c r="F1333" s="2" t="str">
        <f>MID(IF(VLOOKUP("SurOccidente",[1]HistoriaOrdenCW24031155!$B1335:$D$1413,2,FALSE)="NA","",(VLOOKUP("SurOccidente",[1]HistoriaOrdenCW24031155!$B1335:$D$1413,3,FALSE))),1,90)</f>
        <v>Plan de Expansion - EB Tipo Torre - Obra Civil - 100%</v>
      </c>
      <c r="G1333" s="4">
        <f>VLOOKUP(A1333,[1]HistoriaOrdenCW24031155!$C$2:$O$1413,13,FALSE)</f>
        <v>44516</v>
      </c>
      <c r="H1333" t="str">
        <f t="shared" si="21"/>
        <v>Año 2</v>
      </c>
      <c r="I1333" s="2" t="str">
        <f>VLOOKUP(LEFT(A1333,3),TablasAnexas!$A$22:$B$41,2,FALSE)</f>
        <v>Nariño</v>
      </c>
      <c r="L1333" t="str">
        <f>VLOOKUP(A1333,[1]HistoriaOrdenCW24031155!$C$2:$F$1413,4,FALSE)</f>
        <v>Rafael Angel Garcia</v>
      </c>
    </row>
    <row r="1334" spans="1:12" x14ac:dyDescent="0.25">
      <c r="A1334" t="str">
        <f>VLOOKUP("SurOccidente",[1]HistoriaOrdenCW24031155!$B1336:$C$1413,2,FALSE)</f>
        <v>IBG.Picalena-2</v>
      </c>
      <c r="B1334" s="3">
        <f ca="1">SUMIF([1]HistoriaOrdenCW24031155!$C$1:$E$1413,A1334,[1]HistoriaOrdenCW24031155!$E:$E)</f>
        <v>16162198</v>
      </c>
      <c r="C1334" s="1">
        <f>SUMIFS([1]HistoriaOrdenCW24031155!$E$2:$E$1413,[1]HistoriaOrdenCW24031155!$C$2:$C$1413,A1334,[1]HistoriaOrdenCW24031155!$Z$2:$Z$1413,"")</f>
        <v>15606825</v>
      </c>
      <c r="D1334" s="1">
        <f>SUMIFS([1]HistoriaOrdenCW24031155!$E$2:$E$1413,[1]HistoriaOrdenCW24031155!$C$2:$C$1413,A1334,[1]HistoriaOrdenCW24031155!$Z$2:$Z$1413,"&gt; 0")</f>
        <v>555373</v>
      </c>
      <c r="E1334" s="4">
        <f>IFERROR(IF(VLOOKUP(A1334,[1]HistoriaOrdenCW24031155!$C$2:$Z$1413,24,FALSE)=0,"",VLOOKUP(A1334,[1]HistoriaOrdenCW24031155!$C$2:$Z$1413,24,FALSE)),"")</f>
        <v>44378</v>
      </c>
      <c r="F1334" s="2" t="str">
        <f>MID(IF(VLOOKUP("SurOccidente",[1]HistoriaOrdenCW24031155!$B1336:$D$1413,2,FALSE)="NA","",(VLOOKUP("SurOccidente",[1]HistoriaOrdenCW24031155!$B1336:$D$1413,3,FALSE))),1,90)</f>
        <v>Plan de Expansion - EB Tipo Torre - Obra Civil - 100%</v>
      </c>
      <c r="G1334" s="4">
        <f>VLOOKUP(A1334,[1]HistoriaOrdenCW24031155!$C$2:$O$1413,13,FALSE)</f>
        <v>44329</v>
      </c>
      <c r="H1334" t="str">
        <f t="shared" si="21"/>
        <v>Año 2</v>
      </c>
      <c r="I1334" s="2" t="str">
        <f>VLOOKUP(LEFT(A1334,3),TablasAnexas!$A$22:$B$41,2,FALSE)</f>
        <v>Ibague</v>
      </c>
      <c r="L1334" t="str">
        <f>VLOOKUP(A1334,[1]HistoriaOrdenCW24031155!$C$2:$F$1413,4,FALSE)</f>
        <v>German Dario Mancipe</v>
      </c>
    </row>
    <row r="1335" spans="1:12" x14ac:dyDescent="0.25">
      <c r="A1335" t="str">
        <f>VLOOKUP("SurOccidente",[1]HistoriaOrdenCW24031155!$B1337:$C$1413,2,FALSE)</f>
        <v>VAL.La Union-4</v>
      </c>
      <c r="B1335" s="3">
        <f ca="1">SUMIF([1]HistoriaOrdenCW24031155!$C$1:$E$1413,A1335,[1]HistoriaOrdenCW24031155!$E:$E)</f>
        <v>1102900</v>
      </c>
      <c r="C1335" s="1">
        <f>SUMIFS([1]HistoriaOrdenCW24031155!$E$2:$E$1413,[1]HistoriaOrdenCW24031155!$C$2:$C$1413,A1335,[1]HistoriaOrdenCW24031155!$Z$2:$Z$1413,"")</f>
        <v>1102900</v>
      </c>
      <c r="D1335" s="1">
        <f>SUMIFS([1]HistoriaOrdenCW24031155!$E$2:$E$1413,[1]HistoriaOrdenCW24031155!$C$2:$C$1413,A1335,[1]HistoriaOrdenCW24031155!$Z$2:$Z$1413,"&gt; 0")</f>
        <v>0</v>
      </c>
      <c r="E1335" s="4" t="str">
        <f>IFERROR(IF(VLOOKUP(A1335,[1]HistoriaOrdenCW24031155!$C$2:$Z$1413,24,FALSE)=0,"",VLOOKUP(A1335,[1]HistoriaOrdenCW24031155!$C$2:$Z$1413,24,FALSE)),"")</f>
        <v/>
      </c>
      <c r="F1335" s="2" t="str">
        <f>MID(IF(VLOOKUP("SurOccidente",[1]HistoriaOrdenCW24031155!$B1337:$D$1413,2,FALSE)="NA","",(VLOOKUP("SurOccidente",[1]HistoriaOrdenCW24031155!$B1337:$D$1413,3,FALSE))),1,90)</f>
        <v>Plan de Expansion - Busqueda de Sitios</v>
      </c>
      <c r="G1335" s="4">
        <f>VLOOKUP(A1335,[1]HistoriaOrdenCW24031155!$C$2:$O$1413,13,FALSE)</f>
        <v>43878</v>
      </c>
      <c r="H1335" t="str">
        <f t="shared" si="21"/>
        <v>Año 1</v>
      </c>
      <c r="I1335" s="2" t="str">
        <f>VLOOKUP(LEFT(A1335,3),TablasAnexas!$A$22:$B$41,2,FALSE)</f>
        <v>Valle del Cauca</v>
      </c>
      <c r="L1335" t="str">
        <f>VLOOKUP(A1335,[1]HistoriaOrdenCW24031155!$C$2:$F$1413,4,FALSE)</f>
        <v>German David Diez</v>
      </c>
    </row>
    <row r="1336" spans="1:12" x14ac:dyDescent="0.25">
      <c r="A1336" t="str">
        <f>VLOOKUP("SurOccidente",[1]HistoriaOrdenCW24031155!$B1338:$C$1413,2,FALSE)</f>
        <v>IBG.Chapeton</v>
      </c>
      <c r="B1336" s="3">
        <f ca="1">SUMIF([1]HistoriaOrdenCW24031155!$C$1:$E$1413,A1336,[1]HistoriaOrdenCW24031155!$E:$E)</f>
        <v>1102900</v>
      </c>
      <c r="C1336" s="1">
        <f>SUMIFS([1]HistoriaOrdenCW24031155!$E$2:$E$1413,[1]HistoriaOrdenCW24031155!$C$2:$C$1413,A1336,[1]HistoriaOrdenCW24031155!$Z$2:$Z$1413,"")</f>
        <v>1102900</v>
      </c>
      <c r="D1336" s="1">
        <f>SUMIFS([1]HistoriaOrdenCW24031155!$E$2:$E$1413,[1]HistoriaOrdenCW24031155!$C$2:$C$1413,A1336,[1]HistoriaOrdenCW24031155!$Z$2:$Z$1413,"&gt; 0")</f>
        <v>0</v>
      </c>
      <c r="E1336" s="4" t="str">
        <f>IFERROR(IF(VLOOKUP(A1336,[1]HistoriaOrdenCW24031155!$C$2:$Z$1413,24,FALSE)=0,"",VLOOKUP(A1336,[1]HistoriaOrdenCW24031155!$C$2:$Z$1413,24,FALSE)),"")</f>
        <v/>
      </c>
      <c r="F1336" s="2" t="str">
        <f>MID(IF(VLOOKUP("SurOccidente",[1]HistoriaOrdenCW24031155!$B1338:$D$1413,2,FALSE)="NA","",(VLOOKUP("SurOccidente",[1]HistoriaOrdenCW24031155!$B1338:$D$1413,3,FALSE))),1,90)</f>
        <v>Plan de Expansion - Busqueda de Sitios</v>
      </c>
      <c r="G1336" s="4">
        <f>VLOOKUP(A1336,[1]HistoriaOrdenCW24031155!$C$2:$O$1413,13,FALSE)</f>
        <v>43878</v>
      </c>
      <c r="H1336" t="str">
        <f t="shared" si="21"/>
        <v>Año 1</v>
      </c>
      <c r="I1336" s="2" t="str">
        <f>VLOOKUP(LEFT(A1336,3),TablasAnexas!$A$22:$B$41,2,FALSE)</f>
        <v>Ibague</v>
      </c>
      <c r="L1336" t="str">
        <f>VLOOKUP(A1336,[1]HistoriaOrdenCW24031155!$C$2:$F$1413,4,FALSE)</f>
        <v>German David Diez</v>
      </c>
    </row>
    <row r="1337" spans="1:12" x14ac:dyDescent="0.25">
      <c r="A1337" t="str">
        <f>VLOOKUP("SurOccidente",[1]HistoriaOrdenCW24031155!$B1339:$C$1413,2,FALSE)</f>
        <v>IBG.Matallana-2</v>
      </c>
      <c r="B1337" s="3">
        <f ca="1">SUMIF([1]HistoriaOrdenCW24031155!$C$1:$E$1413,A1337,[1]HistoriaOrdenCW24031155!$E:$E)</f>
        <v>1102900</v>
      </c>
      <c r="C1337" s="1">
        <f>SUMIFS([1]HistoriaOrdenCW24031155!$E$2:$E$1413,[1]HistoriaOrdenCW24031155!$C$2:$C$1413,A1337,[1]HistoriaOrdenCW24031155!$Z$2:$Z$1413,"")</f>
        <v>1102900</v>
      </c>
      <c r="D1337" s="1">
        <f>SUMIFS([1]HistoriaOrdenCW24031155!$E$2:$E$1413,[1]HistoriaOrdenCW24031155!$C$2:$C$1413,A1337,[1]HistoriaOrdenCW24031155!$Z$2:$Z$1413,"&gt; 0")</f>
        <v>0</v>
      </c>
      <c r="E1337" s="4" t="str">
        <f>IFERROR(IF(VLOOKUP(A1337,[1]HistoriaOrdenCW24031155!$C$2:$Z$1413,24,FALSE)=0,"",VLOOKUP(A1337,[1]HistoriaOrdenCW24031155!$C$2:$Z$1413,24,FALSE)),"")</f>
        <v/>
      </c>
      <c r="F1337" s="2" t="str">
        <f>MID(IF(VLOOKUP("SurOccidente",[1]HistoriaOrdenCW24031155!$B1339:$D$1413,2,FALSE)="NA","",(VLOOKUP("SurOccidente",[1]HistoriaOrdenCW24031155!$B1339:$D$1413,3,FALSE))),1,90)</f>
        <v>Plan de Expansion - Busqueda de Sitios</v>
      </c>
      <c r="G1337" s="4">
        <f>VLOOKUP(A1337,[1]HistoriaOrdenCW24031155!$C$2:$O$1413,13,FALSE)</f>
        <v>43878</v>
      </c>
      <c r="H1337" t="str">
        <f t="shared" si="21"/>
        <v>Año 1</v>
      </c>
      <c r="I1337" s="2" t="str">
        <f>VLOOKUP(LEFT(A1337,3),TablasAnexas!$A$22:$B$41,2,FALSE)</f>
        <v>Ibague</v>
      </c>
      <c r="L1337" t="str">
        <f>VLOOKUP(A1337,[1]HistoriaOrdenCW24031155!$C$2:$F$1413,4,FALSE)</f>
        <v>German David Diez</v>
      </c>
    </row>
    <row r="1338" spans="1:12" x14ac:dyDescent="0.25">
      <c r="A1338" t="str">
        <f>VLOOKUP("SurOccidente",[1]HistoriaOrdenCW24031155!$B1340:$C$1413,2,FALSE)</f>
        <v>IBG.Calambeo</v>
      </c>
      <c r="B1338" s="3">
        <f ca="1">SUMIF([1]HistoriaOrdenCW24031155!$C$1:$E$1413,A1338,[1]HistoriaOrdenCW24031155!$E:$E)</f>
        <v>1102900</v>
      </c>
      <c r="C1338" s="1">
        <f>SUMIFS([1]HistoriaOrdenCW24031155!$E$2:$E$1413,[1]HistoriaOrdenCW24031155!$C$2:$C$1413,A1338,[1]HistoriaOrdenCW24031155!$Z$2:$Z$1413,"")</f>
        <v>1102900</v>
      </c>
      <c r="D1338" s="1">
        <f>SUMIFS([1]HistoriaOrdenCW24031155!$E$2:$E$1413,[1]HistoriaOrdenCW24031155!$C$2:$C$1413,A1338,[1]HistoriaOrdenCW24031155!$Z$2:$Z$1413,"&gt; 0")</f>
        <v>0</v>
      </c>
      <c r="E1338" s="4" t="str">
        <f>IFERROR(IF(VLOOKUP(A1338,[1]HistoriaOrdenCW24031155!$C$2:$Z$1413,24,FALSE)=0,"",VLOOKUP(A1338,[1]HistoriaOrdenCW24031155!$C$2:$Z$1413,24,FALSE)),"")</f>
        <v/>
      </c>
      <c r="F1338" s="2" t="str">
        <f>MID(IF(VLOOKUP("SurOccidente",[1]HistoriaOrdenCW24031155!$B1340:$D$1413,2,FALSE)="NA","",(VLOOKUP("SurOccidente",[1]HistoriaOrdenCW24031155!$B1340:$D$1413,3,FALSE))),1,90)</f>
        <v>Plan de Expansion - Busqueda de Sitios</v>
      </c>
      <c r="G1338" s="4">
        <f>VLOOKUP(A1338,[1]HistoriaOrdenCW24031155!$C$2:$O$1413,13,FALSE)</f>
        <v>43878</v>
      </c>
      <c r="H1338" t="str">
        <f t="shared" si="21"/>
        <v>Año 1</v>
      </c>
      <c r="I1338" s="2" t="str">
        <f>VLOOKUP(LEFT(A1338,3),TablasAnexas!$A$22:$B$41,2,FALSE)</f>
        <v>Ibague</v>
      </c>
      <c r="L1338" t="str">
        <f>VLOOKUP(A1338,[1]HistoriaOrdenCW24031155!$C$2:$F$1413,4,FALSE)</f>
        <v>German David Diez</v>
      </c>
    </row>
    <row r="1339" spans="1:12" x14ac:dyDescent="0.25">
      <c r="A1339" t="str">
        <f>VLOOKUP("SurOccidente",[1]HistoriaOrdenCW24031155!$B1341:$C$1413,2,FALSE)</f>
        <v>CAL.Ciudad Melendez ALT-1</v>
      </c>
      <c r="B1339" s="3">
        <f ca="1">SUMIF([1]HistoriaOrdenCW24031155!$C$1:$E$1413,A1339,[1]HistoriaOrdenCW24031155!$E:$E)</f>
        <v>6758069</v>
      </c>
      <c r="C1339" s="1">
        <f>SUMIFS([1]HistoriaOrdenCW24031155!$E$2:$E$1413,[1]HistoriaOrdenCW24031155!$C$2:$C$1413,A1339,[1]HistoriaOrdenCW24031155!$Z$2:$Z$1413,"")</f>
        <v>6758069</v>
      </c>
      <c r="D1339" s="1">
        <f>SUMIFS([1]HistoriaOrdenCW24031155!$E$2:$E$1413,[1]HistoriaOrdenCW24031155!$C$2:$C$1413,A1339,[1]HistoriaOrdenCW24031155!$Z$2:$Z$1413,"&gt; 0")</f>
        <v>0</v>
      </c>
      <c r="E1339" s="4" t="str">
        <f>IFERROR(IF(VLOOKUP(A1339,[1]HistoriaOrdenCW24031155!$C$2:$Z$1413,24,FALSE)=0,"",VLOOKUP(A1339,[1]HistoriaOrdenCW24031155!$C$2:$Z$1413,24,FALSE)),"")</f>
        <v/>
      </c>
      <c r="F1339" s="2" t="str">
        <f>MID(IF(VLOOKUP("SurOccidente",[1]HistoriaOrdenCW24031155!$B1341:$D$1413,2,FALSE)="NA","",(VLOOKUP("SurOccidente",[1]HistoriaOrdenCW24031155!$B1341:$D$1413,3,FALSE))),1,90)</f>
        <v>Plan de Expansion - EB Tipo Poste - Obra Civil - 100%</v>
      </c>
      <c r="G1339" s="4">
        <f>VLOOKUP(A1339,[1]HistoriaOrdenCW24031155!$C$2:$O$1413,13,FALSE)</f>
        <v>43881</v>
      </c>
      <c r="H1339" t="str">
        <f t="shared" si="21"/>
        <v>Año 1</v>
      </c>
      <c r="I1339" s="2" t="str">
        <f>VLOOKUP(LEFT(A1339,3),TablasAnexas!$A$22:$B$41,2,FALSE)</f>
        <v>Cali</v>
      </c>
      <c r="L1339" t="str">
        <f>VLOOKUP(A1339,[1]HistoriaOrdenCW24031155!$C$2:$F$1413,4,FALSE)</f>
        <v>German David Diez</v>
      </c>
    </row>
    <row r="1340" spans="1:12" x14ac:dyDescent="0.25">
      <c r="A1340" t="str">
        <f>VLOOKUP("SurOccidente",[1]HistoriaOrdenCW24031155!$B1342:$C$1413,2,FALSE)</f>
        <v>CAL.Zoologico ALT-1</v>
      </c>
      <c r="B1340" s="3">
        <f ca="1">SUMIF([1]HistoriaOrdenCW24031155!$C$1:$E$1413,A1340,[1]HistoriaOrdenCW24031155!$E:$E)</f>
        <v>7800702</v>
      </c>
      <c r="C1340" s="1">
        <f>SUMIFS([1]HistoriaOrdenCW24031155!$E$2:$E$1413,[1]HistoriaOrdenCW24031155!$C$2:$C$1413,A1340,[1]HistoriaOrdenCW24031155!$Z$2:$Z$1413,"")</f>
        <v>7800702</v>
      </c>
      <c r="D1340" s="1">
        <f>SUMIFS([1]HistoriaOrdenCW24031155!$E$2:$E$1413,[1]HistoriaOrdenCW24031155!$C$2:$C$1413,A1340,[1]HistoriaOrdenCW24031155!$Z$2:$Z$1413,"&gt; 0")</f>
        <v>0</v>
      </c>
      <c r="E1340" s="4" t="str">
        <f>IFERROR(IF(VLOOKUP(A1340,[1]HistoriaOrdenCW24031155!$C$2:$Z$1413,24,FALSE)=0,"",VLOOKUP(A1340,[1]HistoriaOrdenCW24031155!$C$2:$Z$1413,24,FALSE)),"")</f>
        <v/>
      </c>
      <c r="F1340" s="2" t="str">
        <f>MID(IF(VLOOKUP("SurOccidente",[1]HistoriaOrdenCW24031155!$B1342:$D$1413,2,FALSE)="NA","",(VLOOKUP("SurOccidente",[1]HistoriaOrdenCW24031155!$B1342:$D$1413,3,FALSE))),1,90)</f>
        <v>Plan de Expansion - EB Tipo Poste - Obra Civil - 100%</v>
      </c>
      <c r="G1340" s="4">
        <f>VLOOKUP(A1340,[1]HistoriaOrdenCW24031155!$C$2:$O$1413,13,FALSE)</f>
        <v>43874</v>
      </c>
      <c r="H1340" t="str">
        <f t="shared" si="21"/>
        <v>Año 1</v>
      </c>
      <c r="I1340" s="2" t="str">
        <f>VLOOKUP(LEFT(A1340,3),TablasAnexas!$A$22:$B$41,2,FALSE)</f>
        <v>Cali</v>
      </c>
      <c r="L1340" t="str">
        <f>VLOOKUP(A1340,[1]HistoriaOrdenCW24031155!$C$2:$F$1413,4,FALSE)</f>
        <v>German David Diez</v>
      </c>
    </row>
    <row r="1341" spans="1:12" x14ac:dyDescent="0.25">
      <c r="A1341" t="str">
        <f>VLOOKUP("SurOccidente",[1]HistoriaOrdenCW24031155!$B1343:$C$1413,2,FALSE)</f>
        <v>CAU.El Bordo</v>
      </c>
      <c r="B1341" s="3">
        <f ca="1">SUMIF([1]HistoriaOrdenCW24031155!$C$1:$E$1413,A1341,[1]HistoriaOrdenCW24031155!$E:$E)</f>
        <v>7900810</v>
      </c>
      <c r="C1341" s="1">
        <f>SUMIFS([1]HistoriaOrdenCW24031155!$E$2:$E$1413,[1]HistoriaOrdenCW24031155!$C$2:$C$1413,A1341,[1]HistoriaOrdenCW24031155!$Z$2:$Z$1413,"")</f>
        <v>7900810</v>
      </c>
      <c r="D1341" s="1">
        <f>SUMIFS([1]HistoriaOrdenCW24031155!$E$2:$E$1413,[1]HistoriaOrdenCW24031155!$C$2:$C$1413,A1341,[1]HistoriaOrdenCW24031155!$Z$2:$Z$1413,"&gt; 0")</f>
        <v>0</v>
      </c>
      <c r="E1341" s="4" t="str">
        <f>IFERROR(IF(VLOOKUP(A1341,[1]HistoriaOrdenCW24031155!$C$2:$Z$1413,24,FALSE)=0,"",VLOOKUP(A1341,[1]HistoriaOrdenCW24031155!$C$2:$Z$1413,24,FALSE)),"")</f>
        <v/>
      </c>
      <c r="F1341" s="2" t="str">
        <f>MID(IF(VLOOKUP("SurOccidente",[1]HistoriaOrdenCW24031155!$B1343:$D$1413,2,FALSE)="NA","",(VLOOKUP("SurOccidente",[1]HistoriaOrdenCW24031155!$B1343:$D$1413,3,FALSE))),1,90)</f>
        <v>Ampliacion 3G/LTE - Ampliacion Obras Civiles</v>
      </c>
      <c r="G1341" s="4">
        <f>VLOOKUP(A1341,[1]HistoriaOrdenCW24031155!$C$2:$O$1413,13,FALSE)</f>
        <v>43874</v>
      </c>
      <c r="H1341" t="str">
        <f t="shared" si="21"/>
        <v>Año 1</v>
      </c>
      <c r="I1341" s="2" t="str">
        <f>VLOOKUP(LEFT(A1341,3),TablasAnexas!$A$22:$B$41,2,FALSE)</f>
        <v>Cauca</v>
      </c>
      <c r="L1341" t="str">
        <f>VLOOKUP(A1341,[1]HistoriaOrdenCW24031155!$C$2:$F$1413,4,FALSE)</f>
        <v>German David Diez</v>
      </c>
    </row>
    <row r="1342" spans="1:12" x14ac:dyDescent="0.25">
      <c r="A1342" t="str">
        <f>VLOOKUP("SurOccidente",[1]HistoriaOrdenCW24031155!$B1344:$C$1413,2,FALSE)</f>
        <v>VAL.Pradera-3</v>
      </c>
      <c r="B1342" s="3">
        <f ca="1">SUMIF([1]HistoriaOrdenCW24031155!$C$1:$E$1413,A1342,[1]HistoriaOrdenCW24031155!$E:$E)</f>
        <v>14706650</v>
      </c>
      <c r="C1342" s="1">
        <f>SUMIFS([1]HistoriaOrdenCW24031155!$E$2:$E$1413,[1]HistoriaOrdenCW24031155!$C$2:$C$1413,A1342,[1]HistoriaOrdenCW24031155!$Z$2:$Z$1413,"")</f>
        <v>2930716</v>
      </c>
      <c r="D1342" s="1">
        <f>SUMIFS([1]HistoriaOrdenCW24031155!$E$2:$E$1413,[1]HistoriaOrdenCW24031155!$C$2:$C$1413,A1342,[1]HistoriaOrdenCW24031155!$Z$2:$Z$1413,"&gt; 0")</f>
        <v>11775934</v>
      </c>
      <c r="E1342" s="4">
        <f>IFERROR(IF(VLOOKUP(A1342,[1]HistoriaOrdenCW24031155!$C$2:$Z$1413,24,FALSE)=0,"",VLOOKUP(A1342,[1]HistoriaOrdenCW24031155!$C$2:$Z$1413,24,FALSE)),"")</f>
        <v>44596</v>
      </c>
      <c r="F1342" s="2" t="str">
        <f>MID(IF(VLOOKUP("SurOccidente",[1]HistoriaOrdenCW24031155!$B1344:$D$1413,2,FALSE)="NA","",(VLOOKUP("SurOccidente",[1]HistoriaOrdenCW24031155!$B1344:$D$1413,3,FALSE))),1,90)</f>
        <v>Ampliacion 3G/LTE - Ampliacion Obras Civiles</v>
      </c>
      <c r="G1342" s="4">
        <f>VLOOKUP(A1342,[1]HistoriaOrdenCW24031155!$C$2:$O$1413,13,FALSE)</f>
        <v>44476</v>
      </c>
      <c r="H1342" t="str">
        <f t="shared" si="21"/>
        <v>Año 2</v>
      </c>
      <c r="I1342" s="2" t="str">
        <f>VLOOKUP(LEFT(A1342,3),TablasAnexas!$A$22:$B$41,2,FALSE)</f>
        <v>Valle del Cauca</v>
      </c>
      <c r="L1342" t="str">
        <f>VLOOKUP(A1342,[1]HistoriaOrdenCW24031155!$C$2:$F$1413,4,FALSE)</f>
        <v>German Dario Mancipe</v>
      </c>
    </row>
    <row r="1343" spans="1:12" x14ac:dyDescent="0.25">
      <c r="A1343" t="str">
        <f>VLOOKUP("SurOccidente",[1]HistoriaOrdenCW24031155!$B1345:$C$1413,2,FALSE)</f>
        <v>NAR.Cumbal</v>
      </c>
      <c r="B1343" s="3">
        <f ca="1">SUMIF([1]HistoriaOrdenCW24031155!$C$1:$E$1413,A1343,[1]HistoriaOrdenCW24031155!$E:$E)</f>
        <v>11619730</v>
      </c>
      <c r="C1343" s="1">
        <f>SUMIFS([1]HistoriaOrdenCW24031155!$E$2:$E$1413,[1]HistoriaOrdenCW24031155!$C$2:$C$1413,A1343,[1]HistoriaOrdenCW24031155!$Z$2:$Z$1413,"")</f>
        <v>8793756</v>
      </c>
      <c r="D1343" s="1">
        <f>SUMIFS([1]HistoriaOrdenCW24031155!$E$2:$E$1413,[1]HistoriaOrdenCW24031155!$C$2:$C$1413,A1343,[1]HistoriaOrdenCW24031155!$Z$2:$Z$1413,"&gt; 0")</f>
        <v>2825974</v>
      </c>
      <c r="E1343" s="4">
        <f>IFERROR(IF(VLOOKUP(A1343,[1]HistoriaOrdenCW24031155!$C$2:$Z$1413,24,FALSE)=0,"",VLOOKUP(A1343,[1]HistoriaOrdenCW24031155!$C$2:$Z$1413,24,FALSE)),"")</f>
        <v>44624</v>
      </c>
      <c r="F1343" s="2" t="str">
        <f>MID(IF(VLOOKUP("SurOccidente",[1]HistoriaOrdenCW24031155!$B1345:$D$1413,2,FALSE)="NA","",(VLOOKUP("SurOccidente",[1]HistoriaOrdenCW24031155!$B1345:$D$1413,3,FALSE))),1,90)</f>
        <v>Ampliacion 3G/LTE - Ampliacion Obras Civiles</v>
      </c>
      <c r="G1343" s="4">
        <f>VLOOKUP(A1343,[1]HistoriaOrdenCW24031155!$C$2:$O$1413,13,FALSE)</f>
        <v>44477</v>
      </c>
      <c r="H1343" t="str">
        <f t="shared" si="21"/>
        <v>Año 2</v>
      </c>
      <c r="I1343" s="2" t="str">
        <f>VLOOKUP(LEFT(A1343,3),TablasAnexas!$A$22:$B$41,2,FALSE)</f>
        <v>Nariño</v>
      </c>
      <c r="L1343" t="str">
        <f>VLOOKUP(A1343,[1]HistoriaOrdenCW24031155!$C$2:$F$1413,4,FALSE)</f>
        <v>German Dario Mancipe</v>
      </c>
    </row>
    <row r="1344" spans="1:12" x14ac:dyDescent="0.25">
      <c r="A1344" t="str">
        <f>VLOOKUP("SurOccidente",[1]HistoriaOrdenCW24031155!$B1346:$C$1413,2,FALSE)</f>
        <v>NAR.Ricaute</v>
      </c>
      <c r="B1344" s="3">
        <f ca="1">SUMIF([1]HistoriaOrdenCW24031155!$C$1:$E$1413,A1344,[1]HistoriaOrdenCW24031155!$E:$E)</f>
        <v>3836748</v>
      </c>
      <c r="C1344" s="1">
        <f>SUMIFS([1]HistoriaOrdenCW24031155!$E$2:$E$1413,[1]HistoriaOrdenCW24031155!$C$2:$C$1413,A1344,[1]HistoriaOrdenCW24031155!$Z$2:$Z$1413,"")</f>
        <v>3836748</v>
      </c>
      <c r="D1344" s="1">
        <f>SUMIFS([1]HistoriaOrdenCW24031155!$E$2:$E$1413,[1]HistoriaOrdenCW24031155!$C$2:$C$1413,A1344,[1]HistoriaOrdenCW24031155!$Z$2:$Z$1413,"&gt; 0")</f>
        <v>0</v>
      </c>
      <c r="E1344" s="4" t="str">
        <f>IFERROR(IF(VLOOKUP(A1344,[1]HistoriaOrdenCW24031155!$C$2:$Z$1413,24,FALSE)=0,"",VLOOKUP(A1344,[1]HistoriaOrdenCW24031155!$C$2:$Z$1413,24,FALSE)),"")</f>
        <v/>
      </c>
      <c r="F1344" s="2" t="str">
        <f>MID(IF(VLOOKUP("SurOccidente",[1]HistoriaOrdenCW24031155!$B1346:$D$1413,2,FALSE)="NA","",(VLOOKUP("SurOccidente",[1]HistoriaOrdenCW24031155!$B1346:$D$1413,3,FALSE))),1,90)</f>
        <v>Ampliacion 3G/LTE - Ampliacion Obras Civiles</v>
      </c>
      <c r="G1344" s="4">
        <f>VLOOKUP(A1344,[1]HistoriaOrdenCW24031155!$C$2:$O$1413,13,FALSE)</f>
        <v>43874</v>
      </c>
      <c r="H1344" t="str">
        <f t="shared" si="21"/>
        <v>Año 1</v>
      </c>
      <c r="I1344" s="2" t="str">
        <f>VLOOKUP(LEFT(A1344,3),TablasAnexas!$A$22:$B$41,2,FALSE)</f>
        <v>Nariño</v>
      </c>
      <c r="L1344" t="str">
        <f>VLOOKUP(A1344,[1]HistoriaOrdenCW24031155!$C$2:$F$1413,4,FALSE)</f>
        <v>German David Diez</v>
      </c>
    </row>
    <row r="1345" spans="1:12" x14ac:dyDescent="0.25">
      <c r="A1345" t="str">
        <f>VLOOKUP("SurOccidente",[1]HistoriaOrdenCW24031155!$B1347:$C$1413,2,FALSE)</f>
        <v>CAU.Argelia</v>
      </c>
      <c r="B1345" s="3">
        <f ca="1">SUMIF([1]HistoriaOrdenCW24031155!$C$1:$E$1413,A1345,[1]HistoriaOrdenCW24031155!$E:$E)</f>
        <v>8768963</v>
      </c>
      <c r="C1345" s="1">
        <f>SUMIFS([1]HistoriaOrdenCW24031155!$E$2:$E$1413,[1]HistoriaOrdenCW24031155!$C$2:$C$1413,A1345,[1]HistoriaOrdenCW24031155!$Z$2:$Z$1413,"")</f>
        <v>8768963</v>
      </c>
      <c r="D1345" s="1">
        <f>SUMIFS([1]HistoriaOrdenCW24031155!$E$2:$E$1413,[1]HistoriaOrdenCW24031155!$C$2:$C$1413,A1345,[1]HistoriaOrdenCW24031155!$Z$2:$Z$1413,"&gt; 0")</f>
        <v>0</v>
      </c>
      <c r="E1345" s="4" t="str">
        <f>IFERROR(IF(VLOOKUP(A1345,[1]HistoriaOrdenCW24031155!$C$2:$Z$1413,24,FALSE)=0,"",VLOOKUP(A1345,[1]HistoriaOrdenCW24031155!$C$2:$Z$1413,24,FALSE)),"")</f>
        <v/>
      </c>
      <c r="F1345" s="2" t="str">
        <f>MID(IF(VLOOKUP("SurOccidente",[1]HistoriaOrdenCW24031155!$B1347:$D$1413,2,FALSE)="NA","",(VLOOKUP("SurOccidente",[1]HistoriaOrdenCW24031155!$B1347:$D$1413,3,FALSE))),1,90)</f>
        <v>Ampliacion 3G/LTE - Ampliacion Obras Civiles</v>
      </c>
      <c r="G1345" s="4">
        <f>VLOOKUP(A1345,[1]HistoriaOrdenCW24031155!$C$2:$O$1413,13,FALSE)</f>
        <v>43874</v>
      </c>
      <c r="H1345" t="str">
        <f t="shared" ref="H1345:H1408" si="22">IF(YEAR(G1345)=2022,"Año 3",IF(YEAR(G1345)=2021,"Año 2","Año 1"))</f>
        <v>Año 1</v>
      </c>
      <c r="I1345" s="2" t="str">
        <f>VLOOKUP(LEFT(A1345,3),TablasAnexas!$A$22:$B$41,2,FALSE)</f>
        <v>Cauca</v>
      </c>
      <c r="L1345" t="str">
        <f>VLOOKUP(A1345,[1]HistoriaOrdenCW24031155!$C$2:$F$1413,4,FALSE)</f>
        <v>German David Diez</v>
      </c>
    </row>
    <row r="1346" spans="1:12" x14ac:dyDescent="0.25">
      <c r="A1346" t="str">
        <f>VLOOKUP("SurOccidente",[1]HistoriaOrdenCW24031155!$B1348:$C$1413,2,FALSE)</f>
        <v>CAL.Autonoma</v>
      </c>
      <c r="B1346" s="3">
        <f ca="1">SUMIF([1]HistoriaOrdenCW24031155!$C$1:$E$1413,A1346,[1]HistoriaOrdenCW24031155!$E:$E)</f>
        <v>2147077</v>
      </c>
      <c r="C1346" s="1">
        <f>SUMIFS([1]HistoriaOrdenCW24031155!$E$2:$E$1413,[1]HistoriaOrdenCW24031155!$C$2:$C$1413,A1346,[1]HistoriaOrdenCW24031155!$Z$2:$Z$1413,"")</f>
        <v>2147077</v>
      </c>
      <c r="D1346" s="1">
        <f>SUMIFS([1]HistoriaOrdenCW24031155!$E$2:$E$1413,[1]HistoriaOrdenCW24031155!$C$2:$C$1413,A1346,[1]HistoriaOrdenCW24031155!$Z$2:$Z$1413,"&gt; 0")</f>
        <v>0</v>
      </c>
      <c r="E1346" s="4" t="str">
        <f>IFERROR(IF(VLOOKUP(A1346,[1]HistoriaOrdenCW24031155!$C$2:$Z$1413,24,FALSE)=0,"",VLOOKUP(A1346,[1]HistoriaOrdenCW24031155!$C$2:$Z$1413,24,FALSE)),"")</f>
        <v/>
      </c>
      <c r="F1346" s="2" t="str">
        <f>MID(IF(VLOOKUP("SurOccidente",[1]HistoriaOrdenCW24031155!$B1348:$D$1413,2,FALSE)="NA","",(VLOOKUP("SurOccidente",[1]HistoriaOrdenCW24031155!$B1348:$D$1413,3,FALSE))),1,90)</f>
        <v>Ampliacion 3G/LTE - Adecuacion Obras Civiles</v>
      </c>
      <c r="G1346" s="4">
        <f>VLOOKUP(A1346,[1]HistoriaOrdenCW24031155!$C$2:$O$1413,13,FALSE)</f>
        <v>43874</v>
      </c>
      <c r="H1346" t="str">
        <f t="shared" si="22"/>
        <v>Año 1</v>
      </c>
      <c r="I1346" s="2" t="str">
        <f>VLOOKUP(LEFT(A1346,3),TablasAnexas!$A$22:$B$41,2,FALSE)</f>
        <v>Cali</v>
      </c>
      <c r="L1346" t="str">
        <f>VLOOKUP(A1346,[1]HistoriaOrdenCW24031155!$C$2:$F$1413,4,FALSE)</f>
        <v>German David Diez</v>
      </c>
    </row>
    <row r="1347" spans="1:12" x14ac:dyDescent="0.25">
      <c r="A1347" t="str">
        <f>VLOOKUP("SurOccidente",[1]HistoriaOrdenCW24031155!$B1349:$C$1413,2,FALSE)</f>
        <v>CAL.Boca Junior</v>
      </c>
      <c r="B1347" s="3">
        <f ca="1">SUMIF([1]HistoriaOrdenCW24031155!$C$1:$E$1413,A1347,[1]HistoriaOrdenCW24031155!$E:$E)</f>
        <v>38188665</v>
      </c>
      <c r="C1347" s="1">
        <f>SUMIFS([1]HistoriaOrdenCW24031155!$E$2:$E$1413,[1]HistoriaOrdenCW24031155!$C$2:$C$1413,A1347,[1]HistoriaOrdenCW24031155!$Z$2:$Z$1413,"")</f>
        <v>3590143</v>
      </c>
      <c r="D1347" s="1">
        <f>SUMIFS([1]HistoriaOrdenCW24031155!$E$2:$E$1413,[1]HistoriaOrdenCW24031155!$C$2:$C$1413,A1347,[1]HistoriaOrdenCW24031155!$Z$2:$Z$1413,"&gt; 0")</f>
        <v>34598522</v>
      </c>
      <c r="E1347" s="4">
        <f>IFERROR(IF(VLOOKUP(A1347,[1]HistoriaOrdenCW24031155!$C$2:$Z$1413,24,FALSE)=0,"",VLOOKUP(A1347,[1]HistoriaOrdenCW24031155!$C$2:$Z$1413,24,FALSE)),"")</f>
        <v>44533</v>
      </c>
      <c r="F1347" s="2" t="str">
        <f>MID(IF(VLOOKUP("SurOccidente",[1]HistoriaOrdenCW24031155!$B1349:$D$1413,2,FALSE)="NA","",(VLOOKUP("SurOccidente",[1]HistoriaOrdenCW24031155!$B1349:$D$1413,3,FALSE))),1,90)</f>
        <v>Ampliacion 3G/LTE - Adecuacion Obras Civiles</v>
      </c>
      <c r="G1347" s="4">
        <f>VLOOKUP(A1347,[1]HistoriaOrdenCW24031155!$C$2:$O$1413,13,FALSE)</f>
        <v>44382</v>
      </c>
      <c r="H1347" t="str">
        <f t="shared" si="22"/>
        <v>Año 2</v>
      </c>
      <c r="I1347" s="2" t="str">
        <f>VLOOKUP(LEFT(A1347,3),TablasAnexas!$A$22:$B$41,2,FALSE)</f>
        <v>Cali</v>
      </c>
      <c r="L1347" t="str">
        <f>VLOOKUP(A1347,[1]HistoriaOrdenCW24031155!$C$2:$F$1413,4,FALSE)</f>
        <v>German Dario Mancipe</v>
      </c>
    </row>
    <row r="1348" spans="1:12" x14ac:dyDescent="0.25">
      <c r="A1348" t="str">
        <f>VLOOKUP("SurOccidente",[1]HistoriaOrdenCW24031155!$B1350:$C$1413,2,FALSE)</f>
        <v>IBG.Villa del Sol</v>
      </c>
      <c r="B1348" s="3">
        <f ca="1">SUMIF([1]HistoriaOrdenCW24031155!$C$1:$E$1413,A1348,[1]HistoriaOrdenCW24031155!$E:$E)</f>
        <v>124114707</v>
      </c>
      <c r="C1348" s="1">
        <f>SUMIFS([1]HistoriaOrdenCW24031155!$E$2:$E$1413,[1]HistoriaOrdenCW24031155!$C$2:$C$1413,A1348,[1]HistoriaOrdenCW24031155!$Z$2:$Z$1413,"")</f>
        <v>84545263</v>
      </c>
      <c r="D1348" s="1">
        <f>SUMIFS([1]HistoriaOrdenCW24031155!$E$2:$E$1413,[1]HistoriaOrdenCW24031155!$C$2:$C$1413,A1348,[1]HistoriaOrdenCW24031155!$Z$2:$Z$1413,"&gt; 0")</f>
        <v>39569444</v>
      </c>
      <c r="E1348" s="4" t="str">
        <f>IFERROR(IF(VLOOKUP(A1348,[1]HistoriaOrdenCW24031155!$C$2:$Z$1413,24,FALSE)=0,"",VLOOKUP(A1348,[1]HistoriaOrdenCW24031155!$C$2:$Z$1413,24,FALSE)),"")</f>
        <v/>
      </c>
      <c r="F1348" s="2" t="str">
        <f>MID(IF(VLOOKUP("SurOccidente",[1]HistoriaOrdenCW24031155!$B1350:$D$1413,2,FALSE)="NA","",(VLOOKUP("SurOccidente",[1]HistoriaOrdenCW24031155!$B1350:$D$1413,3,FALSE))),1,90)</f>
        <v>Plan de Expansion - EB Tipo Terraza - Obra Civil - 100%</v>
      </c>
      <c r="G1348" s="4">
        <f>VLOOKUP(A1348,[1]HistoriaOrdenCW24031155!$C$2:$O$1413,13,FALSE)</f>
        <v>44242</v>
      </c>
      <c r="H1348" t="str">
        <f t="shared" si="22"/>
        <v>Año 2</v>
      </c>
      <c r="I1348" s="2" t="str">
        <f>VLOOKUP(LEFT(A1348,3),TablasAnexas!$A$22:$B$41,2,FALSE)</f>
        <v>Ibague</v>
      </c>
      <c r="L1348" t="str">
        <f>VLOOKUP(A1348,[1]HistoriaOrdenCW24031155!$C$2:$F$1413,4,FALSE)</f>
        <v>Juan Carlos Gonzalez</v>
      </c>
    </row>
    <row r="1349" spans="1:12" x14ac:dyDescent="0.25">
      <c r="B1349" s="3"/>
      <c r="E1349" s="4"/>
      <c r="G1349" s="4"/>
      <c r="I1349" s="2"/>
    </row>
    <row r="1350" spans="1:12" x14ac:dyDescent="0.25">
      <c r="B1350" s="3"/>
      <c r="E1350" s="4"/>
      <c r="G1350" s="4"/>
      <c r="I1350" s="2"/>
    </row>
    <row r="1351" spans="1:12" x14ac:dyDescent="0.25">
      <c r="B1351" s="3"/>
      <c r="E1351" s="4"/>
      <c r="G1351" s="4"/>
      <c r="I1351" s="2"/>
    </row>
    <row r="1352" spans="1:12" x14ac:dyDescent="0.25">
      <c r="B1352" s="3"/>
      <c r="E1352" s="4"/>
      <c r="G1352" s="4"/>
      <c r="I1352" s="2"/>
    </row>
    <row r="1353" spans="1:12" x14ac:dyDescent="0.25">
      <c r="A1353" t="str">
        <f>VLOOKUP("SurOccidente",[1]HistoriaOrdenCW24031155!$B1355:$C$1413,2,FALSE)</f>
        <v>VAL.Terranova-2 ALT-1</v>
      </c>
      <c r="B1353" s="3">
        <f ca="1">SUMIF([1]HistoriaOrdenCW24031155!$C$1:$E$1413,A1353,[1]HistoriaOrdenCW24031155!$E:$E)</f>
        <v>8153367</v>
      </c>
      <c r="C1353" s="1">
        <f>SUMIFS([1]HistoriaOrdenCW24031155!$E$2:$E$1413,[1]HistoriaOrdenCW24031155!$C$2:$C$1413,A1353,[1]HistoriaOrdenCW24031155!$Z$2:$Z$1413,"")</f>
        <v>8153367</v>
      </c>
      <c r="D1353" s="1">
        <f>SUMIFS([1]HistoriaOrdenCW24031155!$E$2:$E$1413,[1]HistoriaOrdenCW24031155!$C$2:$C$1413,A1353,[1]HistoriaOrdenCW24031155!$Z$2:$Z$1413,"&gt; 0")</f>
        <v>0</v>
      </c>
      <c r="E1353" s="4" t="str">
        <f>IFERROR(IF(VLOOKUP(A1353,[1]HistoriaOrdenCW24031155!$C$2:$Z$1413,24,FALSE)=0,"",VLOOKUP(A1353,[1]HistoriaOrdenCW24031155!$C$2:$Z$1413,24,FALSE)),"")</f>
        <v/>
      </c>
      <c r="F1353" s="2" t="str">
        <f>MID(IF(VLOOKUP("SurOccidente",[1]HistoriaOrdenCW24031155!$B1355:$D$1413,2,FALSE)="NA","",(VLOOKUP("SurOccidente",[1]HistoriaOrdenCW24031155!$B1355:$D$1413,3,FALSE))),1,90)</f>
        <v>Plan de Expansion - EB Tipo Poste - Obra Civil - 100%</v>
      </c>
      <c r="G1353" s="4">
        <f>VLOOKUP(A1353,[1]HistoriaOrdenCW24031155!$C$2:$O$1413,13,FALSE)</f>
        <v>43830</v>
      </c>
      <c r="H1353" t="str">
        <f t="shared" si="22"/>
        <v>Año 1</v>
      </c>
      <c r="I1353" s="2" t="str">
        <f>VLOOKUP(LEFT(A1353,3),TablasAnexas!$A$22:$B$41,2,FALSE)</f>
        <v>Valle del Cauca</v>
      </c>
      <c r="L1353" t="str">
        <f>VLOOKUP(A1353,[1]HistoriaOrdenCW24031155!$C$2:$F$1413,4,FALSE)</f>
        <v>Luis Ediel Torres</v>
      </c>
    </row>
    <row r="1354" spans="1:12" x14ac:dyDescent="0.25">
      <c r="A1354" t="str">
        <f>VLOOKUP("SurOccidente",[1]HistoriaOrdenCW24031155!$B1356:$C$1413,2,FALSE)</f>
        <v>VAL.Terranova-3 ALT-1</v>
      </c>
      <c r="B1354" s="3">
        <f ca="1">SUMIF([1]HistoriaOrdenCW24031155!$C$1:$E$1413,A1354,[1]HistoriaOrdenCW24031155!$E:$E)</f>
        <v>9093674</v>
      </c>
      <c r="C1354" s="1">
        <f>SUMIFS([1]HistoriaOrdenCW24031155!$E$2:$E$1413,[1]HistoriaOrdenCW24031155!$C$2:$C$1413,A1354,[1]HistoriaOrdenCW24031155!$Z$2:$Z$1413,"")</f>
        <v>9093674</v>
      </c>
      <c r="D1354" s="1">
        <f>SUMIFS([1]HistoriaOrdenCW24031155!$E$2:$E$1413,[1]HistoriaOrdenCW24031155!$C$2:$C$1413,A1354,[1]HistoriaOrdenCW24031155!$Z$2:$Z$1413,"&gt; 0")</f>
        <v>0</v>
      </c>
      <c r="E1354" s="4" t="str">
        <f>IFERROR(IF(VLOOKUP(A1354,[1]HistoriaOrdenCW24031155!$C$2:$Z$1413,24,FALSE)=0,"",VLOOKUP(A1354,[1]HistoriaOrdenCW24031155!$C$2:$Z$1413,24,FALSE)),"")</f>
        <v/>
      </c>
      <c r="F1354" s="2" t="str">
        <f>MID(IF(VLOOKUP("SurOccidente",[1]HistoriaOrdenCW24031155!$B1356:$D$1413,2,FALSE)="NA","",(VLOOKUP("SurOccidente",[1]HistoriaOrdenCW24031155!$B1356:$D$1413,3,FALSE))),1,90)</f>
        <v>Plan de Expansion - EB Tipo Poste - Obra Civil - 100%</v>
      </c>
      <c r="G1354" s="4">
        <f>VLOOKUP(A1354,[1]HistoriaOrdenCW24031155!$C$2:$O$1413,13,FALSE)</f>
        <v>43830</v>
      </c>
      <c r="H1354" t="str">
        <f t="shared" si="22"/>
        <v>Año 1</v>
      </c>
      <c r="I1354" s="2" t="str">
        <f>VLOOKUP(LEFT(A1354,3),TablasAnexas!$A$22:$B$41,2,FALSE)</f>
        <v>Valle del Cauca</v>
      </c>
      <c r="L1354" t="str">
        <f>VLOOKUP(A1354,[1]HistoriaOrdenCW24031155!$C$2:$F$1413,4,FALSE)</f>
        <v>Luis Ediel Torres</v>
      </c>
    </row>
    <row r="1355" spans="1:12" x14ac:dyDescent="0.25">
      <c r="A1355" t="str">
        <f>VLOOKUP("SurOccidente",[1]HistoriaOrdenCW24031155!$B1357:$C$1413,2,FALSE)</f>
        <v>JAM.Alfaguara-2 ALT-3</v>
      </c>
      <c r="B1355" s="3">
        <f ca="1">SUMIF([1]HistoriaOrdenCW24031155!$C$1:$E$1413,A1355,[1]HistoriaOrdenCW24031155!$E:$E)</f>
        <v>9192026</v>
      </c>
      <c r="C1355" s="1">
        <f>SUMIFS([1]HistoriaOrdenCW24031155!$E$2:$E$1413,[1]HistoriaOrdenCW24031155!$C$2:$C$1413,A1355,[1]HistoriaOrdenCW24031155!$Z$2:$Z$1413,"")</f>
        <v>9192026</v>
      </c>
      <c r="D1355" s="1">
        <f>SUMIFS([1]HistoriaOrdenCW24031155!$E$2:$E$1413,[1]HistoriaOrdenCW24031155!$C$2:$C$1413,A1355,[1]HistoriaOrdenCW24031155!$Z$2:$Z$1413,"&gt; 0")</f>
        <v>0</v>
      </c>
      <c r="E1355" s="4" t="str">
        <f>IFERROR(IF(VLOOKUP(A1355,[1]HistoriaOrdenCW24031155!$C$2:$Z$1413,24,FALSE)=0,"",VLOOKUP(A1355,[1]HistoriaOrdenCW24031155!$C$2:$Z$1413,24,FALSE)),"")</f>
        <v/>
      </c>
      <c r="F1355" s="2" t="str">
        <f>MID(IF(VLOOKUP("SurOccidente",[1]HistoriaOrdenCW24031155!$B1357:$D$1413,2,FALSE)="NA","",(VLOOKUP("SurOccidente",[1]HistoriaOrdenCW24031155!$B1357:$D$1413,3,FALSE))),1,90)</f>
        <v>Plan de Expansion - EB Tipo Poste - Obra Civil - 100%</v>
      </c>
      <c r="G1355" s="4">
        <f>VLOOKUP(A1355,[1]HistoriaOrdenCW24031155!$C$2:$O$1413,13,FALSE)</f>
        <v>43830</v>
      </c>
      <c r="H1355" t="str">
        <f t="shared" si="22"/>
        <v>Año 1</v>
      </c>
      <c r="I1355" s="2" t="str">
        <f>VLOOKUP(LEFT(A1355,3),TablasAnexas!$A$22:$B$41,2,FALSE)</f>
        <v>Jamundi</v>
      </c>
      <c r="L1355" t="str">
        <f>VLOOKUP(A1355,[1]HistoriaOrdenCW24031155!$C$2:$F$1413,4,FALSE)</f>
        <v>Luis Ediel Torres</v>
      </c>
    </row>
    <row r="1356" spans="1:12" x14ac:dyDescent="0.25">
      <c r="A1356" t="str">
        <f>VLOOKUP("SurOccidente",[1]HistoriaOrdenCW24031155!$B1358:$C$1413,2,FALSE)</f>
        <v>JAM.Alfaguara-2 ALT-2</v>
      </c>
      <c r="B1356" s="3">
        <f ca="1">SUMIF([1]HistoriaOrdenCW24031155!$C$1:$E$1413,A1356,[1]HistoriaOrdenCW24031155!$E:$E)</f>
        <v>12217687</v>
      </c>
      <c r="C1356" s="1">
        <f>SUMIFS([1]HistoriaOrdenCW24031155!$E$2:$E$1413,[1]HistoriaOrdenCW24031155!$C$2:$C$1413,A1356,[1]HistoriaOrdenCW24031155!$Z$2:$Z$1413,"")</f>
        <v>12217687</v>
      </c>
      <c r="D1356" s="1">
        <f>SUMIFS([1]HistoriaOrdenCW24031155!$E$2:$E$1413,[1]HistoriaOrdenCW24031155!$C$2:$C$1413,A1356,[1]HistoriaOrdenCW24031155!$Z$2:$Z$1413,"&gt; 0")</f>
        <v>0</v>
      </c>
      <c r="E1356" s="4" t="str">
        <f>IFERROR(IF(VLOOKUP(A1356,[1]HistoriaOrdenCW24031155!$C$2:$Z$1413,24,FALSE)=0,"",VLOOKUP(A1356,[1]HistoriaOrdenCW24031155!$C$2:$Z$1413,24,FALSE)),"")</f>
        <v/>
      </c>
      <c r="F1356" s="2" t="str">
        <f>MID(IF(VLOOKUP("SurOccidente",[1]HistoriaOrdenCW24031155!$B1358:$D$1413,2,FALSE)="NA","",(VLOOKUP("SurOccidente",[1]HistoriaOrdenCW24031155!$B1358:$D$1413,3,FALSE))),1,90)</f>
        <v>Plan de Expansion - EB Tipo Poste - Obra Civil - 100%</v>
      </c>
      <c r="G1356" s="4">
        <f>VLOOKUP(A1356,[1]HistoriaOrdenCW24031155!$C$2:$O$1413,13,FALSE)</f>
        <v>43830</v>
      </c>
      <c r="H1356" t="str">
        <f t="shared" si="22"/>
        <v>Año 1</v>
      </c>
      <c r="I1356" s="2" t="str">
        <f>VLOOKUP(LEFT(A1356,3),TablasAnexas!$A$22:$B$41,2,FALSE)</f>
        <v>Jamundi</v>
      </c>
      <c r="L1356" t="str">
        <f>VLOOKUP(A1356,[1]HistoriaOrdenCW24031155!$C$2:$F$1413,4,FALSE)</f>
        <v>Luis Ediel Torres</v>
      </c>
    </row>
    <row r="1357" spans="1:12" x14ac:dyDescent="0.25">
      <c r="A1357" t="str">
        <f>VLOOKUP("SurOccidente",[1]HistoriaOrdenCW24031155!$B1359:$C$1413,2,FALSE)</f>
        <v>JAM.Alfaguara-2 ALT-1</v>
      </c>
      <c r="B1357" s="3">
        <f ca="1">SUMIF([1]HistoriaOrdenCW24031155!$C$1:$E$1413,A1357,[1]HistoriaOrdenCW24031155!$E:$E)</f>
        <v>9388295</v>
      </c>
      <c r="C1357" s="1">
        <f>SUMIFS([1]HistoriaOrdenCW24031155!$E$2:$E$1413,[1]HistoriaOrdenCW24031155!$C$2:$C$1413,A1357,[1]HistoriaOrdenCW24031155!$Z$2:$Z$1413,"")</f>
        <v>9388295</v>
      </c>
      <c r="D1357" s="1">
        <f>SUMIFS([1]HistoriaOrdenCW24031155!$E$2:$E$1413,[1]HistoriaOrdenCW24031155!$C$2:$C$1413,A1357,[1]HistoriaOrdenCW24031155!$Z$2:$Z$1413,"&gt; 0")</f>
        <v>0</v>
      </c>
      <c r="E1357" s="4" t="str">
        <f>IFERROR(IF(VLOOKUP(A1357,[1]HistoriaOrdenCW24031155!$C$2:$Z$1413,24,FALSE)=0,"",VLOOKUP(A1357,[1]HistoriaOrdenCW24031155!$C$2:$Z$1413,24,FALSE)),"")</f>
        <v/>
      </c>
      <c r="F1357" s="2" t="str">
        <f>MID(IF(VLOOKUP("SurOccidente",[1]HistoriaOrdenCW24031155!$B1359:$D$1413,2,FALSE)="NA","",(VLOOKUP("SurOccidente",[1]HistoriaOrdenCW24031155!$B1359:$D$1413,3,FALSE))),1,90)</f>
        <v>Plan de Expansion - EB Tipo Poste - Obra Civil - 100%</v>
      </c>
      <c r="G1357" s="4">
        <f>VLOOKUP(A1357,[1]HistoriaOrdenCW24031155!$C$2:$O$1413,13,FALSE)</f>
        <v>43830</v>
      </c>
      <c r="H1357" t="str">
        <f t="shared" si="22"/>
        <v>Año 1</v>
      </c>
      <c r="I1357" s="2" t="str">
        <f>VLOOKUP(LEFT(A1357,3),TablasAnexas!$A$22:$B$41,2,FALSE)</f>
        <v>Jamundi</v>
      </c>
      <c r="L1357" t="str">
        <f>VLOOKUP(A1357,[1]HistoriaOrdenCW24031155!$C$2:$F$1413,4,FALSE)</f>
        <v>Luis Ediel Torres</v>
      </c>
    </row>
    <row r="1358" spans="1:12" x14ac:dyDescent="0.25">
      <c r="A1358" t="str">
        <f>VLOOKUP("SurOccidente",[1]HistoriaOrdenCW24031155!$B1360:$C$1413,2,FALSE)</f>
        <v>TOL.Guamo-2</v>
      </c>
      <c r="B1358" s="3">
        <f ca="1">SUMIF([1]HistoriaOrdenCW24031155!$C$1:$E$1413,A1358,[1]HistoriaOrdenCW24031155!$E:$E)</f>
        <v>26169303</v>
      </c>
      <c r="C1358" s="1">
        <f>SUMIFS([1]HistoriaOrdenCW24031155!$E$2:$E$1413,[1]HistoriaOrdenCW24031155!$C$2:$C$1413,A1358,[1]HistoriaOrdenCW24031155!$Z$2:$Z$1413,"")</f>
        <v>11579478</v>
      </c>
      <c r="D1358" s="1">
        <f>SUMIFS([1]HistoriaOrdenCW24031155!$E$2:$E$1413,[1]HistoriaOrdenCW24031155!$C$2:$C$1413,A1358,[1]HistoriaOrdenCW24031155!$Z$2:$Z$1413,"&gt; 0")</f>
        <v>14589825</v>
      </c>
      <c r="E1358" s="4">
        <f>IFERROR(IF(VLOOKUP(A1358,[1]HistoriaOrdenCW24031155!$C$2:$Z$1413,24,FALSE)=0,"",VLOOKUP(A1358,[1]HistoriaOrdenCW24031155!$C$2:$Z$1413,24,FALSE)),"")</f>
        <v>44624</v>
      </c>
      <c r="F1358" s="2" t="str">
        <f>MID(IF(VLOOKUP("SurOccidente",[1]HistoriaOrdenCW24031155!$B1360:$D$1413,2,FALSE)="NA","",(VLOOKUP("SurOccidente",[1]HistoriaOrdenCW24031155!$B1360:$D$1413,3,FALSE))),1,90)</f>
        <v>Ampliacion 3G/LTE - Ampliacion Obras Civiles</v>
      </c>
      <c r="G1358" s="4">
        <f>VLOOKUP(A1358,[1]HistoriaOrdenCW24031155!$C$2:$O$1413,13,FALSE)</f>
        <v>44582</v>
      </c>
      <c r="H1358" t="str">
        <f t="shared" si="22"/>
        <v>Año 3</v>
      </c>
      <c r="I1358" s="2" t="str">
        <f>VLOOKUP(LEFT(A1358,3),TablasAnexas!$A$22:$B$41,2,FALSE)</f>
        <v>Tolima</v>
      </c>
      <c r="L1358" t="str">
        <f>VLOOKUP(A1358,[1]HistoriaOrdenCW24031155!$C$2:$F$1413,4,FALSE)</f>
        <v>German Dario Mancipe</v>
      </c>
    </row>
    <row r="1359" spans="1:12" x14ac:dyDescent="0.25">
      <c r="A1359" t="str">
        <f>VLOOKUP("SurOccidente",[1]HistoriaOrdenCW24031155!$B1361:$C$1413,2,FALSE)</f>
        <v>VAL.Caballeros</v>
      </c>
      <c r="B1359" s="3">
        <f ca="1">SUMIF([1]HistoriaOrdenCW24031155!$C$1:$E$1413,A1359,[1]HistoriaOrdenCW24031155!$E:$E)</f>
        <v>9541261</v>
      </c>
      <c r="C1359" s="1">
        <f>SUMIFS([1]HistoriaOrdenCW24031155!$E$2:$E$1413,[1]HistoriaOrdenCW24031155!$C$2:$C$1413,A1359,[1]HistoriaOrdenCW24031155!$Z$2:$Z$1413,"")</f>
        <v>9541261</v>
      </c>
      <c r="D1359" s="1">
        <f>SUMIFS([1]HistoriaOrdenCW24031155!$E$2:$E$1413,[1]HistoriaOrdenCW24031155!$C$2:$C$1413,A1359,[1]HistoriaOrdenCW24031155!$Z$2:$Z$1413,"&gt; 0")</f>
        <v>0</v>
      </c>
      <c r="E1359" s="4" t="str">
        <f>IFERROR(IF(VLOOKUP(A1359,[1]HistoriaOrdenCW24031155!$C$2:$Z$1413,24,FALSE)=0,"",VLOOKUP(A1359,[1]HistoriaOrdenCW24031155!$C$2:$Z$1413,24,FALSE)),"")</f>
        <v/>
      </c>
      <c r="F1359" s="2" t="str">
        <f>MID(IF(VLOOKUP("SurOccidente",[1]HistoriaOrdenCW24031155!$B1361:$D$1413,2,FALSE)="NA","",(VLOOKUP("SurOccidente",[1]HistoriaOrdenCW24031155!$B1361:$D$1413,3,FALSE))),1,90)</f>
        <v>Ampliacion 3G/LTE - Ampliacion Obras Civiles</v>
      </c>
      <c r="G1359" s="4">
        <f>VLOOKUP(A1359,[1]HistoriaOrdenCW24031155!$C$2:$O$1413,13,FALSE)</f>
        <v>43864</v>
      </c>
      <c r="H1359" t="str">
        <f t="shared" si="22"/>
        <v>Año 1</v>
      </c>
      <c r="I1359" s="2" t="str">
        <f>VLOOKUP(LEFT(A1359,3),TablasAnexas!$A$22:$B$41,2,FALSE)</f>
        <v>Valle del Cauca</v>
      </c>
      <c r="L1359" t="str">
        <f>VLOOKUP(A1359,[1]HistoriaOrdenCW24031155!$C$2:$F$1413,4,FALSE)</f>
        <v>German David Diez</v>
      </c>
    </row>
    <row r="1360" spans="1:12" x14ac:dyDescent="0.25">
      <c r="A1360" t="str">
        <f>VLOOKUP("SurOccidente",[1]HistoriaOrdenCW24031155!$B1362:$C$1413,2,FALSE)</f>
        <v>TOL.Guayabal</v>
      </c>
      <c r="B1360" s="3">
        <f ca="1">SUMIF([1]HistoriaOrdenCW24031155!$C$1:$E$1413,A1360,[1]HistoriaOrdenCW24031155!$E:$E)</f>
        <v>15915629</v>
      </c>
      <c r="C1360" s="1">
        <f>SUMIFS([1]HistoriaOrdenCW24031155!$E$2:$E$1413,[1]HistoriaOrdenCW24031155!$C$2:$C$1413,A1360,[1]HistoriaOrdenCW24031155!$Z$2:$Z$1413,"")</f>
        <v>5366559</v>
      </c>
      <c r="D1360" s="1">
        <f>SUMIFS([1]HistoriaOrdenCW24031155!$E$2:$E$1413,[1]HistoriaOrdenCW24031155!$C$2:$C$1413,A1360,[1]HistoriaOrdenCW24031155!$Z$2:$Z$1413,"&gt; 0")</f>
        <v>10549070</v>
      </c>
      <c r="E1360" s="4">
        <f>IFERROR(IF(VLOOKUP(A1360,[1]HistoriaOrdenCW24031155!$C$2:$Z$1413,24,FALSE)=0,"",VLOOKUP(A1360,[1]HistoriaOrdenCW24031155!$C$2:$Z$1413,24,FALSE)),"")</f>
        <v>44624</v>
      </c>
      <c r="F1360" s="2" t="str">
        <f>MID(IF(VLOOKUP("SurOccidente",[1]HistoriaOrdenCW24031155!$B1362:$D$1413,2,FALSE)="NA","",(VLOOKUP("SurOccidente",[1]HistoriaOrdenCW24031155!$B1362:$D$1413,3,FALSE))),1,90)</f>
        <v>Ampliacion 3G/LTE - Ampliacion Obras Civiles</v>
      </c>
      <c r="G1360" s="4">
        <f>VLOOKUP(A1360,[1]HistoriaOrdenCW24031155!$C$2:$O$1413,13,FALSE)</f>
        <v>44505</v>
      </c>
      <c r="H1360" t="str">
        <f t="shared" si="22"/>
        <v>Año 2</v>
      </c>
      <c r="I1360" s="2" t="str">
        <f>VLOOKUP(LEFT(A1360,3),TablasAnexas!$A$22:$B$41,2,FALSE)</f>
        <v>Tolima</v>
      </c>
      <c r="L1360" t="str">
        <f>VLOOKUP(A1360,[1]HistoriaOrdenCW24031155!$C$2:$F$1413,4,FALSE)</f>
        <v>German Dario Mancipe</v>
      </c>
    </row>
    <row r="1361" spans="1:12" x14ac:dyDescent="0.25">
      <c r="A1361" t="str">
        <f>VLOOKUP("SurOccidente",[1]HistoriaOrdenCW24031155!$B1363:$C$1413,2,FALSE)</f>
        <v>POP.Autonoma ALT-5</v>
      </c>
      <c r="B1361" s="3">
        <f ca="1">SUMIF([1]HistoriaOrdenCW24031155!$C$1:$E$1413,A1361,[1]HistoriaOrdenCW24031155!$E:$E)</f>
        <v>9368616</v>
      </c>
      <c r="C1361" s="1">
        <f>SUMIFS([1]HistoriaOrdenCW24031155!$E$2:$E$1413,[1]HistoriaOrdenCW24031155!$C$2:$C$1413,A1361,[1]HistoriaOrdenCW24031155!$Z$2:$Z$1413,"")</f>
        <v>9368616</v>
      </c>
      <c r="D1361" s="1">
        <f>SUMIFS([1]HistoriaOrdenCW24031155!$E$2:$E$1413,[1]HistoriaOrdenCW24031155!$C$2:$C$1413,A1361,[1]HistoriaOrdenCW24031155!$Z$2:$Z$1413,"&gt; 0")</f>
        <v>0</v>
      </c>
      <c r="E1361" s="4" t="str">
        <f>IFERROR(IF(VLOOKUP(A1361,[1]HistoriaOrdenCW24031155!$C$2:$Z$1413,24,FALSE)=0,"",VLOOKUP(A1361,[1]HistoriaOrdenCW24031155!$C$2:$Z$1413,24,FALSE)),"")</f>
        <v/>
      </c>
      <c r="F1361" s="2" t="str">
        <f>MID(IF(VLOOKUP("SurOccidente",[1]HistoriaOrdenCW24031155!$B1363:$D$1413,2,FALSE)="NA","",(VLOOKUP("SurOccidente",[1]HistoriaOrdenCW24031155!$B1363:$D$1413,3,FALSE))),1,90)</f>
        <v>Plan de Expansion - EB Tipo Terraza - Obra Civil - 100%</v>
      </c>
      <c r="G1361" s="4">
        <f>VLOOKUP(A1361,[1]HistoriaOrdenCW24031155!$C$2:$O$1413,13,FALSE)</f>
        <v>44539</v>
      </c>
      <c r="H1361" t="str">
        <f t="shared" si="22"/>
        <v>Año 2</v>
      </c>
      <c r="I1361" s="2" t="str">
        <f>VLOOKUP(LEFT(A1361,3),TablasAnexas!$A$22:$B$41,2,FALSE)</f>
        <v>Popayan</v>
      </c>
      <c r="L1361" t="str">
        <f>VLOOKUP(A1361,[1]HistoriaOrdenCW24031155!$C$2:$F$1413,4,FALSE)</f>
        <v>Juan Carlos Gonzalez</v>
      </c>
    </row>
    <row r="1362" spans="1:12" x14ac:dyDescent="0.25">
      <c r="A1362" t="str">
        <f>VLOOKUP("SurOccidente",[1]HistoriaOrdenCW24031155!$B1364:$C$1413,2,FALSE)</f>
        <v>VAL.Madronal</v>
      </c>
      <c r="B1362" s="3">
        <f ca="1">SUMIF([1]HistoriaOrdenCW24031155!$C$1:$E$1413,A1362,[1]HistoriaOrdenCW24031155!$E:$E)</f>
        <v>2291748</v>
      </c>
      <c r="C1362" s="1">
        <f>SUMIFS([1]HistoriaOrdenCW24031155!$E$2:$E$1413,[1]HistoriaOrdenCW24031155!$C$2:$C$1413,A1362,[1]HistoriaOrdenCW24031155!$Z$2:$Z$1413,"")</f>
        <v>2291748</v>
      </c>
      <c r="D1362" s="1">
        <f>SUMIFS([1]HistoriaOrdenCW24031155!$E$2:$E$1413,[1]HistoriaOrdenCW24031155!$C$2:$C$1413,A1362,[1]HistoriaOrdenCW24031155!$Z$2:$Z$1413,"&gt; 0")</f>
        <v>0</v>
      </c>
      <c r="E1362" s="4" t="str">
        <f>IFERROR(IF(VLOOKUP(A1362,[1]HistoriaOrdenCW24031155!$C$2:$Z$1413,24,FALSE)=0,"",VLOOKUP(A1362,[1]HistoriaOrdenCW24031155!$C$2:$Z$1413,24,FALSE)),"")</f>
        <v/>
      </c>
      <c r="F1362" s="2" t="str">
        <f>MID(IF(VLOOKUP("SurOccidente",[1]HistoriaOrdenCW24031155!$B1364:$D$1413,2,FALSE)="NA","",(VLOOKUP("SurOccidente",[1]HistoriaOrdenCW24031155!$B1364:$D$1413,3,FALSE))),1,90)</f>
        <v>Ampliacion 3G/LTE - Ampliacion Obras Civiles</v>
      </c>
      <c r="G1362" s="4">
        <f>VLOOKUP(A1362,[1]HistoriaOrdenCW24031155!$C$2:$O$1413,13,FALSE)</f>
        <v>43860</v>
      </c>
      <c r="H1362" t="str">
        <f t="shared" si="22"/>
        <v>Año 1</v>
      </c>
      <c r="I1362" s="2" t="str">
        <f>VLOOKUP(LEFT(A1362,3),TablasAnexas!$A$22:$B$41,2,FALSE)</f>
        <v>Valle del Cauca</v>
      </c>
      <c r="L1362" t="str">
        <f>VLOOKUP(A1362,[1]HistoriaOrdenCW24031155!$C$2:$F$1413,4,FALSE)</f>
        <v>German David Diez</v>
      </c>
    </row>
    <row r="1363" spans="1:12" x14ac:dyDescent="0.25">
      <c r="A1363" t="str">
        <f>VLOOKUP("SurOccidente",[1]HistoriaOrdenCW24031155!$B1365:$C$1413,2,FALSE)</f>
        <v>PAS.La Colina</v>
      </c>
      <c r="B1363" s="3">
        <f ca="1">SUMIF([1]HistoriaOrdenCW24031155!$C$1:$E$1413,A1363,[1]HistoriaOrdenCW24031155!$E:$E)</f>
        <v>901860</v>
      </c>
      <c r="C1363" s="1">
        <f>SUMIFS([1]HistoriaOrdenCW24031155!$E$2:$E$1413,[1]HistoriaOrdenCW24031155!$C$2:$C$1413,A1363,[1]HistoriaOrdenCW24031155!$Z$2:$Z$1413,"")</f>
        <v>901860</v>
      </c>
      <c r="D1363" s="1">
        <f>SUMIFS([1]HistoriaOrdenCW24031155!$E$2:$E$1413,[1]HistoriaOrdenCW24031155!$C$2:$C$1413,A1363,[1]HistoriaOrdenCW24031155!$Z$2:$Z$1413,"&gt; 0")</f>
        <v>0</v>
      </c>
      <c r="E1363" s="4" t="str">
        <f>IFERROR(IF(VLOOKUP(A1363,[1]HistoriaOrdenCW24031155!$C$2:$Z$1413,24,FALSE)=0,"",VLOOKUP(A1363,[1]HistoriaOrdenCW24031155!$C$2:$Z$1413,24,FALSE)),"")</f>
        <v/>
      </c>
      <c r="F1363" s="2" t="str">
        <f>MID(IF(VLOOKUP("SurOccidente",[1]HistoriaOrdenCW24031155!$B1365:$D$1413,2,FALSE)="NA","",(VLOOKUP("SurOccidente",[1]HistoriaOrdenCW24031155!$B1365:$D$1413,3,FALSE))),1,90)</f>
        <v>Plan de Expansion - Busqueda de Sitios</v>
      </c>
      <c r="G1363" s="4">
        <f>VLOOKUP(A1363,[1]HistoriaOrdenCW24031155!$C$2:$O$1413,13,FALSE)</f>
        <v>43872</v>
      </c>
      <c r="H1363" t="str">
        <f t="shared" si="22"/>
        <v>Año 1</v>
      </c>
      <c r="I1363" s="2" t="str">
        <f>VLOOKUP(LEFT(A1363,3),TablasAnexas!$A$22:$B$41,2,FALSE)</f>
        <v>Pasto</v>
      </c>
      <c r="L1363" t="str">
        <f>VLOOKUP(A1363,[1]HistoriaOrdenCW24031155!$C$2:$F$1413,4,FALSE)</f>
        <v>Juan Carlos Gonzalez</v>
      </c>
    </row>
    <row r="1364" spans="1:12" x14ac:dyDescent="0.25">
      <c r="A1364" t="str">
        <f>VLOOKUP("SurOccidente",[1]HistoriaOrdenCW24031155!$B1366:$C$1413,2,FALSE)</f>
        <v>PAS.Normandia</v>
      </c>
      <c r="B1364" s="3">
        <f ca="1">SUMIF([1]HistoriaOrdenCW24031155!$C$1:$E$1413,A1364,[1]HistoriaOrdenCW24031155!$E:$E)</f>
        <v>778383</v>
      </c>
      <c r="C1364" s="1">
        <f>SUMIFS([1]HistoriaOrdenCW24031155!$E$2:$E$1413,[1]HistoriaOrdenCW24031155!$C$2:$C$1413,A1364,[1]HistoriaOrdenCW24031155!$Z$2:$Z$1413,"")</f>
        <v>778383</v>
      </c>
      <c r="D1364" s="1">
        <f>SUMIFS([1]HistoriaOrdenCW24031155!$E$2:$E$1413,[1]HistoriaOrdenCW24031155!$C$2:$C$1413,A1364,[1]HistoriaOrdenCW24031155!$Z$2:$Z$1413,"&gt; 0")</f>
        <v>0</v>
      </c>
      <c r="E1364" s="4" t="str">
        <f>IFERROR(IF(VLOOKUP(A1364,[1]HistoriaOrdenCW24031155!$C$2:$Z$1413,24,FALSE)=0,"",VLOOKUP(A1364,[1]HistoriaOrdenCW24031155!$C$2:$Z$1413,24,FALSE)),"")</f>
        <v/>
      </c>
      <c r="F1364" s="2" t="str">
        <f>MID(IF(VLOOKUP("SurOccidente",[1]HistoriaOrdenCW24031155!$B1366:$D$1413,2,FALSE)="NA","",(VLOOKUP("SurOccidente",[1]HistoriaOrdenCW24031155!$B1366:$D$1413,3,FALSE))),1,90)</f>
        <v>Plan de Expansion - Busqueda de Sitios</v>
      </c>
      <c r="G1364" s="4">
        <f>VLOOKUP(A1364,[1]HistoriaOrdenCW24031155!$C$2:$O$1413,13,FALSE)</f>
        <v>43871</v>
      </c>
      <c r="H1364" t="str">
        <f t="shared" si="22"/>
        <v>Año 1</v>
      </c>
      <c r="I1364" s="2" t="str">
        <f>VLOOKUP(LEFT(A1364,3),TablasAnexas!$A$22:$B$41,2,FALSE)</f>
        <v>Pasto</v>
      </c>
      <c r="L1364" t="str">
        <f>VLOOKUP(A1364,[1]HistoriaOrdenCW24031155!$C$2:$F$1413,4,FALSE)</f>
        <v>Juan Carlos Gonzalez</v>
      </c>
    </row>
    <row r="1365" spans="1:12" x14ac:dyDescent="0.25">
      <c r="A1365" t="str">
        <f>VLOOKUP("SurOccidente",[1]HistoriaOrdenCW24031155!$B1367:$C$1413,2,FALSE)</f>
        <v>POP.Unicomfacauca ALT-4</v>
      </c>
      <c r="B1365" s="3">
        <f ca="1">SUMIF([1]HistoriaOrdenCW24031155!$C$1:$E$1413,A1365,[1]HistoriaOrdenCW24031155!$E:$E)</f>
        <v>778383</v>
      </c>
      <c r="C1365" s="1">
        <f>SUMIFS([1]HistoriaOrdenCW24031155!$E$2:$E$1413,[1]HistoriaOrdenCW24031155!$C$2:$C$1413,A1365,[1]HistoriaOrdenCW24031155!$Z$2:$Z$1413,"")</f>
        <v>778383</v>
      </c>
      <c r="D1365" s="1">
        <f>SUMIFS([1]HistoriaOrdenCW24031155!$E$2:$E$1413,[1]HistoriaOrdenCW24031155!$C$2:$C$1413,A1365,[1]HistoriaOrdenCW24031155!$Z$2:$Z$1413,"&gt; 0")</f>
        <v>0</v>
      </c>
      <c r="E1365" s="4" t="str">
        <f>IFERROR(IF(VLOOKUP(A1365,[1]HistoriaOrdenCW24031155!$C$2:$Z$1413,24,FALSE)=0,"",VLOOKUP(A1365,[1]HistoriaOrdenCW24031155!$C$2:$Z$1413,24,FALSE)),"")</f>
        <v/>
      </c>
      <c r="F1365" s="2" t="str">
        <f>MID(IF(VLOOKUP("SurOccidente",[1]HistoriaOrdenCW24031155!$B1367:$D$1413,2,FALSE)="NA","",(VLOOKUP("SurOccidente",[1]HistoriaOrdenCW24031155!$B1367:$D$1413,3,FALSE))),1,90)</f>
        <v>Plan de Expansion - Busqueda de Sitios</v>
      </c>
      <c r="G1365" s="4">
        <f>VLOOKUP(A1365,[1]HistoriaOrdenCW24031155!$C$2:$O$1413,13,FALSE)</f>
        <v>43860</v>
      </c>
      <c r="H1365" t="str">
        <f t="shared" si="22"/>
        <v>Año 1</v>
      </c>
      <c r="I1365" s="2" t="str">
        <f>VLOOKUP(LEFT(A1365,3),TablasAnexas!$A$22:$B$41,2,FALSE)</f>
        <v>Popayan</v>
      </c>
      <c r="L1365" t="str">
        <f>VLOOKUP(A1365,[1]HistoriaOrdenCW24031155!$C$2:$F$1413,4,FALSE)</f>
        <v>German David Diez</v>
      </c>
    </row>
    <row r="1366" spans="1:12" x14ac:dyDescent="0.25">
      <c r="A1366" t="str">
        <f>VLOOKUP("SurOccidente",[1]HistoriaOrdenCW24031155!$B1368:$C$1413,2,FALSE)</f>
        <v>PAS.Villarecreo</v>
      </c>
      <c r="B1366" s="3">
        <f ca="1">SUMIF([1]HistoriaOrdenCW24031155!$C$1:$E$1413,A1366,[1]HistoriaOrdenCW24031155!$E:$E)</f>
        <v>778383</v>
      </c>
      <c r="C1366" s="1">
        <f>SUMIFS([1]HistoriaOrdenCW24031155!$E$2:$E$1413,[1]HistoriaOrdenCW24031155!$C$2:$C$1413,A1366,[1]HistoriaOrdenCW24031155!$Z$2:$Z$1413,"")</f>
        <v>778383</v>
      </c>
      <c r="D1366" s="1">
        <f>SUMIFS([1]HistoriaOrdenCW24031155!$E$2:$E$1413,[1]HistoriaOrdenCW24031155!$C$2:$C$1413,A1366,[1]HistoriaOrdenCW24031155!$Z$2:$Z$1413,"&gt; 0")</f>
        <v>0</v>
      </c>
      <c r="E1366" s="4" t="str">
        <f>IFERROR(IF(VLOOKUP(A1366,[1]HistoriaOrdenCW24031155!$C$2:$Z$1413,24,FALSE)=0,"",VLOOKUP(A1366,[1]HistoriaOrdenCW24031155!$C$2:$Z$1413,24,FALSE)),"")</f>
        <v/>
      </c>
      <c r="F1366" s="2" t="str">
        <f>MID(IF(VLOOKUP("SurOccidente",[1]HistoriaOrdenCW24031155!$B1368:$D$1413,2,FALSE)="NA","",(VLOOKUP("SurOccidente",[1]HistoriaOrdenCW24031155!$B1368:$D$1413,3,FALSE))),1,90)</f>
        <v>Plan de Expansion - Busqueda de Sitios</v>
      </c>
      <c r="G1366" s="4">
        <f>VLOOKUP(A1366,[1]HistoriaOrdenCW24031155!$C$2:$O$1413,13,FALSE)</f>
        <v>43868</v>
      </c>
      <c r="H1366" t="str">
        <f t="shared" si="22"/>
        <v>Año 1</v>
      </c>
      <c r="I1366" s="2" t="str">
        <f>VLOOKUP(LEFT(A1366,3),TablasAnexas!$A$22:$B$41,2,FALSE)</f>
        <v>Pasto</v>
      </c>
      <c r="L1366" t="str">
        <f>VLOOKUP(A1366,[1]HistoriaOrdenCW24031155!$C$2:$F$1413,4,FALSE)</f>
        <v>Juan Carlos Gonzalez</v>
      </c>
    </row>
    <row r="1367" spans="1:12" x14ac:dyDescent="0.25">
      <c r="A1367" t="str">
        <f>VLOOKUP("SurOccidente",[1]HistoriaOrdenCW24031155!$B1369:$C$1413,2,FALSE)</f>
        <v>POP.Unicomfacauca ALT-1</v>
      </c>
      <c r="B1367" s="3">
        <f ca="1">SUMIF([1]HistoriaOrdenCW24031155!$C$1:$E$1413,A1367,[1]HistoriaOrdenCW24031155!$E:$E)</f>
        <v>1102900</v>
      </c>
      <c r="C1367" s="1">
        <f>SUMIFS([1]HistoriaOrdenCW24031155!$E$2:$E$1413,[1]HistoriaOrdenCW24031155!$C$2:$C$1413,A1367,[1]HistoriaOrdenCW24031155!$Z$2:$Z$1413,"")</f>
        <v>1102900</v>
      </c>
      <c r="D1367" s="1">
        <f>SUMIFS([1]HistoriaOrdenCW24031155!$E$2:$E$1413,[1]HistoriaOrdenCW24031155!$C$2:$C$1413,A1367,[1]HistoriaOrdenCW24031155!$Z$2:$Z$1413,"&gt; 0")</f>
        <v>0</v>
      </c>
      <c r="E1367" s="4" t="str">
        <f>IFERROR(IF(VLOOKUP(A1367,[1]HistoriaOrdenCW24031155!$C$2:$Z$1413,24,FALSE)=0,"",VLOOKUP(A1367,[1]HistoriaOrdenCW24031155!$C$2:$Z$1413,24,FALSE)),"")</f>
        <v/>
      </c>
      <c r="F1367" s="2" t="str">
        <f>MID(IF(VLOOKUP("SurOccidente",[1]HistoriaOrdenCW24031155!$B1369:$D$1413,2,FALSE)="NA","",(VLOOKUP("SurOccidente",[1]HistoriaOrdenCW24031155!$B1369:$D$1413,3,FALSE))),1,90)</f>
        <v>Plan de Expansion - Busqueda de Sitios</v>
      </c>
      <c r="G1367" s="4">
        <f>VLOOKUP(A1367,[1]HistoriaOrdenCW24031155!$C$2:$O$1413,13,FALSE)</f>
        <v>43859</v>
      </c>
      <c r="H1367" t="str">
        <f t="shared" si="22"/>
        <v>Año 1</v>
      </c>
      <c r="I1367" s="2" t="str">
        <f>VLOOKUP(LEFT(A1367,3),TablasAnexas!$A$22:$B$41,2,FALSE)</f>
        <v>Popayan</v>
      </c>
      <c r="L1367" t="str">
        <f>VLOOKUP(A1367,[1]HistoriaOrdenCW24031155!$C$2:$F$1413,4,FALSE)</f>
        <v>German David Diez</v>
      </c>
    </row>
    <row r="1368" spans="1:12" x14ac:dyDescent="0.25">
      <c r="A1368" t="str">
        <f>VLOOKUP("SurOccidente",[1]HistoriaOrdenCW24031155!$B1370:$C$1413,2,FALSE)</f>
        <v>PAS.Gualmatan</v>
      </c>
      <c r="B1368" s="3">
        <f ca="1">SUMIF([1]HistoriaOrdenCW24031155!$C$1:$E$1413,A1368,[1]HistoriaOrdenCW24031155!$E:$E)</f>
        <v>901860</v>
      </c>
      <c r="C1368" s="1">
        <f>SUMIFS([1]HistoriaOrdenCW24031155!$E$2:$E$1413,[1]HistoriaOrdenCW24031155!$C$2:$C$1413,A1368,[1]HistoriaOrdenCW24031155!$Z$2:$Z$1413,"")</f>
        <v>901860</v>
      </c>
      <c r="D1368" s="1">
        <f>SUMIFS([1]HistoriaOrdenCW24031155!$E$2:$E$1413,[1]HistoriaOrdenCW24031155!$C$2:$C$1413,A1368,[1]HistoriaOrdenCW24031155!$Z$2:$Z$1413,"&gt; 0")</f>
        <v>0</v>
      </c>
      <c r="E1368" s="4" t="str">
        <f>IFERROR(IF(VLOOKUP(A1368,[1]HistoriaOrdenCW24031155!$C$2:$Z$1413,24,FALSE)=0,"",VLOOKUP(A1368,[1]HistoriaOrdenCW24031155!$C$2:$Z$1413,24,FALSE)),"")</f>
        <v/>
      </c>
      <c r="F1368" s="2" t="str">
        <f>MID(IF(VLOOKUP("SurOccidente",[1]HistoriaOrdenCW24031155!$B1370:$D$1413,2,FALSE)="NA","",(VLOOKUP("SurOccidente",[1]HistoriaOrdenCW24031155!$B1370:$D$1413,3,FALSE))),1,90)</f>
        <v>Plan de Expansion - Busqueda de Sitios</v>
      </c>
      <c r="G1368" s="4">
        <f>VLOOKUP(A1368,[1]HistoriaOrdenCW24031155!$C$2:$O$1413,13,FALSE)</f>
        <v>43867</v>
      </c>
      <c r="H1368" t="str">
        <f t="shared" si="22"/>
        <v>Año 1</v>
      </c>
      <c r="I1368" s="2" t="str">
        <f>VLOOKUP(LEFT(A1368,3),TablasAnexas!$A$22:$B$41,2,FALSE)</f>
        <v>Pasto</v>
      </c>
      <c r="L1368" t="str">
        <f>VLOOKUP(A1368,[1]HistoriaOrdenCW24031155!$C$2:$F$1413,4,FALSE)</f>
        <v>Juan Carlos Gonzalez</v>
      </c>
    </row>
    <row r="1369" spans="1:12" x14ac:dyDescent="0.25">
      <c r="A1369" t="str">
        <f>VLOOKUP("SurOccidente",[1]HistoriaOrdenCW24031155!$B1371:$C$1413,2,FALSE)</f>
        <v>PAS.Buesaquillo</v>
      </c>
      <c r="B1369" s="3">
        <f ca="1">SUMIF([1]HistoriaOrdenCW24031155!$C$1:$E$1413,A1369,[1]HistoriaOrdenCW24031155!$E:$E)</f>
        <v>310935195</v>
      </c>
      <c r="C1369" s="1">
        <f>SUMIFS([1]HistoriaOrdenCW24031155!$E$2:$E$1413,[1]HistoriaOrdenCW24031155!$C$2:$C$1413,A1369,[1]HistoriaOrdenCW24031155!$Z$2:$Z$1413,"")</f>
        <v>310935195</v>
      </c>
      <c r="D1369" s="1">
        <f>SUMIFS([1]HistoriaOrdenCW24031155!$E$2:$E$1413,[1]HistoriaOrdenCW24031155!$C$2:$C$1413,A1369,[1]HistoriaOrdenCW24031155!$Z$2:$Z$1413,"&gt; 0")</f>
        <v>0</v>
      </c>
      <c r="E1369" s="4" t="str">
        <f>IFERROR(IF(VLOOKUP(A1369,[1]HistoriaOrdenCW24031155!$C$2:$Z$1413,24,FALSE)=0,"",VLOOKUP(A1369,[1]HistoriaOrdenCW24031155!$C$2:$Z$1413,24,FALSE)),"")</f>
        <v/>
      </c>
      <c r="F1369" s="2" t="str">
        <f>MID(IF(VLOOKUP("SurOccidente",[1]HistoriaOrdenCW24031155!$B1371:$D$1413,2,FALSE)="NA","",(VLOOKUP("SurOccidente",[1]HistoriaOrdenCW24031155!$B1371:$D$1413,3,FALSE))),1,90)</f>
        <v>Plan de Expansion - Busqueda de Sitios</v>
      </c>
      <c r="G1369" s="4">
        <f>VLOOKUP(A1369,[1]HistoriaOrdenCW24031155!$C$2:$O$1413,13,FALSE)</f>
        <v>44607</v>
      </c>
      <c r="H1369" t="str">
        <f t="shared" si="22"/>
        <v>Año 3</v>
      </c>
      <c r="I1369" s="2" t="str">
        <f>VLOOKUP(LEFT(A1369,3),TablasAnexas!$A$22:$B$41,2,FALSE)</f>
        <v>Pasto</v>
      </c>
      <c r="L1369" t="str">
        <f>VLOOKUP(A1369,[1]HistoriaOrdenCW24031155!$C$2:$F$1413,4,FALSE)</f>
        <v>Luis Ediel Torres</v>
      </c>
    </row>
    <row r="1370" spans="1:12" x14ac:dyDescent="0.25">
      <c r="A1370" t="str">
        <f>VLOOKUP("SurOccidente",[1]HistoriaOrdenCW24031155!$B1372:$C$1413,2,FALSE)</f>
        <v>PAS.Filadelfia</v>
      </c>
      <c r="B1370" s="3">
        <f ca="1">SUMIF([1]HistoriaOrdenCW24031155!$C$1:$E$1413,A1370,[1]HistoriaOrdenCW24031155!$E:$E)</f>
        <v>778383</v>
      </c>
      <c r="C1370" s="1">
        <f>SUMIFS([1]HistoriaOrdenCW24031155!$E$2:$E$1413,[1]HistoriaOrdenCW24031155!$C$2:$C$1413,A1370,[1]HistoriaOrdenCW24031155!$Z$2:$Z$1413,"")</f>
        <v>778383</v>
      </c>
      <c r="D1370" s="1">
        <f>SUMIFS([1]HistoriaOrdenCW24031155!$E$2:$E$1413,[1]HistoriaOrdenCW24031155!$C$2:$C$1413,A1370,[1]HistoriaOrdenCW24031155!$Z$2:$Z$1413,"&gt; 0")</f>
        <v>0</v>
      </c>
      <c r="E1370" s="4" t="str">
        <f>IFERROR(IF(VLOOKUP(A1370,[1]HistoriaOrdenCW24031155!$C$2:$Z$1413,24,FALSE)=0,"",VLOOKUP(A1370,[1]HistoriaOrdenCW24031155!$C$2:$Z$1413,24,FALSE)),"")</f>
        <v/>
      </c>
      <c r="F1370" s="2" t="str">
        <f>MID(IF(VLOOKUP("SurOccidente",[1]HistoriaOrdenCW24031155!$B1372:$D$1413,2,FALSE)="NA","",(VLOOKUP("SurOccidente",[1]HistoriaOrdenCW24031155!$B1372:$D$1413,3,FALSE))),1,90)</f>
        <v>Plan de Expansion - Busqueda de Sitios</v>
      </c>
      <c r="G1370" s="4">
        <f>VLOOKUP(A1370,[1]HistoriaOrdenCW24031155!$C$2:$O$1413,13,FALSE)</f>
        <v>43865</v>
      </c>
      <c r="H1370" t="str">
        <f t="shared" si="22"/>
        <v>Año 1</v>
      </c>
      <c r="I1370" s="2" t="str">
        <f>VLOOKUP(LEFT(A1370,3),TablasAnexas!$A$22:$B$41,2,FALSE)</f>
        <v>Pasto</v>
      </c>
      <c r="L1370" t="str">
        <f>VLOOKUP(A1370,[1]HistoriaOrdenCW24031155!$C$2:$F$1413,4,FALSE)</f>
        <v>Juan Carlos Gonzalez</v>
      </c>
    </row>
    <row r="1371" spans="1:12" x14ac:dyDescent="0.25">
      <c r="A1371" t="str">
        <f>VLOOKUP("SurOccidente",[1]HistoriaOrdenCW24031155!$B1373:$C$1413,2,FALSE)</f>
        <v>PAS.Rosal de Oriente</v>
      </c>
      <c r="B1371" s="3">
        <f ca="1">SUMIF([1]HistoriaOrdenCW24031155!$C$1:$E$1413,A1371,[1]HistoriaOrdenCW24031155!$E:$E)</f>
        <v>935195</v>
      </c>
      <c r="C1371" s="1">
        <f>SUMIFS([1]HistoriaOrdenCW24031155!$E$2:$E$1413,[1]HistoriaOrdenCW24031155!$C$2:$C$1413,A1371,[1]HistoriaOrdenCW24031155!$Z$2:$Z$1413,"")</f>
        <v>935195</v>
      </c>
      <c r="D1371" s="1">
        <f>SUMIFS([1]HistoriaOrdenCW24031155!$E$2:$E$1413,[1]HistoriaOrdenCW24031155!$C$2:$C$1413,A1371,[1]HistoriaOrdenCW24031155!$Z$2:$Z$1413,"&gt; 0")</f>
        <v>0</v>
      </c>
      <c r="E1371" s="4" t="str">
        <f>IFERROR(IF(VLOOKUP(A1371,[1]HistoriaOrdenCW24031155!$C$2:$Z$1413,24,FALSE)=0,"",VLOOKUP(A1371,[1]HistoriaOrdenCW24031155!$C$2:$Z$1413,24,FALSE)),"")</f>
        <v/>
      </c>
      <c r="F1371" s="2" t="str">
        <f>MID(IF(VLOOKUP("SurOccidente",[1]HistoriaOrdenCW24031155!$B1373:$D$1413,2,FALSE)="NA","",(VLOOKUP("SurOccidente",[1]HistoriaOrdenCW24031155!$B1373:$D$1413,3,FALSE))),1,90)</f>
        <v>Plan de Expansion - Busqueda de Sitios</v>
      </c>
      <c r="G1371" s="4">
        <f>VLOOKUP(A1371,[1]HistoriaOrdenCW24031155!$C$2:$O$1413,13,FALSE)</f>
        <v>43864</v>
      </c>
      <c r="H1371" t="str">
        <f t="shared" si="22"/>
        <v>Año 1</v>
      </c>
      <c r="I1371" s="2" t="str">
        <f>VLOOKUP(LEFT(A1371,3),TablasAnexas!$A$22:$B$41,2,FALSE)</f>
        <v>Pasto</v>
      </c>
      <c r="L1371" t="str">
        <f>VLOOKUP(A1371,[1]HistoriaOrdenCW24031155!$C$2:$F$1413,4,FALSE)</f>
        <v>Juan Carlos Gonzalez</v>
      </c>
    </row>
    <row r="1372" spans="1:12" x14ac:dyDescent="0.25">
      <c r="A1372" t="str">
        <f>VLOOKUP("SurOccidente",[1]HistoriaOrdenCW24031155!$B1374:$C$1413,2,FALSE)</f>
        <v>POP.Autonoma ALT-3</v>
      </c>
      <c r="B1372" s="3">
        <f ca="1">SUMIF([1]HistoriaOrdenCW24031155!$C$1:$E$1413,A1372,[1]HistoriaOrdenCW24031155!$E:$E)</f>
        <v>778383</v>
      </c>
      <c r="C1372" s="1">
        <f>SUMIFS([1]HistoriaOrdenCW24031155!$E$2:$E$1413,[1]HistoriaOrdenCW24031155!$C$2:$C$1413,A1372,[1]HistoriaOrdenCW24031155!$Z$2:$Z$1413,"")</f>
        <v>778383</v>
      </c>
      <c r="D1372" s="1">
        <f>SUMIFS([1]HistoriaOrdenCW24031155!$E$2:$E$1413,[1]HistoriaOrdenCW24031155!$C$2:$C$1413,A1372,[1]HistoriaOrdenCW24031155!$Z$2:$Z$1413,"&gt; 0")</f>
        <v>0</v>
      </c>
      <c r="E1372" s="4" t="str">
        <f>IFERROR(IF(VLOOKUP(A1372,[1]HistoriaOrdenCW24031155!$C$2:$Z$1413,24,FALSE)=0,"",VLOOKUP(A1372,[1]HistoriaOrdenCW24031155!$C$2:$Z$1413,24,FALSE)),"")</f>
        <v/>
      </c>
      <c r="F1372" s="2" t="str">
        <f>MID(IF(VLOOKUP("SurOccidente",[1]HistoriaOrdenCW24031155!$B1374:$D$1413,2,FALSE)="NA","",(VLOOKUP("SurOccidente",[1]HistoriaOrdenCW24031155!$B1374:$D$1413,3,FALSE))),1,90)</f>
        <v>Plan de Expansion - Busqueda de Sitios</v>
      </c>
      <c r="G1372" s="4">
        <f>VLOOKUP(A1372,[1]HistoriaOrdenCW24031155!$C$2:$O$1413,13,FALSE)</f>
        <v>43859</v>
      </c>
      <c r="H1372" t="str">
        <f t="shared" si="22"/>
        <v>Año 1</v>
      </c>
      <c r="I1372" s="2" t="str">
        <f>VLOOKUP(LEFT(A1372,3),TablasAnexas!$A$22:$B$41,2,FALSE)</f>
        <v>Popayan</v>
      </c>
      <c r="L1372" t="str">
        <f>VLOOKUP(A1372,[1]HistoriaOrdenCW24031155!$C$2:$F$1413,4,FALSE)</f>
        <v>German David Diez</v>
      </c>
    </row>
    <row r="1373" spans="1:12" x14ac:dyDescent="0.25">
      <c r="A1373" t="str">
        <f>VLOOKUP("SurOccidente",[1]HistoriaOrdenCW24031155!$B1375:$C$1413,2,FALSE)</f>
        <v>POP.Licorera</v>
      </c>
      <c r="B1373" s="3">
        <f ca="1">SUMIF([1]HistoriaOrdenCW24031155!$C$1:$E$1413,A1373,[1]HistoriaOrdenCW24031155!$E:$E)</f>
        <v>1102900</v>
      </c>
      <c r="C1373" s="1">
        <f>SUMIFS([1]HistoriaOrdenCW24031155!$E$2:$E$1413,[1]HistoriaOrdenCW24031155!$C$2:$C$1413,A1373,[1]HistoriaOrdenCW24031155!$Z$2:$Z$1413,"")</f>
        <v>1102900</v>
      </c>
      <c r="D1373" s="1">
        <f>SUMIFS([1]HistoriaOrdenCW24031155!$E$2:$E$1413,[1]HistoriaOrdenCW24031155!$C$2:$C$1413,A1373,[1]HistoriaOrdenCW24031155!$Z$2:$Z$1413,"&gt; 0")</f>
        <v>0</v>
      </c>
      <c r="E1373" s="4" t="str">
        <f>IFERROR(IF(VLOOKUP(A1373,[1]HistoriaOrdenCW24031155!$C$2:$Z$1413,24,FALSE)=0,"",VLOOKUP(A1373,[1]HistoriaOrdenCW24031155!$C$2:$Z$1413,24,FALSE)),"")</f>
        <v/>
      </c>
      <c r="F1373" s="2" t="str">
        <f>MID(IF(VLOOKUP("SurOccidente",[1]HistoriaOrdenCW24031155!$B1375:$D$1413,2,FALSE)="NA","",(VLOOKUP("SurOccidente",[1]HistoriaOrdenCW24031155!$B1375:$D$1413,3,FALSE))),1,90)</f>
        <v>Plan de Expansion - Busqueda de Sitios</v>
      </c>
      <c r="G1373" s="4">
        <f>VLOOKUP(A1373,[1]HistoriaOrdenCW24031155!$C$2:$O$1413,13,FALSE)</f>
        <v>43858</v>
      </c>
      <c r="H1373" t="str">
        <f t="shared" si="22"/>
        <v>Año 1</v>
      </c>
      <c r="I1373" s="2" t="str">
        <f>VLOOKUP(LEFT(A1373,3),TablasAnexas!$A$22:$B$41,2,FALSE)</f>
        <v>Popayan</v>
      </c>
      <c r="L1373" t="str">
        <f>VLOOKUP(A1373,[1]HistoriaOrdenCW24031155!$C$2:$F$1413,4,FALSE)</f>
        <v>German David Diez</v>
      </c>
    </row>
    <row r="1374" spans="1:12" x14ac:dyDescent="0.25">
      <c r="A1374" t="str">
        <f>VLOOKUP("SurOccidente",[1]HistoriaOrdenCW24031155!$B1376:$C$1413,2,FALSE)</f>
        <v>POP.Cartagena</v>
      </c>
      <c r="B1374" s="3">
        <f ca="1">SUMIF([1]HistoriaOrdenCW24031155!$C$1:$E$1413,A1374,[1]HistoriaOrdenCW24031155!$E:$E)</f>
        <v>1102900</v>
      </c>
      <c r="C1374" s="1">
        <f>SUMIFS([1]HistoriaOrdenCW24031155!$E$2:$E$1413,[1]HistoriaOrdenCW24031155!$C$2:$C$1413,A1374,[1]HistoriaOrdenCW24031155!$Z$2:$Z$1413,"")</f>
        <v>1102900</v>
      </c>
      <c r="D1374" s="1">
        <f>SUMIFS([1]HistoriaOrdenCW24031155!$E$2:$E$1413,[1]HistoriaOrdenCW24031155!$C$2:$C$1413,A1374,[1]HistoriaOrdenCW24031155!$Z$2:$Z$1413,"&gt; 0")</f>
        <v>0</v>
      </c>
      <c r="E1374" s="4" t="str">
        <f>IFERROR(IF(VLOOKUP(A1374,[1]HistoriaOrdenCW24031155!$C$2:$Z$1413,24,FALSE)=0,"",VLOOKUP(A1374,[1]HistoriaOrdenCW24031155!$C$2:$Z$1413,24,FALSE)),"")</f>
        <v/>
      </c>
      <c r="F1374" s="2" t="str">
        <f>MID(IF(VLOOKUP("SurOccidente",[1]HistoriaOrdenCW24031155!$B1376:$D$1413,2,FALSE)="NA","",(VLOOKUP("SurOccidente",[1]HistoriaOrdenCW24031155!$B1376:$D$1413,3,FALSE))),1,90)</f>
        <v>Plan de Expansion - Busqueda de Sitios</v>
      </c>
      <c r="G1374" s="4">
        <f>VLOOKUP(A1374,[1]HistoriaOrdenCW24031155!$C$2:$O$1413,13,FALSE)</f>
        <v>43858</v>
      </c>
      <c r="H1374" t="str">
        <f t="shared" si="22"/>
        <v>Año 1</v>
      </c>
      <c r="I1374" s="2" t="str">
        <f>VLOOKUP(LEFT(A1374,3),TablasAnexas!$A$22:$B$41,2,FALSE)</f>
        <v>Popayan</v>
      </c>
      <c r="L1374" t="str">
        <f>VLOOKUP(A1374,[1]HistoriaOrdenCW24031155!$C$2:$F$1413,4,FALSE)</f>
        <v>German David Diez</v>
      </c>
    </row>
    <row r="1375" spans="1:12" x14ac:dyDescent="0.25">
      <c r="A1375" t="str">
        <f>VLOOKUP("SurOccidente",[1]HistoriaOrdenCW24031155!$B1377:$C$1413,2,FALSE)</f>
        <v>POP.Autonoma</v>
      </c>
      <c r="B1375" s="3">
        <f ca="1">SUMIF([1]HistoriaOrdenCW24031155!$C$1:$E$1413,A1375,[1]HistoriaOrdenCW24031155!$E:$E)</f>
        <v>778383</v>
      </c>
      <c r="C1375" s="1">
        <f>SUMIFS([1]HistoriaOrdenCW24031155!$E$2:$E$1413,[1]HistoriaOrdenCW24031155!$C$2:$C$1413,A1375,[1]HistoriaOrdenCW24031155!$Z$2:$Z$1413,"")</f>
        <v>778383</v>
      </c>
      <c r="D1375" s="1">
        <f>SUMIFS([1]HistoriaOrdenCW24031155!$E$2:$E$1413,[1]HistoriaOrdenCW24031155!$C$2:$C$1413,A1375,[1]HistoriaOrdenCW24031155!$Z$2:$Z$1413,"&gt; 0")</f>
        <v>0</v>
      </c>
      <c r="E1375" s="4" t="str">
        <f>IFERROR(IF(VLOOKUP(A1375,[1]HistoriaOrdenCW24031155!$C$2:$Z$1413,24,FALSE)=0,"",VLOOKUP(A1375,[1]HistoriaOrdenCW24031155!$C$2:$Z$1413,24,FALSE)),"")</f>
        <v/>
      </c>
      <c r="F1375" s="2" t="str">
        <f>MID(IF(VLOOKUP("SurOccidente",[1]HistoriaOrdenCW24031155!$B1377:$D$1413,2,FALSE)="NA","",(VLOOKUP("SurOccidente",[1]HistoriaOrdenCW24031155!$B1377:$D$1413,3,FALSE))),1,90)</f>
        <v>Plan de Expansion - Busqueda de Sitios</v>
      </c>
      <c r="G1375" s="4">
        <f>VLOOKUP(A1375,[1]HistoriaOrdenCW24031155!$C$2:$O$1413,13,FALSE)</f>
        <v>43857</v>
      </c>
      <c r="H1375" t="str">
        <f t="shared" si="22"/>
        <v>Año 1</v>
      </c>
      <c r="I1375" s="2" t="str">
        <f>VLOOKUP(LEFT(A1375,3),TablasAnexas!$A$22:$B$41,2,FALSE)</f>
        <v>Popayan</v>
      </c>
      <c r="L1375" t="str">
        <f>VLOOKUP(A1375,[1]HistoriaOrdenCW24031155!$C$2:$F$1413,4,FALSE)</f>
        <v>German David Diez</v>
      </c>
    </row>
    <row r="1376" spans="1:12" x14ac:dyDescent="0.25">
      <c r="A1376" t="str">
        <f>VLOOKUP("SurOccidente",[1]HistoriaOrdenCW24031155!$B1378:$C$1413,2,FALSE)</f>
        <v>CAU.Cajibio</v>
      </c>
      <c r="B1376" s="3">
        <f ca="1">SUMIF([1]HistoriaOrdenCW24031155!$C$1:$E$1413,A1376,[1]HistoriaOrdenCW24031155!$E:$E)</f>
        <v>40210591</v>
      </c>
      <c r="C1376" s="1">
        <f>SUMIFS([1]HistoriaOrdenCW24031155!$E$2:$E$1413,[1]HistoriaOrdenCW24031155!$C$2:$C$1413,A1376,[1]HistoriaOrdenCW24031155!$Z$2:$Z$1413,"")</f>
        <v>1597560</v>
      </c>
      <c r="D1376" s="1">
        <f>SUMIFS([1]HistoriaOrdenCW24031155!$E$2:$E$1413,[1]HistoriaOrdenCW24031155!$C$2:$C$1413,A1376,[1]HistoriaOrdenCW24031155!$Z$2:$Z$1413,"&gt; 0")</f>
        <v>38613031</v>
      </c>
      <c r="E1376" s="4">
        <f>IFERROR(IF(VLOOKUP(A1376,[1]HistoriaOrdenCW24031155!$C$2:$Z$1413,24,FALSE)=0,"",VLOOKUP(A1376,[1]HistoriaOrdenCW24031155!$C$2:$Z$1413,24,FALSE)),"")</f>
        <v>44442</v>
      </c>
      <c r="F1376" s="2" t="str">
        <f>MID(IF(VLOOKUP("SurOccidente",[1]HistoriaOrdenCW24031155!$B1378:$D$1413,2,FALSE)="NA","",(VLOOKUP("SurOccidente",[1]HistoriaOrdenCW24031155!$B1378:$D$1413,3,FALSE))),1,90)</f>
        <v>Modernizacion - Obra Civil Modernizacion</v>
      </c>
      <c r="G1376" s="4">
        <f>VLOOKUP(A1376,[1]HistoriaOrdenCW24031155!$C$2:$O$1413,13,FALSE)</f>
        <v>44354</v>
      </c>
      <c r="H1376" t="str">
        <f t="shared" si="22"/>
        <v>Año 2</v>
      </c>
      <c r="I1376" s="2" t="str">
        <f>VLOOKUP(LEFT(A1376,3),TablasAnexas!$A$22:$B$41,2,FALSE)</f>
        <v>Cauca</v>
      </c>
      <c r="L1376" t="str">
        <f>VLOOKUP(A1376,[1]HistoriaOrdenCW24031155!$C$2:$F$1413,4,FALSE)</f>
        <v>German Dario Mancipe</v>
      </c>
    </row>
    <row r="1377" spans="1:12" x14ac:dyDescent="0.25">
      <c r="A1377" t="str">
        <f>VLOOKUP("SurOccidente",[1]HistoriaOrdenCW24031155!$B1379:$C$1413,2,FALSE)</f>
        <v>TUL.Farfan</v>
      </c>
      <c r="B1377" s="3">
        <f ca="1">SUMIF([1]HistoriaOrdenCW24031155!$C$1:$E$1413,A1377,[1]HistoriaOrdenCW24031155!$E:$E)</f>
        <v>146865617</v>
      </c>
      <c r="C1377" s="1">
        <f>SUMIFS([1]HistoriaOrdenCW24031155!$E$2:$E$1413,[1]HistoriaOrdenCW24031155!$C$2:$C$1413,A1377,[1]HistoriaOrdenCW24031155!$Z$2:$Z$1413,"")</f>
        <v>140745302</v>
      </c>
      <c r="D1377" s="1">
        <f>SUMIFS([1]HistoriaOrdenCW24031155!$E$2:$E$1413,[1]HistoriaOrdenCW24031155!$C$2:$C$1413,A1377,[1]HistoriaOrdenCW24031155!$Z$2:$Z$1413,"&gt; 0")</f>
        <v>6120315</v>
      </c>
      <c r="E1377" s="4">
        <f>IFERROR(IF(VLOOKUP(A1377,[1]HistoriaOrdenCW24031155!$C$2:$Z$1413,24,FALSE)=0,"",VLOOKUP(A1377,[1]HistoriaOrdenCW24031155!$C$2:$Z$1413,24,FALSE)),"")</f>
        <v>44473</v>
      </c>
      <c r="F1377" s="2" t="str">
        <f>MID(IF(VLOOKUP("SurOccidente",[1]HistoriaOrdenCW24031155!$B1379:$D$1413,2,FALSE)="NA","",(VLOOKUP("SurOccidente",[1]HistoriaOrdenCW24031155!$B1379:$D$1413,3,FALSE))),1,90)</f>
        <v>Plan de Expansion - EB Tipo Torre - Suministro de Torre</v>
      </c>
      <c r="G1377" s="4">
        <f>VLOOKUP(A1377,[1]HistoriaOrdenCW24031155!$C$2:$O$1413,13,FALSE)</f>
        <v>44400</v>
      </c>
      <c r="H1377" t="str">
        <f t="shared" si="22"/>
        <v>Año 2</v>
      </c>
      <c r="I1377" s="2" t="str">
        <f>VLOOKUP(LEFT(A1377,3),TablasAnexas!$A$22:$B$41,2,FALSE)</f>
        <v>Tulua</v>
      </c>
      <c r="L1377" t="str">
        <f>VLOOKUP(A1377,[1]HistoriaOrdenCW24031155!$C$2:$F$1413,4,FALSE)</f>
        <v>Luis Ediel Torres</v>
      </c>
    </row>
    <row r="1378" spans="1:12" x14ac:dyDescent="0.25">
      <c r="A1378" t="str">
        <f>VLOOKUP("SurOccidente",[1]HistoriaOrdenCW24031155!$B1380:$C$1413,2,FALSE)</f>
        <v>HUI.El Juncal-2</v>
      </c>
      <c r="B1378" s="3">
        <f ca="1">SUMIF([1]HistoriaOrdenCW24031155!$C$1:$E$1413,A1378,[1]HistoriaOrdenCW24031155!$E:$E)</f>
        <v>156218242</v>
      </c>
      <c r="C1378" s="1">
        <f>SUMIFS([1]HistoriaOrdenCW24031155!$E$2:$E$1413,[1]HistoriaOrdenCW24031155!$C$2:$C$1413,A1378,[1]HistoriaOrdenCW24031155!$Z$2:$Z$1413,"")</f>
        <v>156218242</v>
      </c>
      <c r="D1378" s="1">
        <f>SUMIFS([1]HistoriaOrdenCW24031155!$E$2:$E$1413,[1]HistoriaOrdenCW24031155!$C$2:$C$1413,A1378,[1]HistoriaOrdenCW24031155!$Z$2:$Z$1413,"&gt; 0")</f>
        <v>0</v>
      </c>
      <c r="E1378" s="4" t="str">
        <f>IFERROR(IF(VLOOKUP(A1378,[1]HistoriaOrdenCW24031155!$C$2:$Z$1413,24,FALSE)=0,"",VLOOKUP(A1378,[1]HistoriaOrdenCW24031155!$C$2:$Z$1413,24,FALSE)),"")</f>
        <v/>
      </c>
      <c r="F1378" s="2" t="str">
        <f>MID(IF(VLOOKUP("SurOccidente",[1]HistoriaOrdenCW24031155!$B1380:$D$1413,2,FALSE)="NA","",(VLOOKUP("SurOccidente",[1]HistoriaOrdenCW24031155!$B1380:$D$1413,3,FALSE))),1,90)</f>
        <v>Plan de Expansion - EB Tipo Torre - Suministro de Torre</v>
      </c>
      <c r="G1378" s="4">
        <f>VLOOKUP(A1378,[1]HistoriaOrdenCW24031155!$C$2:$O$1413,13,FALSE)</f>
        <v>43843</v>
      </c>
      <c r="H1378" t="str">
        <f t="shared" si="22"/>
        <v>Año 1</v>
      </c>
      <c r="I1378" s="2" t="str">
        <f>VLOOKUP(LEFT(A1378,3),TablasAnexas!$A$22:$B$41,2,FALSE)</f>
        <v>Huila</v>
      </c>
      <c r="L1378" t="str">
        <f>VLOOKUP(A1378,[1]HistoriaOrdenCW24031155!$C$2:$F$1413,4,FALSE)</f>
        <v>Luis Ediel Torres</v>
      </c>
    </row>
    <row r="1379" spans="1:12" x14ac:dyDescent="0.25">
      <c r="A1379" t="str">
        <f>VLOOKUP("SurOccidente",[1]HistoriaOrdenCW24031155!$B1381:$C$1413,2,FALSE)</f>
        <v>BNV.Independencia</v>
      </c>
      <c r="B1379" s="3">
        <f ca="1">SUMIF([1]HistoriaOrdenCW24031155!$C$1:$E$1413,A1379,[1]HistoriaOrdenCW24031155!$E:$E)</f>
        <v>12361761</v>
      </c>
      <c r="C1379" s="1">
        <f>SUMIFS([1]HistoriaOrdenCW24031155!$E$2:$E$1413,[1]HistoriaOrdenCW24031155!$C$2:$C$1413,A1379,[1]HistoriaOrdenCW24031155!$Z$2:$Z$1413,"")</f>
        <v>8474162</v>
      </c>
      <c r="D1379" s="1">
        <f>SUMIFS([1]HistoriaOrdenCW24031155!$E$2:$E$1413,[1]HistoriaOrdenCW24031155!$C$2:$C$1413,A1379,[1]HistoriaOrdenCW24031155!$Z$2:$Z$1413,"&gt; 0")</f>
        <v>3887599</v>
      </c>
      <c r="E1379" s="4">
        <f>IFERROR(IF(VLOOKUP(A1379,[1]HistoriaOrdenCW24031155!$C$2:$Z$1413,24,FALSE)=0,"",VLOOKUP(A1379,[1]HistoriaOrdenCW24031155!$C$2:$Z$1413,24,FALSE)),"")</f>
        <v>44504</v>
      </c>
      <c r="F1379" s="2" t="str">
        <f>MID(IF(VLOOKUP("SurOccidente",[1]HistoriaOrdenCW24031155!$B1381:$D$1413,2,FALSE)="NA","",(VLOOKUP("SurOccidente",[1]HistoriaOrdenCW24031155!$B1381:$D$1413,3,FALSE))),1,90)</f>
        <v>Plan de Expansion - EB Tipo Torre - Suministro de Torre</v>
      </c>
      <c r="G1379" s="4">
        <f>VLOOKUP(A1379,[1]HistoriaOrdenCW24031155!$C$2:$O$1413,13,FALSE)</f>
        <v>44228</v>
      </c>
      <c r="H1379" t="str">
        <f t="shared" si="22"/>
        <v>Año 2</v>
      </c>
      <c r="I1379" s="2" t="str">
        <f>VLOOKUP(LEFT(A1379,3),TablasAnexas!$A$22:$B$41,2,FALSE)</f>
        <v>Buenaventura</v>
      </c>
      <c r="L1379" t="str">
        <f>VLOOKUP(A1379,[1]HistoriaOrdenCW24031155!$C$2:$F$1413,4,FALSE)</f>
        <v>Juan Carlos Gonzalez</v>
      </c>
    </row>
    <row r="1380" spans="1:12" x14ac:dyDescent="0.25">
      <c r="A1380" t="str">
        <f>VLOOKUP("SurOccidente",[1]HistoriaOrdenCW24031155!$B1382:$C$1413,2,FALSE)</f>
        <v>PAS.Gualcaloma</v>
      </c>
      <c r="B1380" s="3">
        <f ca="1">SUMIF([1]HistoriaOrdenCW24031155!$C$1:$E$1413,A1380,[1]HistoriaOrdenCW24031155!$E:$E)</f>
        <v>47882271</v>
      </c>
      <c r="C1380" s="1">
        <f>SUMIFS([1]HistoriaOrdenCW24031155!$E$2:$E$1413,[1]HistoriaOrdenCW24031155!$C$2:$C$1413,A1380,[1]HistoriaOrdenCW24031155!$Z$2:$Z$1413,"")</f>
        <v>47882271</v>
      </c>
      <c r="D1380" s="1">
        <f>SUMIFS([1]HistoriaOrdenCW24031155!$E$2:$E$1413,[1]HistoriaOrdenCW24031155!$C$2:$C$1413,A1380,[1]HistoriaOrdenCW24031155!$Z$2:$Z$1413,"&gt; 0")</f>
        <v>0</v>
      </c>
      <c r="E1380" s="4" t="str">
        <f>IFERROR(IF(VLOOKUP(A1380,[1]HistoriaOrdenCW24031155!$C$2:$Z$1413,24,FALSE)=0,"",VLOOKUP(A1380,[1]HistoriaOrdenCW24031155!$C$2:$Z$1413,24,FALSE)),"")</f>
        <v/>
      </c>
      <c r="F1380" s="2" t="str">
        <f>MID(IF(VLOOKUP("SurOccidente",[1]HistoriaOrdenCW24031155!$B1382:$D$1413,2,FALSE)="NA","",(VLOOKUP("SurOccidente",[1]HistoriaOrdenCW24031155!$B1382:$D$1413,3,FALSE))),1,90)</f>
        <v>Plan de Expansion - EB Tipo Terraza - Obra Civil - 100%</v>
      </c>
      <c r="G1380" s="4">
        <f>VLOOKUP(A1380,[1]HistoriaOrdenCW24031155!$C$2:$O$1413,13,FALSE)</f>
        <v>43830</v>
      </c>
      <c r="H1380" t="str">
        <f t="shared" si="22"/>
        <v>Año 1</v>
      </c>
      <c r="I1380" s="2" t="str">
        <f>VLOOKUP(LEFT(A1380,3),TablasAnexas!$A$22:$B$41,2,FALSE)</f>
        <v>Pasto</v>
      </c>
      <c r="L1380" t="str">
        <f>VLOOKUP(A1380,[1]HistoriaOrdenCW24031155!$C$2:$F$1413,4,FALSE)</f>
        <v>Luis Ediel Torres</v>
      </c>
    </row>
    <row r="1381" spans="1:12" x14ac:dyDescent="0.25">
      <c r="A1381" t="str">
        <f>VLOOKUP("SurOccidente",[1]HistoriaOrdenCW24031155!$B1383:$C$1413,2,FALSE)</f>
        <v>VAL.Terranova-2 ALT-2</v>
      </c>
      <c r="B1381" s="3">
        <f ca="1">SUMIF([1]HistoriaOrdenCW24031155!$C$1:$E$1413,A1381,[1]HistoriaOrdenCW24031155!$E:$E)</f>
        <v>6814495</v>
      </c>
      <c r="C1381" s="1">
        <f>SUMIFS([1]HistoriaOrdenCW24031155!$E$2:$E$1413,[1]HistoriaOrdenCW24031155!$C$2:$C$1413,A1381,[1]HistoriaOrdenCW24031155!$Z$2:$Z$1413,"")</f>
        <v>6814495</v>
      </c>
      <c r="D1381" s="1">
        <f>SUMIFS([1]HistoriaOrdenCW24031155!$E$2:$E$1413,[1]HistoriaOrdenCW24031155!$C$2:$C$1413,A1381,[1]HistoriaOrdenCW24031155!$Z$2:$Z$1413,"&gt; 0")</f>
        <v>0</v>
      </c>
      <c r="E1381" s="4" t="str">
        <f>IFERROR(IF(VLOOKUP(A1381,[1]HistoriaOrdenCW24031155!$C$2:$Z$1413,24,FALSE)=0,"",VLOOKUP(A1381,[1]HistoriaOrdenCW24031155!$C$2:$Z$1413,24,FALSE)),"")</f>
        <v/>
      </c>
      <c r="F1381" s="2" t="str">
        <f>MID(IF(VLOOKUP("SurOccidente",[1]HistoriaOrdenCW24031155!$B1383:$D$1413,2,FALSE)="NA","",(VLOOKUP("SurOccidente",[1]HistoriaOrdenCW24031155!$B1383:$D$1413,3,FALSE))),1,90)</f>
        <v>Plan de Expansion - EB Tipo Poste - Obra Civil - 100%</v>
      </c>
      <c r="G1381" s="4">
        <f>VLOOKUP(A1381,[1]HistoriaOrdenCW24031155!$C$2:$O$1413,13,FALSE)</f>
        <v>43830</v>
      </c>
      <c r="H1381" t="str">
        <f t="shared" si="22"/>
        <v>Año 1</v>
      </c>
      <c r="I1381" s="2" t="str">
        <f>VLOOKUP(LEFT(A1381,3),TablasAnexas!$A$22:$B$41,2,FALSE)</f>
        <v>Valle del Cauca</v>
      </c>
      <c r="L1381" t="str">
        <f>VLOOKUP(A1381,[1]HistoriaOrdenCW24031155!$C$2:$F$1413,4,FALSE)</f>
        <v>Luis Ediel Torres</v>
      </c>
    </row>
    <row r="1382" spans="1:12" x14ac:dyDescent="0.25">
      <c r="A1382" t="str">
        <f>VLOOKUP("SurOccidente",[1]HistoriaOrdenCW24031155!$B1384:$C$1413,2,FALSE)</f>
        <v>CAL.Llano Verde</v>
      </c>
      <c r="B1382" s="3">
        <f ca="1">SUMIF([1]HistoriaOrdenCW24031155!$C$1:$E$1413,A1382,[1]HistoriaOrdenCW24031155!$E:$E)</f>
        <v>55373588</v>
      </c>
      <c r="C1382" s="1">
        <f>SUMIFS([1]HistoriaOrdenCW24031155!$E$2:$E$1413,[1]HistoriaOrdenCW24031155!$C$2:$C$1413,A1382,[1]HistoriaOrdenCW24031155!$Z$2:$Z$1413,"")</f>
        <v>55373588</v>
      </c>
      <c r="D1382" s="1">
        <f>SUMIFS([1]HistoriaOrdenCW24031155!$E$2:$E$1413,[1]HistoriaOrdenCW24031155!$C$2:$C$1413,A1382,[1]HistoriaOrdenCW24031155!$Z$2:$Z$1413,"&gt; 0")</f>
        <v>0</v>
      </c>
      <c r="E1382" s="4" t="str">
        <f>IFERROR(IF(VLOOKUP(A1382,[1]HistoriaOrdenCW24031155!$C$2:$Z$1413,24,FALSE)=0,"",VLOOKUP(A1382,[1]HistoriaOrdenCW24031155!$C$2:$Z$1413,24,FALSE)),"")</f>
        <v/>
      </c>
      <c r="F1382" s="2" t="str">
        <f>MID(IF(VLOOKUP("SurOccidente",[1]HistoriaOrdenCW24031155!$B1384:$D$1413,2,FALSE)="NA","",(VLOOKUP("SurOccidente",[1]HistoriaOrdenCW24031155!$B1384:$D$1413,3,FALSE))),1,90)</f>
        <v>Plan de Expansion - EB Tipo Terraza - Obra Civil - 100%</v>
      </c>
      <c r="G1382" s="4">
        <f>VLOOKUP(A1382,[1]HistoriaOrdenCW24031155!$C$2:$O$1413,13,FALSE)</f>
        <v>43826</v>
      </c>
      <c r="H1382" t="str">
        <f t="shared" si="22"/>
        <v>Año 1</v>
      </c>
      <c r="I1382" s="2" t="str">
        <f>VLOOKUP(LEFT(A1382,3),TablasAnexas!$A$22:$B$41,2,FALSE)</f>
        <v>Cali</v>
      </c>
      <c r="L1382" t="str">
        <f>VLOOKUP(A1382,[1]HistoriaOrdenCW24031155!$C$2:$F$1413,4,FALSE)</f>
        <v>Luis Ediel Torres</v>
      </c>
    </row>
    <row r="1383" spans="1:12" x14ac:dyDescent="0.25">
      <c r="A1383" t="str">
        <f>VLOOKUP("SurOccidente",[1]HistoriaOrdenCW24031155!$B1385:$C$1413,2,FALSE)</f>
        <v>VAL.El Carmen</v>
      </c>
      <c r="B1383" s="3">
        <f ca="1">SUMIF([1]HistoriaOrdenCW24031155!$C$1:$E$1413,A1383,[1]HistoriaOrdenCW24031155!$E:$E)</f>
        <v>5780881</v>
      </c>
      <c r="C1383" s="1">
        <f>SUMIFS([1]HistoriaOrdenCW24031155!$E$2:$E$1413,[1]HistoriaOrdenCW24031155!$C$2:$C$1413,A1383,[1]HistoriaOrdenCW24031155!$Z$2:$Z$1413,"")</f>
        <v>5780881</v>
      </c>
      <c r="D1383" s="1">
        <f>SUMIFS([1]HistoriaOrdenCW24031155!$E$2:$E$1413,[1]HistoriaOrdenCW24031155!$C$2:$C$1413,A1383,[1]HistoriaOrdenCW24031155!$Z$2:$Z$1413,"&gt; 0")</f>
        <v>0</v>
      </c>
      <c r="E1383" s="4" t="str">
        <f>IFERROR(IF(VLOOKUP(A1383,[1]HistoriaOrdenCW24031155!$C$2:$Z$1413,24,FALSE)=0,"",VLOOKUP(A1383,[1]HistoriaOrdenCW24031155!$C$2:$Z$1413,24,FALSE)),"")</f>
        <v/>
      </c>
      <c r="F1383" s="2" t="str">
        <f>MID(IF(VLOOKUP("SurOccidente",[1]HistoriaOrdenCW24031155!$B1385:$D$1413,2,FALSE)="NA","",(VLOOKUP("SurOccidente",[1]HistoriaOrdenCW24031155!$B1385:$D$1413,3,FALSE))),1,90)</f>
        <v>Ampliacion 3G/LTE - Ampliacion Obras Civiles</v>
      </c>
      <c r="G1383" s="4">
        <f>VLOOKUP(A1383,[1]HistoriaOrdenCW24031155!$C$2:$O$1413,13,FALSE)</f>
        <v>43815</v>
      </c>
      <c r="H1383" t="str">
        <f t="shared" si="22"/>
        <v>Año 1</v>
      </c>
      <c r="I1383" s="2" t="str">
        <f>VLOOKUP(LEFT(A1383,3),TablasAnexas!$A$22:$B$41,2,FALSE)</f>
        <v>Valle del Cauca</v>
      </c>
      <c r="L1383" t="str">
        <f>VLOOKUP(A1383,[1]HistoriaOrdenCW24031155!$C$2:$F$1413,4,FALSE)</f>
        <v>German David Diez</v>
      </c>
    </row>
    <row r="1384" spans="1:12" x14ac:dyDescent="0.25">
      <c r="A1384" t="str">
        <f>VLOOKUP("SurOccidente",[1]HistoriaOrdenCW24031155!$B1386:$C$1413,2,FALSE)</f>
        <v>NAR.Agua Clara</v>
      </c>
      <c r="B1384" s="3">
        <f ca="1">SUMIF([1]HistoriaOrdenCW24031155!$C$1:$E$1413,A1384,[1]HistoriaOrdenCW24031155!$E:$E)</f>
        <v>231827292</v>
      </c>
      <c r="C1384" s="1">
        <f>SUMIFS([1]HistoriaOrdenCW24031155!$E$2:$E$1413,[1]HistoriaOrdenCW24031155!$C$2:$C$1413,A1384,[1]HistoriaOrdenCW24031155!$Z$2:$Z$1413,"")</f>
        <v>231827292</v>
      </c>
      <c r="D1384" s="1">
        <f>SUMIFS([1]HistoriaOrdenCW24031155!$E$2:$E$1413,[1]HistoriaOrdenCW24031155!$C$2:$C$1413,A1384,[1]HistoriaOrdenCW24031155!$Z$2:$Z$1413,"&gt; 0")</f>
        <v>0</v>
      </c>
      <c r="E1384" s="4" t="str">
        <f>IFERROR(IF(VLOOKUP(A1384,[1]HistoriaOrdenCW24031155!$C$2:$Z$1413,24,FALSE)=0,"",VLOOKUP(A1384,[1]HistoriaOrdenCW24031155!$C$2:$Z$1413,24,FALSE)),"")</f>
        <v/>
      </c>
      <c r="F1384" s="2" t="str">
        <f>MID(IF(VLOOKUP("SurOccidente",[1]HistoriaOrdenCW24031155!$B1386:$D$1413,2,FALSE)="NA","",(VLOOKUP("SurOccidente",[1]HistoriaOrdenCW24031155!$B1386:$D$1413,3,FALSE))),1,90)</f>
        <v>Plan de Expansion - EB Tipo Torre - Obra Civil - 100%</v>
      </c>
      <c r="G1384" s="4">
        <f>VLOOKUP(A1384,[1]HistoriaOrdenCW24031155!$C$2:$O$1413,13,FALSE)</f>
        <v>43817</v>
      </c>
      <c r="H1384" t="str">
        <f t="shared" si="22"/>
        <v>Año 1</v>
      </c>
      <c r="I1384" s="2" t="str">
        <f>VLOOKUP(LEFT(A1384,3),TablasAnexas!$A$22:$B$41,2,FALSE)</f>
        <v>Nariño</v>
      </c>
      <c r="L1384" t="str">
        <f>VLOOKUP(A1384,[1]HistoriaOrdenCW24031155!$C$2:$F$1413,4,FALSE)</f>
        <v>Luis Ediel Torres</v>
      </c>
    </row>
    <row r="1385" spans="1:12" x14ac:dyDescent="0.25">
      <c r="A1385" t="str">
        <f>VLOOKUP("SurOccidente",[1]HistoriaOrdenCW24031155!$B1387:$C$1413,2,FALSE)</f>
        <v>NAR.Agua Clara</v>
      </c>
      <c r="B1385" s="3">
        <f ca="1">SUMIF([1]HistoriaOrdenCW24031155!$C$1:$E$1413,A1385,[1]HistoriaOrdenCW24031155!$E:$E)</f>
        <v>231827292</v>
      </c>
      <c r="C1385" s="1">
        <f>SUMIFS([1]HistoriaOrdenCW24031155!$E$2:$E$1413,[1]HistoriaOrdenCW24031155!$C$2:$C$1413,A1385,[1]HistoriaOrdenCW24031155!$Z$2:$Z$1413,"")</f>
        <v>231827292</v>
      </c>
      <c r="D1385" s="1">
        <f>SUMIFS([1]HistoriaOrdenCW24031155!$E$2:$E$1413,[1]HistoriaOrdenCW24031155!$C$2:$C$1413,A1385,[1]HistoriaOrdenCW24031155!$Z$2:$Z$1413,"&gt; 0")</f>
        <v>0</v>
      </c>
      <c r="E1385" s="4" t="str">
        <f>IFERROR(IF(VLOOKUP(A1385,[1]HistoriaOrdenCW24031155!$C$2:$Z$1413,24,FALSE)=0,"",VLOOKUP(A1385,[1]HistoriaOrdenCW24031155!$C$2:$Z$1413,24,FALSE)),"")</f>
        <v/>
      </c>
      <c r="F1385" s="2" t="str">
        <f>MID(IF(VLOOKUP("SurOccidente",[1]HistoriaOrdenCW24031155!$B1387:$D$1413,2,FALSE)="NA","",(VLOOKUP("SurOccidente",[1]HistoriaOrdenCW24031155!$B1387:$D$1413,3,FALSE))),1,90)</f>
        <v>Plan de Expansion - EB Tipo Torre - Cimentacion e Instalacion Torre</v>
      </c>
      <c r="G1385" s="4">
        <f>VLOOKUP(A1385,[1]HistoriaOrdenCW24031155!$C$2:$O$1413,13,FALSE)</f>
        <v>43817</v>
      </c>
      <c r="H1385" t="str">
        <f t="shared" si="22"/>
        <v>Año 1</v>
      </c>
      <c r="I1385" s="2" t="str">
        <f>VLOOKUP(LEFT(A1385,3),TablasAnexas!$A$22:$B$41,2,FALSE)</f>
        <v>Nariño</v>
      </c>
      <c r="L1385" t="str">
        <f>VLOOKUP(A1385,[1]HistoriaOrdenCW24031155!$C$2:$F$1413,4,FALSE)</f>
        <v>Luis Ediel Torres</v>
      </c>
    </row>
    <row r="1386" spans="1:12" x14ac:dyDescent="0.25">
      <c r="A1386" t="str">
        <f>VLOOKUP("SurOccidente",[1]HistoriaOrdenCW24031155!$B1388:$C$1413,2,FALSE)</f>
        <v>IBG.Megacolegio</v>
      </c>
      <c r="B1386" s="3">
        <f ca="1">SUMIF([1]HistoriaOrdenCW24031155!$C$1:$E$1413,A1386,[1]HistoriaOrdenCW24031155!$E:$E)</f>
        <v>46167413</v>
      </c>
      <c r="C1386" s="1">
        <f>SUMIFS([1]HistoriaOrdenCW24031155!$E$2:$E$1413,[1]HistoriaOrdenCW24031155!$C$2:$C$1413,A1386,[1]HistoriaOrdenCW24031155!$Z$2:$Z$1413,"")</f>
        <v>46167413</v>
      </c>
      <c r="D1386" s="1">
        <f>SUMIFS([1]HistoriaOrdenCW24031155!$E$2:$E$1413,[1]HistoriaOrdenCW24031155!$C$2:$C$1413,A1386,[1]HistoriaOrdenCW24031155!$Z$2:$Z$1413,"&gt; 0")</f>
        <v>0</v>
      </c>
      <c r="E1386" s="4" t="str">
        <f>IFERROR(IF(VLOOKUP(A1386,[1]HistoriaOrdenCW24031155!$C$2:$Z$1413,24,FALSE)=0,"",VLOOKUP(A1386,[1]HistoriaOrdenCW24031155!$C$2:$Z$1413,24,FALSE)),"")</f>
        <v/>
      </c>
      <c r="F1386" s="2" t="str">
        <f>MID(IF(VLOOKUP("SurOccidente",[1]HistoriaOrdenCW24031155!$B1388:$D$1413,2,FALSE)="NA","",(VLOOKUP("SurOccidente",[1]HistoriaOrdenCW24031155!$B1388:$D$1413,3,FALSE))),1,90)</f>
        <v>Plan de Expansion - EB Tipo Terraza - Suministro de Torre</v>
      </c>
      <c r="G1386" s="4">
        <f>VLOOKUP(A1386,[1]HistoriaOrdenCW24031155!$C$2:$O$1413,13,FALSE)</f>
        <v>43815</v>
      </c>
      <c r="H1386" t="str">
        <f t="shared" si="22"/>
        <v>Año 1</v>
      </c>
      <c r="I1386" s="2" t="str">
        <f>VLOOKUP(LEFT(A1386,3),TablasAnexas!$A$22:$B$41,2,FALSE)</f>
        <v>Ibague</v>
      </c>
      <c r="L1386" t="str">
        <f>VLOOKUP(A1386,[1]HistoriaOrdenCW24031155!$C$2:$F$1413,4,FALSE)</f>
        <v>Luis Ediel Torres</v>
      </c>
    </row>
    <row r="1387" spans="1:12" x14ac:dyDescent="0.25">
      <c r="A1387" t="str">
        <f>VLOOKUP("SurOccidente",[1]HistoriaOrdenCW24031155!$B1389:$C$1413,2,FALSE)</f>
        <v>NAR.Ipiales-20</v>
      </c>
      <c r="B1387" s="3">
        <f ca="1">SUMIF([1]HistoriaOrdenCW24031155!$C$1:$E$1413,A1387,[1]HistoriaOrdenCW24031155!$E:$E)</f>
        <v>31036548</v>
      </c>
      <c r="C1387" s="1">
        <f>SUMIFS([1]HistoriaOrdenCW24031155!$E$2:$E$1413,[1]HistoriaOrdenCW24031155!$C$2:$C$1413,A1387,[1]HistoriaOrdenCW24031155!$Z$2:$Z$1413,"")</f>
        <v>31036548</v>
      </c>
      <c r="D1387" s="1">
        <f>SUMIFS([1]HistoriaOrdenCW24031155!$E$2:$E$1413,[1]HistoriaOrdenCW24031155!$C$2:$C$1413,A1387,[1]HistoriaOrdenCW24031155!$Z$2:$Z$1413,"&gt; 0")</f>
        <v>0</v>
      </c>
      <c r="E1387" s="4" t="str">
        <f>IFERROR(IF(VLOOKUP(A1387,[1]HistoriaOrdenCW24031155!$C$2:$Z$1413,24,FALSE)=0,"",VLOOKUP(A1387,[1]HistoriaOrdenCW24031155!$C$2:$Z$1413,24,FALSE)),"")</f>
        <v/>
      </c>
      <c r="F1387" s="2" t="str">
        <f>MID(IF(VLOOKUP("SurOccidente",[1]HistoriaOrdenCW24031155!$B1389:$D$1413,2,FALSE)="NA","",(VLOOKUP("SurOccidente",[1]HistoriaOrdenCW24031155!$B1389:$D$1413,3,FALSE))),1,90)</f>
        <v>Plan de Expansion - EB Tipo Terraza - Suministro de Torre</v>
      </c>
      <c r="G1387" s="4">
        <f>VLOOKUP(A1387,[1]HistoriaOrdenCW24031155!$C$2:$O$1413,13,FALSE)</f>
        <v>43815</v>
      </c>
      <c r="H1387" t="str">
        <f t="shared" si="22"/>
        <v>Año 1</v>
      </c>
      <c r="I1387" s="2" t="str">
        <f>VLOOKUP(LEFT(A1387,3),TablasAnexas!$A$22:$B$41,2,FALSE)</f>
        <v>Nariño</v>
      </c>
      <c r="L1387" t="str">
        <f>VLOOKUP(A1387,[1]HistoriaOrdenCW24031155!$C$2:$F$1413,4,FALSE)</f>
        <v>Luis Ediel Torres</v>
      </c>
    </row>
    <row r="1388" spans="1:12" x14ac:dyDescent="0.25">
      <c r="A1388" t="str">
        <f>VLOOKUP("SurOccidente",[1]HistoriaOrdenCW24031155!$B1390:$C$1413,2,FALSE)</f>
        <v>NEI.Altico</v>
      </c>
      <c r="B1388" s="3">
        <f ca="1">SUMIF([1]HistoriaOrdenCW24031155!$C$1:$E$1413,A1388,[1]HistoriaOrdenCW24031155!$E:$E)</f>
        <v>49464519</v>
      </c>
      <c r="C1388" s="1">
        <f>SUMIFS([1]HistoriaOrdenCW24031155!$E$2:$E$1413,[1]HistoriaOrdenCW24031155!$C$2:$C$1413,A1388,[1]HistoriaOrdenCW24031155!$Z$2:$Z$1413,"")</f>
        <v>25475218</v>
      </c>
      <c r="D1388" s="1">
        <f>SUMIFS([1]HistoriaOrdenCW24031155!$E$2:$E$1413,[1]HistoriaOrdenCW24031155!$C$2:$C$1413,A1388,[1]HistoriaOrdenCW24031155!$Z$2:$Z$1413,"&gt; 0")</f>
        <v>23989301</v>
      </c>
      <c r="E1388" s="4" t="str">
        <f>IFERROR(IF(VLOOKUP(A1388,[1]HistoriaOrdenCW24031155!$C$2:$Z$1413,24,FALSE)=0,"",VLOOKUP(A1388,[1]HistoriaOrdenCW24031155!$C$2:$Z$1413,24,FALSE)),"")</f>
        <v/>
      </c>
      <c r="F1388" s="2" t="str">
        <f>MID(IF(VLOOKUP("SurOccidente",[1]HistoriaOrdenCW24031155!$B1390:$D$1413,2,FALSE)="NA","",(VLOOKUP("SurOccidente",[1]HistoriaOrdenCW24031155!$B1390:$D$1413,3,FALSE))),1,90)</f>
        <v>Ampliacion 3G/LTE - Adecuacion Obras Civiles</v>
      </c>
      <c r="G1388" s="4">
        <f>VLOOKUP(A1388,[1]HistoriaOrdenCW24031155!$C$2:$O$1413,13,FALSE)</f>
        <v>44464</v>
      </c>
      <c r="H1388" t="str">
        <f t="shared" si="22"/>
        <v>Año 2</v>
      </c>
      <c r="I1388" s="2" t="str">
        <f>VLOOKUP(LEFT(A1388,3),TablasAnexas!$A$22:$B$41,2,FALSE)</f>
        <v>Neiva</v>
      </c>
      <c r="L1388" t="str">
        <f>VLOOKUP(A1388,[1]HistoriaOrdenCW24031155!$C$2:$F$1413,4,FALSE)</f>
        <v>German Dario Mancipe</v>
      </c>
    </row>
    <row r="1389" spans="1:12" x14ac:dyDescent="0.25">
      <c r="A1389" t="str">
        <f>VLOOKUP("SurOccidente",[1]HistoriaOrdenCW24031155!$B1391:$C$1413,2,FALSE)</f>
        <v>CAL.Polvorines</v>
      </c>
      <c r="B1389" s="3">
        <f ca="1">SUMIF([1]HistoriaOrdenCW24031155!$C$1:$E$1413,A1389,[1]HistoriaOrdenCW24031155!$E:$E)</f>
        <v>4755275</v>
      </c>
      <c r="C1389" s="1">
        <f>SUMIFS([1]HistoriaOrdenCW24031155!$E$2:$E$1413,[1]HistoriaOrdenCW24031155!$C$2:$C$1413,A1389,[1]HistoriaOrdenCW24031155!$Z$2:$Z$1413,"")</f>
        <v>4755275</v>
      </c>
      <c r="D1389" s="1">
        <f>SUMIFS([1]HistoriaOrdenCW24031155!$E$2:$E$1413,[1]HistoriaOrdenCW24031155!$C$2:$C$1413,A1389,[1]HistoriaOrdenCW24031155!$Z$2:$Z$1413,"&gt; 0")</f>
        <v>0</v>
      </c>
      <c r="E1389" s="4" t="str">
        <f>IFERROR(IF(VLOOKUP(A1389,[1]HistoriaOrdenCW24031155!$C$2:$Z$1413,24,FALSE)=0,"",VLOOKUP(A1389,[1]HistoriaOrdenCW24031155!$C$2:$Z$1413,24,FALSE)),"")</f>
        <v/>
      </c>
      <c r="F1389" s="2" t="str">
        <f>MID(IF(VLOOKUP("SurOccidente",[1]HistoriaOrdenCW24031155!$B1391:$D$1413,2,FALSE)="NA","",(VLOOKUP("SurOccidente",[1]HistoriaOrdenCW24031155!$B1391:$D$1413,3,FALSE))),1,90)</f>
        <v>Ampliacion 3G/LTE - Adecuacion Obras Civiles</v>
      </c>
      <c r="G1389" s="4">
        <f>VLOOKUP(A1389,[1]HistoriaOrdenCW24031155!$C$2:$O$1413,13,FALSE)</f>
        <v>43815</v>
      </c>
      <c r="H1389" t="str">
        <f t="shared" si="22"/>
        <v>Año 1</v>
      </c>
      <c r="I1389" s="2" t="str">
        <f>VLOOKUP(LEFT(A1389,3),TablasAnexas!$A$22:$B$41,2,FALSE)</f>
        <v>Cali</v>
      </c>
      <c r="L1389" t="str">
        <f>VLOOKUP(A1389,[1]HistoriaOrdenCW24031155!$C$2:$F$1413,4,FALSE)</f>
        <v>German David Diez</v>
      </c>
    </row>
    <row r="1390" spans="1:12" x14ac:dyDescent="0.25">
      <c r="A1390" t="str">
        <f>VLOOKUP("SurOccidente",[1]HistoriaOrdenCW24031155!$B1392:$C$1413,2,FALSE)</f>
        <v>TOL.Chicoral-2</v>
      </c>
      <c r="B1390" s="3">
        <f ca="1">SUMIF([1]HistoriaOrdenCW24031155!$C$1:$E$1413,A1390,[1]HistoriaOrdenCW24031155!$E:$E)</f>
        <v>8569710</v>
      </c>
      <c r="C1390" s="1">
        <f>SUMIFS([1]HistoriaOrdenCW24031155!$E$2:$E$1413,[1]HistoriaOrdenCW24031155!$C$2:$C$1413,A1390,[1]HistoriaOrdenCW24031155!$Z$2:$Z$1413,"")</f>
        <v>3424541</v>
      </c>
      <c r="D1390" s="1">
        <f>SUMIFS([1]HistoriaOrdenCW24031155!$E$2:$E$1413,[1]HistoriaOrdenCW24031155!$C$2:$C$1413,A1390,[1]HistoriaOrdenCW24031155!$Z$2:$Z$1413,"&gt; 0")</f>
        <v>5145169</v>
      </c>
      <c r="E1390" s="4">
        <f>IFERROR(IF(VLOOKUP(A1390,[1]HistoriaOrdenCW24031155!$C$2:$Z$1413,24,FALSE)=0,"",VLOOKUP(A1390,[1]HistoriaOrdenCW24031155!$C$2:$Z$1413,24,FALSE)),"")</f>
        <v>44473</v>
      </c>
      <c r="F1390" s="2" t="str">
        <f>MID(IF(VLOOKUP("SurOccidente",[1]HistoriaOrdenCW24031155!$B1392:$D$1413,2,FALSE)="NA","",(VLOOKUP("SurOccidente",[1]HistoriaOrdenCW24031155!$B1392:$D$1413,3,FALSE))),1,90)</f>
        <v>Ampliacion 3G/LTE - Ampliacion Obras Civiles</v>
      </c>
      <c r="G1390" s="4">
        <f>VLOOKUP(A1390,[1]HistoriaOrdenCW24031155!$C$2:$O$1413,13,FALSE)</f>
        <v>44449</v>
      </c>
      <c r="H1390" t="str">
        <f t="shared" si="22"/>
        <v>Año 2</v>
      </c>
      <c r="I1390" s="2" t="str">
        <f>VLOOKUP(LEFT(A1390,3),TablasAnexas!$A$22:$B$41,2,FALSE)</f>
        <v>Tolima</v>
      </c>
      <c r="L1390" t="str">
        <f>VLOOKUP(A1390,[1]HistoriaOrdenCW24031155!$C$2:$F$1413,4,FALSE)</f>
        <v>German Dario Mancipe</v>
      </c>
    </row>
    <row r="1391" spans="1:12" x14ac:dyDescent="0.25">
      <c r="A1391" t="str">
        <f>VLOOKUP("SurOccidente",[1]HistoriaOrdenCW24031155!$B1393:$C$1413,2,FALSE)</f>
        <v>FLO.La Gloria</v>
      </c>
      <c r="B1391" s="3">
        <f ca="1">SUMIF([1]HistoriaOrdenCW24031155!$C$1:$E$1413,A1391,[1]HistoriaOrdenCW24031155!$E:$E)</f>
        <v>203977522</v>
      </c>
      <c r="C1391" s="1">
        <f>SUMIFS([1]HistoriaOrdenCW24031155!$E$2:$E$1413,[1]HistoriaOrdenCW24031155!$C$2:$C$1413,A1391,[1]HistoriaOrdenCW24031155!$Z$2:$Z$1413,"")</f>
        <v>203977522</v>
      </c>
      <c r="D1391" s="1">
        <f>SUMIFS([1]HistoriaOrdenCW24031155!$E$2:$E$1413,[1]HistoriaOrdenCW24031155!$C$2:$C$1413,A1391,[1]HistoriaOrdenCW24031155!$Z$2:$Z$1413,"&gt; 0")</f>
        <v>0</v>
      </c>
      <c r="E1391" s="4" t="str">
        <f>IFERROR(IF(VLOOKUP(A1391,[1]HistoriaOrdenCW24031155!$C$2:$Z$1413,24,FALSE)=0,"",VLOOKUP(A1391,[1]HistoriaOrdenCW24031155!$C$2:$Z$1413,24,FALSE)),"")</f>
        <v/>
      </c>
      <c r="F1391" s="2" t="str">
        <f>MID(IF(VLOOKUP("SurOccidente",[1]HistoriaOrdenCW24031155!$B1393:$D$1413,2,FALSE)="NA","",(VLOOKUP("SurOccidente",[1]HistoriaOrdenCW24031155!$B1393:$D$1413,3,FALSE))),1,90)</f>
        <v>Plan de Expansion - EB Tipo Torre - Media Tension</v>
      </c>
      <c r="G1391" s="4">
        <f>VLOOKUP(A1391,[1]HistoriaOrdenCW24031155!$C$2:$O$1413,13,FALSE)</f>
        <v>43815</v>
      </c>
      <c r="H1391" t="str">
        <f t="shared" si="22"/>
        <v>Año 1</v>
      </c>
      <c r="I1391" s="2" t="str">
        <f>VLOOKUP(LEFT(A1391,3),TablasAnexas!$A$22:$B$41,2,FALSE)</f>
        <v>Florencia</v>
      </c>
      <c r="L1391" t="str">
        <f>VLOOKUP(A1391,[1]HistoriaOrdenCW24031155!$C$2:$F$1413,4,FALSE)</f>
        <v>Luis Ediel Torres</v>
      </c>
    </row>
    <row r="1392" spans="1:12" x14ac:dyDescent="0.25">
      <c r="A1392" t="str">
        <f>VLOOKUP("SurOccidente",[1]HistoriaOrdenCW24031155!$B1394:$C$1413,2,FALSE)</f>
        <v>FLO.La Gloria</v>
      </c>
      <c r="B1392" s="3">
        <f ca="1">SUMIF([1]HistoriaOrdenCW24031155!$C$1:$E$1413,A1392,[1]HistoriaOrdenCW24031155!$E:$E)</f>
        <v>203977522</v>
      </c>
      <c r="C1392" s="1">
        <f>SUMIFS([1]HistoriaOrdenCW24031155!$E$2:$E$1413,[1]HistoriaOrdenCW24031155!$C$2:$C$1413,A1392,[1]HistoriaOrdenCW24031155!$Z$2:$Z$1413,"")</f>
        <v>203977522</v>
      </c>
      <c r="D1392" s="1">
        <f>SUMIFS([1]HistoriaOrdenCW24031155!$E$2:$E$1413,[1]HistoriaOrdenCW24031155!$C$2:$C$1413,A1392,[1]HistoriaOrdenCW24031155!$Z$2:$Z$1413,"&gt; 0")</f>
        <v>0</v>
      </c>
      <c r="E1392" s="4" t="str">
        <f>IFERROR(IF(VLOOKUP(A1392,[1]HistoriaOrdenCW24031155!$C$2:$Z$1413,24,FALSE)=0,"",VLOOKUP(A1392,[1]HistoriaOrdenCW24031155!$C$2:$Z$1413,24,FALSE)),"")</f>
        <v/>
      </c>
      <c r="F1392" s="2" t="str">
        <f>MID(IF(VLOOKUP("SurOccidente",[1]HistoriaOrdenCW24031155!$B1394:$D$1413,2,FALSE)="NA","",(VLOOKUP("SurOccidente",[1]HistoriaOrdenCW24031155!$B1394:$D$1413,3,FALSE))),1,90)</f>
        <v>Plan de Expansion - EB Tipo Torre - Suministro de Torre</v>
      </c>
      <c r="G1392" s="4">
        <f>VLOOKUP(A1392,[1]HistoriaOrdenCW24031155!$C$2:$O$1413,13,FALSE)</f>
        <v>43815</v>
      </c>
      <c r="H1392" t="str">
        <f t="shared" si="22"/>
        <v>Año 1</v>
      </c>
      <c r="I1392" s="2" t="str">
        <f>VLOOKUP(LEFT(A1392,3),TablasAnexas!$A$22:$B$41,2,FALSE)</f>
        <v>Florencia</v>
      </c>
      <c r="L1392" t="str">
        <f>VLOOKUP(A1392,[1]HistoriaOrdenCW24031155!$C$2:$F$1413,4,FALSE)</f>
        <v>Luis Ediel Torres</v>
      </c>
    </row>
    <row r="1393" spans="1:12" x14ac:dyDescent="0.25">
      <c r="A1393" t="str">
        <f>VLOOKUP("SurOccidente",[1]HistoriaOrdenCW24031155!$B1395:$C$1413,2,FALSE)</f>
        <v>CAL.IND Coliseo del Pueblo</v>
      </c>
      <c r="B1393" s="3">
        <f ca="1">SUMIF([1]HistoriaOrdenCW24031155!$C$1:$E$1413,A1393,[1]HistoriaOrdenCW24031155!$E:$E)</f>
        <v>9921635</v>
      </c>
      <c r="C1393" s="1">
        <f>SUMIFS([1]HistoriaOrdenCW24031155!$E$2:$E$1413,[1]HistoriaOrdenCW24031155!$C$2:$C$1413,A1393,[1]HistoriaOrdenCW24031155!$Z$2:$Z$1413,"")</f>
        <v>9921635</v>
      </c>
      <c r="D1393" s="1">
        <f>SUMIFS([1]HistoriaOrdenCW24031155!$E$2:$E$1413,[1]HistoriaOrdenCW24031155!$C$2:$C$1413,A1393,[1]HistoriaOrdenCW24031155!$Z$2:$Z$1413,"&gt; 0")</f>
        <v>0</v>
      </c>
      <c r="E1393" s="4" t="str">
        <f>IFERROR(IF(VLOOKUP(A1393,[1]HistoriaOrdenCW24031155!$C$2:$Z$1413,24,FALSE)=0,"",VLOOKUP(A1393,[1]HistoriaOrdenCW24031155!$C$2:$Z$1413,24,FALSE)),"")</f>
        <v/>
      </c>
      <c r="F1393" s="2" t="str">
        <f>MID(IF(VLOOKUP("SurOccidente",[1]HistoriaOrdenCW24031155!$B1395:$D$1413,2,FALSE)="NA","",(VLOOKUP("SurOccidente",[1]HistoriaOrdenCW24031155!$B1395:$D$1413,3,FALSE))),1,90)</f>
        <v>Ampliacion 3G/LTE - Adecuacion Obras Civiles</v>
      </c>
      <c r="G1393" s="4">
        <f>VLOOKUP(A1393,[1]HistoriaOrdenCW24031155!$C$2:$O$1413,13,FALSE)</f>
        <v>43815</v>
      </c>
      <c r="H1393" t="str">
        <f t="shared" si="22"/>
        <v>Año 1</v>
      </c>
      <c r="I1393" s="2" t="str">
        <f>VLOOKUP(LEFT(A1393,3),TablasAnexas!$A$22:$B$41,2,FALSE)</f>
        <v>Cali</v>
      </c>
      <c r="L1393" t="str">
        <f>VLOOKUP(A1393,[1]HistoriaOrdenCW24031155!$C$2:$F$1413,4,FALSE)</f>
        <v>German David Diez</v>
      </c>
    </row>
    <row r="1394" spans="1:12" x14ac:dyDescent="0.25">
      <c r="A1394" t="str">
        <f>VLOOKUP("SurOccidente",[1]HistoriaOrdenCW24031155!$B1396:$C$1413,2,FALSE)</f>
        <v>NAR.Llorente-3</v>
      </c>
      <c r="B1394" s="3">
        <f ca="1">SUMIF([1]HistoriaOrdenCW24031155!$C$1:$E$1413,A1394,[1]HistoriaOrdenCW24031155!$E:$E)</f>
        <v>312811902</v>
      </c>
      <c r="C1394" s="1">
        <f>SUMIFS([1]HistoriaOrdenCW24031155!$E$2:$E$1413,[1]HistoriaOrdenCW24031155!$C$2:$C$1413,A1394,[1]HistoriaOrdenCW24031155!$Z$2:$Z$1413,"")</f>
        <v>312811902</v>
      </c>
      <c r="D1394" s="1">
        <f>SUMIFS([1]HistoriaOrdenCW24031155!$E$2:$E$1413,[1]HistoriaOrdenCW24031155!$C$2:$C$1413,A1394,[1]HistoriaOrdenCW24031155!$Z$2:$Z$1413,"&gt; 0")</f>
        <v>0</v>
      </c>
      <c r="E1394" s="4" t="str">
        <f>IFERROR(IF(VLOOKUP(A1394,[1]HistoriaOrdenCW24031155!$C$2:$Z$1413,24,FALSE)=0,"",VLOOKUP(A1394,[1]HistoriaOrdenCW24031155!$C$2:$Z$1413,24,FALSE)),"")</f>
        <v/>
      </c>
      <c r="F1394" s="2" t="str">
        <f>MID(IF(VLOOKUP("SurOccidente",[1]HistoriaOrdenCW24031155!$B1396:$D$1413,2,FALSE)="NA","",(VLOOKUP("SurOccidente",[1]HistoriaOrdenCW24031155!$B1396:$D$1413,3,FALSE))),1,90)</f>
        <v>Plan de Expansion - EB Tipo Torre - Media Tension</v>
      </c>
      <c r="G1394" s="4">
        <f>VLOOKUP(A1394,[1]HistoriaOrdenCW24031155!$C$2:$O$1413,13,FALSE)</f>
        <v>44459</v>
      </c>
      <c r="H1394" t="str">
        <f t="shared" si="22"/>
        <v>Año 2</v>
      </c>
      <c r="I1394" s="2" t="str">
        <f>VLOOKUP(LEFT(A1394,3),TablasAnexas!$A$22:$B$41,2,FALSE)</f>
        <v>Nariño</v>
      </c>
      <c r="L1394" t="str">
        <f>VLOOKUP(A1394,[1]HistoriaOrdenCW24031155!$C$2:$F$1413,4,FALSE)</f>
        <v>Rafael Angel Garcia</v>
      </c>
    </row>
    <row r="1395" spans="1:12" x14ac:dyDescent="0.25">
      <c r="A1395" t="str">
        <f>VLOOKUP("SurOccidente",[1]HistoriaOrdenCW24031155!$B1397:$C$1413,2,FALSE)</f>
        <v>NAR.Llorente-3</v>
      </c>
      <c r="B1395" s="3">
        <f ca="1">SUMIF([1]HistoriaOrdenCW24031155!$C$1:$E$1413,A1395,[1]HistoriaOrdenCW24031155!$E:$E)</f>
        <v>312811902</v>
      </c>
      <c r="C1395" s="1">
        <f>SUMIFS([1]HistoriaOrdenCW24031155!$E$2:$E$1413,[1]HistoriaOrdenCW24031155!$C$2:$C$1413,A1395,[1]HistoriaOrdenCW24031155!$Z$2:$Z$1413,"")</f>
        <v>312811902</v>
      </c>
      <c r="D1395" s="1">
        <f>SUMIFS([1]HistoriaOrdenCW24031155!$E$2:$E$1413,[1]HistoriaOrdenCW24031155!$C$2:$C$1413,A1395,[1]HistoriaOrdenCW24031155!$Z$2:$Z$1413,"&gt; 0")</f>
        <v>0</v>
      </c>
      <c r="E1395" s="4" t="str">
        <f>IFERROR(IF(VLOOKUP(A1395,[1]HistoriaOrdenCW24031155!$C$2:$Z$1413,24,FALSE)=0,"",VLOOKUP(A1395,[1]HistoriaOrdenCW24031155!$C$2:$Z$1413,24,FALSE)),"")</f>
        <v/>
      </c>
      <c r="F1395" s="2" t="str">
        <f>MID(IF(VLOOKUP("SurOccidente",[1]HistoriaOrdenCW24031155!$B1397:$D$1413,2,FALSE)="NA","",(VLOOKUP("SurOccidente",[1]HistoriaOrdenCW24031155!$B1397:$D$1413,3,FALSE))),1,90)</f>
        <v>Plan de Expansion - EB Tipo Torre - Obra Civil - 100%</v>
      </c>
      <c r="G1395" s="4">
        <f>VLOOKUP(A1395,[1]HistoriaOrdenCW24031155!$C$2:$O$1413,13,FALSE)</f>
        <v>44459</v>
      </c>
      <c r="H1395" t="str">
        <f t="shared" si="22"/>
        <v>Año 2</v>
      </c>
      <c r="I1395" s="2" t="str">
        <f>VLOOKUP(LEFT(A1395,3),TablasAnexas!$A$22:$B$41,2,FALSE)</f>
        <v>Nariño</v>
      </c>
      <c r="L1395" t="str">
        <f>VLOOKUP(A1395,[1]HistoriaOrdenCW24031155!$C$2:$F$1413,4,FALSE)</f>
        <v>Rafael Angel Garcia</v>
      </c>
    </row>
    <row r="1396" spans="1:12" x14ac:dyDescent="0.25">
      <c r="A1396" t="str">
        <f>VLOOKUP("SurOccidente",[1]HistoriaOrdenCW24031155!$B1398:$C$1413,2,FALSE)</f>
        <v>NAR.Llorente-3</v>
      </c>
      <c r="B1396" s="3">
        <f ca="1">SUMIF([1]HistoriaOrdenCW24031155!$C$1:$E$1413,A1396,[1]HistoriaOrdenCW24031155!$E:$E)</f>
        <v>312811902</v>
      </c>
      <c r="C1396" s="1">
        <f>SUMIFS([1]HistoriaOrdenCW24031155!$E$2:$E$1413,[1]HistoriaOrdenCW24031155!$C$2:$C$1413,A1396,[1]HistoriaOrdenCW24031155!$Z$2:$Z$1413,"")</f>
        <v>312811902</v>
      </c>
      <c r="D1396" s="1">
        <f>SUMIFS([1]HistoriaOrdenCW24031155!$E$2:$E$1413,[1]HistoriaOrdenCW24031155!$C$2:$C$1413,A1396,[1]HistoriaOrdenCW24031155!$Z$2:$Z$1413,"&gt; 0")</f>
        <v>0</v>
      </c>
      <c r="E1396" s="4" t="str">
        <f>IFERROR(IF(VLOOKUP(A1396,[1]HistoriaOrdenCW24031155!$C$2:$Z$1413,24,FALSE)=0,"",VLOOKUP(A1396,[1]HistoriaOrdenCW24031155!$C$2:$Z$1413,24,FALSE)),"")</f>
        <v/>
      </c>
      <c r="F1396" s="2" t="str">
        <f>MID(IF(VLOOKUP("SurOccidente",[1]HistoriaOrdenCW24031155!$B1398:$D$1413,2,FALSE)="NA","",(VLOOKUP("SurOccidente",[1]HistoriaOrdenCW24031155!$B1398:$D$1413,3,FALSE))),1,90)</f>
        <v>Plan de Expansion - EB Tipo Torre - Cimentacion e Instalacion Torre</v>
      </c>
      <c r="G1396" s="4">
        <f>VLOOKUP(A1396,[1]HistoriaOrdenCW24031155!$C$2:$O$1413,13,FALSE)</f>
        <v>44459</v>
      </c>
      <c r="H1396" t="str">
        <f t="shared" si="22"/>
        <v>Año 2</v>
      </c>
      <c r="I1396" s="2" t="str">
        <f>VLOOKUP(LEFT(A1396,3),TablasAnexas!$A$22:$B$41,2,FALSE)</f>
        <v>Nariño</v>
      </c>
      <c r="L1396" t="str">
        <f>VLOOKUP(A1396,[1]HistoriaOrdenCW24031155!$C$2:$F$1413,4,FALSE)</f>
        <v>Rafael Angel Garcia</v>
      </c>
    </row>
    <row r="1397" spans="1:12" x14ac:dyDescent="0.25">
      <c r="A1397" t="str">
        <f>VLOOKUP("SurOccidente",[1]HistoriaOrdenCW24031155!$B1399:$C$1413,2,FALSE)</f>
        <v>NAR.Llorente-3</v>
      </c>
      <c r="B1397" s="3">
        <f ca="1">SUMIF([1]HistoriaOrdenCW24031155!$C$1:$E$1413,A1397,[1]HistoriaOrdenCW24031155!$E:$E)</f>
        <v>312811902</v>
      </c>
      <c r="C1397" s="1">
        <f>SUMIFS([1]HistoriaOrdenCW24031155!$E$2:$E$1413,[1]HistoriaOrdenCW24031155!$C$2:$C$1413,A1397,[1]HistoriaOrdenCW24031155!$Z$2:$Z$1413,"")</f>
        <v>312811902</v>
      </c>
      <c r="D1397" s="1">
        <f>SUMIFS([1]HistoriaOrdenCW24031155!$E$2:$E$1413,[1]HistoriaOrdenCW24031155!$C$2:$C$1413,A1397,[1]HistoriaOrdenCW24031155!$Z$2:$Z$1413,"&gt; 0")</f>
        <v>0</v>
      </c>
      <c r="E1397" s="4" t="str">
        <f>IFERROR(IF(VLOOKUP(A1397,[1]HistoriaOrdenCW24031155!$C$2:$Z$1413,24,FALSE)=0,"",VLOOKUP(A1397,[1]HistoriaOrdenCW24031155!$C$2:$Z$1413,24,FALSE)),"")</f>
        <v/>
      </c>
      <c r="F1397" s="2" t="str">
        <f>MID(IF(VLOOKUP("SurOccidente",[1]HistoriaOrdenCW24031155!$B1399:$D$1413,2,FALSE)="NA","",(VLOOKUP("SurOccidente",[1]HistoriaOrdenCW24031155!$B1399:$D$1413,3,FALSE))),1,90)</f>
        <v>Plan de Expansion - EB Tipo Torre - Suministro de Torre</v>
      </c>
      <c r="G1397" s="4">
        <f>VLOOKUP(A1397,[1]HistoriaOrdenCW24031155!$C$2:$O$1413,13,FALSE)</f>
        <v>44459</v>
      </c>
      <c r="H1397" t="str">
        <f t="shared" si="22"/>
        <v>Año 2</v>
      </c>
      <c r="I1397" s="2" t="str">
        <f>VLOOKUP(LEFT(A1397,3),TablasAnexas!$A$22:$B$41,2,FALSE)</f>
        <v>Nariño</v>
      </c>
      <c r="L1397" t="str">
        <f>VLOOKUP(A1397,[1]HistoriaOrdenCW24031155!$C$2:$F$1413,4,FALSE)</f>
        <v>Rafael Angel Garcia</v>
      </c>
    </row>
    <row r="1398" spans="1:12" x14ac:dyDescent="0.25">
      <c r="B1398" s="3"/>
      <c r="E1398" s="4"/>
      <c r="G1398" s="4"/>
      <c r="I1398" s="2"/>
    </row>
    <row r="1399" spans="1:12" x14ac:dyDescent="0.25">
      <c r="B1399" s="3"/>
      <c r="E1399" s="4"/>
      <c r="G1399" s="4"/>
      <c r="I1399" s="2"/>
    </row>
    <row r="1400" spans="1:12" x14ac:dyDescent="0.25">
      <c r="B1400" s="3"/>
      <c r="E1400" s="4"/>
      <c r="G1400" s="4"/>
      <c r="I1400" s="2"/>
    </row>
    <row r="1401" spans="1:12" x14ac:dyDescent="0.25">
      <c r="B1401" s="3"/>
      <c r="E1401" s="4"/>
      <c r="G1401" s="4"/>
      <c r="I1401" s="2"/>
    </row>
    <row r="1402" spans="1:12" x14ac:dyDescent="0.25">
      <c r="B1402" s="3"/>
      <c r="E1402" s="4"/>
      <c r="G1402" s="4"/>
      <c r="I1402" s="2"/>
    </row>
    <row r="1403" spans="1:12" x14ac:dyDescent="0.25">
      <c r="B1403" s="3"/>
      <c r="E1403" s="4"/>
      <c r="G1403" s="4"/>
      <c r="I1403" s="2"/>
    </row>
    <row r="1404" spans="1:12" x14ac:dyDescent="0.25">
      <c r="B1404" s="3"/>
      <c r="E1404" s="4"/>
      <c r="G1404" s="4"/>
      <c r="I1404" s="2"/>
    </row>
    <row r="1405" spans="1:12" x14ac:dyDescent="0.25">
      <c r="B1405" s="3"/>
      <c r="E1405" s="4"/>
      <c r="G1405" s="4"/>
      <c r="I1405" s="2"/>
    </row>
    <row r="1406" spans="1:12" x14ac:dyDescent="0.25">
      <c r="B1406" s="3"/>
      <c r="E1406" s="4"/>
      <c r="G1406" s="4"/>
      <c r="I1406" s="2"/>
    </row>
    <row r="1407" spans="1:12" x14ac:dyDescent="0.25">
      <c r="B1407" s="3"/>
      <c r="E1407" s="4"/>
      <c r="G1407" s="4"/>
      <c r="I1407" s="2"/>
    </row>
    <row r="1408" spans="1:12" x14ac:dyDescent="0.25">
      <c r="B1408" s="3"/>
      <c r="E1408" s="4"/>
      <c r="G1408" s="4"/>
      <c r="I1408" s="2"/>
    </row>
    <row r="1409" spans="2:9" x14ac:dyDescent="0.25">
      <c r="B1409" s="3"/>
      <c r="E1409" s="4"/>
      <c r="G1409" s="4"/>
      <c r="I1409" s="2"/>
    </row>
    <row r="1410" spans="2:9" x14ac:dyDescent="0.25">
      <c r="B1410" s="3"/>
      <c r="E1410" s="4"/>
      <c r="G1410" s="4"/>
      <c r="I1410" s="2"/>
    </row>
    <row r="1411" spans="2:9" x14ac:dyDescent="0.25">
      <c r="B1411" s="3"/>
      <c r="E1411" s="4"/>
      <c r="G1411" s="4"/>
      <c r="I1411" s="2"/>
    </row>
    <row r="1412" spans="2:9" x14ac:dyDescent="0.25">
      <c r="B1412" s="3"/>
      <c r="E1412" s="4"/>
      <c r="G1412" s="4"/>
      <c r="I1412" s="2"/>
    </row>
    <row r="1413" spans="2:9" x14ac:dyDescent="0.25">
      <c r="B1413" s="3"/>
      <c r="E1413" s="4"/>
      <c r="G1413" s="4"/>
      <c r="I1413" s="2"/>
    </row>
    <row r="1414" spans="2:9" x14ac:dyDescent="0.25">
      <c r="B1414" s="3"/>
      <c r="E1414" s="4"/>
      <c r="G1414" s="4"/>
      <c r="I1414" s="2"/>
    </row>
    <row r="1415" spans="2:9" x14ac:dyDescent="0.25">
      <c r="B1415" s="3"/>
      <c r="E1415" s="4"/>
      <c r="G1415" s="4"/>
      <c r="I1415" s="2"/>
    </row>
    <row r="1416" spans="2:9" x14ac:dyDescent="0.25">
      <c r="B1416" s="3"/>
      <c r="E1416" s="4"/>
      <c r="G1416" s="4"/>
      <c r="I1416" s="2"/>
    </row>
    <row r="1417" spans="2:9" x14ac:dyDescent="0.25">
      <c r="B1417" s="3"/>
      <c r="E1417" s="4"/>
      <c r="G1417" s="4"/>
      <c r="I1417" s="2"/>
    </row>
    <row r="1418" spans="2:9" x14ac:dyDescent="0.25">
      <c r="B1418" s="3"/>
      <c r="E1418" s="4"/>
      <c r="G1418" s="4"/>
      <c r="I1418" s="2"/>
    </row>
    <row r="1419" spans="2:9" x14ac:dyDescent="0.25">
      <c r="B1419" s="3"/>
      <c r="E1419" s="4"/>
      <c r="G1419" s="4"/>
      <c r="I1419" s="2"/>
    </row>
    <row r="1420" spans="2:9" x14ac:dyDescent="0.25">
      <c r="B1420" s="3"/>
      <c r="E1420" s="4"/>
      <c r="G1420" s="4"/>
      <c r="I1420" s="2"/>
    </row>
    <row r="1421" spans="2:9" x14ac:dyDescent="0.25">
      <c r="B1421" s="3"/>
      <c r="E1421" s="4"/>
      <c r="G1421" s="4"/>
      <c r="I1421" s="2"/>
    </row>
    <row r="1422" spans="2:9" x14ac:dyDescent="0.25">
      <c r="B1422" s="3"/>
      <c r="E1422" s="4"/>
      <c r="G1422" s="4"/>
      <c r="I1422" s="2"/>
    </row>
    <row r="1423" spans="2:9" x14ac:dyDescent="0.25">
      <c r="B1423" s="3"/>
      <c r="E1423" s="4"/>
      <c r="G1423" s="4"/>
      <c r="I1423" s="2"/>
    </row>
    <row r="1424" spans="2:9" x14ac:dyDescent="0.25">
      <c r="B1424" s="3"/>
      <c r="E1424" s="4"/>
      <c r="G1424" s="4"/>
      <c r="I1424" s="2"/>
    </row>
    <row r="1425" spans="2:9" x14ac:dyDescent="0.25">
      <c r="B1425" s="3"/>
      <c r="E1425" s="4"/>
      <c r="G1425" s="4"/>
      <c r="I1425" s="2"/>
    </row>
    <row r="1426" spans="2:9" x14ac:dyDescent="0.25">
      <c r="B1426" s="3"/>
      <c r="E1426" s="4"/>
      <c r="G1426" s="4"/>
      <c r="I1426" s="2"/>
    </row>
    <row r="1427" spans="2:9" x14ac:dyDescent="0.25">
      <c r="B1427" s="3"/>
      <c r="E1427" s="4"/>
      <c r="G1427" s="4"/>
      <c r="I1427" s="2"/>
    </row>
    <row r="1428" spans="2:9" x14ac:dyDescent="0.25">
      <c r="B1428" s="3"/>
      <c r="E1428" s="4"/>
      <c r="G1428" s="4"/>
      <c r="I1428" s="2"/>
    </row>
    <row r="1429" spans="2:9" x14ac:dyDescent="0.25">
      <c r="B1429" s="3"/>
      <c r="E1429" s="4"/>
      <c r="G1429" s="4"/>
      <c r="I1429" s="2"/>
    </row>
    <row r="1430" spans="2:9" x14ac:dyDescent="0.25">
      <c r="B1430" s="3"/>
      <c r="E1430" s="4"/>
      <c r="G1430" s="4"/>
      <c r="I1430" s="2"/>
    </row>
    <row r="1431" spans="2:9" x14ac:dyDescent="0.25">
      <c r="B1431" s="3"/>
      <c r="E1431" s="4"/>
      <c r="G1431" s="4"/>
      <c r="I1431" s="2"/>
    </row>
    <row r="1432" spans="2:9" x14ac:dyDescent="0.25">
      <c r="B1432" s="3"/>
      <c r="E1432" s="4"/>
      <c r="G1432" s="4"/>
      <c r="I1432" s="2"/>
    </row>
    <row r="1433" spans="2:9" x14ac:dyDescent="0.25">
      <c r="B1433" s="3"/>
      <c r="E1433" s="4"/>
      <c r="G1433" s="4"/>
      <c r="I1433" s="2"/>
    </row>
    <row r="1434" spans="2:9" x14ac:dyDescent="0.25">
      <c r="B1434" s="3"/>
      <c r="E1434" s="4"/>
      <c r="G1434" s="4"/>
      <c r="I1434" s="2"/>
    </row>
    <row r="1435" spans="2:9" x14ac:dyDescent="0.25">
      <c r="B1435" s="3"/>
      <c r="E1435" s="4"/>
      <c r="G1435" s="4"/>
      <c r="I1435" s="2"/>
    </row>
    <row r="1436" spans="2:9" x14ac:dyDescent="0.25">
      <c r="B1436" s="3"/>
      <c r="E1436" s="4"/>
      <c r="G1436" s="4"/>
      <c r="I1436" s="2"/>
    </row>
    <row r="1437" spans="2:9" x14ac:dyDescent="0.25">
      <c r="B1437" s="3"/>
      <c r="E1437" s="4"/>
      <c r="G1437" s="4"/>
      <c r="I1437" s="2"/>
    </row>
    <row r="1438" spans="2:9" x14ac:dyDescent="0.25">
      <c r="B1438" s="3"/>
      <c r="E1438" s="4"/>
      <c r="G1438" s="4"/>
      <c r="I1438" s="2"/>
    </row>
    <row r="1439" spans="2:9" x14ac:dyDescent="0.25">
      <c r="B1439" s="3"/>
      <c r="E1439" s="4"/>
      <c r="G1439" s="4"/>
      <c r="I1439" s="2"/>
    </row>
    <row r="1440" spans="2:9" x14ac:dyDescent="0.25">
      <c r="B1440" s="3"/>
      <c r="E1440" s="4"/>
      <c r="G1440" s="4"/>
      <c r="I1440" s="2"/>
    </row>
    <row r="1441" spans="2:9" x14ac:dyDescent="0.25">
      <c r="B1441" s="3"/>
      <c r="E1441" s="4"/>
      <c r="G1441" s="4"/>
      <c r="I1441" s="2"/>
    </row>
    <row r="1442" spans="2:9" x14ac:dyDescent="0.25">
      <c r="B1442" s="3"/>
      <c r="E1442" s="4"/>
      <c r="G1442" s="4"/>
      <c r="I1442" s="2"/>
    </row>
    <row r="1443" spans="2:9" x14ac:dyDescent="0.25">
      <c r="B1443" s="3"/>
      <c r="E1443" s="4"/>
      <c r="G1443" s="4"/>
      <c r="I1443" s="2"/>
    </row>
    <row r="1444" spans="2:9" x14ac:dyDescent="0.25">
      <c r="B1444" s="3"/>
      <c r="E1444" s="4"/>
      <c r="G1444" s="4"/>
      <c r="I1444" s="2"/>
    </row>
    <row r="1445" spans="2:9" x14ac:dyDescent="0.25">
      <c r="B1445" s="3"/>
      <c r="E1445" s="4"/>
      <c r="G1445" s="4"/>
      <c r="I1445" s="2"/>
    </row>
    <row r="1446" spans="2:9" x14ac:dyDescent="0.25">
      <c r="B1446" s="3"/>
      <c r="E1446" s="4"/>
      <c r="G1446" s="4"/>
      <c r="I1446" s="2"/>
    </row>
    <row r="1447" spans="2:9" x14ac:dyDescent="0.25">
      <c r="B1447" s="3"/>
      <c r="E1447" s="4"/>
      <c r="G1447" s="4"/>
      <c r="I1447" s="2"/>
    </row>
    <row r="1448" spans="2:9" x14ac:dyDescent="0.25">
      <c r="B1448" s="3"/>
      <c r="E1448" s="4"/>
      <c r="G1448" s="4"/>
      <c r="I1448" s="2"/>
    </row>
    <row r="1449" spans="2:9" x14ac:dyDescent="0.25">
      <c r="B1449" s="3"/>
      <c r="E1449" s="4"/>
      <c r="G1449" s="4"/>
      <c r="I1449" s="2"/>
    </row>
    <row r="1450" spans="2:9" x14ac:dyDescent="0.25">
      <c r="B1450" s="3"/>
      <c r="E1450" s="4"/>
      <c r="G1450" s="4"/>
      <c r="I1450" s="2"/>
    </row>
    <row r="1451" spans="2:9" x14ac:dyDescent="0.25">
      <c r="B1451" s="3"/>
      <c r="E1451" s="4"/>
      <c r="G1451" s="4"/>
      <c r="I1451" s="2"/>
    </row>
    <row r="1452" spans="2:9" x14ac:dyDescent="0.25">
      <c r="B1452" s="3"/>
      <c r="E1452" s="4"/>
      <c r="G1452" s="4"/>
      <c r="I1452" s="2"/>
    </row>
    <row r="1453" spans="2:9" x14ac:dyDescent="0.25">
      <c r="B1453" s="3"/>
      <c r="E1453" s="4"/>
      <c r="G1453" s="4"/>
      <c r="I1453" s="2"/>
    </row>
    <row r="1454" spans="2:9" x14ac:dyDescent="0.25">
      <c r="B1454" s="3"/>
      <c r="E1454" s="4"/>
      <c r="G1454" s="4"/>
      <c r="I1454" s="2"/>
    </row>
    <row r="1455" spans="2:9" x14ac:dyDescent="0.25">
      <c r="B1455" s="3"/>
      <c r="E1455" s="4"/>
      <c r="G1455" s="4"/>
      <c r="I1455" s="2"/>
    </row>
    <row r="1456" spans="2:9" x14ac:dyDescent="0.25">
      <c r="B1456" s="3"/>
      <c r="E1456" s="4"/>
      <c r="G1456" s="4"/>
      <c r="I1456" s="2"/>
    </row>
    <row r="1457" spans="2:9" x14ac:dyDescent="0.25">
      <c r="B1457" s="3"/>
      <c r="E1457" s="4"/>
      <c r="G1457" s="4"/>
      <c r="I1457" s="2"/>
    </row>
    <row r="1458" spans="2:9" x14ac:dyDescent="0.25">
      <c r="B1458" s="3"/>
      <c r="E1458" s="4"/>
      <c r="G1458" s="4"/>
      <c r="I1458" s="2"/>
    </row>
    <row r="1459" spans="2:9" x14ac:dyDescent="0.25">
      <c r="B1459" s="3"/>
      <c r="E1459" s="4"/>
      <c r="G1459" s="4"/>
      <c r="I1459" s="2"/>
    </row>
    <row r="1460" spans="2:9" x14ac:dyDescent="0.25">
      <c r="B1460" s="3"/>
      <c r="E1460" s="4"/>
      <c r="G1460" s="4"/>
      <c r="I1460" s="2"/>
    </row>
    <row r="1461" spans="2:9" x14ac:dyDescent="0.25">
      <c r="B1461" s="3"/>
      <c r="E1461" s="4"/>
      <c r="G1461" s="4"/>
      <c r="I1461" s="2"/>
    </row>
    <row r="1462" spans="2:9" x14ac:dyDescent="0.25">
      <c r="B1462" s="3"/>
      <c r="E1462" s="4"/>
      <c r="G1462" s="4"/>
      <c r="I1462" s="2"/>
    </row>
    <row r="1463" spans="2:9" x14ac:dyDescent="0.25">
      <c r="B1463" s="3"/>
      <c r="E1463" s="4"/>
      <c r="G1463" s="4"/>
      <c r="I1463" s="2"/>
    </row>
    <row r="1464" spans="2:9" x14ac:dyDescent="0.25">
      <c r="B1464" s="3"/>
      <c r="E1464" s="4"/>
      <c r="G1464" s="4"/>
      <c r="I1464" s="2"/>
    </row>
    <row r="1465" spans="2:9" x14ac:dyDescent="0.25">
      <c r="B1465" s="3"/>
      <c r="E1465" s="4"/>
      <c r="G1465" s="4"/>
      <c r="I1465" s="2"/>
    </row>
    <row r="1466" spans="2:9" x14ac:dyDescent="0.25">
      <c r="B1466" s="3"/>
      <c r="E1466" s="4"/>
      <c r="G1466" s="4"/>
      <c r="I1466" s="2"/>
    </row>
    <row r="1467" spans="2:9" x14ac:dyDescent="0.25">
      <c r="B1467" s="3"/>
      <c r="E1467" s="4"/>
      <c r="G1467" s="4"/>
      <c r="I1467" s="2"/>
    </row>
    <row r="1468" spans="2:9" x14ac:dyDescent="0.25">
      <c r="B1468" s="3"/>
      <c r="E1468" s="4"/>
      <c r="G1468" s="4"/>
      <c r="I1468" s="2"/>
    </row>
    <row r="1469" spans="2:9" x14ac:dyDescent="0.25">
      <c r="B1469" s="3"/>
      <c r="E1469" s="4"/>
      <c r="G1469" s="4"/>
      <c r="I1469" s="2"/>
    </row>
    <row r="1470" spans="2:9" x14ac:dyDescent="0.25">
      <c r="B1470" s="3"/>
      <c r="E1470" s="4"/>
      <c r="G1470" s="4"/>
      <c r="I1470" s="2"/>
    </row>
    <row r="1471" spans="2:9" x14ac:dyDescent="0.25">
      <c r="B1471" s="3"/>
      <c r="E1471" s="4"/>
      <c r="G1471" s="4"/>
      <c r="I1471" s="2"/>
    </row>
    <row r="1472" spans="2:9" x14ac:dyDescent="0.25">
      <c r="B1472" s="3"/>
      <c r="E1472" s="4"/>
      <c r="G1472" s="4"/>
      <c r="I1472" s="2"/>
    </row>
    <row r="1473" spans="2:9" x14ac:dyDescent="0.25">
      <c r="B1473" s="3"/>
      <c r="E1473" s="4"/>
      <c r="G1473" s="4"/>
      <c r="I1473" s="2"/>
    </row>
    <row r="1474" spans="2:9" x14ac:dyDescent="0.25">
      <c r="B1474" s="3"/>
      <c r="E1474" s="4"/>
      <c r="G1474" s="4"/>
      <c r="I1474" s="2"/>
    </row>
    <row r="1475" spans="2:9" x14ac:dyDescent="0.25">
      <c r="B1475" s="3"/>
      <c r="E1475" s="4"/>
      <c r="G1475" s="4"/>
      <c r="I1475" s="2"/>
    </row>
    <row r="1476" spans="2:9" x14ac:dyDescent="0.25">
      <c r="B1476" s="3"/>
      <c r="E1476" s="4"/>
      <c r="G1476" s="4"/>
      <c r="I1476" s="2"/>
    </row>
    <row r="1477" spans="2:9" x14ac:dyDescent="0.25">
      <c r="B1477" s="3"/>
      <c r="E1477" s="4"/>
      <c r="G1477" s="4"/>
      <c r="I1477" s="2"/>
    </row>
    <row r="1478" spans="2:9" x14ac:dyDescent="0.25">
      <c r="B1478" s="3"/>
      <c r="E1478" s="4"/>
      <c r="G1478" s="4"/>
      <c r="I1478" s="2"/>
    </row>
    <row r="1479" spans="2:9" x14ac:dyDescent="0.25">
      <c r="B1479" s="3"/>
      <c r="E1479" s="4"/>
      <c r="G1479" s="4"/>
      <c r="I1479" s="2"/>
    </row>
    <row r="1480" spans="2:9" x14ac:dyDescent="0.25">
      <c r="B1480" s="3"/>
      <c r="E1480" s="4"/>
      <c r="G1480" s="4"/>
      <c r="I1480" s="2"/>
    </row>
    <row r="1481" spans="2:9" x14ac:dyDescent="0.25">
      <c r="B1481" s="3"/>
      <c r="E1481" s="4"/>
      <c r="G1481" s="4"/>
      <c r="I1481" s="2"/>
    </row>
    <row r="1482" spans="2:9" x14ac:dyDescent="0.25">
      <c r="B1482" s="3"/>
      <c r="E1482" s="4"/>
      <c r="G1482" s="4"/>
      <c r="I1482" s="2"/>
    </row>
    <row r="1483" spans="2:9" x14ac:dyDescent="0.25">
      <c r="B1483" s="3"/>
      <c r="E1483" s="4"/>
      <c r="G1483" s="4"/>
      <c r="I1483" s="2"/>
    </row>
    <row r="1484" spans="2:9" x14ac:dyDescent="0.25">
      <c r="B1484" s="3"/>
      <c r="E1484" s="4"/>
      <c r="G1484" s="4"/>
      <c r="I1484" s="2"/>
    </row>
    <row r="1485" spans="2:9" x14ac:dyDescent="0.25">
      <c r="B1485" s="3"/>
      <c r="E1485" s="4"/>
      <c r="G1485" s="4"/>
      <c r="I1485" s="2"/>
    </row>
    <row r="1486" spans="2:9" x14ac:dyDescent="0.25">
      <c r="B1486" s="3"/>
      <c r="E1486" s="4"/>
      <c r="G1486" s="4"/>
      <c r="I1486" s="2"/>
    </row>
    <row r="1487" spans="2:9" x14ac:dyDescent="0.25">
      <c r="B1487" s="3"/>
      <c r="E1487" s="4"/>
      <c r="G1487" s="4"/>
      <c r="I1487" s="2"/>
    </row>
    <row r="1488" spans="2:9" x14ac:dyDescent="0.25">
      <c r="B1488" s="3"/>
      <c r="E1488" s="4"/>
      <c r="G1488" s="4"/>
      <c r="I1488" s="2"/>
    </row>
    <row r="1489" spans="2:9" x14ac:dyDescent="0.25">
      <c r="B1489" s="3"/>
      <c r="E1489" s="4"/>
      <c r="G1489" s="4"/>
      <c r="I1489" s="2"/>
    </row>
    <row r="1490" spans="2:9" x14ac:dyDescent="0.25">
      <c r="B1490" s="3"/>
      <c r="E1490" s="4"/>
      <c r="G1490" s="4"/>
      <c r="I1490" s="2"/>
    </row>
    <row r="1491" spans="2:9" x14ac:dyDescent="0.25">
      <c r="B1491" s="3"/>
      <c r="E1491" s="4"/>
      <c r="G1491" s="4"/>
      <c r="I1491" s="2"/>
    </row>
    <row r="1492" spans="2:9" x14ac:dyDescent="0.25">
      <c r="B1492" s="3"/>
      <c r="E1492" s="4"/>
      <c r="G1492" s="4"/>
      <c r="I1492" s="2"/>
    </row>
    <row r="1493" spans="2:9" x14ac:dyDescent="0.25">
      <c r="B1493" s="3"/>
      <c r="E1493" s="4"/>
      <c r="G1493" s="4"/>
      <c r="I1493" s="2"/>
    </row>
    <row r="1494" spans="2:9" x14ac:dyDescent="0.25">
      <c r="B1494" s="3"/>
      <c r="E1494" s="4"/>
      <c r="G1494" s="4"/>
      <c r="I1494" s="2"/>
    </row>
    <row r="1495" spans="2:9" x14ac:dyDescent="0.25">
      <c r="B1495" s="3"/>
      <c r="E1495" s="4"/>
      <c r="G1495" s="4"/>
      <c r="I1495" s="2"/>
    </row>
    <row r="1496" spans="2:9" x14ac:dyDescent="0.25">
      <c r="B1496" s="3"/>
      <c r="E1496" s="4"/>
      <c r="G1496" s="4"/>
      <c r="I1496" s="2"/>
    </row>
    <row r="1497" spans="2:9" x14ac:dyDescent="0.25">
      <c r="B1497" s="3"/>
      <c r="E1497" s="4"/>
      <c r="G1497" s="4"/>
      <c r="I1497" s="2"/>
    </row>
    <row r="1498" spans="2:9" x14ac:dyDescent="0.25">
      <c r="B1498" s="3"/>
      <c r="E1498" s="4"/>
      <c r="G1498" s="4"/>
      <c r="I1498" s="2"/>
    </row>
  </sheetData>
  <autoFilter ref="A1:L14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3"/>
  <sheetViews>
    <sheetView topLeftCell="A837" zoomScale="80" zoomScaleNormal="80" workbookViewId="0">
      <selection activeCell="G854" sqref="G854"/>
    </sheetView>
  </sheetViews>
  <sheetFormatPr baseColWidth="10" defaultRowHeight="15" x14ac:dyDescent="0.25"/>
  <cols>
    <col min="1" max="1" width="18.42578125" customWidth="1"/>
    <col min="2" max="2" width="14.42578125" customWidth="1"/>
    <col min="3" max="3" width="27.7109375" customWidth="1"/>
    <col min="4" max="5" width="11.28515625" customWidth="1"/>
    <col min="6" max="56" width="12.85546875" customWidth="1"/>
    <col min="57" max="96" width="13.85546875" customWidth="1"/>
    <col min="97" max="189" width="15" customWidth="1"/>
    <col min="190" max="196" width="16.5703125" customWidth="1"/>
    <col min="197" max="197" width="17.85546875" customWidth="1"/>
    <col min="198" max="198" width="19.140625" customWidth="1"/>
    <col min="199" max="199" width="12.85546875" customWidth="1"/>
    <col min="200" max="200" width="19.140625" customWidth="1"/>
    <col min="201" max="201" width="12.85546875" customWidth="1"/>
    <col min="202" max="202" width="19.140625" customWidth="1"/>
    <col min="203" max="203" width="12.85546875" customWidth="1"/>
    <col min="204" max="204" width="19.140625" customWidth="1"/>
    <col min="205" max="205" width="12.85546875" customWidth="1"/>
    <col min="206" max="206" width="19.140625" customWidth="1"/>
    <col min="207" max="207" width="12.85546875" customWidth="1"/>
    <col min="208" max="208" width="19.140625" customWidth="1"/>
    <col min="209" max="209" width="12.85546875" customWidth="1"/>
    <col min="210" max="210" width="19.140625" customWidth="1"/>
    <col min="211" max="211" width="12.85546875" customWidth="1"/>
    <col min="212" max="212" width="19.140625" customWidth="1"/>
    <col min="213" max="213" width="12.85546875" customWidth="1"/>
    <col min="214" max="214" width="19.140625" customWidth="1"/>
    <col min="215" max="215" width="13.85546875" customWidth="1"/>
    <col min="216" max="216" width="19.140625" customWidth="1"/>
    <col min="217" max="217" width="12.85546875" customWidth="1"/>
    <col min="218" max="218" width="19.140625" customWidth="1"/>
    <col min="219" max="219" width="12.85546875" customWidth="1"/>
    <col min="220" max="220" width="19.140625" customWidth="1"/>
    <col min="221" max="221" width="12.85546875" customWidth="1"/>
    <col min="222" max="222" width="19.140625" customWidth="1"/>
    <col min="223" max="223" width="12.85546875" customWidth="1"/>
    <col min="224" max="224" width="19.140625" customWidth="1"/>
    <col min="225" max="225" width="12.85546875" customWidth="1"/>
    <col min="226" max="226" width="19.140625" customWidth="1"/>
    <col min="227" max="227" width="12.85546875" customWidth="1"/>
    <col min="228" max="228" width="19.140625" customWidth="1"/>
    <col min="229" max="229" width="12.85546875" customWidth="1"/>
    <col min="230" max="230" width="19.140625" customWidth="1"/>
    <col min="231" max="231" width="12.85546875" customWidth="1"/>
    <col min="232" max="232" width="19.140625" customWidth="1"/>
    <col min="233" max="233" width="12.85546875" customWidth="1"/>
    <col min="234" max="234" width="19.140625" customWidth="1"/>
    <col min="235" max="235" width="12.85546875" customWidth="1"/>
    <col min="236" max="236" width="19.140625" customWidth="1"/>
    <col min="237" max="237" width="12.85546875" customWidth="1"/>
    <col min="238" max="238" width="19.140625" customWidth="1"/>
    <col min="239" max="239" width="12.85546875" customWidth="1"/>
    <col min="240" max="240" width="19.140625" customWidth="1"/>
    <col min="241" max="241" width="12.85546875" customWidth="1"/>
    <col min="242" max="242" width="19.140625" customWidth="1"/>
    <col min="243" max="243" width="12.85546875" customWidth="1"/>
    <col min="244" max="244" width="19.140625" customWidth="1"/>
    <col min="245" max="245" width="12.85546875" customWidth="1"/>
    <col min="246" max="246" width="19.140625" customWidth="1"/>
    <col min="247" max="247" width="12.85546875" customWidth="1"/>
    <col min="248" max="248" width="19.140625" customWidth="1"/>
    <col min="249" max="249" width="12.85546875" customWidth="1"/>
    <col min="250" max="250" width="19.140625" customWidth="1"/>
    <col min="251" max="251" width="12.85546875" customWidth="1"/>
    <col min="252" max="252" width="19.140625" customWidth="1"/>
    <col min="253" max="253" width="12.85546875" customWidth="1"/>
    <col min="254" max="254" width="19.140625" customWidth="1"/>
    <col min="255" max="255" width="12.85546875" customWidth="1"/>
    <col min="256" max="256" width="19.140625" customWidth="1"/>
    <col min="257" max="257" width="12.85546875" customWidth="1"/>
    <col min="258" max="258" width="19.140625" customWidth="1"/>
    <col min="259" max="259" width="12.85546875" customWidth="1"/>
    <col min="260" max="260" width="19.140625" customWidth="1"/>
    <col min="261" max="261" width="12.85546875" customWidth="1"/>
    <col min="262" max="262" width="19.140625" customWidth="1"/>
    <col min="263" max="263" width="12.85546875" customWidth="1"/>
    <col min="264" max="264" width="19.140625" customWidth="1"/>
    <col min="265" max="265" width="15" customWidth="1"/>
    <col min="266" max="266" width="19.140625" customWidth="1"/>
    <col min="267" max="267" width="12.85546875" customWidth="1"/>
    <col min="268" max="268" width="19.140625" customWidth="1"/>
    <col min="269" max="269" width="12.85546875" customWidth="1"/>
    <col min="270" max="270" width="19.140625" customWidth="1"/>
    <col min="271" max="271" width="12.85546875" customWidth="1"/>
    <col min="272" max="272" width="19.140625" customWidth="1"/>
    <col min="273" max="273" width="12.85546875" customWidth="1"/>
    <col min="274" max="274" width="19.140625" customWidth="1"/>
    <col min="275" max="275" width="13.85546875" customWidth="1"/>
    <col min="276" max="276" width="19.140625" customWidth="1"/>
    <col min="277" max="277" width="12.85546875" customWidth="1"/>
    <col min="278" max="278" width="19.140625" customWidth="1"/>
    <col min="279" max="279" width="12.85546875" customWidth="1"/>
    <col min="280" max="280" width="19.140625" customWidth="1"/>
    <col min="281" max="281" width="13.85546875" customWidth="1"/>
    <col min="282" max="282" width="19.140625" customWidth="1"/>
    <col min="283" max="283" width="12.85546875" customWidth="1"/>
    <col min="284" max="284" width="19.140625" customWidth="1"/>
    <col min="285" max="285" width="12.85546875" customWidth="1"/>
    <col min="286" max="286" width="19.140625" customWidth="1"/>
    <col min="287" max="287" width="12.85546875" customWidth="1"/>
    <col min="288" max="288" width="19.140625" customWidth="1"/>
    <col min="289" max="289" width="12.85546875" customWidth="1"/>
    <col min="290" max="290" width="19.140625" customWidth="1"/>
    <col min="291" max="291" width="12.85546875" customWidth="1"/>
    <col min="292" max="292" width="19.140625" customWidth="1"/>
    <col min="293" max="293" width="12.85546875" customWidth="1"/>
    <col min="294" max="294" width="19.140625" customWidth="1"/>
    <col min="295" max="295" width="12.85546875" customWidth="1"/>
    <col min="296" max="296" width="19.140625" customWidth="1"/>
    <col min="297" max="297" width="12.85546875" customWidth="1"/>
    <col min="298" max="298" width="19.140625" customWidth="1"/>
    <col min="299" max="299" width="12.85546875" customWidth="1"/>
    <col min="300" max="300" width="19.140625" customWidth="1"/>
    <col min="301" max="301" width="12.85546875" customWidth="1"/>
    <col min="302" max="302" width="19.140625" customWidth="1"/>
    <col min="303" max="303" width="12.85546875" customWidth="1"/>
    <col min="304" max="304" width="19.140625" customWidth="1"/>
    <col min="305" max="305" width="12.85546875" customWidth="1"/>
    <col min="306" max="306" width="19.140625" customWidth="1"/>
    <col min="307" max="307" width="12.85546875" customWidth="1"/>
    <col min="308" max="308" width="19.140625" customWidth="1"/>
    <col min="309" max="309" width="12.85546875" customWidth="1"/>
    <col min="310" max="310" width="19.140625" customWidth="1"/>
    <col min="311" max="311" width="12.85546875" customWidth="1"/>
    <col min="312" max="312" width="19.140625" customWidth="1"/>
    <col min="313" max="313" width="12.85546875" customWidth="1"/>
    <col min="314" max="314" width="19.140625" customWidth="1"/>
    <col min="315" max="315" width="12.85546875" customWidth="1"/>
    <col min="316" max="316" width="19.140625" customWidth="1"/>
    <col min="317" max="317" width="12.85546875" customWidth="1"/>
    <col min="318" max="318" width="19.140625" customWidth="1"/>
    <col min="319" max="319" width="12.85546875" customWidth="1"/>
    <col min="320" max="320" width="19.140625" customWidth="1"/>
    <col min="321" max="321" width="12.85546875" customWidth="1"/>
    <col min="322" max="322" width="19.140625" customWidth="1"/>
    <col min="323" max="323" width="12.85546875" customWidth="1"/>
    <col min="324" max="324" width="19.140625" customWidth="1"/>
    <col min="325" max="325" width="12.85546875" customWidth="1"/>
    <col min="326" max="326" width="19.140625" customWidth="1"/>
    <col min="327" max="327" width="12.85546875" customWidth="1"/>
    <col min="328" max="328" width="19.140625" customWidth="1"/>
    <col min="329" max="329" width="12.85546875" customWidth="1"/>
    <col min="330" max="330" width="19.140625" customWidth="1"/>
    <col min="331" max="331" width="12.85546875" customWidth="1"/>
    <col min="332" max="332" width="19.140625" customWidth="1"/>
    <col min="333" max="333" width="12.85546875" customWidth="1"/>
    <col min="334" max="334" width="19.140625" customWidth="1"/>
    <col min="335" max="335" width="12.85546875" customWidth="1"/>
    <col min="336" max="336" width="19.140625" customWidth="1"/>
    <col min="337" max="337" width="12.85546875" customWidth="1"/>
    <col min="338" max="338" width="19.140625" customWidth="1"/>
    <col min="339" max="339" width="12.85546875" customWidth="1"/>
    <col min="340" max="340" width="19.140625" customWidth="1"/>
    <col min="341" max="341" width="12.85546875" customWidth="1"/>
    <col min="342" max="342" width="19.140625" customWidth="1"/>
    <col min="343" max="343" width="12.85546875" customWidth="1"/>
    <col min="344" max="344" width="19.140625" customWidth="1"/>
    <col min="345" max="345" width="12.85546875" customWidth="1"/>
    <col min="346" max="346" width="19.140625" customWidth="1"/>
    <col min="347" max="347" width="12.85546875" customWidth="1"/>
    <col min="348" max="348" width="19.140625" customWidth="1"/>
    <col min="349" max="349" width="12.85546875" customWidth="1"/>
    <col min="350" max="350" width="19.140625" customWidth="1"/>
    <col min="351" max="351" width="12.85546875" customWidth="1"/>
    <col min="352" max="352" width="19.140625" customWidth="1"/>
    <col min="353" max="353" width="12.85546875" customWidth="1"/>
    <col min="354" max="354" width="19.140625" customWidth="1"/>
    <col min="355" max="355" width="12.85546875" customWidth="1"/>
    <col min="356" max="356" width="19.140625" customWidth="1"/>
    <col min="357" max="357" width="12.85546875" customWidth="1"/>
    <col min="358" max="358" width="19.140625" customWidth="1"/>
    <col min="359" max="359" width="12.85546875" customWidth="1"/>
    <col min="360" max="360" width="19.140625" customWidth="1"/>
    <col min="361" max="361" width="12.85546875" customWidth="1"/>
    <col min="362" max="362" width="19.140625" customWidth="1"/>
    <col min="363" max="363" width="12.85546875" customWidth="1"/>
    <col min="364" max="364" width="19.140625" customWidth="1"/>
    <col min="365" max="365" width="12.85546875" customWidth="1"/>
    <col min="366" max="366" width="19.140625" customWidth="1"/>
    <col min="367" max="367" width="12.85546875" customWidth="1"/>
    <col min="368" max="368" width="19.140625" customWidth="1"/>
    <col min="369" max="369" width="12.85546875" customWidth="1"/>
    <col min="370" max="370" width="19.140625" customWidth="1"/>
    <col min="371" max="371" width="12.85546875" customWidth="1"/>
    <col min="372" max="372" width="19.140625" customWidth="1"/>
    <col min="373" max="373" width="12.85546875" customWidth="1"/>
    <col min="374" max="374" width="19.140625" customWidth="1"/>
    <col min="375" max="375" width="12.85546875" customWidth="1"/>
    <col min="376" max="376" width="19.140625" customWidth="1"/>
    <col min="377" max="377" width="12.85546875" customWidth="1"/>
    <col min="378" max="378" width="19.140625" customWidth="1"/>
    <col min="379" max="379" width="12.85546875" customWidth="1"/>
    <col min="380" max="380" width="19.140625" customWidth="1"/>
    <col min="381" max="381" width="12.85546875" customWidth="1"/>
    <col min="382" max="382" width="19.140625" customWidth="1"/>
    <col min="383" max="383" width="12.85546875" customWidth="1"/>
    <col min="384" max="384" width="19.140625" customWidth="1"/>
    <col min="385" max="385" width="12.85546875" customWidth="1"/>
    <col min="386" max="386" width="19.140625" customWidth="1"/>
    <col min="387" max="387" width="12.85546875" customWidth="1"/>
    <col min="388" max="388" width="19.140625" customWidth="1"/>
    <col min="389" max="389" width="12.85546875" customWidth="1"/>
    <col min="390" max="390" width="19.140625" customWidth="1"/>
    <col min="391" max="391" width="12.85546875" customWidth="1"/>
    <col min="392" max="392" width="19.140625" customWidth="1"/>
    <col min="393" max="393" width="12.85546875" customWidth="1"/>
    <col min="394" max="394" width="19.140625" customWidth="1"/>
    <col min="395" max="395" width="12.85546875" customWidth="1"/>
    <col min="396" max="396" width="19.140625" customWidth="1"/>
    <col min="397" max="397" width="12.85546875" customWidth="1"/>
    <col min="398" max="398" width="19.140625" customWidth="1"/>
    <col min="399" max="399" width="12.85546875" customWidth="1"/>
    <col min="400" max="400" width="19.140625" customWidth="1"/>
    <col min="401" max="401" width="12.85546875" customWidth="1"/>
    <col min="402" max="402" width="19.140625" customWidth="1"/>
    <col min="403" max="403" width="12.85546875" customWidth="1"/>
    <col min="404" max="404" width="19.140625" customWidth="1"/>
    <col min="405" max="405" width="12.85546875" customWidth="1"/>
    <col min="406" max="406" width="19.140625" customWidth="1"/>
    <col min="407" max="407" width="12.85546875" customWidth="1"/>
    <col min="408" max="408" width="19.140625" customWidth="1"/>
    <col min="409" max="409" width="12.85546875" customWidth="1"/>
    <col min="410" max="410" width="19.140625" customWidth="1"/>
    <col min="411" max="411" width="12.85546875" customWidth="1"/>
    <col min="412" max="412" width="19.140625" customWidth="1"/>
    <col min="413" max="413" width="12.85546875" customWidth="1"/>
    <col min="414" max="414" width="19.140625" customWidth="1"/>
    <col min="415" max="415" width="12.85546875" customWidth="1"/>
    <col min="416" max="416" width="19.140625" customWidth="1"/>
    <col min="417" max="417" width="12.85546875" customWidth="1"/>
    <col min="418" max="418" width="19.140625" customWidth="1"/>
    <col min="419" max="419" width="12.85546875" customWidth="1"/>
    <col min="420" max="420" width="19.140625" customWidth="1"/>
    <col min="421" max="421" width="12.85546875" customWidth="1"/>
    <col min="422" max="422" width="19.140625" customWidth="1"/>
    <col min="423" max="423" width="12.85546875" customWidth="1"/>
    <col min="424" max="424" width="19.140625" customWidth="1"/>
    <col min="425" max="425" width="12.85546875" customWidth="1"/>
    <col min="426" max="426" width="19.140625" customWidth="1"/>
    <col min="427" max="427" width="12.85546875" customWidth="1"/>
    <col min="428" max="428" width="19.140625" customWidth="1"/>
    <col min="429" max="429" width="12.85546875" customWidth="1"/>
    <col min="430" max="430" width="19.140625" customWidth="1"/>
    <col min="431" max="431" width="12.85546875" customWidth="1"/>
    <col min="432" max="432" width="19.140625" customWidth="1"/>
    <col min="433" max="433" width="12.85546875" customWidth="1"/>
    <col min="434" max="434" width="19.140625" customWidth="1"/>
    <col min="435" max="435" width="12.85546875" customWidth="1"/>
    <col min="436" max="436" width="19.140625" customWidth="1"/>
    <col min="437" max="437" width="12.85546875" customWidth="1"/>
    <col min="438" max="438" width="19.140625" customWidth="1"/>
    <col min="439" max="439" width="13.85546875" customWidth="1"/>
    <col min="440" max="440" width="19.140625" customWidth="1"/>
    <col min="441" max="441" width="12.85546875" customWidth="1"/>
    <col min="442" max="442" width="19.140625" customWidth="1"/>
    <col min="443" max="443" width="12.85546875" customWidth="1"/>
    <col min="444" max="444" width="19.140625" customWidth="1"/>
    <col min="445" max="445" width="12.85546875" customWidth="1"/>
    <col min="446" max="446" width="19.140625" customWidth="1"/>
    <col min="447" max="447" width="12.85546875" customWidth="1"/>
    <col min="448" max="448" width="19.140625" customWidth="1"/>
    <col min="449" max="449" width="12.85546875" customWidth="1"/>
    <col min="450" max="450" width="19.140625" customWidth="1"/>
    <col min="451" max="451" width="12.85546875" customWidth="1"/>
    <col min="452" max="452" width="19.140625" customWidth="1"/>
    <col min="453" max="453" width="12.85546875" customWidth="1"/>
    <col min="454" max="454" width="19.140625" customWidth="1"/>
    <col min="455" max="455" width="12.85546875" customWidth="1"/>
    <col min="456" max="456" width="19.140625" customWidth="1"/>
    <col min="457" max="457" width="12.85546875" customWidth="1"/>
    <col min="458" max="458" width="19.140625" customWidth="1"/>
    <col min="459" max="459" width="12.85546875" customWidth="1"/>
    <col min="460" max="460" width="19.140625" customWidth="1"/>
    <col min="461" max="461" width="12.85546875" customWidth="1"/>
    <col min="462" max="462" width="19.140625" customWidth="1"/>
    <col min="463" max="463" width="12.85546875" customWidth="1"/>
    <col min="464" max="464" width="19.140625" customWidth="1"/>
    <col min="465" max="465" width="12.85546875" customWidth="1"/>
    <col min="466" max="466" width="19.140625" customWidth="1"/>
    <col min="467" max="467" width="12.85546875" customWidth="1"/>
    <col min="468" max="468" width="19.140625" customWidth="1"/>
    <col min="469" max="469" width="12.85546875" customWidth="1"/>
    <col min="470" max="470" width="19.140625" customWidth="1"/>
    <col min="471" max="471" width="12.85546875" customWidth="1"/>
    <col min="472" max="472" width="19.140625" customWidth="1"/>
    <col min="473" max="473" width="15" customWidth="1"/>
    <col min="474" max="474" width="19.140625" customWidth="1"/>
    <col min="475" max="475" width="12.85546875" customWidth="1"/>
    <col min="476" max="476" width="19.140625" customWidth="1"/>
    <col min="477" max="477" width="12.85546875" customWidth="1"/>
    <col min="478" max="478" width="19.140625" customWidth="1"/>
    <col min="479" max="479" width="12.85546875" customWidth="1"/>
    <col min="480" max="480" width="19.140625" customWidth="1"/>
    <col min="481" max="481" width="12.85546875" customWidth="1"/>
    <col min="482" max="482" width="19.140625" customWidth="1"/>
    <col min="483" max="483" width="12.85546875" customWidth="1"/>
    <col min="484" max="484" width="19.140625" customWidth="1"/>
    <col min="485" max="485" width="12.85546875" customWidth="1"/>
    <col min="486" max="486" width="19.140625" customWidth="1"/>
    <col min="487" max="487" width="12.85546875" customWidth="1"/>
    <col min="488" max="488" width="19.140625" customWidth="1"/>
    <col min="489" max="489" width="12.85546875" customWidth="1"/>
    <col min="490" max="490" width="19.140625" customWidth="1"/>
    <col min="491" max="491" width="12.85546875" customWidth="1"/>
    <col min="492" max="492" width="19.140625" customWidth="1"/>
    <col min="493" max="493" width="12.85546875" customWidth="1"/>
    <col min="494" max="494" width="19.140625" customWidth="1"/>
    <col min="495" max="495" width="12.85546875" customWidth="1"/>
    <col min="496" max="496" width="19.140625" customWidth="1"/>
    <col min="497" max="497" width="12.85546875" customWidth="1"/>
    <col min="498" max="498" width="19.140625" customWidth="1"/>
    <col min="499" max="499" width="12.85546875" customWidth="1"/>
    <col min="500" max="500" width="19.140625" customWidth="1"/>
    <col min="501" max="501" width="12.85546875" customWidth="1"/>
    <col min="502" max="502" width="19.140625" customWidth="1"/>
    <col min="503" max="503" width="12.85546875" customWidth="1"/>
    <col min="504" max="504" width="19.140625" customWidth="1"/>
    <col min="505" max="505" width="12.85546875" customWidth="1"/>
    <col min="506" max="506" width="19.140625" customWidth="1"/>
    <col min="507" max="507" width="12.85546875" customWidth="1"/>
    <col min="508" max="508" width="19.140625" customWidth="1"/>
    <col min="509" max="509" width="13.85546875" customWidth="1"/>
    <col min="510" max="510" width="19.140625" customWidth="1"/>
    <col min="511" max="511" width="12.85546875" customWidth="1"/>
    <col min="512" max="512" width="19.140625" customWidth="1"/>
    <col min="513" max="513" width="12.85546875" customWidth="1"/>
    <col min="514" max="514" width="19.140625" customWidth="1"/>
    <col min="515" max="515" width="12.85546875" customWidth="1"/>
    <col min="516" max="516" width="19.140625" customWidth="1"/>
    <col min="517" max="517" width="12.85546875" customWidth="1"/>
    <col min="518" max="518" width="19.140625" customWidth="1"/>
    <col min="519" max="519" width="12.85546875" customWidth="1"/>
    <col min="520" max="520" width="19.140625" customWidth="1"/>
    <col min="521" max="521" width="12.85546875" customWidth="1"/>
    <col min="522" max="522" width="19.140625" customWidth="1"/>
    <col min="523" max="523" width="13.85546875" customWidth="1"/>
    <col min="524" max="524" width="19.140625" customWidth="1"/>
    <col min="525" max="525" width="12.85546875" customWidth="1"/>
    <col min="526" max="526" width="19.140625" customWidth="1"/>
    <col min="527" max="527" width="12.85546875" customWidth="1"/>
    <col min="528" max="528" width="19.140625" customWidth="1"/>
    <col min="529" max="529" width="12.85546875" customWidth="1"/>
    <col min="530" max="530" width="19.140625" customWidth="1"/>
    <col min="531" max="531" width="12.85546875" customWidth="1"/>
    <col min="532" max="532" width="19.140625" customWidth="1"/>
    <col min="533" max="533" width="12.85546875" customWidth="1"/>
    <col min="534" max="534" width="19.140625" customWidth="1"/>
    <col min="535" max="535" width="12.85546875" customWidth="1"/>
    <col min="536" max="536" width="19.140625" customWidth="1"/>
    <col min="537" max="537" width="12.85546875" customWidth="1"/>
    <col min="538" max="538" width="19.140625" customWidth="1"/>
    <col min="539" max="539" width="12.85546875" customWidth="1"/>
    <col min="540" max="540" width="19.140625" customWidth="1"/>
    <col min="541" max="541" width="12.85546875" customWidth="1"/>
    <col min="542" max="542" width="19.140625" customWidth="1"/>
    <col min="543" max="543" width="12.85546875" customWidth="1"/>
    <col min="544" max="544" width="19.140625" customWidth="1"/>
    <col min="545" max="545" width="12.85546875" customWidth="1"/>
    <col min="546" max="546" width="19.140625" customWidth="1"/>
    <col min="547" max="547" width="12.85546875" customWidth="1"/>
    <col min="548" max="548" width="19.140625" customWidth="1"/>
    <col min="549" max="549" width="12.85546875" customWidth="1"/>
    <col min="550" max="550" width="19.140625" customWidth="1"/>
    <col min="551" max="551" width="12.85546875" customWidth="1"/>
    <col min="552" max="552" width="19.140625" customWidth="1"/>
    <col min="553" max="553" width="12.85546875" customWidth="1"/>
    <col min="554" max="554" width="19.140625" customWidth="1"/>
    <col min="555" max="555" width="12.85546875" customWidth="1"/>
    <col min="556" max="556" width="19.140625" customWidth="1"/>
    <col min="557" max="557" width="12.85546875" customWidth="1"/>
    <col min="558" max="558" width="19.140625" customWidth="1"/>
    <col min="559" max="559" width="12.85546875" customWidth="1"/>
    <col min="560" max="560" width="19.140625" customWidth="1"/>
    <col min="561" max="561" width="12.85546875" customWidth="1"/>
    <col min="562" max="562" width="19.140625" customWidth="1"/>
    <col min="563" max="563" width="12.85546875" customWidth="1"/>
    <col min="564" max="564" width="19.140625" customWidth="1"/>
    <col min="565" max="565" width="12.85546875" customWidth="1"/>
    <col min="566" max="566" width="19.140625" customWidth="1"/>
    <col min="567" max="567" width="12.85546875" customWidth="1"/>
    <col min="568" max="568" width="19.140625" customWidth="1"/>
    <col min="569" max="569" width="12.85546875" customWidth="1"/>
    <col min="570" max="570" width="19.140625" customWidth="1"/>
    <col min="571" max="571" width="12.85546875" customWidth="1"/>
    <col min="572" max="572" width="19.140625" customWidth="1"/>
    <col min="573" max="573" width="12.85546875" customWidth="1"/>
    <col min="574" max="574" width="19.140625" customWidth="1"/>
    <col min="575" max="575" width="12.85546875" customWidth="1"/>
    <col min="576" max="576" width="19.140625" customWidth="1"/>
    <col min="577" max="577" width="12.85546875" customWidth="1"/>
    <col min="578" max="578" width="19.140625" customWidth="1"/>
    <col min="579" max="579" width="12.85546875" customWidth="1"/>
    <col min="580" max="580" width="19.140625" customWidth="1"/>
    <col min="581" max="581" width="12.85546875" customWidth="1"/>
    <col min="582" max="582" width="19.140625" customWidth="1"/>
    <col min="583" max="583" width="12.85546875" customWidth="1"/>
    <col min="584" max="584" width="19.140625" customWidth="1"/>
    <col min="585" max="585" width="12.85546875" customWidth="1"/>
    <col min="586" max="586" width="19.140625" customWidth="1"/>
    <col min="587" max="587" width="12.85546875" customWidth="1"/>
    <col min="588" max="588" width="19.140625" customWidth="1"/>
    <col min="589" max="589" width="12.85546875" customWidth="1"/>
    <col min="590" max="590" width="19.140625" customWidth="1"/>
    <col min="591" max="591" width="12.85546875" customWidth="1"/>
    <col min="592" max="592" width="19.140625" customWidth="1"/>
    <col min="593" max="593" width="12.85546875" customWidth="1"/>
    <col min="594" max="594" width="19.140625" customWidth="1"/>
    <col min="595" max="595" width="12.85546875" customWidth="1"/>
    <col min="596" max="596" width="19.140625" customWidth="1"/>
    <col min="597" max="597" width="12.85546875" customWidth="1"/>
    <col min="598" max="598" width="19.140625" customWidth="1"/>
    <col min="599" max="599" width="12.85546875" customWidth="1"/>
    <col min="600" max="600" width="19.140625" customWidth="1"/>
    <col min="601" max="601" width="12.85546875" customWidth="1"/>
    <col min="602" max="602" width="19.140625" customWidth="1"/>
    <col min="603" max="603" width="12.85546875" customWidth="1"/>
    <col min="604" max="604" width="19.140625" customWidth="1"/>
    <col min="605" max="605" width="12.85546875" customWidth="1"/>
    <col min="606" max="606" width="19.140625" customWidth="1"/>
    <col min="607" max="607" width="12.85546875" customWidth="1"/>
    <col min="608" max="608" width="19.140625" customWidth="1"/>
    <col min="609" max="609" width="12.85546875" customWidth="1"/>
    <col min="610" max="610" width="19.140625" customWidth="1"/>
    <col min="611" max="611" width="12.85546875" customWidth="1"/>
    <col min="612" max="612" width="19.140625" customWidth="1"/>
    <col min="613" max="613" width="12.85546875" customWidth="1"/>
    <col min="614" max="614" width="19.140625" customWidth="1"/>
    <col min="615" max="615" width="12.85546875" customWidth="1"/>
    <col min="616" max="616" width="19.140625" customWidth="1"/>
    <col min="617" max="617" width="12.85546875" customWidth="1"/>
    <col min="618" max="618" width="19.140625" customWidth="1"/>
    <col min="619" max="619" width="12.85546875" customWidth="1"/>
    <col min="620" max="620" width="19.140625" customWidth="1"/>
    <col min="621" max="621" width="13.85546875" customWidth="1"/>
    <col min="622" max="622" width="19.140625" customWidth="1"/>
    <col min="623" max="623" width="15" customWidth="1"/>
    <col min="624" max="624" width="19.140625" customWidth="1"/>
    <col min="625" max="625" width="12.85546875" customWidth="1"/>
    <col min="626" max="626" width="19.140625" customWidth="1"/>
    <col min="627" max="627" width="12.85546875" customWidth="1"/>
    <col min="628" max="628" width="19.140625" customWidth="1"/>
    <col min="629" max="629" width="12.85546875" customWidth="1"/>
    <col min="630" max="630" width="19.140625" customWidth="1"/>
    <col min="631" max="631" width="12.85546875" customWidth="1"/>
    <col min="632" max="632" width="19.140625" customWidth="1"/>
    <col min="633" max="633" width="12.85546875" customWidth="1"/>
    <col min="634" max="634" width="19.140625" customWidth="1"/>
    <col min="635" max="635" width="13.85546875" customWidth="1"/>
    <col min="636" max="636" width="19.140625" customWidth="1"/>
    <col min="637" max="637" width="12.85546875" customWidth="1"/>
    <col min="638" max="638" width="19.140625" customWidth="1"/>
    <col min="639" max="639" width="12.85546875" customWidth="1"/>
    <col min="640" max="640" width="19.140625" customWidth="1"/>
    <col min="641" max="641" width="13.85546875" customWidth="1"/>
    <col min="642" max="642" width="20.140625" customWidth="1"/>
    <col min="643" max="643" width="13.85546875" customWidth="1"/>
    <col min="644" max="644" width="20.140625" customWidth="1"/>
    <col min="645" max="645" width="13.85546875" customWidth="1"/>
    <col min="646" max="646" width="20.140625" customWidth="1"/>
    <col min="647" max="647" width="13.85546875" customWidth="1"/>
    <col min="648" max="648" width="20.140625" customWidth="1"/>
    <col min="649" max="649" width="13.85546875" customWidth="1"/>
    <col min="650" max="650" width="20.140625" customWidth="1"/>
    <col min="651" max="651" width="13.85546875" customWidth="1"/>
    <col min="652" max="652" width="20.140625" customWidth="1"/>
    <col min="653" max="653" width="13.85546875" customWidth="1"/>
    <col min="654" max="654" width="20.140625" customWidth="1"/>
    <col min="655" max="655" width="13.85546875" customWidth="1"/>
    <col min="656" max="656" width="20.140625" customWidth="1"/>
    <col min="657" max="657" width="13.85546875" customWidth="1"/>
    <col min="658" max="658" width="20.140625" customWidth="1"/>
    <col min="659" max="659" width="13.85546875" customWidth="1"/>
    <col min="660" max="660" width="20.140625" customWidth="1"/>
    <col min="661" max="661" width="13.85546875" customWidth="1"/>
    <col min="662" max="662" width="20.140625" customWidth="1"/>
    <col min="663" max="663" width="13.85546875" customWidth="1"/>
    <col min="664" max="664" width="20.140625" customWidth="1"/>
    <col min="665" max="665" width="13.85546875" customWidth="1"/>
    <col min="666" max="666" width="20.140625" customWidth="1"/>
    <col min="667" max="667" width="13.85546875" customWidth="1"/>
    <col min="668" max="668" width="20.140625" customWidth="1"/>
    <col min="669" max="669" width="13.85546875" customWidth="1"/>
    <col min="670" max="670" width="20.140625" customWidth="1"/>
    <col min="671" max="671" width="13.85546875" customWidth="1"/>
    <col min="672" max="672" width="20.140625" customWidth="1"/>
    <col min="673" max="673" width="13.85546875" customWidth="1"/>
    <col min="674" max="674" width="20.140625" customWidth="1"/>
    <col min="675" max="675" width="13.85546875" customWidth="1"/>
    <col min="676" max="676" width="20.140625" customWidth="1"/>
    <col min="677" max="677" width="13.85546875" customWidth="1"/>
    <col min="678" max="678" width="20.140625" customWidth="1"/>
    <col min="679" max="679" width="13.85546875" customWidth="1"/>
    <col min="680" max="680" width="20.140625" customWidth="1"/>
    <col min="681" max="681" width="13.85546875" customWidth="1"/>
    <col min="682" max="682" width="20.140625" customWidth="1"/>
    <col min="683" max="683" width="13.85546875" customWidth="1"/>
    <col min="684" max="684" width="20.140625" customWidth="1"/>
    <col min="685" max="685" width="13.85546875" customWidth="1"/>
    <col min="686" max="686" width="20.140625" customWidth="1"/>
    <col min="687" max="687" width="13.85546875" customWidth="1"/>
    <col min="688" max="688" width="20.140625" customWidth="1"/>
    <col min="689" max="689" width="13.85546875" customWidth="1"/>
    <col min="690" max="690" width="20.140625" customWidth="1"/>
    <col min="691" max="691" width="13.85546875" customWidth="1"/>
    <col min="692" max="692" width="20.140625" customWidth="1"/>
    <col min="693" max="693" width="13.85546875" customWidth="1"/>
    <col min="694" max="694" width="20.140625" customWidth="1"/>
    <col min="695" max="695" width="13.85546875" customWidth="1"/>
    <col min="696" max="696" width="20.140625" customWidth="1"/>
    <col min="697" max="697" width="13.85546875" customWidth="1"/>
    <col min="698" max="698" width="20.140625" customWidth="1"/>
    <col min="699" max="699" width="13.85546875" customWidth="1"/>
    <col min="700" max="700" width="20.140625" customWidth="1"/>
    <col min="701" max="701" width="13.85546875" customWidth="1"/>
    <col min="702" max="702" width="20.140625" customWidth="1"/>
    <col min="703" max="703" width="13.85546875" customWidth="1"/>
    <col min="704" max="704" width="20.140625" customWidth="1"/>
    <col min="705" max="705" width="13.85546875" customWidth="1"/>
    <col min="706" max="706" width="20.140625" customWidth="1"/>
    <col min="707" max="707" width="13.85546875" customWidth="1"/>
    <col min="708" max="708" width="20.140625" customWidth="1"/>
    <col min="709" max="709" width="13.85546875" customWidth="1"/>
    <col min="710" max="710" width="20.140625" customWidth="1"/>
    <col min="711" max="711" width="13.85546875" customWidth="1"/>
    <col min="712" max="712" width="20.140625" customWidth="1"/>
    <col min="713" max="713" width="13.85546875" customWidth="1"/>
    <col min="714" max="714" width="20.140625" customWidth="1"/>
    <col min="715" max="715" width="13.85546875" customWidth="1"/>
    <col min="716" max="716" width="20.140625" customWidth="1"/>
    <col min="717" max="717" width="13.85546875" customWidth="1"/>
    <col min="718" max="718" width="20.140625" customWidth="1"/>
    <col min="719" max="719" width="13.85546875" customWidth="1"/>
    <col min="720" max="720" width="20.140625" customWidth="1"/>
    <col min="721" max="721" width="13.85546875" customWidth="1"/>
    <col min="722" max="722" width="20.140625" customWidth="1"/>
    <col min="723" max="723" width="13.85546875" customWidth="1"/>
    <col min="724" max="724" width="20.140625" customWidth="1"/>
    <col min="725" max="725" width="13.85546875" customWidth="1"/>
    <col min="726" max="726" width="20.140625" customWidth="1"/>
    <col min="727" max="727" width="13.85546875" customWidth="1"/>
    <col min="728" max="728" width="20.140625" customWidth="1"/>
    <col min="729" max="729" width="13.85546875" customWidth="1"/>
    <col min="730" max="730" width="20.140625" customWidth="1"/>
    <col min="731" max="731" width="13.85546875" customWidth="1"/>
    <col min="732" max="732" width="20.140625" customWidth="1"/>
    <col min="733" max="733" width="13.85546875" customWidth="1"/>
    <col min="734" max="734" width="20.140625" customWidth="1"/>
    <col min="735" max="735" width="13.85546875" customWidth="1"/>
    <col min="736" max="736" width="20.140625" customWidth="1"/>
    <col min="737" max="737" width="13.85546875" customWidth="1"/>
    <col min="738" max="738" width="20.140625" customWidth="1"/>
    <col min="739" max="739" width="13.85546875" customWidth="1"/>
    <col min="740" max="740" width="20.140625" customWidth="1"/>
    <col min="741" max="741" width="13.85546875" customWidth="1"/>
    <col min="742" max="742" width="20.140625" customWidth="1"/>
    <col min="743" max="743" width="13.85546875" customWidth="1"/>
    <col min="744" max="744" width="20.140625" customWidth="1"/>
    <col min="745" max="745" width="13.85546875" customWidth="1"/>
    <col min="746" max="746" width="20.140625" customWidth="1"/>
    <col min="747" max="747" width="13.85546875" customWidth="1"/>
    <col min="748" max="748" width="20.140625" customWidth="1"/>
    <col min="749" max="749" width="13.85546875" customWidth="1"/>
    <col min="750" max="750" width="20.140625" customWidth="1"/>
    <col min="751" max="751" width="13.85546875" customWidth="1"/>
    <col min="752" max="752" width="20.140625" customWidth="1"/>
    <col min="753" max="753" width="13.85546875" customWidth="1"/>
    <col min="754" max="754" width="20.140625" customWidth="1"/>
    <col min="755" max="755" width="13.85546875" customWidth="1"/>
    <col min="756" max="756" width="20.140625" customWidth="1"/>
    <col min="757" max="757" width="13.85546875" customWidth="1"/>
    <col min="758" max="758" width="20.140625" customWidth="1"/>
    <col min="759" max="759" width="13.85546875" customWidth="1"/>
    <col min="760" max="760" width="20.140625" customWidth="1"/>
    <col min="761" max="761" width="13.85546875" customWidth="1"/>
    <col min="762" max="762" width="20.140625" customWidth="1"/>
    <col min="763" max="763" width="13.85546875" customWidth="1"/>
    <col min="764" max="764" width="20.140625" customWidth="1"/>
    <col min="765" max="765" width="13.85546875" customWidth="1"/>
    <col min="766" max="766" width="20.140625" customWidth="1"/>
    <col min="767" max="767" width="13.85546875" customWidth="1"/>
    <col min="768" max="768" width="20.140625" customWidth="1"/>
    <col min="769" max="769" width="13.85546875" customWidth="1"/>
    <col min="770" max="770" width="20.140625" customWidth="1"/>
    <col min="771" max="771" width="13.85546875" customWidth="1"/>
    <col min="772" max="772" width="20.140625" customWidth="1"/>
    <col min="773" max="773" width="13.85546875" customWidth="1"/>
    <col min="774" max="774" width="20.140625" customWidth="1"/>
    <col min="775" max="775" width="13.85546875" customWidth="1"/>
    <col min="776" max="776" width="20.140625" customWidth="1"/>
    <col min="777" max="777" width="13.85546875" customWidth="1"/>
    <col min="778" max="778" width="20.140625" customWidth="1"/>
    <col min="779" max="779" width="13.85546875" customWidth="1"/>
    <col min="780" max="780" width="20.140625" customWidth="1"/>
    <col min="781" max="781" width="13.85546875" customWidth="1"/>
    <col min="782" max="782" width="20.140625" customWidth="1"/>
    <col min="783" max="783" width="13.85546875" customWidth="1"/>
    <col min="784" max="784" width="20.140625" customWidth="1"/>
    <col min="785" max="785" width="13.85546875" customWidth="1"/>
    <col min="786" max="786" width="20.140625" customWidth="1"/>
    <col min="787" max="787" width="13.85546875" customWidth="1"/>
    <col min="788" max="788" width="20.140625" customWidth="1"/>
    <col min="789" max="789" width="13.85546875" customWidth="1"/>
    <col min="790" max="790" width="20.140625" customWidth="1"/>
    <col min="791" max="791" width="13.85546875" customWidth="1"/>
    <col min="792" max="792" width="20.140625" customWidth="1"/>
    <col min="793" max="793" width="13.85546875" customWidth="1"/>
    <col min="794" max="794" width="20.140625" customWidth="1"/>
    <col min="795" max="795" width="13.85546875" customWidth="1"/>
    <col min="796" max="796" width="20.140625" customWidth="1"/>
    <col min="797" max="797" width="13.85546875" customWidth="1"/>
    <col min="798" max="798" width="20.140625" customWidth="1"/>
    <col min="799" max="799" width="13.85546875" customWidth="1"/>
    <col min="800" max="800" width="20.140625" customWidth="1"/>
    <col min="801" max="801" width="13.85546875" customWidth="1"/>
    <col min="802" max="802" width="20.140625" customWidth="1"/>
    <col min="803" max="803" width="13.85546875" customWidth="1"/>
    <col min="804" max="804" width="20.140625" customWidth="1"/>
    <col min="805" max="805" width="15" customWidth="1"/>
    <col min="806" max="806" width="20.140625" customWidth="1"/>
    <col min="807" max="807" width="13.85546875" customWidth="1"/>
    <col min="808" max="808" width="20.140625" customWidth="1"/>
    <col min="809" max="809" width="13.85546875" customWidth="1"/>
    <col min="810" max="810" width="20.140625" customWidth="1"/>
    <col min="811" max="811" width="13.85546875" customWidth="1"/>
    <col min="812" max="812" width="20.140625" customWidth="1"/>
    <col min="813" max="813" width="13.85546875" customWidth="1"/>
    <col min="814" max="814" width="20.140625" customWidth="1"/>
    <col min="815" max="815" width="13.85546875" customWidth="1"/>
    <col min="816" max="816" width="20.140625" customWidth="1"/>
    <col min="817" max="817" width="13.85546875" customWidth="1"/>
    <col min="818" max="818" width="20.140625" customWidth="1"/>
    <col min="819" max="819" width="13.85546875" customWidth="1"/>
    <col min="820" max="820" width="20.140625" customWidth="1"/>
    <col min="821" max="821" width="13.85546875" customWidth="1"/>
    <col min="822" max="822" width="20.140625" customWidth="1"/>
    <col min="823" max="823" width="13.85546875" customWidth="1"/>
    <col min="824" max="824" width="20.140625" customWidth="1"/>
    <col min="825" max="825" width="13.85546875" customWidth="1"/>
    <col min="826" max="826" width="20.140625" customWidth="1"/>
    <col min="827" max="827" width="13.85546875" customWidth="1"/>
    <col min="828" max="828" width="20.140625" customWidth="1"/>
    <col min="829" max="829" width="13.85546875" customWidth="1"/>
    <col min="830" max="830" width="20.140625" customWidth="1"/>
    <col min="831" max="831" width="13.85546875" customWidth="1"/>
    <col min="832" max="832" width="20.140625" customWidth="1"/>
    <col min="833" max="833" width="13.85546875" customWidth="1"/>
    <col min="834" max="834" width="20.140625" customWidth="1"/>
    <col min="835" max="835" width="13.85546875" customWidth="1"/>
    <col min="836" max="836" width="20.140625" customWidth="1"/>
    <col min="837" max="837" width="13.85546875" customWidth="1"/>
    <col min="838" max="838" width="20.140625" customWidth="1"/>
    <col min="839" max="839" width="13.85546875" customWidth="1"/>
    <col min="840" max="840" width="20.140625" customWidth="1"/>
    <col min="841" max="841" width="13.85546875" customWidth="1"/>
    <col min="842" max="842" width="20.140625" customWidth="1"/>
    <col min="843" max="843" width="13.85546875" customWidth="1"/>
    <col min="844" max="844" width="20.140625" customWidth="1"/>
    <col min="845" max="845" width="15" customWidth="1"/>
    <col min="846" max="846" width="20.140625" customWidth="1"/>
    <col min="847" max="847" width="13.85546875" customWidth="1"/>
    <col min="848" max="848" width="20.140625" customWidth="1"/>
    <col min="849" max="849" width="13.85546875" customWidth="1"/>
    <col min="850" max="850" width="20.140625" customWidth="1"/>
    <col min="851" max="851" width="13.85546875" customWidth="1"/>
    <col min="852" max="852" width="20.140625" customWidth="1"/>
    <col min="853" max="853" width="13.85546875" customWidth="1"/>
    <col min="854" max="854" width="20.140625" customWidth="1"/>
    <col min="855" max="855" width="13.85546875" customWidth="1"/>
    <col min="856" max="856" width="20.140625" customWidth="1"/>
    <col min="857" max="857" width="13.85546875" customWidth="1"/>
    <col min="858" max="858" width="20.140625" customWidth="1"/>
    <col min="859" max="859" width="13.85546875" customWidth="1"/>
    <col min="860" max="860" width="20.140625" customWidth="1"/>
    <col min="861" max="861" width="13.85546875" customWidth="1"/>
    <col min="862" max="862" width="20.140625" customWidth="1"/>
    <col min="863" max="863" width="13.85546875" customWidth="1"/>
    <col min="864" max="864" width="20.140625" customWidth="1"/>
    <col min="865" max="865" width="13.85546875" customWidth="1"/>
    <col min="866" max="866" width="20.140625" customWidth="1"/>
    <col min="867" max="867" width="13.85546875" customWidth="1"/>
    <col min="868" max="868" width="20.140625" customWidth="1"/>
    <col min="869" max="869" width="13.85546875" customWidth="1"/>
    <col min="870" max="870" width="20.140625" customWidth="1"/>
    <col min="871" max="871" width="13.85546875" customWidth="1"/>
    <col min="872" max="872" width="20.140625" customWidth="1"/>
    <col min="873" max="873" width="13.85546875" customWidth="1"/>
    <col min="874" max="874" width="20.140625" customWidth="1"/>
    <col min="875" max="875" width="13.85546875" customWidth="1"/>
    <col min="876" max="876" width="20.140625" customWidth="1"/>
    <col min="877" max="877" width="13.85546875" customWidth="1"/>
    <col min="878" max="878" width="20.140625" customWidth="1"/>
    <col min="879" max="879" width="13.85546875" customWidth="1"/>
    <col min="880" max="880" width="20.140625" customWidth="1"/>
    <col min="881" max="881" width="13.85546875" customWidth="1"/>
    <col min="882" max="882" width="20.140625" customWidth="1"/>
    <col min="883" max="883" width="13.85546875" customWidth="1"/>
    <col min="884" max="884" width="20.140625" customWidth="1"/>
    <col min="885" max="885" width="13.85546875" customWidth="1"/>
    <col min="886" max="886" width="20.140625" customWidth="1"/>
    <col min="887" max="887" width="13.85546875" customWidth="1"/>
    <col min="888" max="888" width="20.140625" customWidth="1"/>
    <col min="889" max="889" width="13.85546875" customWidth="1"/>
    <col min="890" max="890" width="20.140625" customWidth="1"/>
    <col min="891" max="891" width="13.85546875" customWidth="1"/>
    <col min="892" max="892" width="20.140625" customWidth="1"/>
    <col min="893" max="893" width="13.85546875" customWidth="1"/>
    <col min="894" max="894" width="20.140625" customWidth="1"/>
    <col min="895" max="895" width="13.85546875" customWidth="1"/>
    <col min="896" max="896" width="20.140625" customWidth="1"/>
    <col min="897" max="897" width="15" customWidth="1"/>
    <col min="898" max="898" width="20.140625" customWidth="1"/>
    <col min="899" max="899" width="13.85546875" customWidth="1"/>
    <col min="900" max="900" width="20.140625" customWidth="1"/>
    <col min="901" max="901" width="13.85546875" customWidth="1"/>
    <col min="902" max="902" width="20.140625" customWidth="1"/>
    <col min="903" max="903" width="15" customWidth="1"/>
    <col min="904" max="904" width="20.140625" customWidth="1"/>
    <col min="905" max="905" width="15" customWidth="1"/>
    <col min="906" max="906" width="20.140625" customWidth="1"/>
    <col min="907" max="907" width="13.85546875" customWidth="1"/>
    <col min="908" max="908" width="20.140625" customWidth="1"/>
    <col min="909" max="909" width="15" customWidth="1"/>
    <col min="910" max="910" width="20.140625" customWidth="1"/>
    <col min="911" max="911" width="13.85546875" customWidth="1"/>
    <col min="912" max="912" width="20.140625" customWidth="1"/>
    <col min="913" max="913" width="13.85546875" customWidth="1"/>
    <col min="914" max="914" width="20.140625" customWidth="1"/>
    <col min="915" max="915" width="13.85546875" customWidth="1"/>
    <col min="916" max="916" width="20.140625" customWidth="1"/>
    <col min="917" max="917" width="13.85546875" customWidth="1"/>
    <col min="918" max="918" width="20.140625" customWidth="1"/>
    <col min="919" max="919" width="13.85546875" customWidth="1"/>
    <col min="920" max="920" width="20.140625" customWidth="1"/>
    <col min="921" max="921" width="13.85546875" customWidth="1"/>
    <col min="922" max="922" width="20.140625" customWidth="1"/>
    <col min="923" max="923" width="13.85546875" customWidth="1"/>
    <col min="924" max="924" width="20.140625" customWidth="1"/>
    <col min="925" max="925" width="13.85546875" customWidth="1"/>
    <col min="926" max="926" width="20.140625" customWidth="1"/>
    <col min="927" max="927" width="13.85546875" customWidth="1"/>
    <col min="928" max="928" width="20.140625" customWidth="1"/>
    <col min="929" max="929" width="13.85546875" customWidth="1"/>
    <col min="930" max="930" width="20.140625" customWidth="1"/>
    <col min="931" max="931" width="13.85546875" customWidth="1"/>
    <col min="932" max="932" width="20.140625" customWidth="1"/>
    <col min="933" max="933" width="13.85546875" customWidth="1"/>
    <col min="934" max="934" width="20.140625" customWidth="1"/>
    <col min="935" max="935" width="16.5703125" customWidth="1"/>
    <col min="936" max="936" width="20.140625" customWidth="1"/>
    <col min="937" max="937" width="13.85546875" customWidth="1"/>
    <col min="938" max="938" width="20.140625" customWidth="1"/>
    <col min="939" max="939" width="13.85546875" customWidth="1"/>
    <col min="940" max="940" width="20.140625" customWidth="1"/>
    <col min="941" max="941" width="13.85546875" customWidth="1"/>
    <col min="942" max="942" width="20.140625" customWidth="1"/>
    <col min="943" max="943" width="13.85546875" customWidth="1"/>
    <col min="944" max="944" width="20.140625" customWidth="1"/>
    <col min="945" max="945" width="13.85546875" customWidth="1"/>
    <col min="946" max="946" width="20.140625" customWidth="1"/>
    <col min="947" max="947" width="13.85546875" customWidth="1"/>
    <col min="948" max="948" width="20.140625" customWidth="1"/>
    <col min="949" max="949" width="13.85546875" customWidth="1"/>
    <col min="950" max="950" width="20.140625" customWidth="1"/>
    <col min="951" max="951" width="13.85546875" customWidth="1"/>
    <col min="952" max="952" width="20.140625" customWidth="1"/>
    <col min="953" max="953" width="13.85546875" customWidth="1"/>
    <col min="954" max="954" width="20.140625" customWidth="1"/>
    <col min="955" max="955" width="13.85546875" customWidth="1"/>
    <col min="956" max="956" width="20.140625" customWidth="1"/>
    <col min="957" max="957" width="13.85546875" customWidth="1"/>
    <col min="958" max="958" width="20.140625" customWidth="1"/>
    <col min="959" max="959" width="13.85546875" customWidth="1"/>
    <col min="960" max="960" width="20.140625" customWidth="1"/>
    <col min="961" max="961" width="13.85546875" customWidth="1"/>
    <col min="962" max="962" width="20.140625" customWidth="1"/>
    <col min="963" max="963" width="13.85546875" customWidth="1"/>
    <col min="964" max="964" width="20.140625" customWidth="1"/>
    <col min="965" max="966" width="15" customWidth="1"/>
    <col min="967" max="967" width="16.5703125" customWidth="1"/>
    <col min="968" max="968" width="21.28515625" customWidth="1"/>
    <col min="969" max="969" width="15" customWidth="1"/>
    <col min="970" max="970" width="21.28515625" customWidth="1"/>
    <col min="971" max="971" width="15" customWidth="1"/>
    <col min="972" max="972" width="21.28515625" customWidth="1"/>
    <col min="973" max="974" width="15" customWidth="1"/>
    <col min="975" max="975" width="21.28515625" customWidth="1"/>
    <col min="976" max="976" width="15" customWidth="1"/>
    <col min="977" max="977" width="21.28515625" customWidth="1"/>
    <col min="978" max="978" width="15" customWidth="1"/>
    <col min="979" max="979" width="21.28515625" customWidth="1"/>
    <col min="980" max="980" width="15" customWidth="1"/>
    <col min="981" max="981" width="21.28515625" customWidth="1"/>
    <col min="982" max="982" width="15" customWidth="1"/>
    <col min="983" max="983" width="21.28515625" customWidth="1"/>
    <col min="984" max="984" width="15" customWidth="1"/>
    <col min="985" max="985" width="21.28515625" customWidth="1"/>
    <col min="986" max="986" width="15" customWidth="1"/>
    <col min="987" max="987" width="21.28515625" customWidth="1"/>
    <col min="988" max="988" width="15" customWidth="1"/>
    <col min="989" max="989" width="21.28515625" customWidth="1"/>
    <col min="990" max="990" width="15" customWidth="1"/>
    <col min="991" max="991" width="21.28515625" customWidth="1"/>
    <col min="992" max="992" width="15" customWidth="1"/>
    <col min="993" max="993" width="21.28515625" customWidth="1"/>
    <col min="994" max="994" width="15" customWidth="1"/>
    <col min="995" max="995" width="21.28515625" customWidth="1"/>
    <col min="996" max="996" width="15" customWidth="1"/>
    <col min="997" max="997" width="21.28515625" customWidth="1"/>
    <col min="998" max="998" width="15" customWidth="1"/>
    <col min="999" max="999" width="21.28515625" customWidth="1"/>
    <col min="1000" max="1000" width="15" customWidth="1"/>
    <col min="1001" max="1001" width="21.28515625" customWidth="1"/>
    <col min="1002" max="1002" width="15" customWidth="1"/>
    <col min="1003" max="1003" width="21.28515625" customWidth="1"/>
    <col min="1004" max="1004" width="15" customWidth="1"/>
    <col min="1005" max="1005" width="21.28515625" customWidth="1"/>
    <col min="1006" max="1006" width="15" customWidth="1"/>
    <col min="1007" max="1007" width="21.28515625" customWidth="1"/>
    <col min="1008" max="1008" width="15" customWidth="1"/>
    <col min="1009" max="1009" width="21.28515625" customWidth="1"/>
    <col min="1010" max="1010" width="15" customWidth="1"/>
    <col min="1011" max="1011" width="21.28515625" customWidth="1"/>
    <col min="1012" max="1012" width="15" customWidth="1"/>
    <col min="1013" max="1013" width="21.28515625" customWidth="1"/>
    <col min="1014" max="1014" width="15" customWidth="1"/>
    <col min="1015" max="1015" width="21.28515625" customWidth="1"/>
    <col min="1016" max="1016" width="15" customWidth="1"/>
    <col min="1017" max="1017" width="21.28515625" customWidth="1"/>
    <col min="1018" max="1018" width="15" customWidth="1"/>
    <col min="1019" max="1019" width="21.28515625" customWidth="1"/>
    <col min="1020" max="1020" width="15" customWidth="1"/>
    <col min="1021" max="1021" width="21.28515625" customWidth="1"/>
    <col min="1022" max="1022" width="15" customWidth="1"/>
    <col min="1023" max="1023" width="21.28515625" customWidth="1"/>
    <col min="1024" max="1024" width="15" customWidth="1"/>
    <col min="1025" max="1025" width="21.28515625" customWidth="1"/>
    <col min="1026" max="1026" width="15" customWidth="1"/>
    <col min="1027" max="1027" width="21.28515625" customWidth="1"/>
    <col min="1028" max="1028" width="15" customWidth="1"/>
    <col min="1029" max="1029" width="21.28515625" customWidth="1"/>
    <col min="1030" max="1030" width="15" customWidth="1"/>
    <col min="1031" max="1031" width="21.28515625" customWidth="1"/>
    <col min="1032" max="1032" width="15" customWidth="1"/>
    <col min="1033" max="1033" width="21.28515625" customWidth="1"/>
    <col min="1034" max="1034" width="15" customWidth="1"/>
    <col min="1035" max="1035" width="21.28515625" customWidth="1"/>
    <col min="1036" max="1036" width="15" customWidth="1"/>
    <col min="1037" max="1037" width="21.28515625" customWidth="1"/>
    <col min="1038" max="1038" width="15" customWidth="1"/>
    <col min="1039" max="1039" width="21.28515625" customWidth="1"/>
    <col min="1040" max="1040" width="15" customWidth="1"/>
    <col min="1041" max="1041" width="21.28515625" customWidth="1"/>
    <col min="1042" max="1042" width="15" customWidth="1"/>
    <col min="1043" max="1043" width="21.28515625" customWidth="1"/>
    <col min="1044" max="1044" width="15" customWidth="1"/>
    <col min="1045" max="1045" width="21.28515625" customWidth="1"/>
    <col min="1046" max="1046" width="15" customWidth="1"/>
    <col min="1047" max="1047" width="21.28515625" customWidth="1"/>
    <col min="1048" max="1055" width="15" customWidth="1"/>
    <col min="1056" max="1056" width="21.28515625" customWidth="1"/>
    <col min="1057" max="1057" width="15" customWidth="1"/>
    <col min="1058" max="1058" width="21.28515625" customWidth="1"/>
    <col min="1059" max="1059" width="15" customWidth="1"/>
    <col min="1060" max="1060" width="21.28515625" customWidth="1"/>
    <col min="1061" max="1061" width="15" customWidth="1"/>
    <col min="1062" max="1062" width="21.28515625" customWidth="1"/>
    <col min="1063" max="1063" width="15" customWidth="1"/>
    <col min="1064" max="1064" width="21.28515625" customWidth="1"/>
    <col min="1065" max="1065" width="15" customWidth="1"/>
    <col min="1066" max="1066" width="21.28515625" customWidth="1"/>
    <col min="1067" max="1067" width="15" customWidth="1"/>
    <col min="1068" max="1068" width="21.28515625" customWidth="1"/>
    <col min="1069" max="1069" width="15" customWidth="1"/>
    <col min="1070" max="1070" width="21.28515625" customWidth="1"/>
    <col min="1071" max="1071" width="15" customWidth="1"/>
    <col min="1072" max="1072" width="21.28515625" customWidth="1"/>
    <col min="1073" max="1073" width="15" customWidth="1"/>
    <col min="1074" max="1074" width="21.28515625" customWidth="1"/>
    <col min="1075" max="1075" width="15" customWidth="1"/>
    <col min="1076" max="1076" width="21.28515625" customWidth="1"/>
    <col min="1077" max="1077" width="15" customWidth="1"/>
    <col min="1078" max="1078" width="21.28515625" customWidth="1"/>
    <col min="1079" max="1079" width="15" customWidth="1"/>
    <col min="1080" max="1080" width="21.28515625" customWidth="1"/>
    <col min="1081" max="1081" width="15" customWidth="1"/>
    <col min="1082" max="1082" width="21.28515625" customWidth="1"/>
    <col min="1083" max="1083" width="15" customWidth="1"/>
    <col min="1084" max="1084" width="21.28515625" customWidth="1"/>
    <col min="1085" max="1085" width="15" customWidth="1"/>
    <col min="1086" max="1086" width="21.28515625" customWidth="1"/>
    <col min="1087" max="1087" width="15" customWidth="1"/>
    <col min="1088" max="1088" width="21.28515625" customWidth="1"/>
    <col min="1089" max="1089" width="15" customWidth="1"/>
    <col min="1090" max="1090" width="21.28515625" customWidth="1"/>
    <col min="1091" max="1091" width="15" customWidth="1"/>
    <col min="1092" max="1092" width="21.28515625" customWidth="1"/>
    <col min="1093" max="1093" width="15" customWidth="1"/>
    <col min="1094" max="1094" width="21.28515625" customWidth="1"/>
    <col min="1095" max="1095" width="15" customWidth="1"/>
    <col min="1096" max="1096" width="21.28515625" customWidth="1"/>
    <col min="1097" max="1097" width="15" customWidth="1"/>
    <col min="1098" max="1098" width="21.28515625" customWidth="1"/>
    <col min="1099" max="1099" width="15" customWidth="1"/>
    <col min="1100" max="1100" width="21.28515625" customWidth="1"/>
    <col min="1101" max="1101" width="15" customWidth="1"/>
    <col min="1102" max="1102" width="21.28515625" customWidth="1"/>
    <col min="1103" max="1103" width="15" customWidth="1"/>
    <col min="1104" max="1104" width="21.28515625" customWidth="1"/>
    <col min="1105" max="1105" width="15" customWidth="1"/>
    <col min="1106" max="1106" width="21.28515625" customWidth="1"/>
    <col min="1107" max="1107" width="15" customWidth="1"/>
    <col min="1108" max="1108" width="21.28515625" customWidth="1"/>
    <col min="1109" max="1109" width="15" customWidth="1"/>
    <col min="1110" max="1110" width="21.28515625" customWidth="1"/>
    <col min="1111" max="1111" width="15" customWidth="1"/>
    <col min="1112" max="1112" width="21.28515625" customWidth="1"/>
    <col min="1113" max="1113" width="15" customWidth="1"/>
    <col min="1114" max="1114" width="21.28515625" customWidth="1"/>
    <col min="1115" max="1115" width="15" customWidth="1"/>
    <col min="1116" max="1116" width="21.28515625" customWidth="1"/>
    <col min="1117" max="1117" width="15" customWidth="1"/>
    <col min="1118" max="1118" width="21.28515625" customWidth="1"/>
    <col min="1119" max="1119" width="15" customWidth="1"/>
    <col min="1120" max="1120" width="21.28515625" customWidth="1"/>
    <col min="1121" max="1121" width="15" customWidth="1"/>
    <col min="1122" max="1122" width="21.28515625" customWidth="1"/>
    <col min="1123" max="1123" width="15" customWidth="1"/>
    <col min="1124" max="1124" width="21.28515625" customWidth="1"/>
    <col min="1125" max="1125" width="15" customWidth="1"/>
    <col min="1126" max="1126" width="21.28515625" customWidth="1"/>
    <col min="1127" max="1127" width="15" customWidth="1"/>
    <col min="1128" max="1128" width="21.28515625" customWidth="1"/>
    <col min="1129" max="1129" width="15" customWidth="1"/>
    <col min="1130" max="1130" width="21.28515625" customWidth="1"/>
    <col min="1131" max="1131" width="15" customWidth="1"/>
    <col min="1132" max="1132" width="21.28515625" customWidth="1"/>
    <col min="1133" max="1133" width="15" customWidth="1"/>
    <col min="1134" max="1134" width="21.28515625" customWidth="1"/>
    <col min="1135" max="1135" width="15" customWidth="1"/>
    <col min="1136" max="1136" width="21.28515625" customWidth="1"/>
    <col min="1137" max="1137" width="15" customWidth="1"/>
    <col min="1138" max="1138" width="21.28515625" customWidth="1"/>
    <col min="1139" max="1139" width="15" customWidth="1"/>
    <col min="1140" max="1140" width="21.28515625" customWidth="1"/>
    <col min="1141" max="1141" width="15" customWidth="1"/>
    <col min="1142" max="1142" width="21.28515625" customWidth="1"/>
    <col min="1143" max="1143" width="15" customWidth="1"/>
    <col min="1144" max="1144" width="21.28515625" customWidth="1"/>
    <col min="1145" max="1145" width="15" customWidth="1"/>
    <col min="1146" max="1146" width="21.28515625" customWidth="1"/>
    <col min="1147" max="1147" width="15" customWidth="1"/>
    <col min="1148" max="1148" width="21.28515625" customWidth="1"/>
    <col min="1149" max="1149" width="15" customWidth="1"/>
    <col min="1150" max="1150" width="21.28515625" customWidth="1"/>
    <col min="1151" max="1151" width="15" customWidth="1"/>
    <col min="1152" max="1152" width="21.28515625" customWidth="1"/>
    <col min="1153" max="1153" width="15" customWidth="1"/>
    <col min="1154" max="1154" width="21.28515625" customWidth="1"/>
    <col min="1155" max="1155" width="15" customWidth="1"/>
    <col min="1156" max="1156" width="21.28515625" customWidth="1"/>
    <col min="1157" max="1157" width="15" customWidth="1"/>
    <col min="1158" max="1158" width="21.28515625" customWidth="1"/>
    <col min="1159" max="1159" width="15" customWidth="1"/>
    <col min="1160" max="1160" width="21.28515625" customWidth="1"/>
    <col min="1161" max="1161" width="15" customWidth="1"/>
    <col min="1162" max="1162" width="21.28515625" customWidth="1"/>
    <col min="1163" max="1163" width="15" customWidth="1"/>
    <col min="1164" max="1164" width="21.28515625" customWidth="1"/>
    <col min="1165" max="1165" width="15" customWidth="1"/>
    <col min="1166" max="1166" width="21.28515625" customWidth="1"/>
    <col min="1167" max="1167" width="15" customWidth="1"/>
    <col min="1168" max="1168" width="21.28515625" customWidth="1"/>
    <col min="1169" max="1169" width="15" customWidth="1"/>
    <col min="1170" max="1170" width="21.28515625" customWidth="1"/>
    <col min="1171" max="1171" width="15" customWidth="1"/>
    <col min="1172" max="1172" width="21.28515625" customWidth="1"/>
    <col min="1173" max="1173" width="15" customWidth="1"/>
    <col min="1174" max="1174" width="21.28515625" customWidth="1"/>
    <col min="1175" max="1175" width="15" customWidth="1"/>
    <col min="1176" max="1176" width="21.28515625" customWidth="1"/>
    <col min="1177" max="1177" width="15" customWidth="1"/>
    <col min="1178" max="1178" width="21.28515625" customWidth="1"/>
    <col min="1179" max="1179" width="15" customWidth="1"/>
    <col min="1180" max="1180" width="21.28515625" customWidth="1"/>
    <col min="1181" max="1181" width="15" customWidth="1"/>
    <col min="1182" max="1182" width="21.28515625" customWidth="1"/>
    <col min="1183" max="1183" width="15" customWidth="1"/>
    <col min="1184" max="1184" width="21.28515625" customWidth="1"/>
    <col min="1185" max="1185" width="15" customWidth="1"/>
    <col min="1186" max="1186" width="21.28515625" customWidth="1"/>
    <col min="1187" max="1187" width="15" customWidth="1"/>
    <col min="1188" max="1188" width="21.28515625" customWidth="1"/>
    <col min="1189" max="1189" width="15" customWidth="1"/>
    <col min="1190" max="1190" width="21.28515625" customWidth="1"/>
    <col min="1191" max="1191" width="15" customWidth="1"/>
    <col min="1192" max="1192" width="21.28515625" customWidth="1"/>
    <col min="1193" max="1193" width="15" customWidth="1"/>
    <col min="1194" max="1194" width="21.28515625" customWidth="1"/>
    <col min="1195" max="1195" width="15" customWidth="1"/>
    <col min="1196" max="1196" width="21.28515625" customWidth="1"/>
    <col min="1197" max="1197" width="15" customWidth="1"/>
    <col min="1198" max="1198" width="21.28515625" customWidth="1"/>
    <col min="1199" max="1199" width="15" customWidth="1"/>
    <col min="1200" max="1200" width="21.28515625" customWidth="1"/>
    <col min="1201" max="1201" width="15" customWidth="1"/>
    <col min="1202" max="1202" width="21.28515625" customWidth="1"/>
    <col min="1203" max="1203" width="15" customWidth="1"/>
    <col min="1204" max="1204" width="21.28515625" customWidth="1"/>
    <col min="1205" max="1205" width="15" customWidth="1"/>
    <col min="1206" max="1206" width="21.28515625" customWidth="1"/>
    <col min="1207" max="1207" width="15" customWidth="1"/>
    <col min="1208" max="1208" width="21.28515625" customWidth="1"/>
    <col min="1209" max="1209" width="15" customWidth="1"/>
    <col min="1210" max="1210" width="21.28515625" customWidth="1"/>
    <col min="1211" max="1211" width="15" customWidth="1"/>
    <col min="1212" max="1212" width="21.28515625" customWidth="1"/>
    <col min="1213" max="1213" width="15" customWidth="1"/>
    <col min="1214" max="1214" width="21.28515625" customWidth="1"/>
    <col min="1215" max="1215" width="15" customWidth="1"/>
    <col min="1216" max="1216" width="21.28515625" customWidth="1"/>
    <col min="1217" max="1217" width="15" customWidth="1"/>
    <col min="1218" max="1218" width="21.28515625" customWidth="1"/>
    <col min="1219" max="1219" width="15" customWidth="1"/>
    <col min="1220" max="1220" width="21.28515625" customWidth="1"/>
    <col min="1221" max="1221" width="15" customWidth="1"/>
    <col min="1222" max="1222" width="21.28515625" customWidth="1"/>
    <col min="1223" max="1223" width="15" customWidth="1"/>
    <col min="1224" max="1224" width="21.28515625" customWidth="1"/>
    <col min="1225" max="1225" width="15" customWidth="1"/>
    <col min="1226" max="1226" width="21.28515625" customWidth="1"/>
    <col min="1227" max="1227" width="15" customWidth="1"/>
    <col min="1228" max="1228" width="21.28515625" customWidth="1"/>
    <col min="1229" max="1229" width="15" customWidth="1"/>
    <col min="1230" max="1230" width="21.28515625" customWidth="1"/>
    <col min="1231" max="1231" width="15" customWidth="1"/>
    <col min="1232" max="1232" width="21.28515625" customWidth="1"/>
    <col min="1233" max="1233" width="15" customWidth="1"/>
    <col min="1234" max="1234" width="21.28515625" customWidth="1"/>
    <col min="1235" max="1235" width="15" customWidth="1"/>
    <col min="1236" max="1236" width="21.28515625" customWidth="1"/>
    <col min="1237" max="1237" width="15" customWidth="1"/>
    <col min="1238" max="1238" width="21.28515625" customWidth="1"/>
    <col min="1239" max="1239" width="15" customWidth="1"/>
    <col min="1240" max="1240" width="21.28515625" customWidth="1"/>
    <col min="1241" max="1241" width="15" customWidth="1"/>
    <col min="1242" max="1242" width="21.28515625" customWidth="1"/>
    <col min="1243" max="1243" width="15" customWidth="1"/>
    <col min="1244" max="1244" width="21.28515625" customWidth="1"/>
    <col min="1245" max="1245" width="15" customWidth="1"/>
    <col min="1246" max="1246" width="21.28515625" customWidth="1"/>
    <col min="1247" max="1247" width="15" customWidth="1"/>
    <col min="1248" max="1248" width="21.28515625" customWidth="1"/>
    <col min="1249" max="1249" width="15" customWidth="1"/>
    <col min="1250" max="1250" width="21.28515625" customWidth="1"/>
    <col min="1251" max="1251" width="15" customWidth="1"/>
    <col min="1252" max="1252" width="21.28515625" customWidth="1"/>
    <col min="1253" max="1253" width="15" customWidth="1"/>
    <col min="1254" max="1254" width="21.28515625" customWidth="1"/>
    <col min="1255" max="1255" width="15" customWidth="1"/>
    <col min="1256" max="1256" width="21.28515625" customWidth="1"/>
    <col min="1257" max="1257" width="15" customWidth="1"/>
    <col min="1258" max="1258" width="21.28515625" customWidth="1"/>
    <col min="1259" max="1259" width="15" customWidth="1"/>
    <col min="1260" max="1260" width="21.28515625" customWidth="1"/>
    <col min="1261" max="1261" width="15" customWidth="1"/>
    <col min="1262" max="1262" width="21.28515625" customWidth="1"/>
    <col min="1263" max="1263" width="16.5703125" customWidth="1"/>
    <col min="1264" max="1264" width="23" customWidth="1"/>
    <col min="1265" max="1266" width="54.5703125" bestFit="1" customWidth="1"/>
    <col min="1267" max="1267" width="58.140625" bestFit="1" customWidth="1"/>
    <col min="1268" max="1270" width="63.28515625" bestFit="1" customWidth="1"/>
    <col min="1271" max="1271" width="66.7109375" bestFit="1" customWidth="1"/>
    <col min="1272" max="1273" width="48" bestFit="1" customWidth="1"/>
    <col min="1274" max="1274" width="51.5703125" bestFit="1" customWidth="1"/>
    <col min="1275" max="1279" width="50.28515625" bestFit="1" customWidth="1"/>
    <col min="1280" max="1280" width="53.85546875" bestFit="1" customWidth="1"/>
    <col min="1281" max="1281" width="61.85546875" bestFit="1" customWidth="1"/>
    <col min="1282" max="1282" width="65.5703125" bestFit="1" customWidth="1"/>
    <col min="1283" max="1287" width="52.5703125" bestFit="1" customWidth="1"/>
    <col min="1288" max="1288" width="56.28515625" bestFit="1" customWidth="1"/>
    <col min="1289" max="1289" width="59.5703125" bestFit="1" customWidth="1"/>
    <col min="1290" max="1290" width="63.140625" bestFit="1" customWidth="1"/>
    <col min="1291" max="1321" width="35" bestFit="1" customWidth="1"/>
    <col min="1322" max="1322" width="38.5703125" bestFit="1" customWidth="1"/>
    <col min="1323" max="1341" width="38.85546875" bestFit="1" customWidth="1"/>
    <col min="1342" max="1342" width="42.42578125" bestFit="1" customWidth="1"/>
    <col min="1343" max="1361" width="50.42578125" bestFit="1" customWidth="1"/>
    <col min="1362" max="1362" width="54.140625" bestFit="1" customWidth="1"/>
    <col min="1363" max="1368" width="33.5703125" bestFit="1" customWidth="1"/>
    <col min="1369" max="1369" width="37.140625" bestFit="1" customWidth="1"/>
    <col min="1370" max="1371" width="33" bestFit="1" customWidth="1"/>
    <col min="1372" max="1372" width="36.5703125" bestFit="1" customWidth="1"/>
    <col min="1373" max="1377" width="30.85546875" bestFit="1" customWidth="1"/>
    <col min="1378" max="1378" width="34.42578125" bestFit="1" customWidth="1"/>
    <col min="1379" max="1382" width="34.5703125" bestFit="1" customWidth="1"/>
    <col min="1383" max="1383" width="38.140625" bestFit="1" customWidth="1"/>
    <col min="1384" max="1391" width="34.28515625" bestFit="1" customWidth="1"/>
    <col min="1392" max="1392" width="37.85546875" bestFit="1" customWidth="1"/>
    <col min="1393" max="1404" width="23" bestFit="1" customWidth="1"/>
    <col min="1405" max="1405" width="26.5703125" bestFit="1" customWidth="1"/>
    <col min="1406" max="1414" width="50.140625" bestFit="1" customWidth="1"/>
    <col min="1415" max="1415" width="53.7109375" bestFit="1" customWidth="1"/>
    <col min="1416" max="1416" width="12.85546875" bestFit="1" customWidth="1"/>
  </cols>
  <sheetData>
    <row r="3" spans="1:3" x14ac:dyDescent="0.25">
      <c r="B3" s="5" t="s">
        <v>876</v>
      </c>
    </row>
    <row r="4" spans="1:3" x14ac:dyDescent="0.25">
      <c r="A4" s="5" t="s">
        <v>5</v>
      </c>
      <c r="B4" t="s">
        <v>102</v>
      </c>
      <c r="C4" t="s">
        <v>103</v>
      </c>
    </row>
    <row r="5" spans="1:3" x14ac:dyDescent="0.25">
      <c r="A5" s="6" t="s">
        <v>9</v>
      </c>
      <c r="B5" s="2">
        <v>1045038000</v>
      </c>
      <c r="C5" s="2">
        <v>471703200</v>
      </c>
    </row>
    <row r="6" spans="1:3" x14ac:dyDescent="0.25">
      <c r="A6" s="6" t="s">
        <v>10</v>
      </c>
      <c r="B6" s="2">
        <v>2560000000</v>
      </c>
      <c r="C6" s="2">
        <v>0</v>
      </c>
    </row>
    <row r="7" spans="1:3" x14ac:dyDescent="0.25">
      <c r="A7" s="6" t="s">
        <v>11</v>
      </c>
      <c r="B7" s="2">
        <v>231000000</v>
      </c>
      <c r="C7" s="2">
        <v>1110533004</v>
      </c>
    </row>
    <row r="8" spans="1:3" x14ac:dyDescent="0.25">
      <c r="A8" s="6" t="s">
        <v>14</v>
      </c>
      <c r="B8" s="2">
        <v>1102849000</v>
      </c>
      <c r="C8" s="2">
        <v>489571084</v>
      </c>
    </row>
    <row r="9" spans="1:3" x14ac:dyDescent="0.25">
      <c r="A9" s="6" t="s">
        <v>20</v>
      </c>
      <c r="B9" s="2">
        <v>3084417000</v>
      </c>
      <c r="C9" s="2">
        <v>681143076</v>
      </c>
    </row>
    <row r="10" spans="1:3" x14ac:dyDescent="0.25">
      <c r="A10" s="6" t="s">
        <v>22</v>
      </c>
      <c r="B10" s="2">
        <v>2805038049</v>
      </c>
      <c r="C10" s="2">
        <v>744047802</v>
      </c>
    </row>
    <row r="11" spans="1:3" x14ac:dyDescent="0.25">
      <c r="A11" s="6" t="s">
        <v>30</v>
      </c>
      <c r="B11" s="2">
        <v>1710000000</v>
      </c>
      <c r="C11" s="2">
        <v>0</v>
      </c>
    </row>
    <row r="12" spans="1:3" x14ac:dyDescent="0.25">
      <c r="A12" s="6" t="s">
        <v>33</v>
      </c>
      <c r="B12" s="2">
        <v>360000000</v>
      </c>
      <c r="C12" s="2">
        <v>690122850</v>
      </c>
    </row>
    <row r="13" spans="1:3" x14ac:dyDescent="0.25">
      <c r="A13" s="6" t="s">
        <v>34</v>
      </c>
      <c r="B13" s="2">
        <v>3113690004</v>
      </c>
      <c r="C13" s="2">
        <v>331516800</v>
      </c>
    </row>
    <row r="14" spans="1:3" x14ac:dyDescent="0.25">
      <c r="A14" s="6" t="s">
        <v>35</v>
      </c>
      <c r="B14" s="2">
        <v>0</v>
      </c>
      <c r="C14" s="2">
        <v>2417457012</v>
      </c>
    </row>
    <row r="15" spans="1:3" x14ac:dyDescent="0.25">
      <c r="A15" s="6" t="s">
        <v>36</v>
      </c>
      <c r="B15" s="2">
        <v>0</v>
      </c>
      <c r="C15" s="2">
        <v>782519652</v>
      </c>
    </row>
    <row r="16" spans="1:3" x14ac:dyDescent="0.25">
      <c r="A16" s="6" t="s">
        <v>40</v>
      </c>
      <c r="B16" s="2">
        <v>1680000000</v>
      </c>
      <c r="C16" s="2">
        <v>0</v>
      </c>
    </row>
    <row r="17" spans="1:3" x14ac:dyDescent="0.25">
      <c r="A17" s="6" t="s">
        <v>42</v>
      </c>
      <c r="B17" s="2">
        <v>1107223500</v>
      </c>
      <c r="C17" s="2">
        <v>734356626</v>
      </c>
    </row>
    <row r="18" spans="1:3" x14ac:dyDescent="0.25">
      <c r="A18" s="6" t="s">
        <v>43</v>
      </c>
      <c r="B18" s="2">
        <v>746803962</v>
      </c>
      <c r="C18" s="2">
        <v>734356626</v>
      </c>
    </row>
    <row r="19" spans="1:3" x14ac:dyDescent="0.25">
      <c r="A19" s="6" t="s">
        <v>46</v>
      </c>
      <c r="B19" s="2">
        <v>3669119112</v>
      </c>
      <c r="C19" s="2">
        <v>1118134460</v>
      </c>
    </row>
    <row r="20" spans="1:3" x14ac:dyDescent="0.25">
      <c r="A20" s="6" t="s">
        <v>48</v>
      </c>
      <c r="B20" s="2">
        <v>1680000000</v>
      </c>
      <c r="C20" s="2">
        <v>0</v>
      </c>
    </row>
    <row r="21" spans="1:3" x14ac:dyDescent="0.25">
      <c r="A21" s="6" t="s">
        <v>49</v>
      </c>
      <c r="B21" s="2">
        <v>1712000000</v>
      </c>
      <c r="C21" s="2">
        <v>0</v>
      </c>
    </row>
    <row r="22" spans="1:3" x14ac:dyDescent="0.25">
      <c r="A22" s="6" t="s">
        <v>50</v>
      </c>
      <c r="B22" s="2">
        <v>2851837080</v>
      </c>
      <c r="C22" s="2">
        <v>0</v>
      </c>
    </row>
    <row r="23" spans="1:3" x14ac:dyDescent="0.25">
      <c r="A23" s="6" t="s">
        <v>51</v>
      </c>
      <c r="B23" s="2">
        <v>780000000</v>
      </c>
      <c r="C23" s="2">
        <v>0</v>
      </c>
    </row>
    <row r="24" spans="1:3" x14ac:dyDescent="0.25">
      <c r="A24" s="6" t="s">
        <v>52</v>
      </c>
      <c r="B24" s="2">
        <v>2720000000</v>
      </c>
      <c r="C24" s="2">
        <v>0</v>
      </c>
    </row>
    <row r="25" spans="1:3" x14ac:dyDescent="0.25">
      <c r="A25" s="6" t="s">
        <v>53</v>
      </c>
      <c r="B25" s="2">
        <v>2461590000</v>
      </c>
      <c r="C25" s="2">
        <v>0</v>
      </c>
    </row>
    <row r="26" spans="1:3" x14ac:dyDescent="0.25">
      <c r="A26" s="6" t="s">
        <v>54</v>
      </c>
      <c r="B26" s="2">
        <v>8380000000</v>
      </c>
      <c r="C26" s="2">
        <v>0</v>
      </c>
    </row>
    <row r="27" spans="1:3" x14ac:dyDescent="0.25">
      <c r="A27" s="6" t="s">
        <v>55</v>
      </c>
      <c r="B27" s="2">
        <v>0</v>
      </c>
      <c r="C27" s="2">
        <v>2349393536</v>
      </c>
    </row>
    <row r="28" spans="1:3" x14ac:dyDescent="0.25">
      <c r="A28" s="6" t="s">
        <v>56</v>
      </c>
      <c r="B28" s="2">
        <v>1047528544</v>
      </c>
      <c r="C28" s="2">
        <v>979142168</v>
      </c>
    </row>
    <row r="29" spans="1:3" x14ac:dyDescent="0.25">
      <c r="A29" s="6" t="s">
        <v>57</v>
      </c>
      <c r="B29" s="2">
        <v>0</v>
      </c>
      <c r="C29" s="2">
        <v>328541576</v>
      </c>
    </row>
    <row r="30" spans="1:3" x14ac:dyDescent="0.25">
      <c r="A30" s="6" t="s">
        <v>58</v>
      </c>
      <c r="B30" s="2">
        <v>1175119292</v>
      </c>
      <c r="C30" s="2">
        <v>0</v>
      </c>
    </row>
    <row r="31" spans="1:3" x14ac:dyDescent="0.25">
      <c r="A31" s="6" t="s">
        <v>59</v>
      </c>
      <c r="B31" s="2">
        <v>0</v>
      </c>
      <c r="C31" s="2">
        <v>742475552</v>
      </c>
    </row>
    <row r="32" spans="1:3" x14ac:dyDescent="0.25">
      <c r="A32" s="6" t="s">
        <v>60</v>
      </c>
      <c r="B32" s="2">
        <v>2932623892</v>
      </c>
      <c r="C32" s="2">
        <v>0</v>
      </c>
    </row>
    <row r="33" spans="1:3" x14ac:dyDescent="0.25">
      <c r="A33" s="6" t="s">
        <v>61</v>
      </c>
      <c r="B33" s="2">
        <v>5813975112</v>
      </c>
      <c r="C33" s="2">
        <v>0</v>
      </c>
    </row>
    <row r="34" spans="1:3" x14ac:dyDescent="0.25">
      <c r="A34" s="6" t="s">
        <v>62</v>
      </c>
      <c r="B34" s="2">
        <v>140000000</v>
      </c>
      <c r="C34" s="2">
        <v>654360212</v>
      </c>
    </row>
    <row r="35" spans="1:3" x14ac:dyDescent="0.25">
      <c r="A35" s="6" t="s">
        <v>63</v>
      </c>
      <c r="B35" s="2">
        <v>2271503250</v>
      </c>
      <c r="C35" s="2">
        <v>0</v>
      </c>
    </row>
    <row r="36" spans="1:3" x14ac:dyDescent="0.25">
      <c r="A36" s="6" t="s">
        <v>64</v>
      </c>
      <c r="B36" s="2">
        <v>740000000</v>
      </c>
      <c r="C36" s="2">
        <v>0</v>
      </c>
    </row>
    <row r="37" spans="1:3" x14ac:dyDescent="0.25">
      <c r="A37" s="6" t="s">
        <v>65</v>
      </c>
      <c r="B37" s="2">
        <v>140000000</v>
      </c>
      <c r="C37" s="2">
        <v>564060364</v>
      </c>
    </row>
    <row r="38" spans="1:3" x14ac:dyDescent="0.25">
      <c r="A38" s="6" t="s">
        <v>66</v>
      </c>
      <c r="B38" s="2">
        <v>2760000000</v>
      </c>
      <c r="C38" s="2">
        <v>0</v>
      </c>
    </row>
    <row r="39" spans="1:3" x14ac:dyDescent="0.25">
      <c r="A39" s="6" t="s">
        <v>67</v>
      </c>
      <c r="B39" s="2">
        <v>3856857500</v>
      </c>
      <c r="C39" s="2">
        <v>10976420</v>
      </c>
    </row>
    <row r="40" spans="1:3" x14ac:dyDescent="0.25">
      <c r="A40" s="6" t="s">
        <v>68</v>
      </c>
      <c r="B40" s="2">
        <v>1174710000</v>
      </c>
      <c r="C40" s="2">
        <v>734356626</v>
      </c>
    </row>
    <row r="41" spans="1:3" x14ac:dyDescent="0.25">
      <c r="A41" s="6" t="s">
        <v>69</v>
      </c>
      <c r="B41" s="2">
        <v>3787807536</v>
      </c>
      <c r="C41" s="2">
        <v>0</v>
      </c>
    </row>
    <row r="42" spans="1:3" x14ac:dyDescent="0.25">
      <c r="A42" s="6" t="s">
        <v>70</v>
      </c>
      <c r="B42" s="2">
        <v>140000000</v>
      </c>
      <c r="C42" s="2">
        <v>752313186</v>
      </c>
    </row>
    <row r="43" spans="1:3" x14ac:dyDescent="0.25">
      <c r="A43" s="6" t="s">
        <v>71</v>
      </c>
      <c r="B43" s="2">
        <v>1576341352</v>
      </c>
      <c r="C43" s="2">
        <v>70189828</v>
      </c>
    </row>
    <row r="44" spans="1:3" x14ac:dyDescent="0.25">
      <c r="A44" s="6" t="s">
        <v>72</v>
      </c>
      <c r="B44" s="2">
        <v>1672000000</v>
      </c>
      <c r="C44" s="2">
        <v>0</v>
      </c>
    </row>
    <row r="45" spans="1:3" x14ac:dyDescent="0.25">
      <c r="A45" s="6" t="s">
        <v>73</v>
      </c>
      <c r="B45" s="2">
        <v>918594000</v>
      </c>
      <c r="C45" s="2">
        <v>734356626</v>
      </c>
    </row>
    <row r="46" spans="1:3" x14ac:dyDescent="0.25">
      <c r="A46" s="6" t="s">
        <v>80</v>
      </c>
      <c r="B46" s="2">
        <v>200000000</v>
      </c>
      <c r="C46" s="2">
        <v>2459831668</v>
      </c>
    </row>
    <row r="47" spans="1:3" x14ac:dyDescent="0.25">
      <c r="A47" s="6" t="s">
        <v>81</v>
      </c>
      <c r="B47" s="2">
        <v>1070498493</v>
      </c>
      <c r="C47" s="2">
        <v>331516800</v>
      </c>
    </row>
    <row r="48" spans="1:3" x14ac:dyDescent="0.25">
      <c r="A48" s="6" t="s">
        <v>82</v>
      </c>
      <c r="B48" s="2">
        <v>2255549100</v>
      </c>
      <c r="C48" s="2">
        <v>397820160</v>
      </c>
    </row>
    <row r="49" spans="1:3" x14ac:dyDescent="0.25">
      <c r="A49" s="6" t="s">
        <v>83</v>
      </c>
      <c r="B49" s="2">
        <v>1240000000</v>
      </c>
      <c r="C49" s="2">
        <v>442022400</v>
      </c>
    </row>
    <row r="50" spans="1:3" x14ac:dyDescent="0.25">
      <c r="A50" s="6" t="s">
        <v>84</v>
      </c>
      <c r="B50" s="2">
        <v>1580089500</v>
      </c>
      <c r="C50" s="2">
        <v>522890982</v>
      </c>
    </row>
    <row r="51" spans="1:3" x14ac:dyDescent="0.25">
      <c r="A51" s="6" t="s">
        <v>87</v>
      </c>
      <c r="B51" s="2">
        <v>4249196000</v>
      </c>
      <c r="C51" s="2">
        <v>0</v>
      </c>
    </row>
    <row r="52" spans="1:3" x14ac:dyDescent="0.25">
      <c r="A52" s="6" t="s">
        <v>88</v>
      </c>
      <c r="B52" s="2">
        <v>3049614136</v>
      </c>
      <c r="C52" s="2">
        <v>0</v>
      </c>
    </row>
    <row r="53" spans="1:3" x14ac:dyDescent="0.25">
      <c r="A53" s="6" t="s">
        <v>92</v>
      </c>
      <c r="B53" s="2">
        <v>1800000000</v>
      </c>
      <c r="C53" s="2">
        <v>0</v>
      </c>
    </row>
    <row r="54" spans="1:3" x14ac:dyDescent="0.25">
      <c r="A54" s="6" t="s">
        <v>93</v>
      </c>
      <c r="B54" s="2">
        <v>2501853000</v>
      </c>
      <c r="C54" s="2">
        <v>0</v>
      </c>
    </row>
    <row r="55" spans="1:3" x14ac:dyDescent="0.25">
      <c r="A55" s="6" t="s">
        <v>98</v>
      </c>
      <c r="B55" s="2">
        <v>3930000000</v>
      </c>
      <c r="C55" s="2">
        <v>0</v>
      </c>
    </row>
    <row r="56" spans="1:3" x14ac:dyDescent="0.25">
      <c r="A56" s="6" t="s">
        <v>99</v>
      </c>
      <c r="B56" s="2">
        <v>216000000</v>
      </c>
      <c r="C56" s="2">
        <v>1115875503</v>
      </c>
    </row>
    <row r="57" spans="1:3" x14ac:dyDescent="0.25">
      <c r="A57" s="6" t="s">
        <v>113</v>
      </c>
      <c r="B57" s="2">
        <v>690000000</v>
      </c>
      <c r="C57" s="2">
        <v>0</v>
      </c>
    </row>
    <row r="58" spans="1:3" x14ac:dyDescent="0.25">
      <c r="A58" s="6" t="s">
        <v>114</v>
      </c>
      <c r="B58" s="2">
        <v>70000000</v>
      </c>
      <c r="C58" s="2">
        <v>0</v>
      </c>
    </row>
    <row r="59" spans="1:3" x14ac:dyDescent="0.25">
      <c r="A59" s="6" t="s">
        <v>115</v>
      </c>
      <c r="B59" s="2">
        <v>50000000</v>
      </c>
      <c r="C59" s="2">
        <v>0</v>
      </c>
    </row>
    <row r="60" spans="1:3" x14ac:dyDescent="0.25">
      <c r="A60" s="6" t="s">
        <v>116</v>
      </c>
      <c r="B60" s="2">
        <v>660000000</v>
      </c>
      <c r="C60" s="2">
        <v>0</v>
      </c>
    </row>
    <row r="61" spans="1:3" x14ac:dyDescent="0.25">
      <c r="A61" s="6" t="s">
        <v>117</v>
      </c>
      <c r="B61" s="2">
        <v>390000000</v>
      </c>
      <c r="C61" s="2">
        <v>68227326</v>
      </c>
    </row>
    <row r="62" spans="1:3" x14ac:dyDescent="0.25">
      <c r="A62" s="6" t="s">
        <v>118</v>
      </c>
      <c r="B62" s="2">
        <v>30000000</v>
      </c>
      <c r="C62" s="2">
        <v>0</v>
      </c>
    </row>
    <row r="63" spans="1:3" x14ac:dyDescent="0.25">
      <c r="A63" s="6" t="s">
        <v>119</v>
      </c>
      <c r="B63" s="2">
        <v>0</v>
      </c>
      <c r="C63" s="2">
        <v>199642030</v>
      </c>
    </row>
    <row r="64" spans="1:3" x14ac:dyDescent="0.25">
      <c r="A64" s="6" t="s">
        <v>120</v>
      </c>
      <c r="B64" s="2">
        <v>1300000000</v>
      </c>
      <c r="C64" s="2">
        <v>599235620</v>
      </c>
    </row>
    <row r="65" spans="1:3" x14ac:dyDescent="0.25">
      <c r="A65" s="6" t="s">
        <v>121</v>
      </c>
      <c r="B65" s="2">
        <v>100000000</v>
      </c>
      <c r="C65" s="2">
        <v>10762224</v>
      </c>
    </row>
    <row r="66" spans="1:3" x14ac:dyDescent="0.25">
      <c r="A66" s="6" t="s">
        <v>122</v>
      </c>
      <c r="B66" s="2">
        <v>7000000</v>
      </c>
      <c r="C66" s="2">
        <v>0</v>
      </c>
    </row>
    <row r="67" spans="1:3" x14ac:dyDescent="0.25">
      <c r="A67" s="6" t="s">
        <v>123</v>
      </c>
      <c r="B67" s="2">
        <v>18000000</v>
      </c>
      <c r="C67" s="2">
        <v>0</v>
      </c>
    </row>
    <row r="68" spans="1:3" x14ac:dyDescent="0.25">
      <c r="A68" s="6" t="s">
        <v>124</v>
      </c>
      <c r="B68" s="2">
        <v>9113467</v>
      </c>
      <c r="C68" s="2">
        <v>0</v>
      </c>
    </row>
    <row r="69" spans="1:3" x14ac:dyDescent="0.25">
      <c r="A69" s="6" t="s">
        <v>125</v>
      </c>
      <c r="B69" s="2">
        <v>6000000</v>
      </c>
      <c r="C69" s="2">
        <v>0</v>
      </c>
    </row>
    <row r="70" spans="1:3" x14ac:dyDescent="0.25">
      <c r="A70" s="6" t="s">
        <v>126</v>
      </c>
      <c r="B70" s="2">
        <v>38289460</v>
      </c>
      <c r="C70" s="2">
        <v>0</v>
      </c>
    </row>
    <row r="71" spans="1:3" x14ac:dyDescent="0.25">
      <c r="A71" s="6" t="s">
        <v>127</v>
      </c>
      <c r="B71" s="2">
        <v>18000000</v>
      </c>
      <c r="C71" s="2">
        <v>11702536</v>
      </c>
    </row>
    <row r="72" spans="1:3" x14ac:dyDescent="0.25">
      <c r="A72" s="6" t="s">
        <v>128</v>
      </c>
      <c r="B72" s="2">
        <v>7000000</v>
      </c>
      <c r="C72" s="2">
        <v>0</v>
      </c>
    </row>
    <row r="73" spans="1:3" x14ac:dyDescent="0.25">
      <c r="A73" s="6" t="s">
        <v>129</v>
      </c>
      <c r="B73" s="2">
        <v>50000000</v>
      </c>
      <c r="C73" s="2">
        <v>0</v>
      </c>
    </row>
    <row r="74" spans="1:3" x14ac:dyDescent="0.25">
      <c r="A74" s="6" t="s">
        <v>130</v>
      </c>
      <c r="B74" s="2">
        <v>300000000</v>
      </c>
      <c r="C74" s="2">
        <v>0</v>
      </c>
    </row>
    <row r="75" spans="1:3" x14ac:dyDescent="0.25">
      <c r="A75" s="6" t="s">
        <v>131</v>
      </c>
      <c r="B75" s="2">
        <v>80000000</v>
      </c>
      <c r="C75" s="2">
        <v>2709996200</v>
      </c>
    </row>
    <row r="76" spans="1:3" x14ac:dyDescent="0.25">
      <c r="A76" s="6" t="s">
        <v>132</v>
      </c>
      <c r="B76" s="2">
        <v>75000000</v>
      </c>
      <c r="C76" s="2">
        <v>7276710</v>
      </c>
    </row>
    <row r="77" spans="1:3" x14ac:dyDescent="0.25">
      <c r="A77" s="6" t="s">
        <v>133</v>
      </c>
      <c r="B77" s="2">
        <v>1554675975</v>
      </c>
      <c r="C77" s="2">
        <v>0</v>
      </c>
    </row>
    <row r="78" spans="1:3" x14ac:dyDescent="0.25">
      <c r="A78" s="6" t="s">
        <v>134</v>
      </c>
      <c r="B78" s="2">
        <v>10000000</v>
      </c>
      <c r="C78" s="2">
        <v>0</v>
      </c>
    </row>
    <row r="79" spans="1:3" x14ac:dyDescent="0.25">
      <c r="A79" s="6" t="s">
        <v>135</v>
      </c>
      <c r="B79" s="2">
        <v>0</v>
      </c>
      <c r="C79" s="2">
        <v>14372557</v>
      </c>
    </row>
    <row r="80" spans="1:3" x14ac:dyDescent="0.25">
      <c r="A80" s="6" t="s">
        <v>136</v>
      </c>
      <c r="B80" s="2">
        <v>12000000</v>
      </c>
      <c r="C80" s="2">
        <v>0</v>
      </c>
    </row>
    <row r="81" spans="1:3" x14ac:dyDescent="0.25">
      <c r="A81" s="6" t="s">
        <v>137</v>
      </c>
      <c r="B81" s="2">
        <v>580000000</v>
      </c>
      <c r="C81" s="2">
        <v>0</v>
      </c>
    </row>
    <row r="82" spans="1:3" x14ac:dyDescent="0.25">
      <c r="A82" s="6" t="s">
        <v>138</v>
      </c>
      <c r="B82" s="2">
        <v>0</v>
      </c>
      <c r="C82" s="2">
        <v>8383267</v>
      </c>
    </row>
    <row r="83" spans="1:3" x14ac:dyDescent="0.25">
      <c r="A83" s="6" t="s">
        <v>139</v>
      </c>
      <c r="B83" s="2">
        <v>0</v>
      </c>
      <c r="C83" s="2">
        <v>2104530550</v>
      </c>
    </row>
    <row r="84" spans="1:3" x14ac:dyDescent="0.25">
      <c r="A84" s="6" t="s">
        <v>140</v>
      </c>
      <c r="B84" s="2">
        <v>25000000</v>
      </c>
      <c r="C84" s="2">
        <v>0</v>
      </c>
    </row>
    <row r="85" spans="1:3" x14ac:dyDescent="0.25">
      <c r="A85" s="6" t="s">
        <v>141</v>
      </c>
      <c r="B85" s="2">
        <v>0</v>
      </c>
      <c r="C85" s="2">
        <v>93921088</v>
      </c>
    </row>
    <row r="86" spans="1:3" x14ac:dyDescent="0.25">
      <c r="A86" s="6" t="s">
        <v>142</v>
      </c>
      <c r="B86" s="2">
        <v>1069815</v>
      </c>
      <c r="C86" s="2">
        <v>0</v>
      </c>
    </row>
    <row r="87" spans="1:3" x14ac:dyDescent="0.25">
      <c r="A87" s="6" t="s">
        <v>143</v>
      </c>
      <c r="B87" s="2">
        <v>0</v>
      </c>
      <c r="C87" s="2">
        <v>24675730</v>
      </c>
    </row>
    <row r="88" spans="1:3" x14ac:dyDescent="0.25">
      <c r="A88" s="6" t="s">
        <v>144</v>
      </c>
      <c r="B88" s="2">
        <v>0</v>
      </c>
      <c r="C88" s="2">
        <v>1974834</v>
      </c>
    </row>
    <row r="89" spans="1:3" x14ac:dyDescent="0.25">
      <c r="A89" s="6" t="s">
        <v>145</v>
      </c>
      <c r="B89" s="2">
        <v>0</v>
      </c>
      <c r="C89" s="2">
        <v>16264328</v>
      </c>
    </row>
    <row r="90" spans="1:3" x14ac:dyDescent="0.25">
      <c r="A90" s="6" t="s">
        <v>146</v>
      </c>
      <c r="B90" s="2">
        <v>0</v>
      </c>
      <c r="C90" s="2">
        <v>11274790</v>
      </c>
    </row>
    <row r="91" spans="1:3" x14ac:dyDescent="0.25">
      <c r="A91" s="6" t="s">
        <v>147</v>
      </c>
      <c r="B91" s="2">
        <v>6571605</v>
      </c>
      <c r="C91" s="2">
        <v>0</v>
      </c>
    </row>
    <row r="92" spans="1:3" x14ac:dyDescent="0.25">
      <c r="A92" s="6" t="s">
        <v>148</v>
      </c>
      <c r="B92" s="2">
        <v>23158956</v>
      </c>
      <c r="C92" s="2">
        <v>29179650</v>
      </c>
    </row>
    <row r="93" spans="1:3" x14ac:dyDescent="0.25">
      <c r="A93" s="6" t="s">
        <v>149</v>
      </c>
      <c r="B93" s="2">
        <v>0</v>
      </c>
      <c r="C93" s="2">
        <v>2618541</v>
      </c>
    </row>
    <row r="94" spans="1:3" x14ac:dyDescent="0.25">
      <c r="A94" s="6" t="s">
        <v>150</v>
      </c>
      <c r="B94" s="2">
        <v>0</v>
      </c>
      <c r="C94" s="2">
        <v>104379696</v>
      </c>
    </row>
    <row r="95" spans="1:3" x14ac:dyDescent="0.25">
      <c r="A95" s="6" t="s">
        <v>151</v>
      </c>
      <c r="B95" s="2">
        <v>13930113</v>
      </c>
      <c r="C95" s="2">
        <v>0</v>
      </c>
    </row>
    <row r="96" spans="1:3" x14ac:dyDescent="0.25">
      <c r="A96" s="6" t="s">
        <v>152</v>
      </c>
      <c r="B96" s="2">
        <v>0</v>
      </c>
      <c r="C96" s="2">
        <v>5111612</v>
      </c>
    </row>
    <row r="97" spans="1:3" x14ac:dyDescent="0.25">
      <c r="A97" s="6" t="s">
        <v>153</v>
      </c>
      <c r="B97" s="2">
        <v>0</v>
      </c>
      <c r="C97" s="2">
        <v>5792812</v>
      </c>
    </row>
    <row r="98" spans="1:3" x14ac:dyDescent="0.25">
      <c r="A98" s="6" t="s">
        <v>154</v>
      </c>
      <c r="B98" s="2">
        <v>2300000000</v>
      </c>
      <c r="C98" s="2">
        <v>0</v>
      </c>
    </row>
    <row r="99" spans="1:3" x14ac:dyDescent="0.25">
      <c r="A99" s="6" t="s">
        <v>155</v>
      </c>
      <c r="B99" s="2">
        <v>60000000</v>
      </c>
      <c r="C99" s="2">
        <v>2432266100</v>
      </c>
    </row>
    <row r="100" spans="1:3" x14ac:dyDescent="0.25">
      <c r="A100" s="6" t="s">
        <v>156</v>
      </c>
      <c r="B100" s="2">
        <v>12000000</v>
      </c>
      <c r="C100" s="2">
        <v>0</v>
      </c>
    </row>
    <row r="101" spans="1:3" x14ac:dyDescent="0.25">
      <c r="A101" s="6" t="s">
        <v>157</v>
      </c>
      <c r="B101" s="2">
        <v>0</v>
      </c>
      <c r="C101" s="2">
        <v>823797</v>
      </c>
    </row>
    <row r="102" spans="1:3" x14ac:dyDescent="0.25">
      <c r="A102" s="6" t="s">
        <v>158</v>
      </c>
      <c r="B102" s="2">
        <v>0</v>
      </c>
      <c r="C102" s="2">
        <v>8036032</v>
      </c>
    </row>
    <row r="103" spans="1:3" x14ac:dyDescent="0.25">
      <c r="A103" s="6" t="s">
        <v>159</v>
      </c>
      <c r="B103" s="2">
        <v>0</v>
      </c>
      <c r="C103" s="2">
        <v>7988349</v>
      </c>
    </row>
    <row r="104" spans="1:3" x14ac:dyDescent="0.25">
      <c r="A104" s="6" t="s">
        <v>160</v>
      </c>
      <c r="B104" s="2">
        <v>0</v>
      </c>
      <c r="C104" s="2">
        <v>2585363855</v>
      </c>
    </row>
    <row r="105" spans="1:3" x14ac:dyDescent="0.25">
      <c r="A105" s="6" t="s">
        <v>161</v>
      </c>
      <c r="B105" s="2">
        <v>0</v>
      </c>
      <c r="C105" s="2">
        <v>4631425</v>
      </c>
    </row>
    <row r="106" spans="1:3" x14ac:dyDescent="0.25">
      <c r="A106" s="6" t="s">
        <v>162</v>
      </c>
      <c r="B106" s="2">
        <v>0</v>
      </c>
      <c r="C106" s="2">
        <v>11176641</v>
      </c>
    </row>
    <row r="107" spans="1:3" x14ac:dyDescent="0.25">
      <c r="A107" s="6" t="s">
        <v>163</v>
      </c>
      <c r="B107" s="2">
        <v>0</v>
      </c>
      <c r="C107" s="2">
        <v>24854854</v>
      </c>
    </row>
    <row r="108" spans="1:3" x14ac:dyDescent="0.25">
      <c r="A108" s="6" t="s">
        <v>164</v>
      </c>
      <c r="B108" s="2">
        <v>9000000</v>
      </c>
      <c r="C108" s="2">
        <v>0</v>
      </c>
    </row>
    <row r="109" spans="1:3" x14ac:dyDescent="0.25">
      <c r="A109" s="6" t="s">
        <v>165</v>
      </c>
      <c r="B109" s="2">
        <v>12000000</v>
      </c>
      <c r="C109" s="2">
        <v>0</v>
      </c>
    </row>
    <row r="110" spans="1:3" x14ac:dyDescent="0.25">
      <c r="A110" s="6" t="s">
        <v>166</v>
      </c>
      <c r="B110" s="2">
        <v>0</v>
      </c>
      <c r="C110" s="2">
        <v>12566077</v>
      </c>
    </row>
    <row r="111" spans="1:3" x14ac:dyDescent="0.25">
      <c r="A111" s="6" t="s">
        <v>167</v>
      </c>
      <c r="B111" s="2">
        <v>12000000</v>
      </c>
      <c r="C111" s="2">
        <v>0</v>
      </c>
    </row>
    <row r="112" spans="1:3" x14ac:dyDescent="0.25">
      <c r="A112" s="6" t="s">
        <v>168</v>
      </c>
      <c r="B112" s="2">
        <v>12000000</v>
      </c>
      <c r="C112" s="2">
        <v>0</v>
      </c>
    </row>
    <row r="113" spans="1:3" x14ac:dyDescent="0.25">
      <c r="A113" s="6" t="s">
        <v>169</v>
      </c>
      <c r="B113" s="2">
        <v>0</v>
      </c>
      <c r="C113" s="2">
        <v>12920965</v>
      </c>
    </row>
    <row r="114" spans="1:3" x14ac:dyDescent="0.25">
      <c r="A114" s="6" t="s">
        <v>170</v>
      </c>
      <c r="B114" s="2">
        <v>0</v>
      </c>
      <c r="C114" s="2">
        <v>5548321</v>
      </c>
    </row>
    <row r="115" spans="1:3" x14ac:dyDescent="0.25">
      <c r="A115" s="6" t="s">
        <v>171</v>
      </c>
      <c r="B115" s="2">
        <v>2000000</v>
      </c>
      <c r="C115" s="2">
        <v>0</v>
      </c>
    </row>
    <row r="116" spans="1:3" x14ac:dyDescent="0.25">
      <c r="A116" s="6" t="s">
        <v>172</v>
      </c>
      <c r="B116" s="2">
        <v>40000000</v>
      </c>
      <c r="C116" s="2">
        <v>19658668</v>
      </c>
    </row>
    <row r="117" spans="1:3" x14ac:dyDescent="0.25">
      <c r="A117" s="6" t="s">
        <v>173</v>
      </c>
      <c r="B117" s="2">
        <v>0</v>
      </c>
      <c r="C117" s="2">
        <v>1259570</v>
      </c>
    </row>
    <row r="118" spans="1:3" x14ac:dyDescent="0.25">
      <c r="A118" s="6" t="s">
        <v>174</v>
      </c>
      <c r="B118" s="2">
        <v>2000000</v>
      </c>
      <c r="C118" s="2">
        <v>0</v>
      </c>
    </row>
    <row r="119" spans="1:3" x14ac:dyDescent="0.25">
      <c r="A119" s="6" t="s">
        <v>175</v>
      </c>
      <c r="B119" s="2">
        <v>2000000</v>
      </c>
      <c r="C119" s="2">
        <v>0</v>
      </c>
    </row>
    <row r="120" spans="1:3" x14ac:dyDescent="0.25">
      <c r="A120" s="6" t="s">
        <v>176</v>
      </c>
      <c r="B120" s="2">
        <v>0</v>
      </c>
      <c r="C120" s="2">
        <v>8959857</v>
      </c>
    </row>
    <row r="121" spans="1:3" x14ac:dyDescent="0.25">
      <c r="A121" s="6" t="s">
        <v>177</v>
      </c>
      <c r="B121" s="2">
        <v>2000000</v>
      </c>
      <c r="C121" s="2">
        <v>0</v>
      </c>
    </row>
    <row r="122" spans="1:3" x14ac:dyDescent="0.25">
      <c r="A122" s="6" t="s">
        <v>178</v>
      </c>
      <c r="B122" s="2">
        <v>0</v>
      </c>
      <c r="C122" s="2">
        <v>4560953</v>
      </c>
    </row>
    <row r="123" spans="1:3" x14ac:dyDescent="0.25">
      <c r="A123" s="6" t="s">
        <v>179</v>
      </c>
      <c r="B123" s="2">
        <v>3000000</v>
      </c>
      <c r="C123" s="2">
        <v>0</v>
      </c>
    </row>
    <row r="124" spans="1:3" x14ac:dyDescent="0.25">
      <c r="A124" s="6" t="s">
        <v>180</v>
      </c>
      <c r="B124" s="2">
        <v>15000000</v>
      </c>
      <c r="C124" s="2">
        <v>0</v>
      </c>
    </row>
    <row r="125" spans="1:3" x14ac:dyDescent="0.25">
      <c r="A125" s="6" t="s">
        <v>181</v>
      </c>
      <c r="B125" s="2">
        <v>0</v>
      </c>
      <c r="C125" s="2">
        <v>7999201</v>
      </c>
    </row>
    <row r="126" spans="1:3" x14ac:dyDescent="0.25">
      <c r="A126" s="6" t="s">
        <v>182</v>
      </c>
      <c r="B126" s="2">
        <v>0</v>
      </c>
      <c r="C126" s="2">
        <v>6141117</v>
      </c>
    </row>
    <row r="127" spans="1:3" x14ac:dyDescent="0.25">
      <c r="A127" s="6" t="s">
        <v>183</v>
      </c>
      <c r="B127" s="2">
        <v>0</v>
      </c>
      <c r="C127" s="2">
        <v>25746016</v>
      </c>
    </row>
    <row r="128" spans="1:3" x14ac:dyDescent="0.25">
      <c r="A128" s="6" t="s">
        <v>184</v>
      </c>
      <c r="B128" s="2">
        <v>0</v>
      </c>
      <c r="C128" s="2">
        <v>4463520</v>
      </c>
    </row>
    <row r="129" spans="1:3" x14ac:dyDescent="0.25">
      <c r="A129" s="6" t="s">
        <v>185</v>
      </c>
      <c r="B129" s="2">
        <v>0</v>
      </c>
      <c r="C129" s="2">
        <v>6551908</v>
      </c>
    </row>
    <row r="130" spans="1:3" x14ac:dyDescent="0.25">
      <c r="A130" s="6" t="s">
        <v>186</v>
      </c>
      <c r="B130" s="2">
        <v>44000000</v>
      </c>
      <c r="C130" s="2">
        <v>0</v>
      </c>
    </row>
    <row r="131" spans="1:3" x14ac:dyDescent="0.25">
      <c r="A131" s="6" t="s">
        <v>187</v>
      </c>
      <c r="B131" s="2">
        <v>20000000</v>
      </c>
      <c r="C131" s="2">
        <v>4707974</v>
      </c>
    </row>
    <row r="132" spans="1:3" x14ac:dyDescent="0.25">
      <c r="A132" s="6" t="s">
        <v>188</v>
      </c>
      <c r="B132" s="2">
        <v>8000000</v>
      </c>
      <c r="C132" s="2">
        <v>0</v>
      </c>
    </row>
    <row r="133" spans="1:3" x14ac:dyDescent="0.25">
      <c r="A133" s="6" t="s">
        <v>189</v>
      </c>
      <c r="B133" s="2">
        <v>0</v>
      </c>
      <c r="C133" s="2">
        <v>9728765</v>
      </c>
    </row>
    <row r="134" spans="1:3" x14ac:dyDescent="0.25">
      <c r="A134" s="6" t="s">
        <v>190</v>
      </c>
      <c r="B134" s="2">
        <v>60000000</v>
      </c>
      <c r="C134" s="2">
        <v>216196724</v>
      </c>
    </row>
    <row r="135" spans="1:3" x14ac:dyDescent="0.25">
      <c r="A135" s="6" t="s">
        <v>191</v>
      </c>
      <c r="B135" s="2">
        <v>3000000</v>
      </c>
      <c r="C135" s="2">
        <v>0</v>
      </c>
    </row>
    <row r="136" spans="1:3" x14ac:dyDescent="0.25">
      <c r="A136" s="6" t="s">
        <v>192</v>
      </c>
      <c r="B136" s="2">
        <v>12000000</v>
      </c>
      <c r="C136" s="2">
        <v>0</v>
      </c>
    </row>
    <row r="137" spans="1:3" x14ac:dyDescent="0.25">
      <c r="A137" s="6" t="s">
        <v>193</v>
      </c>
      <c r="B137" s="2">
        <v>0</v>
      </c>
      <c r="C137" s="2">
        <v>9013411</v>
      </c>
    </row>
    <row r="138" spans="1:3" x14ac:dyDescent="0.25">
      <c r="A138" s="6" t="s">
        <v>194</v>
      </c>
      <c r="B138" s="2">
        <v>0</v>
      </c>
      <c r="C138" s="2">
        <v>12360579</v>
      </c>
    </row>
    <row r="139" spans="1:3" x14ac:dyDescent="0.25">
      <c r="A139" s="6" t="s">
        <v>195</v>
      </c>
      <c r="B139" s="2">
        <v>0</v>
      </c>
      <c r="C139" s="2">
        <v>9282303</v>
      </c>
    </row>
    <row r="140" spans="1:3" x14ac:dyDescent="0.25">
      <c r="A140" s="6" t="s">
        <v>196</v>
      </c>
      <c r="B140" s="2">
        <v>3966443</v>
      </c>
      <c r="C140" s="2">
        <v>0</v>
      </c>
    </row>
    <row r="141" spans="1:3" x14ac:dyDescent="0.25">
      <c r="A141" s="6" t="s">
        <v>197</v>
      </c>
      <c r="B141" s="2">
        <v>1351848864</v>
      </c>
      <c r="C141" s="2">
        <v>0</v>
      </c>
    </row>
    <row r="142" spans="1:3" x14ac:dyDescent="0.25">
      <c r="A142" s="6" t="s">
        <v>198</v>
      </c>
      <c r="B142" s="2">
        <v>18737232</v>
      </c>
      <c r="C142" s="2">
        <v>0</v>
      </c>
    </row>
    <row r="143" spans="1:3" x14ac:dyDescent="0.25">
      <c r="A143" s="6" t="s">
        <v>199</v>
      </c>
      <c r="B143" s="2">
        <v>5000000</v>
      </c>
      <c r="C143" s="2">
        <v>0</v>
      </c>
    </row>
    <row r="144" spans="1:3" x14ac:dyDescent="0.25">
      <c r="A144" s="6" t="s">
        <v>200</v>
      </c>
      <c r="B144" s="2">
        <v>5000000</v>
      </c>
      <c r="C144" s="2">
        <v>0</v>
      </c>
    </row>
    <row r="145" spans="1:3" x14ac:dyDescent="0.25">
      <c r="A145" s="6" t="s">
        <v>201</v>
      </c>
      <c r="B145" s="2">
        <v>5000000</v>
      </c>
      <c r="C145" s="2">
        <v>0</v>
      </c>
    </row>
    <row r="146" spans="1:3" x14ac:dyDescent="0.25">
      <c r="A146" s="6" t="s">
        <v>202</v>
      </c>
      <c r="B146" s="2">
        <v>0</v>
      </c>
      <c r="C146" s="2">
        <v>8514150</v>
      </c>
    </row>
    <row r="147" spans="1:3" x14ac:dyDescent="0.25">
      <c r="A147" s="6" t="s">
        <v>203</v>
      </c>
      <c r="B147" s="2">
        <v>32000000</v>
      </c>
      <c r="C147" s="2">
        <v>14027446</v>
      </c>
    </row>
    <row r="148" spans="1:3" x14ac:dyDescent="0.25">
      <c r="A148" s="6" t="s">
        <v>204</v>
      </c>
      <c r="B148" s="2">
        <v>16000000</v>
      </c>
      <c r="C148" s="2">
        <v>5766008</v>
      </c>
    </row>
    <row r="149" spans="1:3" x14ac:dyDescent="0.25">
      <c r="A149" s="6" t="s">
        <v>205</v>
      </c>
      <c r="B149" s="2">
        <v>0</v>
      </c>
      <c r="C149" s="2">
        <v>1056591596</v>
      </c>
    </row>
    <row r="150" spans="1:3" x14ac:dyDescent="0.25">
      <c r="A150" s="6" t="s">
        <v>206</v>
      </c>
      <c r="B150" s="2">
        <v>8000000</v>
      </c>
      <c r="C150" s="2">
        <v>0</v>
      </c>
    </row>
    <row r="151" spans="1:3" x14ac:dyDescent="0.25">
      <c r="A151" s="6" t="s">
        <v>207</v>
      </c>
      <c r="B151" s="2">
        <v>40000000</v>
      </c>
      <c r="C151" s="2">
        <v>0</v>
      </c>
    </row>
    <row r="152" spans="1:3" x14ac:dyDescent="0.25">
      <c r="A152" s="6" t="s">
        <v>208</v>
      </c>
      <c r="B152" s="2">
        <v>0</v>
      </c>
      <c r="C152" s="2">
        <v>5721464</v>
      </c>
    </row>
    <row r="153" spans="1:3" x14ac:dyDescent="0.25">
      <c r="A153" s="6" t="s">
        <v>209</v>
      </c>
      <c r="B153" s="2">
        <v>0</v>
      </c>
      <c r="C153" s="2">
        <v>12147458</v>
      </c>
    </row>
    <row r="154" spans="1:3" x14ac:dyDescent="0.25">
      <c r="A154" s="6" t="s">
        <v>210</v>
      </c>
      <c r="B154" s="2">
        <v>0</v>
      </c>
      <c r="C154" s="2">
        <v>15556194</v>
      </c>
    </row>
    <row r="155" spans="1:3" x14ac:dyDescent="0.25">
      <c r="A155" s="6" t="s">
        <v>211</v>
      </c>
      <c r="B155" s="2">
        <v>12000000</v>
      </c>
      <c r="C155" s="2">
        <v>0</v>
      </c>
    </row>
    <row r="156" spans="1:3" x14ac:dyDescent="0.25">
      <c r="A156" s="6" t="s">
        <v>212</v>
      </c>
      <c r="B156" s="2">
        <v>16000000</v>
      </c>
      <c r="C156" s="2">
        <v>13639490</v>
      </c>
    </row>
    <row r="157" spans="1:3" x14ac:dyDescent="0.25">
      <c r="A157" s="6" t="s">
        <v>213</v>
      </c>
      <c r="B157" s="2">
        <v>0</v>
      </c>
      <c r="C157" s="2">
        <v>6415889</v>
      </c>
    </row>
    <row r="158" spans="1:3" x14ac:dyDescent="0.25">
      <c r="A158" s="6" t="s">
        <v>214</v>
      </c>
      <c r="B158" s="2">
        <v>10000000</v>
      </c>
      <c r="C158" s="2">
        <v>0</v>
      </c>
    </row>
    <row r="159" spans="1:3" x14ac:dyDescent="0.25">
      <c r="A159" s="6" t="s">
        <v>215</v>
      </c>
      <c r="B159" s="2">
        <v>7228324</v>
      </c>
      <c r="C159" s="2">
        <v>24167298</v>
      </c>
    </row>
    <row r="160" spans="1:3" x14ac:dyDescent="0.25">
      <c r="A160" s="6" t="s">
        <v>216</v>
      </c>
      <c r="B160" s="2">
        <v>0</v>
      </c>
      <c r="C160" s="2">
        <v>911188504</v>
      </c>
    </row>
    <row r="161" spans="1:3" x14ac:dyDescent="0.25">
      <c r="A161" s="6" t="s">
        <v>217</v>
      </c>
      <c r="B161" s="2">
        <v>1762465152</v>
      </c>
      <c r="C161" s="2">
        <v>0</v>
      </c>
    </row>
    <row r="162" spans="1:3" x14ac:dyDescent="0.25">
      <c r="A162" s="6" t="s">
        <v>218</v>
      </c>
      <c r="B162" s="2">
        <v>0</v>
      </c>
      <c r="C162" s="2">
        <v>1202727</v>
      </c>
    </row>
    <row r="163" spans="1:3" x14ac:dyDescent="0.25">
      <c r="A163" s="6" t="s">
        <v>219</v>
      </c>
      <c r="B163" s="2">
        <v>1400000000</v>
      </c>
      <c r="C163" s="2">
        <v>0</v>
      </c>
    </row>
    <row r="164" spans="1:3" x14ac:dyDescent="0.25">
      <c r="A164" s="6" t="s">
        <v>220</v>
      </c>
      <c r="B164" s="2">
        <v>1320000000</v>
      </c>
      <c r="C164" s="2">
        <v>0</v>
      </c>
    </row>
    <row r="165" spans="1:3" x14ac:dyDescent="0.25">
      <c r="A165" s="6" t="s">
        <v>221</v>
      </c>
      <c r="B165" s="2">
        <v>1672115264</v>
      </c>
      <c r="C165" s="2">
        <v>0</v>
      </c>
    </row>
    <row r="166" spans="1:3" x14ac:dyDescent="0.25">
      <c r="A166" s="6" t="s">
        <v>222</v>
      </c>
      <c r="B166" s="2">
        <v>0</v>
      </c>
      <c r="C166" s="2">
        <v>29548740</v>
      </c>
    </row>
    <row r="167" spans="1:3" x14ac:dyDescent="0.25">
      <c r="A167" s="6" t="s">
        <v>223</v>
      </c>
      <c r="B167" s="2">
        <v>0</v>
      </c>
      <c r="C167" s="2">
        <v>3275599</v>
      </c>
    </row>
    <row r="168" spans="1:3" x14ac:dyDescent="0.25">
      <c r="A168" s="6" t="s">
        <v>224</v>
      </c>
      <c r="B168" s="2">
        <v>0</v>
      </c>
      <c r="C168" s="2">
        <v>1947766</v>
      </c>
    </row>
    <row r="169" spans="1:3" x14ac:dyDescent="0.25">
      <c r="A169" s="6" t="s">
        <v>225</v>
      </c>
      <c r="B169" s="2">
        <v>4778713</v>
      </c>
      <c r="C169" s="2">
        <v>0</v>
      </c>
    </row>
    <row r="170" spans="1:3" x14ac:dyDescent="0.25">
      <c r="A170" s="6" t="s">
        <v>226</v>
      </c>
      <c r="B170" s="2">
        <v>0</v>
      </c>
      <c r="C170" s="2">
        <v>4855174</v>
      </c>
    </row>
    <row r="171" spans="1:3" x14ac:dyDescent="0.25">
      <c r="A171" s="6" t="s">
        <v>227</v>
      </c>
      <c r="B171" s="2">
        <v>0</v>
      </c>
      <c r="C171" s="2">
        <v>11425042</v>
      </c>
    </row>
    <row r="172" spans="1:3" x14ac:dyDescent="0.25">
      <c r="A172" s="6" t="s">
        <v>228</v>
      </c>
      <c r="B172" s="2">
        <v>0</v>
      </c>
      <c r="C172" s="2">
        <v>13477436</v>
      </c>
    </row>
    <row r="173" spans="1:3" x14ac:dyDescent="0.25">
      <c r="A173" s="6" t="s">
        <v>229</v>
      </c>
      <c r="B173" s="2">
        <v>0</v>
      </c>
      <c r="C173" s="2">
        <v>2271138</v>
      </c>
    </row>
    <row r="174" spans="1:3" x14ac:dyDescent="0.25">
      <c r="A174" s="6" t="s">
        <v>230</v>
      </c>
      <c r="B174" s="2">
        <v>0</v>
      </c>
      <c r="C174" s="2">
        <v>4102315</v>
      </c>
    </row>
    <row r="175" spans="1:3" x14ac:dyDescent="0.25">
      <c r="A175" s="6" t="s">
        <v>231</v>
      </c>
      <c r="B175" s="2">
        <v>72000000</v>
      </c>
      <c r="C175" s="2">
        <v>0</v>
      </c>
    </row>
    <row r="176" spans="1:3" x14ac:dyDescent="0.25">
      <c r="A176" s="6" t="s">
        <v>232</v>
      </c>
      <c r="B176" s="2">
        <v>72000000</v>
      </c>
      <c r="C176" s="2">
        <v>0</v>
      </c>
    </row>
    <row r="177" spans="1:3" x14ac:dyDescent="0.25">
      <c r="A177" s="6" t="s">
        <v>233</v>
      </c>
      <c r="B177" s="2">
        <v>140000000</v>
      </c>
      <c r="C177" s="2">
        <v>3227182</v>
      </c>
    </row>
    <row r="178" spans="1:3" x14ac:dyDescent="0.25">
      <c r="A178" s="6" t="s">
        <v>234</v>
      </c>
      <c r="B178" s="2">
        <v>70000000</v>
      </c>
      <c r="C178" s="2">
        <v>0</v>
      </c>
    </row>
    <row r="179" spans="1:3" x14ac:dyDescent="0.25">
      <c r="A179" s="6" t="s">
        <v>235</v>
      </c>
      <c r="B179" s="2">
        <v>70000000</v>
      </c>
      <c r="C179" s="2">
        <v>0</v>
      </c>
    </row>
    <row r="180" spans="1:3" x14ac:dyDescent="0.25">
      <c r="A180" s="6" t="s">
        <v>236</v>
      </c>
      <c r="B180" s="2">
        <v>72000000</v>
      </c>
      <c r="C180" s="2">
        <v>0</v>
      </c>
    </row>
    <row r="181" spans="1:3" x14ac:dyDescent="0.25">
      <c r="A181" s="6" t="s">
        <v>237</v>
      </c>
      <c r="B181" s="2">
        <v>816515184</v>
      </c>
      <c r="C181" s="2">
        <v>37998752</v>
      </c>
    </row>
    <row r="182" spans="1:3" x14ac:dyDescent="0.25">
      <c r="A182" s="6" t="s">
        <v>238</v>
      </c>
      <c r="B182" s="2">
        <v>1902690000</v>
      </c>
      <c r="C182" s="2">
        <v>0</v>
      </c>
    </row>
    <row r="183" spans="1:3" x14ac:dyDescent="0.25">
      <c r="A183" s="6" t="s">
        <v>239</v>
      </c>
      <c r="B183" s="2">
        <v>15000000</v>
      </c>
      <c r="C183" s="2">
        <v>0</v>
      </c>
    </row>
    <row r="184" spans="1:3" x14ac:dyDescent="0.25">
      <c r="A184" s="6" t="s">
        <v>240</v>
      </c>
      <c r="B184" s="2">
        <v>51500000</v>
      </c>
      <c r="C184" s="2">
        <v>0</v>
      </c>
    </row>
    <row r="185" spans="1:3" x14ac:dyDescent="0.25">
      <c r="A185" s="6" t="s">
        <v>241</v>
      </c>
      <c r="B185" s="2">
        <v>875568476</v>
      </c>
      <c r="C185" s="2">
        <v>0</v>
      </c>
    </row>
    <row r="186" spans="1:3" x14ac:dyDescent="0.25">
      <c r="A186" s="6" t="s">
        <v>242</v>
      </c>
      <c r="B186" s="2">
        <v>3033456728</v>
      </c>
      <c r="C186" s="2">
        <v>0</v>
      </c>
    </row>
    <row r="187" spans="1:3" x14ac:dyDescent="0.25">
      <c r="A187" s="6" t="s">
        <v>243</v>
      </c>
      <c r="B187" s="2">
        <v>2924373600</v>
      </c>
      <c r="C187" s="2">
        <v>0</v>
      </c>
    </row>
    <row r="188" spans="1:3" x14ac:dyDescent="0.25">
      <c r="A188" s="6" t="s">
        <v>244</v>
      </c>
      <c r="B188" s="2">
        <v>0</v>
      </c>
      <c r="C188" s="2">
        <v>7495957</v>
      </c>
    </row>
    <row r="189" spans="1:3" x14ac:dyDescent="0.25">
      <c r="A189" s="6" t="s">
        <v>245</v>
      </c>
      <c r="B189" s="2">
        <v>0</v>
      </c>
      <c r="C189" s="2">
        <v>2475209055</v>
      </c>
    </row>
    <row r="190" spans="1:3" x14ac:dyDescent="0.25">
      <c r="A190" s="6" t="s">
        <v>246</v>
      </c>
      <c r="B190" s="2">
        <v>0</v>
      </c>
      <c r="C190" s="2">
        <v>1691187</v>
      </c>
    </row>
    <row r="191" spans="1:3" x14ac:dyDescent="0.25">
      <c r="A191" s="6" t="s">
        <v>247</v>
      </c>
      <c r="B191" s="2">
        <v>16099677</v>
      </c>
      <c r="C191" s="2">
        <v>31647210</v>
      </c>
    </row>
    <row r="192" spans="1:3" x14ac:dyDescent="0.25">
      <c r="A192" s="6" t="s">
        <v>248</v>
      </c>
      <c r="B192" s="2">
        <v>0</v>
      </c>
      <c r="C192" s="2">
        <v>6660556</v>
      </c>
    </row>
    <row r="193" spans="1:3" x14ac:dyDescent="0.25">
      <c r="A193" s="6" t="s">
        <v>249</v>
      </c>
      <c r="B193" s="2">
        <v>51500000</v>
      </c>
      <c r="C193" s="2">
        <v>0</v>
      </c>
    </row>
    <row r="194" spans="1:3" x14ac:dyDescent="0.25">
      <c r="A194" s="6" t="s">
        <v>250</v>
      </c>
      <c r="B194" s="2">
        <v>525000000</v>
      </c>
      <c r="C194" s="2">
        <v>1523966525</v>
      </c>
    </row>
    <row r="195" spans="1:3" x14ac:dyDescent="0.25">
      <c r="A195" s="6" t="s">
        <v>251</v>
      </c>
      <c r="B195" s="2">
        <v>0</v>
      </c>
      <c r="C195" s="2">
        <v>111877566</v>
      </c>
    </row>
    <row r="196" spans="1:3" x14ac:dyDescent="0.25">
      <c r="A196" s="6" t="s">
        <v>252</v>
      </c>
      <c r="B196" s="2">
        <v>0</v>
      </c>
      <c r="C196" s="2">
        <v>994973574</v>
      </c>
    </row>
    <row r="197" spans="1:3" x14ac:dyDescent="0.25">
      <c r="A197" s="6" t="s">
        <v>253</v>
      </c>
      <c r="B197" s="2">
        <v>0</v>
      </c>
      <c r="C197" s="2">
        <v>7503787</v>
      </c>
    </row>
    <row r="198" spans="1:3" x14ac:dyDescent="0.25">
      <c r="A198" s="6" t="s">
        <v>254</v>
      </c>
      <c r="B198" s="2">
        <v>21713445</v>
      </c>
      <c r="C198" s="2">
        <v>65816958</v>
      </c>
    </row>
    <row r="199" spans="1:3" x14ac:dyDescent="0.25">
      <c r="A199" s="6" t="s">
        <v>255</v>
      </c>
      <c r="B199" s="2">
        <v>27694440</v>
      </c>
      <c r="C199" s="2">
        <v>3015742362</v>
      </c>
    </row>
    <row r="200" spans="1:3" x14ac:dyDescent="0.25">
      <c r="A200" s="6" t="s">
        <v>256</v>
      </c>
      <c r="B200" s="2">
        <v>0</v>
      </c>
      <c r="C200" s="2">
        <v>4848450</v>
      </c>
    </row>
    <row r="201" spans="1:3" x14ac:dyDescent="0.25">
      <c r="A201" s="6" t="s">
        <v>257</v>
      </c>
      <c r="B201" s="2">
        <v>0</v>
      </c>
      <c r="C201" s="2">
        <v>12628364</v>
      </c>
    </row>
    <row r="202" spans="1:3" x14ac:dyDescent="0.25">
      <c r="A202" s="6" t="s">
        <v>258</v>
      </c>
      <c r="B202" s="2">
        <v>15000000</v>
      </c>
      <c r="C202" s="2">
        <v>0</v>
      </c>
    </row>
    <row r="203" spans="1:3" x14ac:dyDescent="0.25">
      <c r="A203" s="6" t="s">
        <v>259</v>
      </c>
      <c r="B203" s="2">
        <v>0</v>
      </c>
      <c r="C203" s="2">
        <v>1556621</v>
      </c>
    </row>
    <row r="204" spans="1:3" x14ac:dyDescent="0.25">
      <c r="A204" s="6" t="s">
        <v>260</v>
      </c>
      <c r="B204" s="2">
        <v>3807000000</v>
      </c>
      <c r="C204" s="2">
        <v>151913010</v>
      </c>
    </row>
    <row r="205" spans="1:3" x14ac:dyDescent="0.25">
      <c r="A205" s="6" t="s">
        <v>261</v>
      </c>
      <c r="B205" s="2">
        <v>40000000</v>
      </c>
      <c r="C205" s="2">
        <v>0</v>
      </c>
    </row>
    <row r="206" spans="1:3" x14ac:dyDescent="0.25">
      <c r="A206" s="6" t="s">
        <v>262</v>
      </c>
      <c r="B206" s="2">
        <v>40000000</v>
      </c>
      <c r="C206" s="2">
        <v>0</v>
      </c>
    </row>
    <row r="207" spans="1:3" x14ac:dyDescent="0.25">
      <c r="A207" s="6" t="s">
        <v>263</v>
      </c>
      <c r="B207" s="2">
        <v>0</v>
      </c>
      <c r="C207" s="2">
        <v>14707873</v>
      </c>
    </row>
    <row r="208" spans="1:3" x14ac:dyDescent="0.25">
      <c r="A208" s="6" t="s">
        <v>264</v>
      </c>
      <c r="B208" s="2">
        <v>0</v>
      </c>
      <c r="C208" s="2">
        <v>4676579</v>
      </c>
    </row>
    <row r="209" spans="1:3" x14ac:dyDescent="0.25">
      <c r="A209" s="6" t="s">
        <v>265</v>
      </c>
      <c r="B209" s="2">
        <v>0</v>
      </c>
      <c r="C209" s="2">
        <v>11346488</v>
      </c>
    </row>
    <row r="210" spans="1:3" x14ac:dyDescent="0.25">
      <c r="A210" s="6" t="s">
        <v>266</v>
      </c>
      <c r="B210" s="2">
        <v>0</v>
      </c>
      <c r="C210" s="2">
        <v>1778619</v>
      </c>
    </row>
    <row r="211" spans="1:3" x14ac:dyDescent="0.25">
      <c r="A211" s="6" t="s">
        <v>267</v>
      </c>
      <c r="B211" s="2">
        <v>0</v>
      </c>
      <c r="C211" s="2">
        <v>3821283</v>
      </c>
    </row>
    <row r="212" spans="1:3" x14ac:dyDescent="0.25">
      <c r="A212" s="6" t="s">
        <v>268</v>
      </c>
      <c r="B212" s="2">
        <v>0</v>
      </c>
      <c r="C212" s="2">
        <v>3891500</v>
      </c>
    </row>
    <row r="213" spans="1:3" x14ac:dyDescent="0.25">
      <c r="A213" s="6" t="s">
        <v>269</v>
      </c>
      <c r="B213" s="2">
        <v>12000000</v>
      </c>
      <c r="C213" s="2">
        <v>0</v>
      </c>
    </row>
    <row r="214" spans="1:3" x14ac:dyDescent="0.25">
      <c r="A214" s="6" t="s">
        <v>270</v>
      </c>
      <c r="B214" s="2">
        <v>10000000</v>
      </c>
      <c r="C214" s="2">
        <v>0</v>
      </c>
    </row>
    <row r="215" spans="1:3" x14ac:dyDescent="0.25">
      <c r="A215" s="6" t="s">
        <v>271</v>
      </c>
      <c r="B215" s="2">
        <v>0</v>
      </c>
      <c r="C215" s="2">
        <v>7468942</v>
      </c>
    </row>
    <row r="216" spans="1:3" x14ac:dyDescent="0.25">
      <c r="A216" s="6" t="s">
        <v>272</v>
      </c>
      <c r="B216" s="2">
        <v>0</v>
      </c>
      <c r="C216" s="2">
        <v>19936349</v>
      </c>
    </row>
    <row r="217" spans="1:3" x14ac:dyDescent="0.25">
      <c r="A217" s="6" t="s">
        <v>273</v>
      </c>
      <c r="B217" s="2">
        <v>4000000</v>
      </c>
      <c r="C217" s="2">
        <v>0</v>
      </c>
    </row>
    <row r="218" spans="1:3" x14ac:dyDescent="0.25">
      <c r="A218" s="6" t="s">
        <v>274</v>
      </c>
      <c r="B218" s="2">
        <v>0</v>
      </c>
      <c r="C218" s="2">
        <v>3041037</v>
      </c>
    </row>
    <row r="219" spans="1:3" x14ac:dyDescent="0.25">
      <c r="A219" s="6" t="s">
        <v>275</v>
      </c>
      <c r="B219" s="2">
        <v>0</v>
      </c>
      <c r="C219" s="2">
        <v>4808646</v>
      </c>
    </row>
    <row r="220" spans="1:3" x14ac:dyDescent="0.25">
      <c r="A220" s="6" t="s">
        <v>276</v>
      </c>
      <c r="B220" s="2">
        <v>17587512</v>
      </c>
      <c r="C220" s="2">
        <v>5651948</v>
      </c>
    </row>
    <row r="221" spans="1:3" x14ac:dyDescent="0.25">
      <c r="A221" s="6" t="s">
        <v>277</v>
      </c>
      <c r="B221" s="2">
        <v>2112165711</v>
      </c>
      <c r="C221" s="2">
        <v>0</v>
      </c>
    </row>
    <row r="222" spans="1:3" x14ac:dyDescent="0.25">
      <c r="A222" s="6" t="s">
        <v>278</v>
      </c>
      <c r="B222" s="2">
        <v>0</v>
      </c>
      <c r="C222" s="2">
        <v>31091964</v>
      </c>
    </row>
    <row r="223" spans="1:3" x14ac:dyDescent="0.25">
      <c r="A223" s="6" t="s">
        <v>279</v>
      </c>
      <c r="B223" s="2">
        <v>5861432</v>
      </c>
      <c r="C223" s="2">
        <v>23551868</v>
      </c>
    </row>
    <row r="224" spans="1:3" x14ac:dyDescent="0.25">
      <c r="A224" s="6" t="s">
        <v>280</v>
      </c>
      <c r="B224" s="2">
        <v>0</v>
      </c>
      <c r="C224" s="2">
        <v>2179058</v>
      </c>
    </row>
    <row r="225" spans="1:3" x14ac:dyDescent="0.25">
      <c r="A225" s="6" t="s">
        <v>281</v>
      </c>
      <c r="B225" s="2">
        <v>0</v>
      </c>
      <c r="C225" s="2">
        <v>24947582</v>
      </c>
    </row>
    <row r="226" spans="1:3" x14ac:dyDescent="0.25">
      <c r="A226" s="6" t="s">
        <v>282</v>
      </c>
      <c r="B226" s="2">
        <v>0</v>
      </c>
      <c r="C226" s="2">
        <v>8987352</v>
      </c>
    </row>
    <row r="227" spans="1:3" x14ac:dyDescent="0.25">
      <c r="A227" s="6" t="s">
        <v>283</v>
      </c>
      <c r="B227" s="2">
        <v>0</v>
      </c>
      <c r="C227" s="2">
        <v>8774504</v>
      </c>
    </row>
    <row r="228" spans="1:3" x14ac:dyDescent="0.25">
      <c r="A228" s="6" t="s">
        <v>284</v>
      </c>
      <c r="B228" s="2">
        <v>35000000</v>
      </c>
      <c r="C228" s="2">
        <v>0</v>
      </c>
    </row>
    <row r="229" spans="1:3" x14ac:dyDescent="0.25">
      <c r="A229" s="6" t="s">
        <v>285</v>
      </c>
      <c r="B229" s="2">
        <v>1330918500</v>
      </c>
      <c r="C229" s="2">
        <v>748226073</v>
      </c>
    </row>
    <row r="230" spans="1:3" x14ac:dyDescent="0.25">
      <c r="A230" s="6" t="s">
        <v>286</v>
      </c>
      <c r="B230" s="2">
        <v>0</v>
      </c>
      <c r="C230" s="2">
        <v>2437260</v>
      </c>
    </row>
    <row r="231" spans="1:3" x14ac:dyDescent="0.25">
      <c r="A231" s="6" t="s">
        <v>287</v>
      </c>
      <c r="B231" s="2">
        <v>0</v>
      </c>
      <c r="C231" s="2">
        <v>6052053</v>
      </c>
    </row>
    <row r="232" spans="1:3" x14ac:dyDescent="0.25">
      <c r="A232" s="6" t="s">
        <v>288</v>
      </c>
      <c r="B232" s="2">
        <v>0</v>
      </c>
      <c r="C232" s="2">
        <v>7406854</v>
      </c>
    </row>
    <row r="233" spans="1:3" x14ac:dyDescent="0.25">
      <c r="A233" s="6" t="s">
        <v>289</v>
      </c>
      <c r="B233" s="2">
        <v>0</v>
      </c>
      <c r="C233" s="2">
        <v>3524590</v>
      </c>
    </row>
    <row r="234" spans="1:3" x14ac:dyDescent="0.25">
      <c r="A234" s="6" t="s">
        <v>290</v>
      </c>
      <c r="B234" s="2">
        <v>0</v>
      </c>
      <c r="C234" s="2">
        <v>3575015</v>
      </c>
    </row>
    <row r="235" spans="1:3" x14ac:dyDescent="0.25">
      <c r="A235" s="6" t="s">
        <v>291</v>
      </c>
      <c r="B235" s="2">
        <v>260000000</v>
      </c>
      <c r="C235" s="2">
        <v>619203160</v>
      </c>
    </row>
    <row r="236" spans="1:3" x14ac:dyDescent="0.25">
      <c r="A236" s="6" t="s">
        <v>292</v>
      </c>
      <c r="B236" s="2">
        <v>0</v>
      </c>
      <c r="C236" s="2">
        <v>2393985</v>
      </c>
    </row>
    <row r="237" spans="1:3" x14ac:dyDescent="0.25">
      <c r="A237" s="6" t="s">
        <v>293</v>
      </c>
      <c r="B237" s="2">
        <v>10000000</v>
      </c>
      <c r="C237" s="2">
        <v>0</v>
      </c>
    </row>
    <row r="238" spans="1:3" x14ac:dyDescent="0.25">
      <c r="A238" s="6" t="s">
        <v>294</v>
      </c>
      <c r="B238" s="2">
        <v>0</v>
      </c>
      <c r="C238" s="2">
        <v>18622158</v>
      </c>
    </row>
    <row r="239" spans="1:3" x14ac:dyDescent="0.25">
      <c r="A239" s="6" t="s">
        <v>295</v>
      </c>
      <c r="B239" s="2">
        <v>0</v>
      </c>
      <c r="C239" s="2">
        <v>4805280</v>
      </c>
    </row>
    <row r="240" spans="1:3" x14ac:dyDescent="0.25">
      <c r="A240" s="6" t="s">
        <v>296</v>
      </c>
      <c r="B240" s="2">
        <v>0</v>
      </c>
      <c r="C240" s="2">
        <v>7068591</v>
      </c>
    </row>
    <row r="241" spans="1:3" x14ac:dyDescent="0.25">
      <c r="A241" s="6" t="s">
        <v>297</v>
      </c>
      <c r="B241" s="2">
        <v>0</v>
      </c>
      <c r="C241" s="2">
        <v>1846807</v>
      </c>
    </row>
    <row r="242" spans="1:3" x14ac:dyDescent="0.25">
      <c r="A242" s="6" t="s">
        <v>298</v>
      </c>
      <c r="B242" s="2">
        <v>0</v>
      </c>
      <c r="C242" s="2">
        <v>1563234</v>
      </c>
    </row>
    <row r="243" spans="1:3" x14ac:dyDescent="0.25">
      <c r="A243" s="6" t="s">
        <v>299</v>
      </c>
      <c r="B243" s="2">
        <v>0</v>
      </c>
      <c r="C243" s="2">
        <v>4468906</v>
      </c>
    </row>
    <row r="244" spans="1:3" x14ac:dyDescent="0.25">
      <c r="A244" s="6" t="s">
        <v>300</v>
      </c>
      <c r="B244" s="2">
        <v>0</v>
      </c>
      <c r="C244" s="2">
        <v>5247752</v>
      </c>
    </row>
    <row r="245" spans="1:3" x14ac:dyDescent="0.25">
      <c r="A245" s="6" t="s">
        <v>301</v>
      </c>
      <c r="B245" s="2">
        <v>0</v>
      </c>
      <c r="C245" s="2">
        <v>9758790</v>
      </c>
    </row>
    <row r="246" spans="1:3" x14ac:dyDescent="0.25">
      <c r="A246" s="6" t="s">
        <v>302</v>
      </c>
      <c r="B246" s="2">
        <v>280000000</v>
      </c>
      <c r="C246" s="2">
        <v>897757584</v>
      </c>
    </row>
    <row r="247" spans="1:3" x14ac:dyDescent="0.25">
      <c r="A247" s="6" t="s">
        <v>303</v>
      </c>
      <c r="B247" s="2">
        <v>25000000</v>
      </c>
      <c r="C247" s="2">
        <v>0</v>
      </c>
    </row>
    <row r="248" spans="1:3" x14ac:dyDescent="0.25">
      <c r="A248" s="6" t="s">
        <v>304</v>
      </c>
      <c r="B248" s="2">
        <v>560000000</v>
      </c>
      <c r="C248" s="2">
        <v>788775360</v>
      </c>
    </row>
    <row r="249" spans="1:3" x14ac:dyDescent="0.25">
      <c r="A249" s="6" t="s">
        <v>305</v>
      </c>
      <c r="B249" s="2">
        <v>510000000</v>
      </c>
      <c r="C249" s="2">
        <v>734356626</v>
      </c>
    </row>
    <row r="250" spans="1:3" x14ac:dyDescent="0.25">
      <c r="A250" s="6" t="s">
        <v>306</v>
      </c>
      <c r="B250" s="2">
        <v>0</v>
      </c>
      <c r="C250" s="2">
        <v>5215709</v>
      </c>
    </row>
    <row r="251" spans="1:3" x14ac:dyDescent="0.25">
      <c r="A251" s="6" t="s">
        <v>307</v>
      </c>
      <c r="B251" s="2">
        <v>240000000</v>
      </c>
      <c r="C251" s="2">
        <v>473131350</v>
      </c>
    </row>
    <row r="252" spans="1:3" x14ac:dyDescent="0.25">
      <c r="A252" s="6" t="s">
        <v>308</v>
      </c>
      <c r="B252" s="2">
        <v>0</v>
      </c>
      <c r="C252" s="2">
        <v>931794966</v>
      </c>
    </row>
    <row r="253" spans="1:3" x14ac:dyDescent="0.25">
      <c r="A253" s="6" t="s">
        <v>309</v>
      </c>
      <c r="B253" s="2">
        <v>0</v>
      </c>
      <c r="C253" s="2">
        <v>11957039</v>
      </c>
    </row>
    <row r="254" spans="1:3" x14ac:dyDescent="0.25">
      <c r="A254" s="6" t="s">
        <v>310</v>
      </c>
      <c r="B254" s="2">
        <v>0</v>
      </c>
      <c r="C254" s="2">
        <v>10324322</v>
      </c>
    </row>
    <row r="255" spans="1:3" x14ac:dyDescent="0.25">
      <c r="A255" s="6" t="s">
        <v>311</v>
      </c>
      <c r="B255" s="2">
        <v>0</v>
      </c>
      <c r="C255" s="2">
        <v>13709081</v>
      </c>
    </row>
    <row r="256" spans="1:3" x14ac:dyDescent="0.25">
      <c r="A256" s="6" t="s">
        <v>312</v>
      </c>
      <c r="B256" s="2">
        <v>0</v>
      </c>
      <c r="C256" s="2">
        <v>7221778</v>
      </c>
    </row>
    <row r="257" spans="1:3" x14ac:dyDescent="0.25">
      <c r="A257" s="6" t="s">
        <v>313</v>
      </c>
      <c r="B257" s="2">
        <v>0</v>
      </c>
      <c r="C257" s="2">
        <v>13983865</v>
      </c>
    </row>
    <row r="258" spans="1:3" x14ac:dyDescent="0.25">
      <c r="A258" s="6" t="s">
        <v>314</v>
      </c>
      <c r="B258" s="2">
        <v>76425654</v>
      </c>
      <c r="C258" s="2">
        <v>71967903</v>
      </c>
    </row>
    <row r="259" spans="1:3" x14ac:dyDescent="0.25">
      <c r="A259" s="6" t="s">
        <v>315</v>
      </c>
      <c r="B259" s="2">
        <v>0</v>
      </c>
      <c r="C259" s="2">
        <v>6420825</v>
      </c>
    </row>
    <row r="260" spans="1:3" x14ac:dyDescent="0.25">
      <c r="A260" s="6" t="s">
        <v>316</v>
      </c>
      <c r="B260" s="2">
        <v>0</v>
      </c>
      <c r="C260" s="2">
        <v>10658645</v>
      </c>
    </row>
    <row r="261" spans="1:3" x14ac:dyDescent="0.25">
      <c r="A261" s="6" t="s">
        <v>317</v>
      </c>
      <c r="B261" s="2">
        <v>0</v>
      </c>
      <c r="C261" s="2">
        <v>51979956</v>
      </c>
    </row>
    <row r="262" spans="1:3" x14ac:dyDescent="0.25">
      <c r="A262" s="6" t="s">
        <v>318</v>
      </c>
      <c r="B262" s="2">
        <v>0</v>
      </c>
      <c r="C262" s="2">
        <v>11802915</v>
      </c>
    </row>
    <row r="263" spans="1:3" x14ac:dyDescent="0.25">
      <c r="A263" s="6" t="s">
        <v>319</v>
      </c>
      <c r="B263" s="2">
        <v>0</v>
      </c>
      <c r="C263" s="2">
        <v>6828351</v>
      </c>
    </row>
    <row r="264" spans="1:3" x14ac:dyDescent="0.25">
      <c r="A264" s="6" t="s">
        <v>320</v>
      </c>
      <c r="B264" s="2">
        <v>0</v>
      </c>
      <c r="C264" s="2">
        <v>6320292</v>
      </c>
    </row>
    <row r="265" spans="1:3" x14ac:dyDescent="0.25">
      <c r="A265" s="6" t="s">
        <v>321</v>
      </c>
      <c r="B265" s="2">
        <v>5331975</v>
      </c>
      <c r="C265" s="2">
        <v>0</v>
      </c>
    </row>
    <row r="266" spans="1:3" x14ac:dyDescent="0.25">
      <c r="A266" s="6" t="s">
        <v>322</v>
      </c>
      <c r="B266" s="2">
        <v>0</v>
      </c>
      <c r="C266" s="2">
        <v>47240268</v>
      </c>
    </row>
    <row r="267" spans="1:3" x14ac:dyDescent="0.25">
      <c r="A267" s="6" t="s">
        <v>323</v>
      </c>
      <c r="B267" s="2">
        <v>0</v>
      </c>
      <c r="C267" s="2">
        <v>6741522</v>
      </c>
    </row>
    <row r="268" spans="1:3" x14ac:dyDescent="0.25">
      <c r="A268" s="6" t="s">
        <v>324</v>
      </c>
      <c r="B268" s="2">
        <v>0</v>
      </c>
      <c r="C268" s="2">
        <v>11618584</v>
      </c>
    </row>
    <row r="269" spans="1:3" x14ac:dyDescent="0.25">
      <c r="A269" s="6" t="s">
        <v>325</v>
      </c>
      <c r="B269" s="2">
        <v>24000000</v>
      </c>
      <c r="C269" s="2">
        <v>25396406</v>
      </c>
    </row>
    <row r="270" spans="1:3" x14ac:dyDescent="0.25">
      <c r="A270" s="6" t="s">
        <v>326</v>
      </c>
      <c r="B270" s="2">
        <v>0</v>
      </c>
      <c r="C270" s="2">
        <v>7397661</v>
      </c>
    </row>
    <row r="271" spans="1:3" x14ac:dyDescent="0.25">
      <c r="A271" s="6" t="s">
        <v>327</v>
      </c>
      <c r="B271" s="2">
        <v>34636522</v>
      </c>
      <c r="C271" s="2">
        <v>0</v>
      </c>
    </row>
    <row r="272" spans="1:3" x14ac:dyDescent="0.25">
      <c r="A272" s="6" t="s">
        <v>328</v>
      </c>
      <c r="B272" s="2">
        <v>12000000</v>
      </c>
      <c r="C272" s="2">
        <v>0</v>
      </c>
    </row>
    <row r="273" spans="1:3" x14ac:dyDescent="0.25">
      <c r="A273" s="6" t="s">
        <v>329</v>
      </c>
      <c r="B273" s="2">
        <v>0</v>
      </c>
      <c r="C273" s="2">
        <v>8258666</v>
      </c>
    </row>
    <row r="274" spans="1:3" x14ac:dyDescent="0.25">
      <c r="A274" s="6" t="s">
        <v>330</v>
      </c>
      <c r="B274" s="2">
        <v>0</v>
      </c>
      <c r="C274" s="2">
        <v>38264896</v>
      </c>
    </row>
    <row r="275" spans="1:3" x14ac:dyDescent="0.25">
      <c r="A275" s="6" t="s">
        <v>331</v>
      </c>
      <c r="B275" s="2">
        <v>0</v>
      </c>
      <c r="C275" s="2">
        <v>13289408</v>
      </c>
    </row>
    <row r="276" spans="1:3" x14ac:dyDescent="0.25">
      <c r="A276" s="6" t="s">
        <v>332</v>
      </c>
      <c r="B276" s="2">
        <v>0</v>
      </c>
      <c r="C276" s="2">
        <v>3923709</v>
      </c>
    </row>
    <row r="277" spans="1:3" x14ac:dyDescent="0.25">
      <c r="A277" s="6" t="s">
        <v>333</v>
      </c>
      <c r="B277" s="2">
        <v>0</v>
      </c>
      <c r="C277" s="2">
        <v>10959218</v>
      </c>
    </row>
    <row r="278" spans="1:3" x14ac:dyDescent="0.25">
      <c r="A278" s="6" t="s">
        <v>334</v>
      </c>
      <c r="B278" s="2">
        <v>8000000</v>
      </c>
      <c r="C278" s="2">
        <v>0</v>
      </c>
    </row>
    <row r="279" spans="1:3" x14ac:dyDescent="0.25">
      <c r="A279" s="6" t="s">
        <v>335</v>
      </c>
      <c r="B279" s="2">
        <v>0</v>
      </c>
      <c r="C279" s="2">
        <v>2718454</v>
      </c>
    </row>
    <row r="280" spans="1:3" x14ac:dyDescent="0.25">
      <c r="A280" s="6" t="s">
        <v>336</v>
      </c>
      <c r="B280" s="2">
        <v>0</v>
      </c>
      <c r="C280" s="2">
        <v>2957576</v>
      </c>
    </row>
    <row r="281" spans="1:3" x14ac:dyDescent="0.25">
      <c r="A281" s="6" t="s">
        <v>337</v>
      </c>
      <c r="B281" s="2">
        <v>22000000</v>
      </c>
      <c r="C281" s="2">
        <v>18962300</v>
      </c>
    </row>
    <row r="282" spans="1:3" x14ac:dyDescent="0.25">
      <c r="A282" s="6" t="s">
        <v>338</v>
      </c>
      <c r="B282" s="2">
        <v>10000000</v>
      </c>
      <c r="C282" s="2">
        <v>0</v>
      </c>
    </row>
    <row r="283" spans="1:3" x14ac:dyDescent="0.25">
      <c r="A283" s="6" t="s">
        <v>339</v>
      </c>
      <c r="B283" s="2">
        <v>0</v>
      </c>
      <c r="C283" s="2">
        <v>10189712</v>
      </c>
    </row>
    <row r="284" spans="1:3" x14ac:dyDescent="0.25">
      <c r="A284" s="6" t="s">
        <v>340</v>
      </c>
      <c r="B284" s="2">
        <v>1564059510</v>
      </c>
      <c r="C284" s="2">
        <v>0</v>
      </c>
    </row>
    <row r="285" spans="1:3" x14ac:dyDescent="0.25">
      <c r="A285" s="6" t="s">
        <v>341</v>
      </c>
      <c r="B285" s="2">
        <v>113000000</v>
      </c>
      <c r="C285" s="2">
        <v>0</v>
      </c>
    </row>
    <row r="286" spans="1:3" x14ac:dyDescent="0.25">
      <c r="A286" s="6" t="s">
        <v>342</v>
      </c>
      <c r="B286" s="2">
        <v>0</v>
      </c>
      <c r="C286" s="2">
        <v>7402169</v>
      </c>
    </row>
    <row r="287" spans="1:3" x14ac:dyDescent="0.25">
      <c r="A287" s="6" t="s">
        <v>343</v>
      </c>
      <c r="B287" s="2">
        <v>0</v>
      </c>
      <c r="C287" s="2">
        <v>19618558</v>
      </c>
    </row>
    <row r="288" spans="1:3" x14ac:dyDescent="0.25">
      <c r="A288" s="6" t="s">
        <v>344</v>
      </c>
      <c r="B288" s="2">
        <v>0</v>
      </c>
      <c r="C288" s="2">
        <v>6145134</v>
      </c>
    </row>
    <row r="289" spans="1:3" x14ac:dyDescent="0.25">
      <c r="A289" s="6" t="s">
        <v>345</v>
      </c>
      <c r="B289" s="2">
        <v>0</v>
      </c>
      <c r="C289" s="2">
        <v>2389729</v>
      </c>
    </row>
    <row r="290" spans="1:3" x14ac:dyDescent="0.25">
      <c r="A290" s="6" t="s">
        <v>346</v>
      </c>
      <c r="B290" s="2">
        <v>0</v>
      </c>
      <c r="C290" s="2">
        <v>4699187</v>
      </c>
    </row>
    <row r="291" spans="1:3" x14ac:dyDescent="0.25">
      <c r="A291" s="6" t="s">
        <v>347</v>
      </c>
      <c r="B291" s="2">
        <v>0</v>
      </c>
      <c r="C291" s="2">
        <v>10436860</v>
      </c>
    </row>
    <row r="292" spans="1:3" x14ac:dyDescent="0.25">
      <c r="A292" s="6" t="s">
        <v>348</v>
      </c>
      <c r="B292" s="2">
        <v>0</v>
      </c>
      <c r="C292" s="2">
        <v>6701259</v>
      </c>
    </row>
    <row r="293" spans="1:3" x14ac:dyDescent="0.25">
      <c r="A293" s="6" t="s">
        <v>349</v>
      </c>
      <c r="B293" s="2">
        <v>0</v>
      </c>
      <c r="C293" s="2">
        <v>7022660</v>
      </c>
    </row>
    <row r="294" spans="1:3" x14ac:dyDescent="0.25">
      <c r="A294" s="6" t="s">
        <v>350</v>
      </c>
      <c r="B294" s="2">
        <v>12000000</v>
      </c>
      <c r="C294" s="2">
        <v>0</v>
      </c>
    </row>
    <row r="295" spans="1:3" x14ac:dyDescent="0.25">
      <c r="A295" s="6" t="s">
        <v>351</v>
      </c>
      <c r="B295" s="2">
        <v>772903887</v>
      </c>
      <c r="C295" s="2">
        <v>101513211</v>
      </c>
    </row>
    <row r="296" spans="1:3" x14ac:dyDescent="0.25">
      <c r="A296" s="6" t="s">
        <v>352</v>
      </c>
      <c r="B296" s="2">
        <v>0</v>
      </c>
      <c r="C296" s="2">
        <v>2444043</v>
      </c>
    </row>
    <row r="297" spans="1:3" x14ac:dyDescent="0.25">
      <c r="A297" s="6" t="s">
        <v>353</v>
      </c>
      <c r="B297" s="2">
        <v>0</v>
      </c>
      <c r="C297" s="2">
        <v>6442945</v>
      </c>
    </row>
    <row r="298" spans="1:3" x14ac:dyDescent="0.25">
      <c r="A298" s="6" t="s">
        <v>354</v>
      </c>
      <c r="B298" s="2">
        <v>0</v>
      </c>
      <c r="C298" s="2">
        <v>7898578</v>
      </c>
    </row>
    <row r="299" spans="1:3" x14ac:dyDescent="0.25">
      <c r="A299" s="6" t="s">
        <v>355</v>
      </c>
      <c r="B299" s="2">
        <v>0</v>
      </c>
      <c r="C299" s="2">
        <v>14800399</v>
      </c>
    </row>
    <row r="300" spans="1:3" x14ac:dyDescent="0.25">
      <c r="A300" s="6" t="s">
        <v>356</v>
      </c>
      <c r="B300" s="2">
        <v>0</v>
      </c>
      <c r="C300" s="2">
        <v>11921629</v>
      </c>
    </row>
    <row r="301" spans="1:3" x14ac:dyDescent="0.25">
      <c r="A301" s="6" t="s">
        <v>357</v>
      </c>
      <c r="B301" s="2">
        <v>0</v>
      </c>
      <c r="C301" s="2">
        <v>6285205</v>
      </c>
    </row>
    <row r="302" spans="1:3" x14ac:dyDescent="0.25">
      <c r="A302" s="6" t="s">
        <v>358</v>
      </c>
      <c r="B302" s="2">
        <v>0</v>
      </c>
      <c r="C302" s="2">
        <v>7580819</v>
      </c>
    </row>
    <row r="303" spans="1:3" x14ac:dyDescent="0.25">
      <c r="A303" s="6" t="s">
        <v>359</v>
      </c>
      <c r="B303" s="2">
        <v>12000000</v>
      </c>
      <c r="C303" s="2">
        <v>0</v>
      </c>
    </row>
    <row r="304" spans="1:3" x14ac:dyDescent="0.25">
      <c r="A304" s="6" t="s">
        <v>360</v>
      </c>
      <c r="B304" s="2">
        <v>0</v>
      </c>
      <c r="C304" s="2">
        <v>11339074</v>
      </c>
    </row>
    <row r="305" spans="1:3" x14ac:dyDescent="0.25">
      <c r="A305" s="6" t="s">
        <v>361</v>
      </c>
      <c r="B305" s="2">
        <v>0</v>
      </c>
      <c r="C305" s="2">
        <v>5803256</v>
      </c>
    </row>
    <row r="306" spans="1:3" x14ac:dyDescent="0.25">
      <c r="A306" s="6" t="s">
        <v>362</v>
      </c>
      <c r="B306" s="2">
        <v>0</v>
      </c>
      <c r="C306" s="2">
        <v>5116729</v>
      </c>
    </row>
    <row r="307" spans="1:3" x14ac:dyDescent="0.25">
      <c r="A307" s="6" t="s">
        <v>363</v>
      </c>
      <c r="B307" s="2">
        <v>12000000</v>
      </c>
      <c r="C307" s="2">
        <v>0</v>
      </c>
    </row>
    <row r="308" spans="1:3" x14ac:dyDescent="0.25">
      <c r="A308" s="6" t="s">
        <v>364</v>
      </c>
      <c r="B308" s="2">
        <v>0</v>
      </c>
      <c r="C308" s="2">
        <v>9912905</v>
      </c>
    </row>
    <row r="309" spans="1:3" x14ac:dyDescent="0.25">
      <c r="A309" s="6" t="s">
        <v>365</v>
      </c>
      <c r="B309" s="2">
        <v>12000000</v>
      </c>
      <c r="C309" s="2">
        <v>0</v>
      </c>
    </row>
    <row r="310" spans="1:3" x14ac:dyDescent="0.25">
      <c r="A310" s="6" t="s">
        <v>366</v>
      </c>
      <c r="B310" s="2">
        <v>12000000</v>
      </c>
      <c r="C310" s="2">
        <v>0</v>
      </c>
    </row>
    <row r="311" spans="1:3" x14ac:dyDescent="0.25">
      <c r="A311" s="6" t="s">
        <v>367</v>
      </c>
      <c r="B311" s="2">
        <v>12000000</v>
      </c>
      <c r="C311" s="2">
        <v>0</v>
      </c>
    </row>
    <row r="312" spans="1:3" x14ac:dyDescent="0.25">
      <c r="A312" s="6" t="s">
        <v>368</v>
      </c>
      <c r="B312" s="2">
        <v>0</v>
      </c>
      <c r="C312" s="2">
        <v>11268174</v>
      </c>
    </row>
    <row r="313" spans="1:3" x14ac:dyDescent="0.25">
      <c r="A313" s="6" t="s">
        <v>369</v>
      </c>
      <c r="B313" s="2">
        <v>0</v>
      </c>
      <c r="C313" s="2">
        <v>5799585</v>
      </c>
    </row>
    <row r="314" spans="1:3" x14ac:dyDescent="0.25">
      <c r="A314" s="6" t="s">
        <v>370</v>
      </c>
      <c r="B314" s="2">
        <v>0</v>
      </c>
      <c r="C314" s="2">
        <v>9000819</v>
      </c>
    </row>
    <row r="315" spans="1:3" x14ac:dyDescent="0.25">
      <c r="A315" s="6" t="s">
        <v>371</v>
      </c>
      <c r="B315" s="2">
        <v>25000000</v>
      </c>
      <c r="C315" s="2">
        <v>0</v>
      </c>
    </row>
    <row r="316" spans="1:3" x14ac:dyDescent="0.25">
      <c r="A316" s="6" t="s">
        <v>372</v>
      </c>
      <c r="B316" s="2">
        <v>0</v>
      </c>
      <c r="C316" s="2">
        <v>7439561</v>
      </c>
    </row>
    <row r="317" spans="1:3" x14ac:dyDescent="0.25">
      <c r="A317" s="6" t="s">
        <v>373</v>
      </c>
      <c r="B317" s="2">
        <v>0</v>
      </c>
      <c r="C317" s="2">
        <v>8060382</v>
      </c>
    </row>
    <row r="318" spans="1:3" x14ac:dyDescent="0.25">
      <c r="A318" s="6" t="s">
        <v>374</v>
      </c>
      <c r="B318" s="2">
        <v>0</v>
      </c>
      <c r="C318" s="2">
        <v>5286248</v>
      </c>
    </row>
    <row r="319" spans="1:3" x14ac:dyDescent="0.25">
      <c r="A319" s="6" t="s">
        <v>375</v>
      </c>
      <c r="B319" s="2">
        <v>0</v>
      </c>
      <c r="C319" s="2">
        <v>13468292</v>
      </c>
    </row>
    <row r="320" spans="1:3" x14ac:dyDescent="0.25">
      <c r="A320" s="6" t="s">
        <v>376</v>
      </c>
      <c r="B320" s="2">
        <v>0</v>
      </c>
      <c r="C320" s="2">
        <v>18549390</v>
      </c>
    </row>
    <row r="321" spans="1:3" x14ac:dyDescent="0.25">
      <c r="A321" s="6" t="s">
        <v>377</v>
      </c>
      <c r="B321" s="2">
        <v>0</v>
      </c>
      <c r="C321" s="2">
        <v>7139616</v>
      </c>
    </row>
    <row r="322" spans="1:3" x14ac:dyDescent="0.25">
      <c r="A322" s="6" t="s">
        <v>378</v>
      </c>
      <c r="B322" s="2">
        <v>0</v>
      </c>
      <c r="C322" s="2">
        <v>7483659</v>
      </c>
    </row>
    <row r="323" spans="1:3" x14ac:dyDescent="0.25">
      <c r="A323" s="6" t="s">
        <v>379</v>
      </c>
      <c r="B323" s="2">
        <v>0</v>
      </c>
      <c r="C323" s="2">
        <v>2017986</v>
      </c>
    </row>
    <row r="324" spans="1:3" x14ac:dyDescent="0.25">
      <c r="A324" s="6" t="s">
        <v>380</v>
      </c>
      <c r="B324" s="2">
        <v>0</v>
      </c>
      <c r="C324" s="2">
        <v>6931570</v>
      </c>
    </row>
    <row r="325" spans="1:3" x14ac:dyDescent="0.25">
      <c r="A325" s="6" t="s">
        <v>381</v>
      </c>
      <c r="B325" s="2">
        <v>0</v>
      </c>
      <c r="C325" s="2">
        <v>1440812</v>
      </c>
    </row>
    <row r="326" spans="1:3" x14ac:dyDescent="0.25">
      <c r="A326" s="6" t="s">
        <v>382</v>
      </c>
      <c r="B326" s="2">
        <v>0</v>
      </c>
      <c r="C326" s="2">
        <v>1031682</v>
      </c>
    </row>
    <row r="327" spans="1:3" x14ac:dyDescent="0.25">
      <c r="A327" s="6" t="s">
        <v>383</v>
      </c>
      <c r="B327" s="2">
        <v>0</v>
      </c>
      <c r="C327" s="2">
        <v>3130596</v>
      </c>
    </row>
    <row r="328" spans="1:3" x14ac:dyDescent="0.25">
      <c r="A328" s="6" t="s">
        <v>384</v>
      </c>
      <c r="B328" s="2">
        <v>1120652991</v>
      </c>
      <c r="C328" s="2">
        <v>1025498238</v>
      </c>
    </row>
    <row r="329" spans="1:3" x14ac:dyDescent="0.25">
      <c r="A329" s="6" t="s">
        <v>385</v>
      </c>
      <c r="B329" s="2">
        <v>1982816157</v>
      </c>
      <c r="C329" s="2">
        <v>736757919</v>
      </c>
    </row>
    <row r="330" spans="1:3" x14ac:dyDescent="0.25">
      <c r="A330" s="6" t="s">
        <v>386</v>
      </c>
      <c r="B330" s="2">
        <v>6849082</v>
      </c>
      <c r="C330" s="2">
        <v>10290338</v>
      </c>
    </row>
    <row r="331" spans="1:3" x14ac:dyDescent="0.25">
      <c r="A331" s="6" t="s">
        <v>387</v>
      </c>
      <c r="B331" s="2">
        <v>0</v>
      </c>
      <c r="C331" s="2">
        <v>14183255</v>
      </c>
    </row>
    <row r="332" spans="1:3" x14ac:dyDescent="0.25">
      <c r="A332" s="6" t="s">
        <v>388</v>
      </c>
      <c r="B332" s="2">
        <v>0</v>
      </c>
      <c r="C332" s="2">
        <v>622905</v>
      </c>
    </row>
    <row r="333" spans="1:3" x14ac:dyDescent="0.25">
      <c r="A333" s="6" t="s">
        <v>389</v>
      </c>
      <c r="B333" s="2">
        <v>0</v>
      </c>
      <c r="C333" s="2">
        <v>12114212</v>
      </c>
    </row>
    <row r="334" spans="1:3" x14ac:dyDescent="0.25">
      <c r="A334" s="6" t="s">
        <v>390</v>
      </c>
      <c r="B334" s="2">
        <v>0</v>
      </c>
      <c r="C334" s="2">
        <v>14492762</v>
      </c>
    </row>
    <row r="335" spans="1:3" x14ac:dyDescent="0.25">
      <c r="A335" s="6" t="s">
        <v>391</v>
      </c>
      <c r="B335" s="2">
        <v>0</v>
      </c>
      <c r="C335" s="2">
        <v>2236162</v>
      </c>
    </row>
    <row r="336" spans="1:3" x14ac:dyDescent="0.25">
      <c r="A336" s="6" t="s">
        <v>392</v>
      </c>
      <c r="B336" s="2">
        <v>0</v>
      </c>
      <c r="C336" s="2">
        <v>14882819</v>
      </c>
    </row>
    <row r="337" spans="1:3" x14ac:dyDescent="0.25">
      <c r="A337" s="6" t="s">
        <v>393</v>
      </c>
      <c r="B337" s="2">
        <v>0</v>
      </c>
      <c r="C337" s="2">
        <v>1753646085</v>
      </c>
    </row>
    <row r="338" spans="1:3" x14ac:dyDescent="0.25">
      <c r="A338" s="6" t="s">
        <v>29</v>
      </c>
      <c r="B338" s="2">
        <v>332163888</v>
      </c>
      <c r="C338" s="2">
        <v>0</v>
      </c>
    </row>
    <row r="339" spans="1:3" x14ac:dyDescent="0.25">
      <c r="A339" s="6" t="s">
        <v>394</v>
      </c>
      <c r="B339" s="2">
        <v>0</v>
      </c>
      <c r="C339" s="2">
        <v>11568197</v>
      </c>
    </row>
    <row r="340" spans="1:3" x14ac:dyDescent="0.25">
      <c r="A340" s="6" t="s">
        <v>395</v>
      </c>
      <c r="B340" s="2">
        <v>0</v>
      </c>
      <c r="C340" s="2">
        <v>13282760</v>
      </c>
    </row>
    <row r="341" spans="1:3" x14ac:dyDescent="0.25">
      <c r="A341" s="6" t="s">
        <v>396</v>
      </c>
      <c r="B341" s="2">
        <v>80000000</v>
      </c>
      <c r="C341" s="2">
        <v>31771176</v>
      </c>
    </row>
    <row r="342" spans="1:3" x14ac:dyDescent="0.25">
      <c r="A342" s="6" t="s">
        <v>397</v>
      </c>
      <c r="B342" s="2">
        <v>0</v>
      </c>
      <c r="C342" s="2">
        <v>15295293</v>
      </c>
    </row>
    <row r="343" spans="1:3" x14ac:dyDescent="0.25">
      <c r="A343" s="6" t="s">
        <v>398</v>
      </c>
      <c r="B343" s="2">
        <v>0</v>
      </c>
      <c r="C343" s="2">
        <v>2097368</v>
      </c>
    </row>
    <row r="344" spans="1:3" x14ac:dyDescent="0.25">
      <c r="A344" s="6" t="s">
        <v>399</v>
      </c>
      <c r="B344" s="2">
        <v>0</v>
      </c>
      <c r="C344" s="2">
        <v>985400</v>
      </c>
    </row>
    <row r="345" spans="1:3" x14ac:dyDescent="0.25">
      <c r="A345" s="6" t="s">
        <v>400</v>
      </c>
      <c r="B345" s="2">
        <v>10000000</v>
      </c>
      <c r="C345" s="2">
        <v>0</v>
      </c>
    </row>
    <row r="346" spans="1:3" x14ac:dyDescent="0.25">
      <c r="A346" s="6" t="s">
        <v>401</v>
      </c>
      <c r="B346" s="2">
        <v>0</v>
      </c>
      <c r="C346" s="2">
        <v>16820296</v>
      </c>
    </row>
    <row r="347" spans="1:3" x14ac:dyDescent="0.25">
      <c r="A347" s="6" t="s">
        <v>402</v>
      </c>
      <c r="B347" s="2">
        <v>0</v>
      </c>
      <c r="C347" s="2">
        <v>13677881</v>
      </c>
    </row>
    <row r="348" spans="1:3" x14ac:dyDescent="0.25">
      <c r="A348" s="6" t="s">
        <v>403</v>
      </c>
      <c r="B348" s="2">
        <v>0</v>
      </c>
      <c r="C348" s="2">
        <v>6548476</v>
      </c>
    </row>
    <row r="349" spans="1:3" x14ac:dyDescent="0.25">
      <c r="A349" s="6" t="s">
        <v>404</v>
      </c>
      <c r="B349" s="2">
        <v>0</v>
      </c>
      <c r="C349" s="2">
        <v>38484980</v>
      </c>
    </row>
    <row r="350" spans="1:3" x14ac:dyDescent="0.25">
      <c r="A350" s="6" t="s">
        <v>100</v>
      </c>
      <c r="B350" s="2">
        <v>120000000</v>
      </c>
      <c r="C350" s="2">
        <v>770025693</v>
      </c>
    </row>
    <row r="351" spans="1:3" x14ac:dyDescent="0.25">
      <c r="A351" s="6" t="s">
        <v>405</v>
      </c>
      <c r="B351" s="2">
        <v>50000000</v>
      </c>
      <c r="C351" s="2">
        <v>0</v>
      </c>
    </row>
    <row r="352" spans="1:3" x14ac:dyDescent="0.25">
      <c r="A352" s="6" t="s">
        <v>406</v>
      </c>
      <c r="B352" s="2">
        <v>0</v>
      </c>
      <c r="C352" s="2">
        <v>2163925</v>
      </c>
    </row>
    <row r="353" spans="1:3" x14ac:dyDescent="0.25">
      <c r="A353" s="6" t="s">
        <v>407</v>
      </c>
      <c r="B353" s="2">
        <v>0</v>
      </c>
      <c r="C353" s="2">
        <v>2926480</v>
      </c>
    </row>
    <row r="354" spans="1:3" x14ac:dyDescent="0.25">
      <c r="A354" s="6" t="s">
        <v>408</v>
      </c>
      <c r="B354" s="2">
        <v>0</v>
      </c>
      <c r="C354" s="2">
        <v>4572910</v>
      </c>
    </row>
    <row r="355" spans="1:3" x14ac:dyDescent="0.25">
      <c r="A355" s="6" t="s">
        <v>409</v>
      </c>
      <c r="B355" s="2">
        <v>0</v>
      </c>
      <c r="C355" s="2">
        <v>12420199</v>
      </c>
    </row>
    <row r="356" spans="1:3" x14ac:dyDescent="0.25">
      <c r="A356" s="6" t="s">
        <v>410</v>
      </c>
      <c r="B356" s="2">
        <v>16000000</v>
      </c>
      <c r="C356" s="2">
        <v>22527344</v>
      </c>
    </row>
    <row r="357" spans="1:3" x14ac:dyDescent="0.25">
      <c r="A357" s="6" t="s">
        <v>411</v>
      </c>
      <c r="B357" s="2">
        <v>0</v>
      </c>
      <c r="C357" s="2">
        <v>5091682</v>
      </c>
    </row>
    <row r="358" spans="1:3" x14ac:dyDescent="0.25">
      <c r="A358" s="6" t="s">
        <v>412</v>
      </c>
      <c r="B358" s="2">
        <v>0</v>
      </c>
      <c r="C358" s="2">
        <v>15020517</v>
      </c>
    </row>
    <row r="359" spans="1:3" x14ac:dyDescent="0.25">
      <c r="A359" s="6" t="s">
        <v>413</v>
      </c>
      <c r="B359" s="2">
        <v>0</v>
      </c>
      <c r="C359" s="2">
        <v>86953226</v>
      </c>
    </row>
    <row r="360" spans="1:3" x14ac:dyDescent="0.25">
      <c r="A360" s="6" t="s">
        <v>414</v>
      </c>
      <c r="B360" s="2">
        <v>0</v>
      </c>
      <c r="C360" s="2">
        <v>13366274</v>
      </c>
    </row>
    <row r="361" spans="1:3" x14ac:dyDescent="0.25">
      <c r="A361" s="6" t="s">
        <v>415</v>
      </c>
      <c r="B361" s="2">
        <v>0</v>
      </c>
      <c r="C361" s="2">
        <v>8828707</v>
      </c>
    </row>
    <row r="362" spans="1:3" x14ac:dyDescent="0.25">
      <c r="A362" s="6" t="s">
        <v>416</v>
      </c>
      <c r="B362" s="2">
        <v>0</v>
      </c>
      <c r="C362" s="2">
        <v>8966849</v>
      </c>
    </row>
    <row r="363" spans="1:3" x14ac:dyDescent="0.25">
      <c r="A363" s="6" t="s">
        <v>95</v>
      </c>
      <c r="B363" s="2">
        <v>2298476400</v>
      </c>
      <c r="C363" s="2">
        <v>785592456</v>
      </c>
    </row>
    <row r="364" spans="1:3" x14ac:dyDescent="0.25">
      <c r="A364" s="6" t="s">
        <v>417</v>
      </c>
      <c r="B364" s="2">
        <v>0</v>
      </c>
      <c r="C364" s="2">
        <v>80312704</v>
      </c>
    </row>
    <row r="365" spans="1:3" x14ac:dyDescent="0.25">
      <c r="A365" s="6" t="s">
        <v>418</v>
      </c>
      <c r="B365" s="2">
        <v>0</v>
      </c>
      <c r="C365" s="2">
        <v>11168333</v>
      </c>
    </row>
    <row r="366" spans="1:3" x14ac:dyDescent="0.25">
      <c r="A366" s="6" t="s">
        <v>419</v>
      </c>
      <c r="B366" s="2">
        <v>0</v>
      </c>
      <c r="C366" s="2">
        <v>6148346</v>
      </c>
    </row>
    <row r="367" spans="1:3" x14ac:dyDescent="0.25">
      <c r="A367" s="6" t="s">
        <v>420</v>
      </c>
      <c r="B367" s="2">
        <v>0</v>
      </c>
      <c r="C367" s="2">
        <v>6109078</v>
      </c>
    </row>
    <row r="368" spans="1:3" x14ac:dyDescent="0.25">
      <c r="A368" s="6" t="s">
        <v>421</v>
      </c>
      <c r="B368" s="2">
        <v>0</v>
      </c>
      <c r="C368" s="2">
        <v>4627328</v>
      </c>
    </row>
    <row r="369" spans="1:3" x14ac:dyDescent="0.25">
      <c r="A369" s="6" t="s">
        <v>31</v>
      </c>
      <c r="B369" s="2">
        <v>1629274800</v>
      </c>
      <c r="C369" s="2">
        <v>716235246</v>
      </c>
    </row>
    <row r="370" spans="1:3" x14ac:dyDescent="0.25">
      <c r="A370" s="6" t="s">
        <v>28</v>
      </c>
      <c r="B370" s="2">
        <v>2686357264</v>
      </c>
      <c r="C370" s="2">
        <v>530426880</v>
      </c>
    </row>
    <row r="371" spans="1:3" x14ac:dyDescent="0.25">
      <c r="A371" s="6" t="s">
        <v>422</v>
      </c>
      <c r="B371" s="2">
        <v>0</v>
      </c>
      <c r="C371" s="2">
        <v>45799524</v>
      </c>
    </row>
    <row r="372" spans="1:3" x14ac:dyDescent="0.25">
      <c r="A372" s="6" t="s">
        <v>423</v>
      </c>
      <c r="B372" s="2">
        <v>300000000</v>
      </c>
      <c r="C372" s="2">
        <v>2042942424</v>
      </c>
    </row>
    <row r="373" spans="1:3" x14ac:dyDescent="0.25">
      <c r="A373" s="6" t="s">
        <v>424</v>
      </c>
      <c r="B373" s="2">
        <v>3000000</v>
      </c>
      <c r="C373" s="2">
        <v>0</v>
      </c>
    </row>
    <row r="374" spans="1:3" x14ac:dyDescent="0.25">
      <c r="A374" s="6" t="s">
        <v>425</v>
      </c>
      <c r="B374" s="2">
        <v>0</v>
      </c>
      <c r="C374" s="2">
        <v>2215134</v>
      </c>
    </row>
    <row r="375" spans="1:3" x14ac:dyDescent="0.25">
      <c r="A375" s="6" t="s">
        <v>426</v>
      </c>
      <c r="B375" s="2">
        <v>0</v>
      </c>
      <c r="C375" s="2">
        <v>8158934</v>
      </c>
    </row>
    <row r="376" spans="1:3" x14ac:dyDescent="0.25">
      <c r="A376" s="6" t="s">
        <v>6</v>
      </c>
      <c r="B376" s="2">
        <v>270000000</v>
      </c>
      <c r="C376" s="2">
        <v>1398134496</v>
      </c>
    </row>
    <row r="377" spans="1:3" x14ac:dyDescent="0.25">
      <c r="A377" s="6" t="s">
        <v>427</v>
      </c>
      <c r="B377" s="2">
        <v>0</v>
      </c>
      <c r="C377" s="2">
        <v>2398312035</v>
      </c>
    </row>
    <row r="378" spans="1:3" x14ac:dyDescent="0.25">
      <c r="A378" s="6" t="s">
        <v>428</v>
      </c>
      <c r="B378" s="2">
        <v>100000000</v>
      </c>
      <c r="C378" s="2">
        <v>0</v>
      </c>
    </row>
    <row r="379" spans="1:3" x14ac:dyDescent="0.25">
      <c r="A379" s="6" t="s">
        <v>429</v>
      </c>
      <c r="B379" s="2">
        <v>0</v>
      </c>
      <c r="C379" s="2">
        <v>4422084</v>
      </c>
    </row>
    <row r="380" spans="1:3" x14ac:dyDescent="0.25">
      <c r="A380" s="6" t="s">
        <v>430</v>
      </c>
      <c r="B380" s="2">
        <v>0</v>
      </c>
      <c r="C380" s="2">
        <v>1024901919</v>
      </c>
    </row>
    <row r="381" spans="1:3" x14ac:dyDescent="0.25">
      <c r="A381" s="6" t="s">
        <v>21</v>
      </c>
      <c r="B381" s="2">
        <v>1780000000</v>
      </c>
      <c r="C381" s="2">
        <v>0</v>
      </c>
    </row>
    <row r="382" spans="1:3" x14ac:dyDescent="0.25">
      <c r="A382" s="6" t="s">
        <v>45</v>
      </c>
      <c r="B382" s="2">
        <v>140000000</v>
      </c>
      <c r="C382" s="2">
        <v>549914266</v>
      </c>
    </row>
    <row r="383" spans="1:3" x14ac:dyDescent="0.25">
      <c r="A383" s="6" t="s">
        <v>85</v>
      </c>
      <c r="B383" s="2">
        <v>1226700000</v>
      </c>
      <c r="C383" s="2">
        <v>524718765</v>
      </c>
    </row>
    <row r="384" spans="1:3" x14ac:dyDescent="0.25">
      <c r="A384" s="6" t="s">
        <v>431</v>
      </c>
      <c r="B384" s="2">
        <v>420000000</v>
      </c>
      <c r="C384" s="2">
        <v>3948298566</v>
      </c>
    </row>
    <row r="385" spans="1:3" x14ac:dyDescent="0.25">
      <c r="A385" s="6" t="s">
        <v>432</v>
      </c>
      <c r="B385" s="2">
        <v>0</v>
      </c>
      <c r="C385" s="2">
        <v>7789647</v>
      </c>
    </row>
    <row r="386" spans="1:3" x14ac:dyDescent="0.25">
      <c r="A386" s="6" t="s">
        <v>433</v>
      </c>
      <c r="B386" s="2">
        <v>4028791</v>
      </c>
      <c r="C386" s="2">
        <v>0</v>
      </c>
    </row>
    <row r="387" spans="1:3" x14ac:dyDescent="0.25">
      <c r="A387" s="6" t="s">
        <v>434</v>
      </c>
      <c r="B387" s="2">
        <v>0</v>
      </c>
      <c r="C387" s="2">
        <v>3099310</v>
      </c>
    </row>
    <row r="388" spans="1:3" x14ac:dyDescent="0.25">
      <c r="A388" s="6" t="s">
        <v>435</v>
      </c>
      <c r="B388" s="2">
        <v>0</v>
      </c>
      <c r="C388" s="2">
        <v>1577076</v>
      </c>
    </row>
    <row r="389" spans="1:3" x14ac:dyDescent="0.25">
      <c r="A389" s="6" t="s">
        <v>436</v>
      </c>
      <c r="B389" s="2">
        <v>0</v>
      </c>
      <c r="C389" s="2">
        <v>8178037</v>
      </c>
    </row>
    <row r="390" spans="1:3" x14ac:dyDescent="0.25">
      <c r="A390" s="6" t="s">
        <v>437</v>
      </c>
      <c r="B390" s="2">
        <v>10000000</v>
      </c>
      <c r="C390" s="2">
        <v>2608922</v>
      </c>
    </row>
    <row r="391" spans="1:3" x14ac:dyDescent="0.25">
      <c r="A391" s="6" t="s">
        <v>25</v>
      </c>
      <c r="B391" s="2">
        <v>2653425855</v>
      </c>
      <c r="C391" s="2">
        <v>545383737</v>
      </c>
    </row>
    <row r="392" spans="1:3" x14ac:dyDescent="0.25">
      <c r="A392" s="6" t="s">
        <v>438</v>
      </c>
      <c r="B392" s="2">
        <v>0</v>
      </c>
      <c r="C392" s="2">
        <v>45798410</v>
      </c>
    </row>
    <row r="393" spans="1:3" x14ac:dyDescent="0.25">
      <c r="A393" s="6" t="s">
        <v>439</v>
      </c>
      <c r="B393" s="2">
        <v>0</v>
      </c>
      <c r="C393" s="2">
        <v>51760154</v>
      </c>
    </row>
    <row r="394" spans="1:3" x14ac:dyDescent="0.25">
      <c r="A394" s="6" t="s">
        <v>440</v>
      </c>
      <c r="B394" s="2">
        <v>0</v>
      </c>
      <c r="C394" s="2">
        <v>41800784</v>
      </c>
    </row>
    <row r="395" spans="1:3" x14ac:dyDescent="0.25">
      <c r="A395" s="6" t="s">
        <v>441</v>
      </c>
      <c r="B395" s="2">
        <v>14360572</v>
      </c>
      <c r="C395" s="2">
        <v>138394088</v>
      </c>
    </row>
    <row r="396" spans="1:3" x14ac:dyDescent="0.25">
      <c r="A396" s="6" t="s">
        <v>89</v>
      </c>
      <c r="B396" s="2">
        <v>280000000</v>
      </c>
      <c r="C396" s="2">
        <v>1310353840</v>
      </c>
    </row>
    <row r="397" spans="1:3" x14ac:dyDescent="0.25">
      <c r="A397" s="6" t="s">
        <v>442</v>
      </c>
      <c r="B397" s="2">
        <v>0</v>
      </c>
      <c r="C397" s="2">
        <v>72223780</v>
      </c>
    </row>
    <row r="398" spans="1:3" x14ac:dyDescent="0.25">
      <c r="A398" s="6" t="s">
        <v>443</v>
      </c>
      <c r="B398" s="2">
        <v>0</v>
      </c>
      <c r="C398" s="2">
        <v>100156828</v>
      </c>
    </row>
    <row r="399" spans="1:3" x14ac:dyDescent="0.25">
      <c r="A399" s="6" t="s">
        <v>444</v>
      </c>
      <c r="B399" s="2">
        <v>0</v>
      </c>
      <c r="C399" s="2">
        <v>54338962</v>
      </c>
    </row>
    <row r="400" spans="1:3" x14ac:dyDescent="0.25">
      <c r="A400" s="6" t="s">
        <v>445</v>
      </c>
      <c r="B400" s="2">
        <v>0</v>
      </c>
      <c r="C400" s="2">
        <v>29702640</v>
      </c>
    </row>
    <row r="401" spans="1:3" x14ac:dyDescent="0.25">
      <c r="A401" s="6" t="s">
        <v>446</v>
      </c>
      <c r="B401" s="2">
        <v>0</v>
      </c>
      <c r="C401" s="2">
        <v>52401978</v>
      </c>
    </row>
    <row r="402" spans="1:3" x14ac:dyDescent="0.25">
      <c r="A402" s="6" t="s">
        <v>447</v>
      </c>
      <c r="B402" s="2">
        <v>0</v>
      </c>
      <c r="C402" s="2">
        <v>8004856</v>
      </c>
    </row>
    <row r="403" spans="1:3" x14ac:dyDescent="0.25">
      <c r="A403" s="6" t="s">
        <v>448</v>
      </c>
      <c r="B403" s="2">
        <v>0</v>
      </c>
      <c r="C403" s="2">
        <v>12982617</v>
      </c>
    </row>
    <row r="404" spans="1:3" x14ac:dyDescent="0.25">
      <c r="A404" s="6" t="s">
        <v>90</v>
      </c>
      <c r="B404" s="2">
        <v>0</v>
      </c>
      <c r="C404" s="2">
        <v>2085903459</v>
      </c>
    </row>
    <row r="405" spans="1:3" x14ac:dyDescent="0.25">
      <c r="A405" s="6" t="s">
        <v>91</v>
      </c>
      <c r="B405" s="2">
        <v>280000000</v>
      </c>
      <c r="C405" s="2">
        <v>1950407260</v>
      </c>
    </row>
    <row r="406" spans="1:3" x14ac:dyDescent="0.25">
      <c r="A406" s="6" t="s">
        <v>97</v>
      </c>
      <c r="B406" s="2">
        <v>280000000</v>
      </c>
      <c r="C406" s="2">
        <v>2296853128</v>
      </c>
    </row>
    <row r="407" spans="1:3" x14ac:dyDescent="0.25">
      <c r="A407" s="6" t="s">
        <v>74</v>
      </c>
      <c r="B407" s="2">
        <v>0</v>
      </c>
      <c r="C407" s="2">
        <v>946240335</v>
      </c>
    </row>
    <row r="408" spans="1:3" x14ac:dyDescent="0.25">
      <c r="A408" s="6" t="s">
        <v>449</v>
      </c>
      <c r="B408" s="2">
        <v>0</v>
      </c>
      <c r="C408" s="2">
        <v>57547876</v>
      </c>
    </row>
    <row r="409" spans="1:3" x14ac:dyDescent="0.25">
      <c r="A409" s="6" t="s">
        <v>27</v>
      </c>
      <c r="B409" s="2">
        <v>2029937100</v>
      </c>
      <c r="C409" s="2">
        <v>549361752</v>
      </c>
    </row>
    <row r="410" spans="1:3" x14ac:dyDescent="0.25">
      <c r="A410" s="6" t="s">
        <v>13</v>
      </c>
      <c r="B410" s="2">
        <v>564824640</v>
      </c>
      <c r="C410" s="2">
        <v>489571084</v>
      </c>
    </row>
    <row r="411" spans="1:3" x14ac:dyDescent="0.25">
      <c r="A411" s="6" t="s">
        <v>450</v>
      </c>
      <c r="B411" s="2">
        <v>998465152</v>
      </c>
      <c r="C411" s="2">
        <v>126162148</v>
      </c>
    </row>
    <row r="412" spans="1:3" x14ac:dyDescent="0.25">
      <c r="A412" s="6" t="s">
        <v>451</v>
      </c>
      <c r="B412" s="2">
        <v>0</v>
      </c>
      <c r="C412" s="2">
        <v>78064838</v>
      </c>
    </row>
    <row r="413" spans="1:3" x14ac:dyDescent="0.25">
      <c r="A413" s="6" t="s">
        <v>94</v>
      </c>
      <c r="B413" s="2">
        <v>2001842832</v>
      </c>
      <c r="C413" s="2">
        <v>0</v>
      </c>
    </row>
    <row r="414" spans="1:3" x14ac:dyDescent="0.25">
      <c r="A414" s="6" t="s">
        <v>47</v>
      </c>
      <c r="B414" s="2">
        <v>903482800</v>
      </c>
      <c r="C414" s="2">
        <v>0</v>
      </c>
    </row>
    <row r="415" spans="1:3" x14ac:dyDescent="0.25">
      <c r="A415" s="6" t="s">
        <v>452</v>
      </c>
      <c r="B415" s="2">
        <v>0</v>
      </c>
      <c r="C415" s="2">
        <v>4249989</v>
      </c>
    </row>
    <row r="416" spans="1:3" x14ac:dyDescent="0.25">
      <c r="A416" s="6" t="s">
        <v>453</v>
      </c>
      <c r="B416" s="2">
        <v>12000000</v>
      </c>
      <c r="C416" s="2">
        <v>0</v>
      </c>
    </row>
    <row r="417" spans="1:3" x14ac:dyDescent="0.25">
      <c r="A417" s="6" t="s">
        <v>454</v>
      </c>
      <c r="B417" s="2">
        <v>0</v>
      </c>
      <c r="C417" s="2">
        <v>1859328</v>
      </c>
    </row>
    <row r="418" spans="1:3" x14ac:dyDescent="0.25">
      <c r="A418" s="6" t="s">
        <v>455</v>
      </c>
      <c r="B418" s="2">
        <v>0</v>
      </c>
      <c r="C418" s="2">
        <v>9917141</v>
      </c>
    </row>
    <row r="419" spans="1:3" x14ac:dyDescent="0.25">
      <c r="A419" s="6" t="s">
        <v>456</v>
      </c>
      <c r="B419" s="2">
        <v>0</v>
      </c>
      <c r="C419" s="2">
        <v>12014001</v>
      </c>
    </row>
    <row r="420" spans="1:3" x14ac:dyDescent="0.25">
      <c r="A420" s="6" t="s">
        <v>457</v>
      </c>
      <c r="B420" s="2">
        <v>0</v>
      </c>
      <c r="C420" s="2">
        <v>3912485</v>
      </c>
    </row>
    <row r="421" spans="1:3" x14ac:dyDescent="0.25">
      <c r="A421" s="6" t="s">
        <v>23</v>
      </c>
      <c r="B421" s="2">
        <v>140000000</v>
      </c>
      <c r="C421" s="2">
        <v>721437978</v>
      </c>
    </row>
    <row r="422" spans="1:3" x14ac:dyDescent="0.25">
      <c r="A422" s="6" t="s">
        <v>32</v>
      </c>
      <c r="B422" s="2">
        <v>0</v>
      </c>
      <c r="C422" s="2">
        <v>2601084696</v>
      </c>
    </row>
    <row r="423" spans="1:3" x14ac:dyDescent="0.25">
      <c r="A423" s="6" t="s">
        <v>78</v>
      </c>
      <c r="B423" s="2">
        <v>280000000</v>
      </c>
      <c r="C423" s="2">
        <v>1969833244</v>
      </c>
    </row>
    <row r="424" spans="1:3" x14ac:dyDescent="0.25">
      <c r="A424" s="6" t="s">
        <v>96</v>
      </c>
      <c r="B424" s="2">
        <v>3054642436</v>
      </c>
      <c r="C424" s="2">
        <v>0</v>
      </c>
    </row>
    <row r="425" spans="1:3" x14ac:dyDescent="0.25">
      <c r="A425" s="6" t="s">
        <v>75</v>
      </c>
      <c r="B425" s="2">
        <v>0</v>
      </c>
      <c r="C425" s="2">
        <v>1735399710</v>
      </c>
    </row>
    <row r="426" spans="1:3" x14ac:dyDescent="0.25">
      <c r="A426" s="6" t="s">
        <v>12</v>
      </c>
      <c r="B426" s="2">
        <v>120000000</v>
      </c>
      <c r="C426" s="2">
        <v>1731991164</v>
      </c>
    </row>
    <row r="427" spans="1:3" x14ac:dyDescent="0.25">
      <c r="A427" s="6" t="s">
        <v>86</v>
      </c>
      <c r="B427" s="2">
        <v>6918530500</v>
      </c>
      <c r="C427" s="2">
        <v>0</v>
      </c>
    </row>
    <row r="428" spans="1:3" x14ac:dyDescent="0.25">
      <c r="A428" s="6" t="s">
        <v>458</v>
      </c>
      <c r="B428" s="2">
        <v>120000000</v>
      </c>
      <c r="C428" s="2">
        <v>2111392980</v>
      </c>
    </row>
    <row r="429" spans="1:3" x14ac:dyDescent="0.25">
      <c r="A429" s="6" t="s">
        <v>39</v>
      </c>
      <c r="B429" s="2">
        <v>240000000</v>
      </c>
      <c r="C429" s="2">
        <v>1139523855</v>
      </c>
    </row>
    <row r="430" spans="1:3" x14ac:dyDescent="0.25">
      <c r="A430" s="6" t="s">
        <v>76</v>
      </c>
      <c r="B430" s="2">
        <v>0</v>
      </c>
      <c r="C430" s="2">
        <v>3431196345</v>
      </c>
    </row>
    <row r="431" spans="1:3" x14ac:dyDescent="0.25">
      <c r="A431" s="6" t="s">
        <v>79</v>
      </c>
      <c r="B431" s="2">
        <v>1143057750</v>
      </c>
      <c r="C431" s="2">
        <v>551775756</v>
      </c>
    </row>
    <row r="432" spans="1:3" x14ac:dyDescent="0.25">
      <c r="A432" s="6" t="s">
        <v>18</v>
      </c>
      <c r="B432" s="2">
        <v>0</v>
      </c>
      <c r="C432" s="2">
        <v>2167582863</v>
      </c>
    </row>
    <row r="433" spans="1:3" x14ac:dyDescent="0.25">
      <c r="A433" s="6" t="s">
        <v>77</v>
      </c>
      <c r="B433" s="2">
        <v>0</v>
      </c>
      <c r="C433" s="2">
        <v>2019791925</v>
      </c>
    </row>
    <row r="434" spans="1:3" x14ac:dyDescent="0.25">
      <c r="A434" s="6" t="s">
        <v>459</v>
      </c>
      <c r="B434" s="2">
        <v>70000000</v>
      </c>
      <c r="C434" s="2">
        <v>0</v>
      </c>
    </row>
    <row r="435" spans="1:3" x14ac:dyDescent="0.25">
      <c r="A435" s="6" t="s">
        <v>41</v>
      </c>
      <c r="B435" s="2">
        <v>140000000</v>
      </c>
      <c r="C435" s="2">
        <v>763494656</v>
      </c>
    </row>
    <row r="436" spans="1:3" x14ac:dyDescent="0.25">
      <c r="A436" s="6" t="s">
        <v>37</v>
      </c>
      <c r="B436" s="2">
        <v>140000000</v>
      </c>
      <c r="C436" s="2">
        <v>794088932</v>
      </c>
    </row>
    <row r="437" spans="1:3" x14ac:dyDescent="0.25">
      <c r="A437" s="6" t="s">
        <v>16</v>
      </c>
      <c r="B437" s="2">
        <v>0</v>
      </c>
      <c r="C437" s="2">
        <v>608754032</v>
      </c>
    </row>
    <row r="438" spans="1:3" x14ac:dyDescent="0.25">
      <c r="A438" s="6" t="s">
        <v>460</v>
      </c>
      <c r="B438" s="2">
        <v>946140288</v>
      </c>
      <c r="C438" s="2">
        <v>136997536</v>
      </c>
    </row>
    <row r="439" spans="1:3" x14ac:dyDescent="0.25">
      <c r="A439" s="6" t="s">
        <v>26</v>
      </c>
      <c r="B439" s="2">
        <v>140000000</v>
      </c>
      <c r="C439" s="2">
        <v>818517836</v>
      </c>
    </row>
    <row r="440" spans="1:3" x14ac:dyDescent="0.25">
      <c r="A440" s="6" t="s">
        <v>19</v>
      </c>
      <c r="B440" s="2">
        <v>0</v>
      </c>
      <c r="C440" s="2">
        <v>2108449428</v>
      </c>
    </row>
    <row r="441" spans="1:3" x14ac:dyDescent="0.25">
      <c r="A441" s="6" t="s">
        <v>15</v>
      </c>
      <c r="B441" s="2">
        <v>0</v>
      </c>
      <c r="C441" s="2">
        <v>400881126</v>
      </c>
    </row>
    <row r="442" spans="1:3" x14ac:dyDescent="0.25">
      <c r="A442" s="6" t="s">
        <v>461</v>
      </c>
      <c r="B442" s="2">
        <v>0</v>
      </c>
      <c r="C442" s="2">
        <v>15052820</v>
      </c>
    </row>
    <row r="443" spans="1:3" x14ac:dyDescent="0.25">
      <c r="A443" s="6" t="s">
        <v>462</v>
      </c>
      <c r="B443" s="2">
        <v>0</v>
      </c>
      <c r="C443" s="2">
        <v>9400370</v>
      </c>
    </row>
    <row r="444" spans="1:3" x14ac:dyDescent="0.25">
      <c r="A444" s="6" t="s">
        <v>463</v>
      </c>
      <c r="B444" s="2">
        <v>281490604</v>
      </c>
      <c r="C444" s="2">
        <v>12240630</v>
      </c>
    </row>
    <row r="445" spans="1:3" x14ac:dyDescent="0.25">
      <c r="A445" s="6" t="s">
        <v>464</v>
      </c>
      <c r="B445" s="2">
        <v>0</v>
      </c>
      <c r="C445" s="2">
        <v>107703814</v>
      </c>
    </row>
    <row r="446" spans="1:3" x14ac:dyDescent="0.25">
      <c r="A446" s="6" t="s">
        <v>465</v>
      </c>
      <c r="B446" s="2">
        <v>0</v>
      </c>
      <c r="C446" s="2">
        <v>2887628095</v>
      </c>
    </row>
    <row r="447" spans="1:3" x14ac:dyDescent="0.25">
      <c r="A447" s="6" t="s">
        <v>466</v>
      </c>
      <c r="B447" s="2">
        <v>0</v>
      </c>
      <c r="C447" s="2">
        <v>18644142</v>
      </c>
    </row>
    <row r="448" spans="1:3" x14ac:dyDescent="0.25">
      <c r="A448" s="6" t="s">
        <v>467</v>
      </c>
      <c r="B448" s="2">
        <v>0</v>
      </c>
      <c r="C448" s="2">
        <v>32191056</v>
      </c>
    </row>
    <row r="449" spans="1:3" x14ac:dyDescent="0.25">
      <c r="A449" s="6" t="s">
        <v>468</v>
      </c>
      <c r="B449" s="2">
        <v>0</v>
      </c>
      <c r="C449" s="2">
        <v>16166608</v>
      </c>
    </row>
    <row r="450" spans="1:3" x14ac:dyDescent="0.25">
      <c r="A450" s="6" t="s">
        <v>469</v>
      </c>
      <c r="B450" s="2">
        <v>0</v>
      </c>
      <c r="C450" s="2">
        <v>8955223</v>
      </c>
    </row>
    <row r="451" spans="1:3" x14ac:dyDescent="0.25">
      <c r="A451" s="6" t="s">
        <v>470</v>
      </c>
      <c r="B451" s="2">
        <v>0</v>
      </c>
      <c r="C451" s="2">
        <v>20973407</v>
      </c>
    </row>
    <row r="452" spans="1:3" x14ac:dyDescent="0.25">
      <c r="A452" s="6" t="s">
        <v>471</v>
      </c>
      <c r="B452" s="2">
        <v>12000000</v>
      </c>
      <c r="C452" s="2">
        <v>48102120</v>
      </c>
    </row>
    <row r="453" spans="1:3" x14ac:dyDescent="0.25">
      <c r="A453" s="6" t="s">
        <v>472</v>
      </c>
      <c r="B453" s="2">
        <v>0</v>
      </c>
      <c r="C453" s="2">
        <v>46576830</v>
      </c>
    </row>
    <row r="454" spans="1:3" x14ac:dyDescent="0.25">
      <c r="A454" s="6" t="s">
        <v>473</v>
      </c>
      <c r="B454" s="2">
        <v>0</v>
      </c>
      <c r="C454" s="2">
        <v>39174302</v>
      </c>
    </row>
    <row r="455" spans="1:3" x14ac:dyDescent="0.25">
      <c r="A455" s="6" t="s">
        <v>38</v>
      </c>
      <c r="B455" s="2">
        <v>1900000000</v>
      </c>
      <c r="C455" s="2">
        <v>766116288</v>
      </c>
    </row>
    <row r="456" spans="1:3" x14ac:dyDescent="0.25">
      <c r="A456" s="6" t="s">
        <v>7</v>
      </c>
      <c r="B456" s="2">
        <v>0</v>
      </c>
      <c r="C456" s="2">
        <v>767024122</v>
      </c>
    </row>
    <row r="457" spans="1:3" x14ac:dyDescent="0.25">
      <c r="A457" s="6" t="s">
        <v>8</v>
      </c>
      <c r="B457" s="2">
        <v>0</v>
      </c>
      <c r="C457" s="2">
        <v>368123647</v>
      </c>
    </row>
    <row r="458" spans="1:3" x14ac:dyDescent="0.25">
      <c r="A458" s="6" t="s">
        <v>474</v>
      </c>
      <c r="B458" s="2">
        <v>280000000</v>
      </c>
      <c r="C458" s="2">
        <v>2663997080</v>
      </c>
    </row>
    <row r="459" spans="1:3" x14ac:dyDescent="0.25">
      <c r="A459" s="6" t="s">
        <v>44</v>
      </c>
      <c r="B459" s="2">
        <v>140000000</v>
      </c>
      <c r="C459" s="2">
        <v>569783478</v>
      </c>
    </row>
    <row r="460" spans="1:3" x14ac:dyDescent="0.25">
      <c r="A460" s="6" t="s">
        <v>475</v>
      </c>
      <c r="B460" s="2">
        <v>20000000</v>
      </c>
      <c r="C460" s="2">
        <v>0</v>
      </c>
    </row>
    <row r="461" spans="1:3" x14ac:dyDescent="0.25">
      <c r="A461" s="6" t="s">
        <v>476</v>
      </c>
      <c r="B461" s="2">
        <v>0</v>
      </c>
      <c r="C461" s="2">
        <v>28313387</v>
      </c>
    </row>
    <row r="462" spans="1:3" x14ac:dyDescent="0.25">
      <c r="A462" s="6" t="s">
        <v>24</v>
      </c>
      <c r="B462" s="2">
        <v>140000000</v>
      </c>
      <c r="C462" s="2">
        <v>2147151700</v>
      </c>
    </row>
    <row r="463" spans="1:3" x14ac:dyDescent="0.25">
      <c r="A463" s="6" t="s">
        <v>477</v>
      </c>
      <c r="B463" s="2">
        <v>0</v>
      </c>
      <c r="C463" s="2">
        <v>15720392</v>
      </c>
    </row>
    <row r="464" spans="1:3" x14ac:dyDescent="0.25">
      <c r="A464" s="6" t="s">
        <v>478</v>
      </c>
      <c r="B464" s="2">
        <v>0</v>
      </c>
      <c r="C464" s="2">
        <v>17661066</v>
      </c>
    </row>
    <row r="465" spans="1:3" x14ac:dyDescent="0.25">
      <c r="A465" s="6" t="s">
        <v>479</v>
      </c>
      <c r="B465" s="2">
        <v>0</v>
      </c>
      <c r="C465" s="2">
        <v>14332808</v>
      </c>
    </row>
    <row r="466" spans="1:3" x14ac:dyDescent="0.25">
      <c r="A466" s="6" t="s">
        <v>480</v>
      </c>
      <c r="B466" s="2">
        <v>0</v>
      </c>
      <c r="C466" s="2">
        <v>14549246</v>
      </c>
    </row>
    <row r="467" spans="1:3" x14ac:dyDescent="0.25">
      <c r="A467" s="6" t="s">
        <v>481</v>
      </c>
      <c r="B467" s="2">
        <v>260000000</v>
      </c>
      <c r="C467" s="2">
        <v>979796140</v>
      </c>
    </row>
    <row r="468" spans="1:3" x14ac:dyDescent="0.25">
      <c r="A468" s="6" t="s">
        <v>17</v>
      </c>
      <c r="B468" s="2">
        <v>120228009</v>
      </c>
      <c r="C468" s="2">
        <v>800187849</v>
      </c>
    </row>
    <row r="469" spans="1:3" x14ac:dyDescent="0.25">
      <c r="A469" s="6" t="s">
        <v>482</v>
      </c>
      <c r="B469" s="2">
        <v>0</v>
      </c>
      <c r="C469" s="2">
        <v>5678603</v>
      </c>
    </row>
    <row r="470" spans="1:3" x14ac:dyDescent="0.25">
      <c r="A470" s="6" t="s">
        <v>483</v>
      </c>
      <c r="B470" s="2">
        <v>0</v>
      </c>
      <c r="C470" s="2">
        <v>1865154</v>
      </c>
    </row>
    <row r="471" spans="1:3" x14ac:dyDescent="0.25">
      <c r="A471" s="6" t="s">
        <v>484</v>
      </c>
      <c r="B471" s="2">
        <v>0</v>
      </c>
      <c r="C471" s="2">
        <v>4217805</v>
      </c>
    </row>
    <row r="472" spans="1:3" x14ac:dyDescent="0.25">
      <c r="A472" s="6" t="s">
        <v>485</v>
      </c>
      <c r="B472" s="2">
        <v>0</v>
      </c>
      <c r="C472" s="2">
        <v>2591164</v>
      </c>
    </row>
    <row r="473" spans="1:3" x14ac:dyDescent="0.25">
      <c r="A473" s="6" t="s">
        <v>486</v>
      </c>
      <c r="B473" s="2">
        <v>0</v>
      </c>
      <c r="C473" s="2">
        <v>50671420</v>
      </c>
    </row>
    <row r="474" spans="1:3" x14ac:dyDescent="0.25">
      <c r="A474" s="6" t="s">
        <v>487</v>
      </c>
      <c r="B474" s="2">
        <v>0</v>
      </c>
      <c r="C474" s="2">
        <v>36037342</v>
      </c>
    </row>
    <row r="475" spans="1:3" x14ac:dyDescent="0.25">
      <c r="A475" s="6" t="s">
        <v>488</v>
      </c>
      <c r="B475" s="2">
        <v>0</v>
      </c>
      <c r="C475" s="2">
        <v>47213710</v>
      </c>
    </row>
    <row r="476" spans="1:3" x14ac:dyDescent="0.25">
      <c r="A476" s="6" t="s">
        <v>489</v>
      </c>
      <c r="B476" s="2">
        <v>0</v>
      </c>
      <c r="C476" s="2">
        <v>50145054</v>
      </c>
    </row>
    <row r="477" spans="1:3" x14ac:dyDescent="0.25">
      <c r="A477" s="6" t="s">
        <v>490</v>
      </c>
      <c r="B477" s="2">
        <v>40601904</v>
      </c>
      <c r="C477" s="2">
        <v>118936512</v>
      </c>
    </row>
    <row r="478" spans="1:3" x14ac:dyDescent="0.25">
      <c r="A478" s="6" t="s">
        <v>491</v>
      </c>
      <c r="B478" s="2">
        <v>0</v>
      </c>
      <c r="C478" s="2">
        <v>50268422</v>
      </c>
    </row>
    <row r="479" spans="1:3" x14ac:dyDescent="0.25">
      <c r="A479" s="6" t="s">
        <v>492</v>
      </c>
      <c r="B479" s="2">
        <v>0</v>
      </c>
      <c r="C479" s="2">
        <v>83640084</v>
      </c>
    </row>
    <row r="480" spans="1:3" x14ac:dyDescent="0.25">
      <c r="A480" s="6" t="s">
        <v>493</v>
      </c>
      <c r="B480" s="2">
        <v>0</v>
      </c>
      <c r="C480" s="2">
        <v>34523246</v>
      </c>
    </row>
    <row r="481" spans="1:3" x14ac:dyDescent="0.25">
      <c r="A481" s="6" t="s">
        <v>494</v>
      </c>
      <c r="B481" s="2">
        <v>0</v>
      </c>
      <c r="C481" s="2">
        <v>49860820</v>
      </c>
    </row>
    <row r="482" spans="1:3" x14ac:dyDescent="0.25">
      <c r="A482" s="6" t="s">
        <v>495</v>
      </c>
      <c r="B482" s="2">
        <v>0</v>
      </c>
      <c r="C482" s="2">
        <v>61899610</v>
      </c>
    </row>
    <row r="483" spans="1:3" x14ac:dyDescent="0.25">
      <c r="A483" s="6" t="s">
        <v>496</v>
      </c>
      <c r="B483" s="2">
        <v>0</v>
      </c>
      <c r="C483" s="2">
        <v>45873354</v>
      </c>
    </row>
    <row r="484" spans="1:3" x14ac:dyDescent="0.25">
      <c r="A484" s="6" t="s">
        <v>497</v>
      </c>
      <c r="B484" s="2">
        <v>0</v>
      </c>
      <c r="C484" s="2">
        <v>36744808</v>
      </c>
    </row>
    <row r="485" spans="1:3" x14ac:dyDescent="0.25">
      <c r="A485" s="6" t="s">
        <v>498</v>
      </c>
      <c r="B485" s="2">
        <v>0</v>
      </c>
      <c r="C485" s="2">
        <v>52558678</v>
      </c>
    </row>
    <row r="486" spans="1:3" x14ac:dyDescent="0.25">
      <c r="A486" s="6" t="s">
        <v>499</v>
      </c>
      <c r="B486" s="2">
        <v>0</v>
      </c>
      <c r="C486" s="2">
        <v>55609940</v>
      </c>
    </row>
    <row r="487" spans="1:3" x14ac:dyDescent="0.25">
      <c r="A487" s="6" t="s">
        <v>500</v>
      </c>
      <c r="B487" s="2">
        <v>0</v>
      </c>
      <c r="C487" s="2">
        <v>21197612</v>
      </c>
    </row>
    <row r="488" spans="1:3" x14ac:dyDescent="0.25">
      <c r="A488" s="6" t="s">
        <v>501</v>
      </c>
      <c r="B488" s="2">
        <v>0</v>
      </c>
      <c r="C488" s="2">
        <v>10543170</v>
      </c>
    </row>
    <row r="489" spans="1:3" x14ac:dyDescent="0.25">
      <c r="A489" s="6" t="s">
        <v>502</v>
      </c>
      <c r="B489" s="2">
        <v>0</v>
      </c>
      <c r="C489" s="2">
        <v>14493099</v>
      </c>
    </row>
    <row r="490" spans="1:3" x14ac:dyDescent="0.25">
      <c r="A490" s="6" t="s">
        <v>503</v>
      </c>
      <c r="B490" s="2">
        <v>0</v>
      </c>
      <c r="C490" s="2">
        <v>16350653</v>
      </c>
    </row>
    <row r="491" spans="1:3" x14ac:dyDescent="0.25">
      <c r="A491" s="6" t="s">
        <v>504</v>
      </c>
      <c r="B491" s="2">
        <v>0</v>
      </c>
      <c r="C491" s="2">
        <v>2032664958</v>
      </c>
    </row>
    <row r="492" spans="1:3" x14ac:dyDescent="0.25">
      <c r="A492" s="6" t="s">
        <v>505</v>
      </c>
      <c r="B492" s="2">
        <v>0</v>
      </c>
      <c r="C492" s="2">
        <v>752237</v>
      </c>
    </row>
    <row r="493" spans="1:3" x14ac:dyDescent="0.25">
      <c r="A493" s="6" t="s">
        <v>506</v>
      </c>
      <c r="B493" s="2">
        <v>200000000</v>
      </c>
      <c r="C493" s="2">
        <v>2606315115</v>
      </c>
    </row>
    <row r="494" spans="1:3" x14ac:dyDescent="0.25">
      <c r="A494" s="6" t="s">
        <v>507</v>
      </c>
      <c r="B494" s="2">
        <v>0</v>
      </c>
      <c r="C494" s="2">
        <v>1513906</v>
      </c>
    </row>
    <row r="495" spans="1:3" x14ac:dyDescent="0.25">
      <c r="A495" s="6" t="s">
        <v>508</v>
      </c>
      <c r="B495" s="2">
        <v>0</v>
      </c>
      <c r="C495" s="2">
        <v>1684123</v>
      </c>
    </row>
    <row r="496" spans="1:3" x14ac:dyDescent="0.25">
      <c r="A496" s="6" t="s">
        <v>509</v>
      </c>
      <c r="B496" s="2">
        <v>0</v>
      </c>
      <c r="C496" s="2">
        <v>5251895</v>
      </c>
    </row>
    <row r="497" spans="1:3" x14ac:dyDescent="0.25">
      <c r="A497" s="6" t="s">
        <v>510</v>
      </c>
      <c r="B497" s="2">
        <v>0</v>
      </c>
      <c r="C497" s="2">
        <v>42664200</v>
      </c>
    </row>
    <row r="498" spans="1:3" x14ac:dyDescent="0.25">
      <c r="A498" s="6" t="s">
        <v>511</v>
      </c>
      <c r="B498" s="2">
        <v>0</v>
      </c>
      <c r="C498" s="2">
        <v>44458972</v>
      </c>
    </row>
    <row r="499" spans="1:3" x14ac:dyDescent="0.25">
      <c r="A499" s="6" t="s">
        <v>512</v>
      </c>
      <c r="B499" s="2">
        <v>4792680</v>
      </c>
      <c r="C499" s="2">
        <v>115839093</v>
      </c>
    </row>
    <row r="500" spans="1:3" x14ac:dyDescent="0.25">
      <c r="A500" s="6" t="s">
        <v>513</v>
      </c>
      <c r="B500" s="2">
        <v>0</v>
      </c>
      <c r="C500" s="2">
        <v>18401417</v>
      </c>
    </row>
    <row r="501" spans="1:3" x14ac:dyDescent="0.25">
      <c r="A501" s="6" t="s">
        <v>514</v>
      </c>
      <c r="B501" s="2">
        <v>0</v>
      </c>
      <c r="C501" s="2">
        <v>1109189</v>
      </c>
    </row>
    <row r="502" spans="1:3" x14ac:dyDescent="0.25">
      <c r="A502" s="6" t="s">
        <v>515</v>
      </c>
      <c r="B502" s="2">
        <v>0</v>
      </c>
      <c r="C502" s="2">
        <v>913639407</v>
      </c>
    </row>
    <row r="503" spans="1:3" x14ac:dyDescent="0.25">
      <c r="A503" s="6" t="s">
        <v>516</v>
      </c>
      <c r="B503" s="2">
        <v>20000000</v>
      </c>
      <c r="C503" s="2">
        <v>0</v>
      </c>
    </row>
    <row r="504" spans="1:3" x14ac:dyDescent="0.25">
      <c r="A504" s="6" t="s">
        <v>517</v>
      </c>
      <c r="B504" s="2">
        <v>0</v>
      </c>
      <c r="C504" s="2">
        <v>2803669</v>
      </c>
    </row>
    <row r="505" spans="1:3" x14ac:dyDescent="0.25">
      <c r="A505" s="6" t="s">
        <v>518</v>
      </c>
      <c r="B505" s="2">
        <v>0</v>
      </c>
      <c r="C505" s="2">
        <v>4935414</v>
      </c>
    </row>
    <row r="506" spans="1:3" x14ac:dyDescent="0.25">
      <c r="A506" s="6" t="s">
        <v>519</v>
      </c>
      <c r="B506" s="2">
        <v>0</v>
      </c>
      <c r="C506" s="2">
        <v>4306458</v>
      </c>
    </row>
    <row r="507" spans="1:3" x14ac:dyDescent="0.25">
      <c r="A507" s="6" t="s">
        <v>520</v>
      </c>
      <c r="B507" s="2">
        <v>0</v>
      </c>
      <c r="C507" s="2">
        <v>5480513</v>
      </c>
    </row>
    <row r="508" spans="1:3" x14ac:dyDescent="0.25">
      <c r="A508" s="6" t="s">
        <v>521</v>
      </c>
      <c r="B508" s="2">
        <v>0</v>
      </c>
      <c r="C508" s="2">
        <v>875970</v>
      </c>
    </row>
    <row r="509" spans="1:3" x14ac:dyDescent="0.25">
      <c r="A509" s="6" t="s">
        <v>522</v>
      </c>
      <c r="B509" s="2">
        <v>0</v>
      </c>
      <c r="C509" s="2">
        <v>2349506</v>
      </c>
    </row>
    <row r="510" spans="1:3" x14ac:dyDescent="0.25">
      <c r="A510" s="6" t="s">
        <v>523</v>
      </c>
      <c r="B510" s="2">
        <v>0</v>
      </c>
      <c r="C510" s="2">
        <v>1526253</v>
      </c>
    </row>
    <row r="511" spans="1:3" x14ac:dyDescent="0.25">
      <c r="A511" s="6" t="s">
        <v>524</v>
      </c>
      <c r="B511" s="2">
        <v>0</v>
      </c>
      <c r="C511" s="2">
        <v>1164217</v>
      </c>
    </row>
    <row r="512" spans="1:3" x14ac:dyDescent="0.25">
      <c r="A512" s="6" t="s">
        <v>525</v>
      </c>
      <c r="B512" s="2">
        <v>0</v>
      </c>
      <c r="C512" s="2">
        <v>2945592</v>
      </c>
    </row>
    <row r="513" spans="1:3" x14ac:dyDescent="0.25">
      <c r="A513" s="6" t="s">
        <v>526</v>
      </c>
      <c r="B513" s="2">
        <v>0</v>
      </c>
      <c r="C513" s="2">
        <v>1588235</v>
      </c>
    </row>
    <row r="514" spans="1:3" x14ac:dyDescent="0.25">
      <c r="A514" s="6" t="s">
        <v>527</v>
      </c>
      <c r="B514" s="2">
        <v>0</v>
      </c>
      <c r="C514" s="2">
        <v>7623541</v>
      </c>
    </row>
    <row r="515" spans="1:3" x14ac:dyDescent="0.25">
      <c r="A515" s="6" t="s">
        <v>528</v>
      </c>
      <c r="B515" s="2">
        <v>0</v>
      </c>
      <c r="C515" s="2">
        <v>2796768</v>
      </c>
    </row>
    <row r="516" spans="1:3" x14ac:dyDescent="0.25">
      <c r="A516" s="6" t="s">
        <v>529</v>
      </c>
      <c r="B516" s="2">
        <v>0</v>
      </c>
      <c r="C516" s="2">
        <v>4927142</v>
      </c>
    </row>
    <row r="517" spans="1:3" x14ac:dyDescent="0.25">
      <c r="A517" s="6" t="s">
        <v>530</v>
      </c>
      <c r="B517" s="2">
        <v>0</v>
      </c>
      <c r="C517" s="2">
        <v>41268564</v>
      </c>
    </row>
    <row r="518" spans="1:3" x14ac:dyDescent="0.25">
      <c r="A518" s="6" t="s">
        <v>531</v>
      </c>
      <c r="B518" s="2">
        <v>0</v>
      </c>
      <c r="C518" s="2">
        <v>1037662</v>
      </c>
    </row>
    <row r="519" spans="1:3" x14ac:dyDescent="0.25">
      <c r="A519" s="6" t="s">
        <v>532</v>
      </c>
      <c r="B519" s="2">
        <v>0</v>
      </c>
      <c r="C519" s="2">
        <v>1370408</v>
      </c>
    </row>
    <row r="520" spans="1:3" x14ac:dyDescent="0.25">
      <c r="A520" s="6" t="s">
        <v>533</v>
      </c>
      <c r="B520" s="2">
        <v>0</v>
      </c>
      <c r="C520" s="2">
        <v>5193198</v>
      </c>
    </row>
    <row r="521" spans="1:3" x14ac:dyDescent="0.25">
      <c r="A521" s="6" t="s">
        <v>534</v>
      </c>
      <c r="B521" s="2">
        <v>0</v>
      </c>
      <c r="C521" s="2">
        <v>1761736</v>
      </c>
    </row>
    <row r="522" spans="1:3" x14ac:dyDescent="0.25">
      <c r="A522" s="6" t="s">
        <v>535</v>
      </c>
      <c r="B522" s="2">
        <v>0</v>
      </c>
      <c r="C522" s="2">
        <v>5476652</v>
      </c>
    </row>
    <row r="523" spans="1:3" x14ac:dyDescent="0.25">
      <c r="A523" s="6" t="s">
        <v>536</v>
      </c>
      <c r="B523" s="2">
        <v>0</v>
      </c>
      <c r="C523" s="2">
        <v>1057450</v>
      </c>
    </row>
    <row r="524" spans="1:3" x14ac:dyDescent="0.25">
      <c r="A524" s="6" t="s">
        <v>537</v>
      </c>
      <c r="B524" s="2">
        <v>0</v>
      </c>
      <c r="C524" s="2">
        <v>10383353</v>
      </c>
    </row>
    <row r="525" spans="1:3" x14ac:dyDescent="0.25">
      <c r="A525" s="6" t="s">
        <v>538</v>
      </c>
      <c r="B525" s="2">
        <v>0</v>
      </c>
      <c r="C525" s="2">
        <v>17943107</v>
      </c>
    </row>
    <row r="526" spans="1:3" x14ac:dyDescent="0.25">
      <c r="A526" s="6" t="s">
        <v>539</v>
      </c>
      <c r="B526" s="2">
        <v>0</v>
      </c>
      <c r="C526" s="2">
        <v>1955161</v>
      </c>
    </row>
    <row r="527" spans="1:3" x14ac:dyDescent="0.25">
      <c r="A527" s="6" t="s">
        <v>540</v>
      </c>
      <c r="B527" s="2">
        <v>15000000</v>
      </c>
      <c r="C527" s="2">
        <v>0</v>
      </c>
    </row>
    <row r="528" spans="1:3" x14ac:dyDescent="0.25">
      <c r="A528" s="6" t="s">
        <v>541</v>
      </c>
      <c r="B528" s="2">
        <v>4000000</v>
      </c>
      <c r="C528" s="2">
        <v>0</v>
      </c>
    </row>
    <row r="529" spans="1:3" x14ac:dyDescent="0.25">
      <c r="A529" s="6" t="s">
        <v>542</v>
      </c>
      <c r="B529" s="2">
        <v>0</v>
      </c>
      <c r="C529" s="2">
        <v>1470914</v>
      </c>
    </row>
    <row r="530" spans="1:3" x14ac:dyDescent="0.25">
      <c r="A530" s="6" t="s">
        <v>543</v>
      </c>
      <c r="B530" s="2">
        <v>0</v>
      </c>
      <c r="C530" s="2">
        <v>465073316</v>
      </c>
    </row>
    <row r="531" spans="1:3" x14ac:dyDescent="0.25">
      <c r="A531" s="6" t="s">
        <v>544</v>
      </c>
      <c r="B531" s="2">
        <v>50000000</v>
      </c>
      <c r="C531" s="2">
        <v>0</v>
      </c>
    </row>
    <row r="532" spans="1:3" x14ac:dyDescent="0.25">
      <c r="A532" s="6" t="s">
        <v>545</v>
      </c>
      <c r="B532" s="2">
        <v>0</v>
      </c>
      <c r="C532" s="2">
        <v>87531001</v>
      </c>
    </row>
    <row r="533" spans="1:3" x14ac:dyDescent="0.25">
      <c r="A533" s="6" t="s">
        <v>546</v>
      </c>
      <c r="B533" s="2">
        <v>0</v>
      </c>
      <c r="C533" s="2">
        <v>1542369</v>
      </c>
    </row>
    <row r="534" spans="1:3" x14ac:dyDescent="0.25">
      <c r="A534" s="6" t="s">
        <v>547</v>
      </c>
      <c r="B534" s="2">
        <v>0</v>
      </c>
      <c r="C534" s="2">
        <v>196368244</v>
      </c>
    </row>
    <row r="535" spans="1:3" x14ac:dyDescent="0.25">
      <c r="A535" s="6" t="s">
        <v>548</v>
      </c>
      <c r="B535" s="2">
        <v>0</v>
      </c>
      <c r="C535" s="2">
        <v>4170689</v>
      </c>
    </row>
    <row r="536" spans="1:3" x14ac:dyDescent="0.25">
      <c r="A536" s="6" t="s">
        <v>549</v>
      </c>
      <c r="B536" s="2">
        <v>0</v>
      </c>
      <c r="C536" s="2">
        <v>10816866</v>
      </c>
    </row>
    <row r="537" spans="1:3" x14ac:dyDescent="0.25">
      <c r="A537" s="6" t="s">
        <v>550</v>
      </c>
      <c r="B537" s="2">
        <v>0</v>
      </c>
      <c r="C537" s="2">
        <v>2899986</v>
      </c>
    </row>
    <row r="538" spans="1:3" x14ac:dyDescent="0.25">
      <c r="A538" s="6" t="s">
        <v>551</v>
      </c>
      <c r="B538" s="2">
        <v>0</v>
      </c>
      <c r="C538" s="2">
        <v>1782724</v>
      </c>
    </row>
    <row r="539" spans="1:3" x14ac:dyDescent="0.25">
      <c r="A539" s="6" t="s">
        <v>552</v>
      </c>
      <c r="B539" s="2">
        <v>0</v>
      </c>
      <c r="C539" s="2">
        <v>909813</v>
      </c>
    </row>
    <row r="540" spans="1:3" x14ac:dyDescent="0.25">
      <c r="A540" s="6" t="s">
        <v>553</v>
      </c>
      <c r="B540" s="2">
        <v>0</v>
      </c>
      <c r="C540" s="2">
        <v>1226183</v>
      </c>
    </row>
    <row r="541" spans="1:3" x14ac:dyDescent="0.25">
      <c r="A541" s="6" t="s">
        <v>554</v>
      </c>
      <c r="B541" s="2">
        <v>8000000</v>
      </c>
      <c r="C541" s="2">
        <v>0</v>
      </c>
    </row>
    <row r="542" spans="1:3" x14ac:dyDescent="0.25">
      <c r="A542" s="6" t="s">
        <v>555</v>
      </c>
      <c r="B542" s="2">
        <v>0</v>
      </c>
      <c r="C542" s="2">
        <v>1720466</v>
      </c>
    </row>
    <row r="543" spans="1:3" x14ac:dyDescent="0.25">
      <c r="A543" s="6" t="s">
        <v>556</v>
      </c>
      <c r="B543" s="2">
        <v>0</v>
      </c>
      <c r="C543" s="2">
        <v>1126662404</v>
      </c>
    </row>
    <row r="544" spans="1:3" x14ac:dyDescent="0.25">
      <c r="A544" s="6" t="s">
        <v>557</v>
      </c>
      <c r="B544" s="2">
        <v>0</v>
      </c>
      <c r="C544" s="2">
        <v>1119216</v>
      </c>
    </row>
    <row r="545" spans="1:3" x14ac:dyDescent="0.25">
      <c r="A545" s="6" t="s">
        <v>558</v>
      </c>
      <c r="B545" s="2">
        <v>3408000000</v>
      </c>
      <c r="C545" s="2">
        <v>967812008</v>
      </c>
    </row>
    <row r="546" spans="1:3" x14ac:dyDescent="0.25">
      <c r="A546" s="6" t="s">
        <v>559</v>
      </c>
      <c r="B546" s="2">
        <v>31213650</v>
      </c>
      <c r="C546" s="2">
        <v>1110746</v>
      </c>
    </row>
    <row r="547" spans="1:3" x14ac:dyDescent="0.25">
      <c r="A547" s="6" t="s">
        <v>560</v>
      </c>
      <c r="B547" s="2">
        <v>0</v>
      </c>
      <c r="C547" s="2">
        <v>2859865</v>
      </c>
    </row>
    <row r="548" spans="1:3" x14ac:dyDescent="0.25">
      <c r="A548" s="6" t="s">
        <v>561</v>
      </c>
      <c r="B548" s="2">
        <v>0</v>
      </c>
      <c r="C548" s="2">
        <v>83008240</v>
      </c>
    </row>
    <row r="549" spans="1:3" x14ac:dyDescent="0.25">
      <c r="A549" s="6" t="s">
        <v>562</v>
      </c>
      <c r="B549" s="2">
        <v>0</v>
      </c>
      <c r="C549" s="2">
        <v>1565719</v>
      </c>
    </row>
    <row r="550" spans="1:3" x14ac:dyDescent="0.25">
      <c r="A550" s="6" t="s">
        <v>563</v>
      </c>
      <c r="B550" s="2">
        <v>0</v>
      </c>
      <c r="C550" s="2">
        <v>3026511</v>
      </c>
    </row>
    <row r="551" spans="1:3" x14ac:dyDescent="0.25">
      <c r="A551" s="6" t="s">
        <v>564</v>
      </c>
      <c r="B551" s="2">
        <v>0</v>
      </c>
      <c r="C551" s="2">
        <v>852439</v>
      </c>
    </row>
    <row r="552" spans="1:3" x14ac:dyDescent="0.25">
      <c r="A552" s="6" t="s">
        <v>565</v>
      </c>
      <c r="B552" s="2">
        <v>0</v>
      </c>
      <c r="C552" s="2">
        <v>7077632</v>
      </c>
    </row>
    <row r="553" spans="1:3" x14ac:dyDescent="0.25">
      <c r="A553" s="6" t="s">
        <v>566</v>
      </c>
      <c r="B553" s="2">
        <v>0</v>
      </c>
      <c r="C553" s="2">
        <v>39214590</v>
      </c>
    </row>
    <row r="554" spans="1:3" x14ac:dyDescent="0.25">
      <c r="A554" s="6" t="s">
        <v>567</v>
      </c>
      <c r="B554" s="2">
        <v>0</v>
      </c>
      <c r="C554" s="2">
        <v>9520422</v>
      </c>
    </row>
    <row r="555" spans="1:3" x14ac:dyDescent="0.25">
      <c r="A555" s="6" t="s">
        <v>568</v>
      </c>
      <c r="B555" s="2">
        <v>0</v>
      </c>
      <c r="C555" s="2">
        <v>1590342</v>
      </c>
    </row>
    <row r="556" spans="1:3" x14ac:dyDescent="0.25">
      <c r="A556" s="6" t="s">
        <v>569</v>
      </c>
      <c r="B556" s="2">
        <v>0</v>
      </c>
      <c r="C556" s="2">
        <v>790949448</v>
      </c>
    </row>
    <row r="557" spans="1:3" x14ac:dyDescent="0.25">
      <c r="A557" s="6" t="s">
        <v>570</v>
      </c>
      <c r="B557" s="2">
        <v>0</v>
      </c>
      <c r="C557" s="2">
        <v>7071120</v>
      </c>
    </row>
    <row r="558" spans="1:3" x14ac:dyDescent="0.25">
      <c r="A558" s="6" t="s">
        <v>571</v>
      </c>
      <c r="B558" s="2">
        <v>0</v>
      </c>
      <c r="C558" s="2">
        <v>560635126</v>
      </c>
    </row>
    <row r="559" spans="1:3" x14ac:dyDescent="0.25">
      <c r="A559" s="6" t="s">
        <v>572</v>
      </c>
      <c r="B559" s="2">
        <v>0</v>
      </c>
      <c r="C559" s="2">
        <v>123782444</v>
      </c>
    </row>
    <row r="560" spans="1:3" x14ac:dyDescent="0.25">
      <c r="A560" s="6" t="s">
        <v>573</v>
      </c>
      <c r="B560" s="2">
        <v>0</v>
      </c>
      <c r="C560" s="2">
        <v>819192564</v>
      </c>
    </row>
    <row r="561" spans="1:3" x14ac:dyDescent="0.25">
      <c r="A561" s="6" t="s">
        <v>574</v>
      </c>
      <c r="B561" s="2">
        <v>0</v>
      </c>
      <c r="C561" s="2">
        <v>1592279</v>
      </c>
    </row>
    <row r="562" spans="1:3" x14ac:dyDescent="0.25">
      <c r="A562" s="6" t="s">
        <v>575</v>
      </c>
      <c r="B562" s="2">
        <v>0</v>
      </c>
      <c r="C562" s="2">
        <v>6797136</v>
      </c>
    </row>
    <row r="563" spans="1:3" x14ac:dyDescent="0.25">
      <c r="A563" s="6" t="s">
        <v>576</v>
      </c>
      <c r="B563" s="2">
        <v>0</v>
      </c>
      <c r="C563" s="2">
        <v>1901171912</v>
      </c>
    </row>
    <row r="564" spans="1:3" x14ac:dyDescent="0.25">
      <c r="A564" s="6" t="s">
        <v>577</v>
      </c>
      <c r="B564" s="2">
        <v>1122127900</v>
      </c>
      <c r="C564" s="2">
        <v>804628312</v>
      </c>
    </row>
    <row r="565" spans="1:3" x14ac:dyDescent="0.25">
      <c r="A565" s="6" t="s">
        <v>578</v>
      </c>
      <c r="B565" s="2">
        <v>60000000</v>
      </c>
      <c r="C565" s="2">
        <v>2706334</v>
      </c>
    </row>
    <row r="566" spans="1:3" x14ac:dyDescent="0.25">
      <c r="A566" s="6" t="s">
        <v>579</v>
      </c>
      <c r="B566" s="2">
        <v>0</v>
      </c>
      <c r="C566" s="2">
        <v>3672917</v>
      </c>
    </row>
    <row r="567" spans="1:3" x14ac:dyDescent="0.25">
      <c r="A567" s="6" t="s">
        <v>580</v>
      </c>
      <c r="B567" s="2">
        <v>0</v>
      </c>
      <c r="C567" s="2">
        <v>10739273</v>
      </c>
    </row>
    <row r="568" spans="1:3" x14ac:dyDescent="0.25">
      <c r="A568" s="6" t="s">
        <v>581</v>
      </c>
      <c r="B568" s="2">
        <v>0</v>
      </c>
      <c r="C568" s="2">
        <v>2781182</v>
      </c>
    </row>
    <row r="569" spans="1:3" x14ac:dyDescent="0.25">
      <c r="A569" s="6" t="s">
        <v>582</v>
      </c>
      <c r="B569" s="2">
        <v>0</v>
      </c>
      <c r="C569" s="2">
        <v>23442334</v>
      </c>
    </row>
    <row r="570" spans="1:3" x14ac:dyDescent="0.25">
      <c r="A570" s="6" t="s">
        <v>583</v>
      </c>
      <c r="B570" s="2">
        <v>920000000</v>
      </c>
      <c r="C570" s="2">
        <v>4999000</v>
      </c>
    </row>
    <row r="571" spans="1:3" x14ac:dyDescent="0.25">
      <c r="A571" s="6" t="s">
        <v>584</v>
      </c>
      <c r="B571" s="2">
        <v>920000000</v>
      </c>
      <c r="C571" s="2">
        <v>4999000</v>
      </c>
    </row>
    <row r="572" spans="1:3" x14ac:dyDescent="0.25">
      <c r="A572" s="6" t="s">
        <v>585</v>
      </c>
      <c r="B572" s="2">
        <v>6000000</v>
      </c>
      <c r="C572" s="2">
        <v>0</v>
      </c>
    </row>
    <row r="573" spans="1:3" x14ac:dyDescent="0.25">
      <c r="A573" s="6" t="s">
        <v>586</v>
      </c>
      <c r="B573" s="2">
        <v>6000000</v>
      </c>
      <c r="C573" s="2">
        <v>0</v>
      </c>
    </row>
    <row r="574" spans="1:3" x14ac:dyDescent="0.25">
      <c r="A574" s="6" t="s">
        <v>587</v>
      </c>
      <c r="B574" s="2">
        <v>210000000</v>
      </c>
      <c r="C574" s="2">
        <v>596938149</v>
      </c>
    </row>
    <row r="575" spans="1:3" x14ac:dyDescent="0.25">
      <c r="A575" s="6" t="s">
        <v>588</v>
      </c>
      <c r="B575" s="2">
        <v>0</v>
      </c>
      <c r="C575" s="2">
        <v>7577028</v>
      </c>
    </row>
    <row r="576" spans="1:3" x14ac:dyDescent="0.25">
      <c r="A576" s="6" t="s">
        <v>589</v>
      </c>
      <c r="B576" s="2">
        <v>0</v>
      </c>
      <c r="C576" s="2">
        <v>1120015</v>
      </c>
    </row>
    <row r="577" spans="1:3" x14ac:dyDescent="0.25">
      <c r="A577" s="6" t="s">
        <v>590</v>
      </c>
      <c r="B577" s="2">
        <v>0</v>
      </c>
      <c r="C577" s="2">
        <v>1099044</v>
      </c>
    </row>
    <row r="578" spans="1:3" x14ac:dyDescent="0.25">
      <c r="A578" s="6" t="s">
        <v>591</v>
      </c>
      <c r="B578" s="2">
        <v>165000000</v>
      </c>
      <c r="C578" s="2">
        <v>1198402608</v>
      </c>
    </row>
    <row r="579" spans="1:3" x14ac:dyDescent="0.25">
      <c r="A579" s="6" t="s">
        <v>592</v>
      </c>
      <c r="B579" s="2">
        <v>0</v>
      </c>
      <c r="C579" s="2">
        <v>2147373</v>
      </c>
    </row>
    <row r="580" spans="1:3" x14ac:dyDescent="0.25">
      <c r="A580" s="6" t="s">
        <v>593</v>
      </c>
      <c r="B580" s="2">
        <v>0</v>
      </c>
      <c r="C580" s="2">
        <v>1823136</v>
      </c>
    </row>
    <row r="581" spans="1:3" x14ac:dyDescent="0.25">
      <c r="A581" s="6" t="s">
        <v>594</v>
      </c>
      <c r="B581" s="2">
        <v>0</v>
      </c>
      <c r="C581" s="2">
        <v>2648619</v>
      </c>
    </row>
    <row r="582" spans="1:3" x14ac:dyDescent="0.25">
      <c r="A582" s="6" t="s">
        <v>595</v>
      </c>
      <c r="B582" s="2">
        <v>0</v>
      </c>
      <c r="C582" s="2">
        <v>10094497</v>
      </c>
    </row>
    <row r="583" spans="1:3" x14ac:dyDescent="0.25">
      <c r="A583" s="6" t="s">
        <v>596</v>
      </c>
      <c r="B583" s="2">
        <v>0</v>
      </c>
      <c r="C583" s="2">
        <v>10731555</v>
      </c>
    </row>
    <row r="584" spans="1:3" x14ac:dyDescent="0.25">
      <c r="A584" s="6" t="s">
        <v>597</v>
      </c>
      <c r="B584" s="2">
        <v>0</v>
      </c>
      <c r="C584" s="2">
        <v>10254045</v>
      </c>
    </row>
    <row r="585" spans="1:3" x14ac:dyDescent="0.25">
      <c r="A585" s="6" t="s">
        <v>598</v>
      </c>
      <c r="B585" s="2">
        <v>0</v>
      </c>
      <c r="C585" s="2">
        <v>6734213</v>
      </c>
    </row>
    <row r="586" spans="1:3" x14ac:dyDescent="0.25">
      <c r="A586" s="6" t="s">
        <v>599</v>
      </c>
      <c r="B586" s="2">
        <v>0</v>
      </c>
      <c r="C586" s="2">
        <v>5195905</v>
      </c>
    </row>
    <row r="587" spans="1:3" x14ac:dyDescent="0.25">
      <c r="A587" s="6" t="s">
        <v>600</v>
      </c>
      <c r="B587" s="2">
        <v>0</v>
      </c>
      <c r="C587" s="2">
        <v>19443948</v>
      </c>
    </row>
    <row r="588" spans="1:3" x14ac:dyDescent="0.25">
      <c r="A588" s="6" t="s">
        <v>601</v>
      </c>
      <c r="B588" s="2">
        <v>0</v>
      </c>
      <c r="C588" s="2">
        <v>17807658</v>
      </c>
    </row>
    <row r="589" spans="1:3" x14ac:dyDescent="0.25">
      <c r="A589" s="6" t="s">
        <v>602</v>
      </c>
      <c r="B589" s="2">
        <v>0</v>
      </c>
      <c r="C589" s="2">
        <v>2727864</v>
      </c>
    </row>
    <row r="590" spans="1:3" x14ac:dyDescent="0.25">
      <c r="A590" s="6" t="s">
        <v>603</v>
      </c>
      <c r="B590" s="2">
        <v>0</v>
      </c>
      <c r="C590" s="2">
        <v>4852616</v>
      </c>
    </row>
    <row r="591" spans="1:3" x14ac:dyDescent="0.25">
      <c r="A591" s="6" t="s">
        <v>604</v>
      </c>
      <c r="B591" s="2">
        <v>0</v>
      </c>
      <c r="C591" s="2">
        <v>4392361</v>
      </c>
    </row>
    <row r="592" spans="1:3" x14ac:dyDescent="0.25">
      <c r="A592" s="6" t="s">
        <v>605</v>
      </c>
      <c r="B592" s="2">
        <v>0</v>
      </c>
      <c r="C592" s="2">
        <v>1642027</v>
      </c>
    </row>
    <row r="593" spans="1:3" x14ac:dyDescent="0.25">
      <c r="A593" s="6" t="s">
        <v>606</v>
      </c>
      <c r="B593" s="2">
        <v>0</v>
      </c>
      <c r="C593" s="2">
        <v>2620472</v>
      </c>
    </row>
    <row r="594" spans="1:3" x14ac:dyDescent="0.25">
      <c r="A594" s="6" t="s">
        <v>607</v>
      </c>
      <c r="B594" s="2">
        <v>0</v>
      </c>
      <c r="C594" s="2">
        <v>1701793</v>
      </c>
    </row>
    <row r="595" spans="1:3" x14ac:dyDescent="0.25">
      <c r="A595" s="6" t="s">
        <v>608</v>
      </c>
      <c r="B595" s="2">
        <v>20000000</v>
      </c>
      <c r="C595" s="2">
        <v>0</v>
      </c>
    </row>
    <row r="596" spans="1:3" x14ac:dyDescent="0.25">
      <c r="A596" s="6" t="s">
        <v>609</v>
      </c>
      <c r="B596" s="2">
        <v>0</v>
      </c>
      <c r="C596" s="2">
        <v>471711882</v>
      </c>
    </row>
    <row r="597" spans="1:3" x14ac:dyDescent="0.25">
      <c r="A597" s="6" t="s">
        <v>610</v>
      </c>
      <c r="B597" s="2">
        <v>0</v>
      </c>
      <c r="C597" s="2">
        <v>13109828</v>
      </c>
    </row>
    <row r="598" spans="1:3" x14ac:dyDescent="0.25">
      <c r="A598" s="6" t="s">
        <v>611</v>
      </c>
      <c r="B598" s="2">
        <v>0</v>
      </c>
      <c r="C598" s="2">
        <v>1353167</v>
      </c>
    </row>
    <row r="599" spans="1:3" x14ac:dyDescent="0.25">
      <c r="A599" s="6" t="s">
        <v>612</v>
      </c>
      <c r="B599" s="2">
        <v>0</v>
      </c>
      <c r="C599" s="2">
        <v>1343250</v>
      </c>
    </row>
    <row r="600" spans="1:3" x14ac:dyDescent="0.25">
      <c r="A600" s="6" t="s">
        <v>613</v>
      </c>
      <c r="B600" s="2">
        <v>0</v>
      </c>
      <c r="C600" s="2">
        <v>1811881</v>
      </c>
    </row>
    <row r="601" spans="1:3" x14ac:dyDescent="0.25">
      <c r="A601" s="6" t="s">
        <v>614</v>
      </c>
      <c r="B601" s="2">
        <v>0</v>
      </c>
      <c r="C601" s="2">
        <v>422058240</v>
      </c>
    </row>
    <row r="602" spans="1:3" x14ac:dyDescent="0.25">
      <c r="A602" s="6" t="s">
        <v>615</v>
      </c>
      <c r="B602" s="2">
        <v>0</v>
      </c>
      <c r="C602" s="2">
        <v>659138</v>
      </c>
    </row>
    <row r="603" spans="1:3" x14ac:dyDescent="0.25">
      <c r="A603" s="6" t="s">
        <v>616</v>
      </c>
      <c r="B603" s="2">
        <v>0</v>
      </c>
      <c r="C603" s="2">
        <v>4359243</v>
      </c>
    </row>
    <row r="604" spans="1:3" x14ac:dyDescent="0.25">
      <c r="A604" s="6" t="s">
        <v>617</v>
      </c>
      <c r="B604" s="2">
        <v>46000000</v>
      </c>
      <c r="C604" s="2">
        <v>0</v>
      </c>
    </row>
    <row r="605" spans="1:3" x14ac:dyDescent="0.25">
      <c r="A605" s="6" t="s">
        <v>618</v>
      </c>
      <c r="B605" s="2">
        <v>40000000</v>
      </c>
      <c r="C605" s="2">
        <v>2628652</v>
      </c>
    </row>
    <row r="606" spans="1:3" x14ac:dyDescent="0.25">
      <c r="A606" s="6" t="s">
        <v>619</v>
      </c>
      <c r="B606" s="2">
        <v>30000000</v>
      </c>
      <c r="C606" s="2">
        <v>0</v>
      </c>
    </row>
    <row r="607" spans="1:3" x14ac:dyDescent="0.25">
      <c r="A607" s="6" t="s">
        <v>620</v>
      </c>
      <c r="B607" s="2">
        <v>40000000</v>
      </c>
      <c r="C607" s="2">
        <v>58948484</v>
      </c>
    </row>
    <row r="608" spans="1:3" x14ac:dyDescent="0.25">
      <c r="A608" s="6" t="s">
        <v>621</v>
      </c>
      <c r="B608" s="2">
        <v>40000000</v>
      </c>
      <c r="C608" s="2">
        <v>2628652</v>
      </c>
    </row>
    <row r="609" spans="1:3" x14ac:dyDescent="0.25">
      <c r="A609" s="6" t="s">
        <v>622</v>
      </c>
      <c r="B609" s="2">
        <v>30000000</v>
      </c>
      <c r="C609" s="2">
        <v>0</v>
      </c>
    </row>
    <row r="610" spans="1:3" x14ac:dyDescent="0.25">
      <c r="A610" s="6" t="s">
        <v>623</v>
      </c>
      <c r="B610" s="2">
        <v>40000000</v>
      </c>
      <c r="C610" s="2">
        <v>2628652</v>
      </c>
    </row>
    <row r="611" spans="1:3" x14ac:dyDescent="0.25">
      <c r="A611" s="6" t="s">
        <v>624</v>
      </c>
      <c r="B611" s="2">
        <v>40000000</v>
      </c>
      <c r="C611" s="2">
        <v>2628652</v>
      </c>
    </row>
    <row r="612" spans="1:3" x14ac:dyDescent="0.25">
      <c r="A612" s="6" t="s">
        <v>625</v>
      </c>
      <c r="B612" s="2">
        <v>30000000</v>
      </c>
      <c r="C612" s="2">
        <v>0</v>
      </c>
    </row>
    <row r="613" spans="1:3" x14ac:dyDescent="0.25">
      <c r="A613" s="6" t="s">
        <v>626</v>
      </c>
      <c r="B613" s="2">
        <v>46000000</v>
      </c>
      <c r="C613" s="2">
        <v>0</v>
      </c>
    </row>
    <row r="614" spans="1:3" x14ac:dyDescent="0.25">
      <c r="A614" s="6" t="s">
        <v>627</v>
      </c>
      <c r="B614" s="2">
        <v>46000000</v>
      </c>
      <c r="C614" s="2">
        <v>0</v>
      </c>
    </row>
    <row r="615" spans="1:3" x14ac:dyDescent="0.25">
      <c r="A615" s="6" t="s">
        <v>628</v>
      </c>
      <c r="B615" s="2">
        <v>10000000</v>
      </c>
      <c r="C615" s="2">
        <v>0</v>
      </c>
    </row>
    <row r="616" spans="1:3" x14ac:dyDescent="0.25">
      <c r="A616" s="6" t="s">
        <v>629</v>
      </c>
      <c r="B616" s="2">
        <v>0</v>
      </c>
      <c r="C616" s="2">
        <v>170811857</v>
      </c>
    </row>
    <row r="617" spans="1:3" x14ac:dyDescent="0.25">
      <c r="A617" s="6" t="s">
        <v>630</v>
      </c>
      <c r="B617" s="2">
        <v>0</v>
      </c>
      <c r="C617" s="2">
        <v>1552896</v>
      </c>
    </row>
    <row r="618" spans="1:3" x14ac:dyDescent="0.25">
      <c r="A618" s="6" t="s">
        <v>631</v>
      </c>
      <c r="B618" s="2">
        <v>0</v>
      </c>
      <c r="C618" s="2">
        <v>20387892</v>
      </c>
    </row>
    <row r="619" spans="1:3" x14ac:dyDescent="0.25">
      <c r="A619" s="6" t="s">
        <v>632</v>
      </c>
      <c r="B619" s="2">
        <v>0</v>
      </c>
      <c r="C619" s="2">
        <v>79396531</v>
      </c>
    </row>
    <row r="620" spans="1:3" x14ac:dyDescent="0.25">
      <c r="A620" s="6" t="s">
        <v>633</v>
      </c>
      <c r="B620" s="2">
        <v>0</v>
      </c>
      <c r="C620" s="2">
        <v>6264821</v>
      </c>
    </row>
    <row r="621" spans="1:3" x14ac:dyDescent="0.25">
      <c r="A621" s="6" t="s">
        <v>634</v>
      </c>
      <c r="B621" s="2">
        <v>0</v>
      </c>
      <c r="C621" s="2">
        <v>1649273</v>
      </c>
    </row>
    <row r="622" spans="1:3" x14ac:dyDescent="0.25">
      <c r="A622" s="6" t="s">
        <v>635</v>
      </c>
      <c r="B622" s="2">
        <v>0</v>
      </c>
      <c r="C622" s="2">
        <v>825474</v>
      </c>
    </row>
    <row r="623" spans="1:3" x14ac:dyDescent="0.25">
      <c r="A623" s="6" t="s">
        <v>636</v>
      </c>
      <c r="B623" s="2">
        <v>0</v>
      </c>
      <c r="C623" s="2">
        <v>631967205</v>
      </c>
    </row>
    <row r="624" spans="1:3" x14ac:dyDescent="0.25">
      <c r="A624" s="6" t="s">
        <v>637</v>
      </c>
      <c r="B624" s="2">
        <v>15000000</v>
      </c>
      <c r="C624" s="2">
        <v>0</v>
      </c>
    </row>
    <row r="625" spans="1:3" x14ac:dyDescent="0.25">
      <c r="A625" s="6" t="s">
        <v>638</v>
      </c>
      <c r="B625" s="2">
        <v>0</v>
      </c>
      <c r="C625" s="2">
        <v>2604058</v>
      </c>
    </row>
    <row r="626" spans="1:3" x14ac:dyDescent="0.25">
      <c r="A626" s="6" t="s">
        <v>639</v>
      </c>
      <c r="B626" s="2">
        <v>0</v>
      </c>
      <c r="C626" s="2">
        <v>9451649</v>
      </c>
    </row>
    <row r="627" spans="1:3" x14ac:dyDescent="0.25">
      <c r="A627" s="6" t="s">
        <v>640</v>
      </c>
      <c r="B627" s="2">
        <v>0</v>
      </c>
      <c r="C627" s="2">
        <v>1604642</v>
      </c>
    </row>
    <row r="628" spans="1:3" x14ac:dyDescent="0.25">
      <c r="A628" s="6" t="s">
        <v>641</v>
      </c>
      <c r="B628" s="2">
        <v>0</v>
      </c>
      <c r="C628" s="2">
        <v>5502259</v>
      </c>
    </row>
    <row r="629" spans="1:3" x14ac:dyDescent="0.25">
      <c r="A629" s="6" t="s">
        <v>642</v>
      </c>
      <c r="B629" s="2">
        <v>0</v>
      </c>
      <c r="C629" s="2">
        <v>1349613</v>
      </c>
    </row>
    <row r="630" spans="1:3" x14ac:dyDescent="0.25">
      <c r="A630" s="6" t="s">
        <v>643</v>
      </c>
      <c r="B630" s="2">
        <v>0</v>
      </c>
      <c r="C630" s="2">
        <v>5462489</v>
      </c>
    </row>
    <row r="631" spans="1:3" x14ac:dyDescent="0.25">
      <c r="A631" s="6" t="s">
        <v>644</v>
      </c>
      <c r="B631" s="2">
        <v>0</v>
      </c>
      <c r="C631" s="2">
        <v>85271682</v>
      </c>
    </row>
    <row r="632" spans="1:3" x14ac:dyDescent="0.25">
      <c r="A632" s="6" t="s">
        <v>645</v>
      </c>
      <c r="B632" s="2">
        <v>0</v>
      </c>
      <c r="C632" s="2">
        <v>7121111</v>
      </c>
    </row>
    <row r="633" spans="1:3" x14ac:dyDescent="0.25">
      <c r="A633" s="6" t="s">
        <v>646</v>
      </c>
      <c r="B633" s="2">
        <v>0</v>
      </c>
      <c r="C633" s="2">
        <v>211674821</v>
      </c>
    </row>
    <row r="634" spans="1:3" x14ac:dyDescent="0.25">
      <c r="A634" s="6" t="s">
        <v>647</v>
      </c>
      <c r="B634" s="2">
        <v>40000000</v>
      </c>
      <c r="C634" s="2">
        <v>0</v>
      </c>
    </row>
    <row r="635" spans="1:3" x14ac:dyDescent="0.25">
      <c r="A635" s="6" t="s">
        <v>648</v>
      </c>
      <c r="B635" s="2">
        <v>0</v>
      </c>
      <c r="C635" s="2">
        <v>5121654</v>
      </c>
    </row>
    <row r="636" spans="1:3" x14ac:dyDescent="0.25">
      <c r="A636" s="6" t="s">
        <v>649</v>
      </c>
      <c r="B636" s="2">
        <v>0</v>
      </c>
      <c r="C636" s="2">
        <v>5121654</v>
      </c>
    </row>
    <row r="637" spans="1:3" x14ac:dyDescent="0.25">
      <c r="A637" s="6" t="s">
        <v>650</v>
      </c>
      <c r="B637" s="2">
        <v>0</v>
      </c>
      <c r="C637" s="2">
        <v>5121654</v>
      </c>
    </row>
    <row r="638" spans="1:3" x14ac:dyDescent="0.25">
      <c r="A638" s="6" t="s">
        <v>651</v>
      </c>
      <c r="B638" s="2">
        <v>0</v>
      </c>
      <c r="C638" s="2">
        <v>5121654</v>
      </c>
    </row>
    <row r="639" spans="1:3" x14ac:dyDescent="0.25">
      <c r="A639" s="6" t="s">
        <v>652</v>
      </c>
      <c r="B639" s="2">
        <v>0</v>
      </c>
      <c r="C639" s="2">
        <v>4572906</v>
      </c>
    </row>
    <row r="640" spans="1:3" x14ac:dyDescent="0.25">
      <c r="A640" s="6" t="s">
        <v>653</v>
      </c>
      <c r="B640" s="2">
        <v>0</v>
      </c>
      <c r="C640" s="2">
        <v>5121654</v>
      </c>
    </row>
    <row r="641" spans="1:3" x14ac:dyDescent="0.25">
      <c r="A641" s="6" t="s">
        <v>654</v>
      </c>
      <c r="B641" s="2">
        <v>0</v>
      </c>
      <c r="C641" s="2">
        <v>78821464</v>
      </c>
    </row>
    <row r="642" spans="1:3" x14ac:dyDescent="0.25">
      <c r="A642" s="6" t="s">
        <v>655</v>
      </c>
      <c r="B642" s="2">
        <v>253635789</v>
      </c>
      <c r="C642" s="2">
        <v>118708332</v>
      </c>
    </row>
    <row r="643" spans="1:3" x14ac:dyDescent="0.25">
      <c r="A643" s="6" t="s">
        <v>656</v>
      </c>
      <c r="B643" s="2">
        <v>0</v>
      </c>
      <c r="C643" s="2">
        <v>2520763</v>
      </c>
    </row>
    <row r="644" spans="1:3" x14ac:dyDescent="0.25">
      <c r="A644" s="6" t="s">
        <v>657</v>
      </c>
      <c r="B644" s="2">
        <v>280000000</v>
      </c>
      <c r="C644" s="2">
        <v>2430785568</v>
      </c>
    </row>
    <row r="645" spans="1:3" x14ac:dyDescent="0.25">
      <c r="A645" s="6" t="s">
        <v>658</v>
      </c>
      <c r="B645" s="2">
        <v>0</v>
      </c>
      <c r="C645" s="2">
        <v>23578977</v>
      </c>
    </row>
    <row r="646" spans="1:3" x14ac:dyDescent="0.25">
      <c r="A646" s="6" t="s">
        <v>659</v>
      </c>
      <c r="B646" s="2">
        <v>0</v>
      </c>
      <c r="C646" s="2">
        <v>23906570</v>
      </c>
    </row>
    <row r="647" spans="1:3" x14ac:dyDescent="0.25">
      <c r="A647" s="6" t="s">
        <v>660</v>
      </c>
      <c r="B647" s="2">
        <v>35000000</v>
      </c>
      <c r="C647" s="2">
        <v>0</v>
      </c>
    </row>
    <row r="648" spans="1:3" x14ac:dyDescent="0.25">
      <c r="A648" s="6" t="s">
        <v>661</v>
      </c>
      <c r="B648" s="2">
        <v>0</v>
      </c>
      <c r="C648" s="2">
        <v>24636237</v>
      </c>
    </row>
    <row r="649" spans="1:3" x14ac:dyDescent="0.25">
      <c r="A649" s="6" t="s">
        <v>662</v>
      </c>
      <c r="B649" s="2">
        <v>48653402</v>
      </c>
      <c r="C649" s="2">
        <v>13528278</v>
      </c>
    </row>
    <row r="650" spans="1:3" x14ac:dyDescent="0.25">
      <c r="A650" s="6" t="s">
        <v>663</v>
      </c>
      <c r="B650" s="2">
        <v>0</v>
      </c>
      <c r="C650" s="2">
        <v>5950718</v>
      </c>
    </row>
    <row r="651" spans="1:3" x14ac:dyDescent="0.25">
      <c r="A651" s="6" t="s">
        <v>664</v>
      </c>
      <c r="B651" s="2">
        <v>0</v>
      </c>
      <c r="C651" s="2">
        <v>13611370</v>
      </c>
    </row>
    <row r="652" spans="1:3" x14ac:dyDescent="0.25">
      <c r="A652" s="6" t="s">
        <v>665</v>
      </c>
      <c r="B652" s="2">
        <v>0</v>
      </c>
      <c r="C652" s="2">
        <v>1811341120</v>
      </c>
    </row>
    <row r="653" spans="1:3" x14ac:dyDescent="0.25">
      <c r="A653" s="6" t="s">
        <v>666</v>
      </c>
      <c r="B653" s="2">
        <v>25422486</v>
      </c>
      <c r="C653" s="2">
        <v>11662797</v>
      </c>
    </row>
    <row r="654" spans="1:3" x14ac:dyDescent="0.25">
      <c r="A654" s="6" t="s">
        <v>667</v>
      </c>
      <c r="B654" s="2">
        <v>0</v>
      </c>
      <c r="C654" s="2">
        <v>44822665</v>
      </c>
    </row>
    <row r="655" spans="1:3" x14ac:dyDescent="0.25">
      <c r="A655" s="6" t="s">
        <v>668</v>
      </c>
      <c r="B655" s="2">
        <v>0</v>
      </c>
      <c r="C655" s="2">
        <v>6868447</v>
      </c>
    </row>
    <row r="656" spans="1:3" x14ac:dyDescent="0.25">
      <c r="A656" s="6" t="s">
        <v>669</v>
      </c>
      <c r="B656" s="2">
        <v>0</v>
      </c>
      <c r="C656" s="2">
        <v>11257972</v>
      </c>
    </row>
    <row r="657" spans="1:3" x14ac:dyDescent="0.25">
      <c r="A657" s="6" t="s">
        <v>670</v>
      </c>
      <c r="B657" s="2">
        <v>0</v>
      </c>
      <c r="C657" s="2">
        <v>1155942160</v>
      </c>
    </row>
    <row r="658" spans="1:3" x14ac:dyDescent="0.25">
      <c r="A658" s="6" t="s">
        <v>671</v>
      </c>
      <c r="B658" s="2">
        <v>0</v>
      </c>
      <c r="C658" s="2">
        <v>5155391</v>
      </c>
    </row>
    <row r="659" spans="1:3" x14ac:dyDescent="0.25">
      <c r="A659" s="6" t="s">
        <v>672</v>
      </c>
      <c r="B659" s="2">
        <v>0</v>
      </c>
      <c r="C659" s="2">
        <v>464310340</v>
      </c>
    </row>
    <row r="660" spans="1:3" x14ac:dyDescent="0.25">
      <c r="A660" s="6" t="s">
        <v>673</v>
      </c>
      <c r="B660" s="2">
        <v>0</v>
      </c>
      <c r="C660" s="2">
        <v>11012574</v>
      </c>
    </row>
    <row r="661" spans="1:3" x14ac:dyDescent="0.25">
      <c r="A661" s="6" t="s">
        <v>674</v>
      </c>
      <c r="B661" s="2">
        <v>127000000</v>
      </c>
      <c r="C661" s="2">
        <v>0</v>
      </c>
    </row>
    <row r="662" spans="1:3" x14ac:dyDescent="0.25">
      <c r="A662" s="6" t="s">
        <v>675</v>
      </c>
      <c r="B662" s="2">
        <v>0</v>
      </c>
      <c r="C662" s="2">
        <v>448874862</v>
      </c>
    </row>
    <row r="663" spans="1:3" x14ac:dyDescent="0.25">
      <c r="A663" s="6" t="s">
        <v>676</v>
      </c>
      <c r="B663" s="2">
        <v>120000000</v>
      </c>
      <c r="C663" s="2">
        <v>827287821</v>
      </c>
    </row>
    <row r="664" spans="1:3" x14ac:dyDescent="0.25">
      <c r="A664" s="6" t="s">
        <v>677</v>
      </c>
      <c r="B664" s="2">
        <v>0</v>
      </c>
      <c r="C664" s="2">
        <v>566482376</v>
      </c>
    </row>
    <row r="665" spans="1:3" x14ac:dyDescent="0.25">
      <c r="A665" s="6" t="s">
        <v>678</v>
      </c>
      <c r="B665" s="2">
        <v>0</v>
      </c>
      <c r="C665" s="2">
        <v>1994091556</v>
      </c>
    </row>
    <row r="666" spans="1:3" x14ac:dyDescent="0.25">
      <c r="A666" s="6" t="s">
        <v>679</v>
      </c>
      <c r="B666" s="2">
        <v>0</v>
      </c>
      <c r="C666" s="2">
        <v>745731207</v>
      </c>
    </row>
    <row r="667" spans="1:3" x14ac:dyDescent="0.25">
      <c r="A667" s="6" t="s">
        <v>680</v>
      </c>
      <c r="B667" s="2">
        <v>0</v>
      </c>
      <c r="C667" s="2">
        <v>509160146</v>
      </c>
    </row>
    <row r="668" spans="1:3" x14ac:dyDescent="0.25">
      <c r="A668" s="6" t="s">
        <v>681</v>
      </c>
      <c r="B668" s="2">
        <v>0</v>
      </c>
      <c r="C668" s="2">
        <v>11177358</v>
      </c>
    </row>
    <row r="669" spans="1:3" x14ac:dyDescent="0.25">
      <c r="A669" s="6" t="s">
        <v>682</v>
      </c>
      <c r="B669" s="2">
        <v>119254250</v>
      </c>
      <c r="C669" s="2">
        <v>0</v>
      </c>
    </row>
    <row r="670" spans="1:3" x14ac:dyDescent="0.25">
      <c r="A670" s="6" t="s">
        <v>683</v>
      </c>
      <c r="B670" s="2">
        <v>120000000</v>
      </c>
      <c r="C670" s="2">
        <v>901107531</v>
      </c>
    </row>
    <row r="671" spans="1:3" x14ac:dyDescent="0.25">
      <c r="A671" s="6" t="s">
        <v>684</v>
      </c>
      <c r="B671" s="2">
        <v>0</v>
      </c>
      <c r="C671" s="2">
        <v>779071680</v>
      </c>
    </row>
    <row r="672" spans="1:3" x14ac:dyDescent="0.25">
      <c r="A672" s="6" t="s">
        <v>685</v>
      </c>
      <c r="B672" s="2">
        <v>210000000</v>
      </c>
      <c r="C672" s="2">
        <v>635196405</v>
      </c>
    </row>
    <row r="673" spans="1:3" x14ac:dyDescent="0.25">
      <c r="A673" s="6" t="s">
        <v>686</v>
      </c>
      <c r="B673" s="2">
        <v>0</v>
      </c>
      <c r="C673" s="2">
        <v>1647409965</v>
      </c>
    </row>
    <row r="674" spans="1:3" x14ac:dyDescent="0.25">
      <c r="A674" s="6" t="s">
        <v>687</v>
      </c>
      <c r="B674" s="2">
        <v>200000000</v>
      </c>
      <c r="C674" s="2">
        <v>1160999424</v>
      </c>
    </row>
    <row r="675" spans="1:3" x14ac:dyDescent="0.25">
      <c r="A675" s="6" t="s">
        <v>688</v>
      </c>
      <c r="B675" s="2">
        <v>0</v>
      </c>
      <c r="C675" s="2">
        <v>577705222</v>
      </c>
    </row>
    <row r="676" spans="1:3" x14ac:dyDescent="0.25">
      <c r="A676" s="6" t="s">
        <v>689</v>
      </c>
      <c r="B676" s="2">
        <v>0</v>
      </c>
      <c r="C676" s="2">
        <v>2761683</v>
      </c>
    </row>
    <row r="677" spans="1:3" x14ac:dyDescent="0.25">
      <c r="A677" s="6" t="s">
        <v>690</v>
      </c>
      <c r="B677" s="2">
        <v>0</v>
      </c>
      <c r="C677" s="2">
        <v>669527016</v>
      </c>
    </row>
    <row r="678" spans="1:3" x14ac:dyDescent="0.25">
      <c r="A678" s="6" t="s">
        <v>691</v>
      </c>
      <c r="B678" s="2">
        <v>0</v>
      </c>
      <c r="C678" s="2">
        <v>1959663356</v>
      </c>
    </row>
    <row r="679" spans="1:3" x14ac:dyDescent="0.25">
      <c r="A679" s="6" t="s">
        <v>692</v>
      </c>
      <c r="B679" s="2">
        <v>0</v>
      </c>
      <c r="C679" s="2">
        <v>15045566</v>
      </c>
    </row>
    <row r="680" spans="1:3" x14ac:dyDescent="0.25">
      <c r="A680" s="6" t="s">
        <v>693</v>
      </c>
      <c r="B680" s="2">
        <v>0</v>
      </c>
      <c r="C680" s="2">
        <v>2104070</v>
      </c>
    </row>
    <row r="681" spans="1:3" x14ac:dyDescent="0.25">
      <c r="A681" s="6" t="s">
        <v>694</v>
      </c>
      <c r="B681" s="2">
        <v>0</v>
      </c>
      <c r="C681" s="2">
        <v>434246584</v>
      </c>
    </row>
    <row r="682" spans="1:3" x14ac:dyDescent="0.25">
      <c r="A682" s="6" t="s">
        <v>695</v>
      </c>
      <c r="B682" s="2">
        <v>0</v>
      </c>
      <c r="C682" s="2">
        <v>1676089212</v>
      </c>
    </row>
    <row r="683" spans="1:3" x14ac:dyDescent="0.25">
      <c r="A683" s="6" t="s">
        <v>696</v>
      </c>
      <c r="B683" s="2">
        <v>0</v>
      </c>
      <c r="C683" s="2">
        <v>661002570</v>
      </c>
    </row>
    <row r="684" spans="1:3" x14ac:dyDescent="0.25">
      <c r="A684" s="6" t="s">
        <v>697</v>
      </c>
      <c r="B684" s="2">
        <v>0</v>
      </c>
      <c r="C684" s="2">
        <v>519918952</v>
      </c>
    </row>
    <row r="685" spans="1:3" x14ac:dyDescent="0.25">
      <c r="A685" s="6" t="s">
        <v>698</v>
      </c>
      <c r="B685" s="2">
        <v>0</v>
      </c>
      <c r="C685" s="2">
        <v>1784073744</v>
      </c>
    </row>
    <row r="686" spans="1:3" x14ac:dyDescent="0.25">
      <c r="A686" s="6" t="s">
        <v>699</v>
      </c>
      <c r="B686" s="2">
        <v>0</v>
      </c>
      <c r="C686" s="2">
        <v>816339882</v>
      </c>
    </row>
    <row r="687" spans="1:3" x14ac:dyDescent="0.25">
      <c r="A687" s="6" t="s">
        <v>700</v>
      </c>
      <c r="B687" s="2">
        <v>0</v>
      </c>
      <c r="C687" s="2">
        <v>10845987</v>
      </c>
    </row>
    <row r="688" spans="1:3" x14ac:dyDescent="0.25">
      <c r="A688" s="6" t="s">
        <v>701</v>
      </c>
      <c r="B688" s="2">
        <v>0</v>
      </c>
      <c r="C688" s="2">
        <v>14549660</v>
      </c>
    </row>
    <row r="689" spans="1:3" x14ac:dyDescent="0.25">
      <c r="A689" s="6" t="s">
        <v>702</v>
      </c>
      <c r="B689" s="2">
        <v>0</v>
      </c>
      <c r="C689" s="2">
        <v>3114335</v>
      </c>
    </row>
    <row r="690" spans="1:3" x14ac:dyDescent="0.25">
      <c r="A690" s="6" t="s">
        <v>703</v>
      </c>
      <c r="B690" s="2">
        <v>0</v>
      </c>
      <c r="C690" s="2">
        <v>725212338</v>
      </c>
    </row>
    <row r="691" spans="1:3" x14ac:dyDescent="0.25">
      <c r="A691" s="6" t="s">
        <v>704</v>
      </c>
      <c r="B691" s="2">
        <v>0</v>
      </c>
      <c r="C691" s="2">
        <v>661470249</v>
      </c>
    </row>
    <row r="692" spans="1:3" x14ac:dyDescent="0.25">
      <c r="A692" s="6" t="s">
        <v>705</v>
      </c>
      <c r="B692" s="2">
        <v>0</v>
      </c>
      <c r="C692" s="2">
        <v>709722402</v>
      </c>
    </row>
    <row r="693" spans="1:3" x14ac:dyDescent="0.25">
      <c r="A693" s="6" t="s">
        <v>706</v>
      </c>
      <c r="B693" s="2">
        <v>0</v>
      </c>
      <c r="C693" s="2">
        <v>779229987</v>
      </c>
    </row>
    <row r="694" spans="1:3" x14ac:dyDescent="0.25">
      <c r="A694" s="6" t="s">
        <v>707</v>
      </c>
      <c r="B694" s="2">
        <v>200000000</v>
      </c>
      <c r="C694" s="2">
        <v>714028302</v>
      </c>
    </row>
    <row r="695" spans="1:3" x14ac:dyDescent="0.25">
      <c r="A695" s="6" t="s">
        <v>708</v>
      </c>
      <c r="B695" s="2">
        <v>0</v>
      </c>
      <c r="C695" s="2">
        <v>16393328</v>
      </c>
    </row>
    <row r="696" spans="1:3" x14ac:dyDescent="0.25">
      <c r="A696" s="6" t="s">
        <v>709</v>
      </c>
      <c r="B696" s="2">
        <v>0</v>
      </c>
      <c r="C696" s="2">
        <v>8450434</v>
      </c>
    </row>
    <row r="697" spans="1:3" x14ac:dyDescent="0.25">
      <c r="A697" s="6" t="s">
        <v>710</v>
      </c>
      <c r="B697" s="2">
        <v>160000000</v>
      </c>
      <c r="C697" s="2">
        <v>1398407104</v>
      </c>
    </row>
    <row r="698" spans="1:3" x14ac:dyDescent="0.25">
      <c r="A698" s="6" t="s">
        <v>711</v>
      </c>
      <c r="B698" s="2">
        <v>1558394406</v>
      </c>
      <c r="C698" s="2">
        <v>458200353</v>
      </c>
    </row>
    <row r="699" spans="1:3" x14ac:dyDescent="0.25">
      <c r="A699" s="6" t="s">
        <v>712</v>
      </c>
      <c r="B699" s="2">
        <v>0</v>
      </c>
      <c r="C699" s="2">
        <v>483014188</v>
      </c>
    </row>
    <row r="700" spans="1:3" x14ac:dyDescent="0.25">
      <c r="A700" s="6" t="s">
        <v>713</v>
      </c>
      <c r="B700" s="2">
        <v>628774206</v>
      </c>
      <c r="C700" s="2">
        <v>70861702</v>
      </c>
    </row>
    <row r="701" spans="1:3" x14ac:dyDescent="0.25">
      <c r="A701" s="6" t="s">
        <v>714</v>
      </c>
      <c r="B701" s="2">
        <v>33297370</v>
      </c>
      <c r="C701" s="2">
        <v>0</v>
      </c>
    </row>
    <row r="702" spans="1:3" x14ac:dyDescent="0.25">
      <c r="A702" s="6" t="s">
        <v>715</v>
      </c>
      <c r="B702" s="2">
        <v>18000000</v>
      </c>
      <c r="C702" s="2">
        <v>0</v>
      </c>
    </row>
    <row r="703" spans="1:3" x14ac:dyDescent="0.25">
      <c r="A703" s="6" t="s">
        <v>716</v>
      </c>
      <c r="B703" s="2">
        <v>150000000</v>
      </c>
      <c r="C703" s="2">
        <v>0</v>
      </c>
    </row>
    <row r="704" spans="1:3" x14ac:dyDescent="0.25">
      <c r="A704" s="6" t="s">
        <v>717</v>
      </c>
      <c r="B704" s="2">
        <v>0</v>
      </c>
      <c r="C704" s="2">
        <v>452924506</v>
      </c>
    </row>
    <row r="705" spans="1:3" x14ac:dyDescent="0.25">
      <c r="A705" s="6" t="s">
        <v>718</v>
      </c>
      <c r="B705" s="2">
        <v>0</v>
      </c>
      <c r="C705" s="2">
        <v>4041405</v>
      </c>
    </row>
    <row r="706" spans="1:3" x14ac:dyDescent="0.25">
      <c r="A706" s="6" t="s">
        <v>719</v>
      </c>
      <c r="B706" s="2">
        <v>0</v>
      </c>
      <c r="C706" s="2">
        <v>6066164</v>
      </c>
    </row>
    <row r="707" spans="1:3" x14ac:dyDescent="0.25">
      <c r="A707" s="6" t="s">
        <v>720</v>
      </c>
      <c r="B707" s="2">
        <v>0</v>
      </c>
      <c r="C707" s="2">
        <v>454706808</v>
      </c>
    </row>
    <row r="708" spans="1:3" x14ac:dyDescent="0.25">
      <c r="A708" s="6" t="s">
        <v>721</v>
      </c>
      <c r="B708" s="2">
        <v>0</v>
      </c>
      <c r="C708" s="2">
        <v>587900646</v>
      </c>
    </row>
    <row r="709" spans="1:3" x14ac:dyDescent="0.25">
      <c r="A709" s="6" t="s">
        <v>722</v>
      </c>
      <c r="B709" s="2">
        <v>0</v>
      </c>
      <c r="C709" s="2">
        <v>16269707</v>
      </c>
    </row>
    <row r="710" spans="1:3" x14ac:dyDescent="0.25">
      <c r="A710" s="6" t="s">
        <v>723</v>
      </c>
      <c r="B710" s="2">
        <v>640000000</v>
      </c>
      <c r="C710" s="2">
        <v>1502280416</v>
      </c>
    </row>
    <row r="711" spans="1:3" x14ac:dyDescent="0.25">
      <c r="A711" s="6" t="s">
        <v>724</v>
      </c>
      <c r="B711" s="2">
        <v>280000000</v>
      </c>
      <c r="C711" s="2">
        <v>1278501520</v>
      </c>
    </row>
    <row r="712" spans="1:3" x14ac:dyDescent="0.25">
      <c r="A712" s="6" t="s">
        <v>725</v>
      </c>
      <c r="B712" s="2">
        <v>0</v>
      </c>
      <c r="C712" s="2">
        <v>14000920</v>
      </c>
    </row>
    <row r="713" spans="1:3" x14ac:dyDescent="0.25">
      <c r="A713" s="6" t="s">
        <v>726</v>
      </c>
      <c r="B713" s="2">
        <v>0</v>
      </c>
      <c r="C713" s="2">
        <v>30056274</v>
      </c>
    </row>
    <row r="714" spans="1:3" x14ac:dyDescent="0.25">
      <c r="A714" s="6" t="s">
        <v>727</v>
      </c>
      <c r="B714" s="2">
        <v>0</v>
      </c>
      <c r="C714" s="2">
        <v>21531346</v>
      </c>
    </row>
    <row r="715" spans="1:3" x14ac:dyDescent="0.25">
      <c r="A715" s="6" t="s">
        <v>728</v>
      </c>
      <c r="B715" s="2">
        <v>0</v>
      </c>
      <c r="C715" s="2">
        <v>10113649</v>
      </c>
    </row>
    <row r="716" spans="1:3" x14ac:dyDescent="0.25">
      <c r="A716" s="6" t="s">
        <v>729</v>
      </c>
      <c r="B716" s="2">
        <v>0</v>
      </c>
      <c r="C716" s="2">
        <v>5827005</v>
      </c>
    </row>
    <row r="717" spans="1:3" x14ac:dyDescent="0.25">
      <c r="A717" s="6" t="s">
        <v>730</v>
      </c>
      <c r="B717" s="2">
        <v>0</v>
      </c>
      <c r="C717" s="2">
        <v>11252823</v>
      </c>
    </row>
    <row r="718" spans="1:3" x14ac:dyDescent="0.25">
      <c r="A718" s="6" t="s">
        <v>731</v>
      </c>
      <c r="B718" s="2">
        <v>0</v>
      </c>
      <c r="C718" s="2">
        <v>6781918</v>
      </c>
    </row>
    <row r="719" spans="1:3" x14ac:dyDescent="0.25">
      <c r="A719" s="6" t="s">
        <v>732</v>
      </c>
      <c r="B719" s="2">
        <v>5000000</v>
      </c>
      <c r="C719" s="2">
        <v>0</v>
      </c>
    </row>
    <row r="720" spans="1:3" x14ac:dyDescent="0.25">
      <c r="A720" s="6" t="s">
        <v>733</v>
      </c>
      <c r="B720" s="2">
        <v>0</v>
      </c>
      <c r="C720" s="2">
        <v>1474191159</v>
      </c>
    </row>
    <row r="721" spans="1:3" x14ac:dyDescent="0.25">
      <c r="A721" s="6" t="s">
        <v>734</v>
      </c>
      <c r="B721" s="2">
        <v>10000000</v>
      </c>
      <c r="C721" s="2">
        <v>0</v>
      </c>
    </row>
    <row r="722" spans="1:3" x14ac:dyDescent="0.25">
      <c r="A722" s="6" t="s">
        <v>735</v>
      </c>
      <c r="B722" s="2">
        <v>140000000</v>
      </c>
      <c r="C722" s="2">
        <v>667357864</v>
      </c>
    </row>
    <row r="723" spans="1:3" x14ac:dyDescent="0.25">
      <c r="A723" s="6" t="s">
        <v>736</v>
      </c>
      <c r="B723" s="2">
        <v>0</v>
      </c>
      <c r="C723" s="2">
        <v>7268118</v>
      </c>
    </row>
    <row r="724" spans="1:3" x14ac:dyDescent="0.25">
      <c r="A724" s="6" t="s">
        <v>737</v>
      </c>
      <c r="B724" s="2">
        <v>8172051</v>
      </c>
      <c r="C724" s="2">
        <v>0</v>
      </c>
    </row>
    <row r="725" spans="1:3" x14ac:dyDescent="0.25">
      <c r="A725" s="6" t="s">
        <v>738</v>
      </c>
      <c r="B725" s="2">
        <v>3738743</v>
      </c>
      <c r="C725" s="2">
        <v>0</v>
      </c>
    </row>
    <row r="726" spans="1:3" x14ac:dyDescent="0.25">
      <c r="A726" s="6" t="s">
        <v>739</v>
      </c>
      <c r="B726" s="2">
        <v>30000000</v>
      </c>
      <c r="C726" s="2">
        <v>0</v>
      </c>
    </row>
    <row r="727" spans="1:3" x14ac:dyDescent="0.25">
      <c r="A727" s="6" t="s">
        <v>740</v>
      </c>
      <c r="B727" s="2">
        <v>120000000</v>
      </c>
      <c r="C727" s="2">
        <v>1252575344</v>
      </c>
    </row>
    <row r="728" spans="1:3" x14ac:dyDescent="0.25">
      <c r="A728" s="6" t="s">
        <v>741</v>
      </c>
      <c r="B728" s="2">
        <v>6000000</v>
      </c>
      <c r="C728" s="2">
        <v>0</v>
      </c>
    </row>
    <row r="729" spans="1:3" x14ac:dyDescent="0.25">
      <c r="A729" s="6" t="s">
        <v>742</v>
      </c>
      <c r="B729" s="2">
        <v>0</v>
      </c>
      <c r="C729" s="2">
        <v>1136452137</v>
      </c>
    </row>
    <row r="730" spans="1:3" x14ac:dyDescent="0.25">
      <c r="A730" s="6" t="s">
        <v>743</v>
      </c>
      <c r="B730" s="2">
        <v>0</v>
      </c>
      <c r="C730" s="2">
        <v>1436263272</v>
      </c>
    </row>
    <row r="731" spans="1:3" x14ac:dyDescent="0.25">
      <c r="A731" s="6" t="s">
        <v>744</v>
      </c>
      <c r="B731" s="2">
        <v>12633728</v>
      </c>
      <c r="C731" s="2">
        <v>0</v>
      </c>
    </row>
    <row r="732" spans="1:3" x14ac:dyDescent="0.25">
      <c r="A732" s="6" t="s">
        <v>745</v>
      </c>
      <c r="B732" s="2">
        <v>7500000</v>
      </c>
      <c r="C732" s="2">
        <v>0</v>
      </c>
    </row>
    <row r="733" spans="1:3" x14ac:dyDescent="0.25">
      <c r="A733" s="6" t="s">
        <v>746</v>
      </c>
      <c r="B733" s="2">
        <v>0</v>
      </c>
      <c r="C733" s="2">
        <v>61846011</v>
      </c>
    </row>
    <row r="734" spans="1:3" x14ac:dyDescent="0.25">
      <c r="A734" s="6" t="s">
        <v>747</v>
      </c>
      <c r="B734" s="2">
        <v>0</v>
      </c>
      <c r="C734" s="2">
        <v>911521608</v>
      </c>
    </row>
    <row r="735" spans="1:3" x14ac:dyDescent="0.25">
      <c r="A735" s="6" t="s">
        <v>748</v>
      </c>
      <c r="B735" s="2">
        <v>5000000</v>
      </c>
      <c r="C735" s="2">
        <v>0</v>
      </c>
    </row>
    <row r="736" spans="1:3" x14ac:dyDescent="0.25">
      <c r="A736" s="6" t="s">
        <v>749</v>
      </c>
      <c r="B736" s="2">
        <v>0</v>
      </c>
      <c r="C736" s="2">
        <v>64018732</v>
      </c>
    </row>
    <row r="737" spans="1:3" x14ac:dyDescent="0.25">
      <c r="A737" s="6" t="s">
        <v>750</v>
      </c>
      <c r="B737" s="2">
        <v>6580416</v>
      </c>
      <c r="C737" s="2">
        <v>0</v>
      </c>
    </row>
    <row r="738" spans="1:3" x14ac:dyDescent="0.25">
      <c r="A738" s="6" t="s">
        <v>751</v>
      </c>
      <c r="B738" s="2">
        <v>3000000</v>
      </c>
      <c r="C738" s="2">
        <v>0</v>
      </c>
    </row>
    <row r="739" spans="1:3" x14ac:dyDescent="0.25">
      <c r="A739" s="6" t="s">
        <v>752</v>
      </c>
      <c r="B739" s="2">
        <v>3500000</v>
      </c>
      <c r="C739" s="2">
        <v>0</v>
      </c>
    </row>
    <row r="740" spans="1:3" x14ac:dyDescent="0.25">
      <c r="A740" s="6" t="s">
        <v>753</v>
      </c>
      <c r="B740" s="2">
        <v>6000000</v>
      </c>
      <c r="C740" s="2">
        <v>0</v>
      </c>
    </row>
    <row r="741" spans="1:3" x14ac:dyDescent="0.25">
      <c r="A741" s="6" t="s">
        <v>754</v>
      </c>
      <c r="B741" s="2">
        <v>10000000</v>
      </c>
      <c r="C741" s="2">
        <v>0</v>
      </c>
    </row>
    <row r="742" spans="1:3" x14ac:dyDescent="0.25">
      <c r="A742" s="6" t="s">
        <v>755</v>
      </c>
      <c r="B742" s="2">
        <v>6754605</v>
      </c>
      <c r="C742" s="2">
        <v>0</v>
      </c>
    </row>
    <row r="743" spans="1:3" x14ac:dyDescent="0.25">
      <c r="A743" s="6" t="s">
        <v>756</v>
      </c>
      <c r="B743" s="2">
        <v>7000000</v>
      </c>
      <c r="C743" s="2">
        <v>0</v>
      </c>
    </row>
    <row r="744" spans="1:3" x14ac:dyDescent="0.25">
      <c r="A744" s="6" t="s">
        <v>757</v>
      </c>
      <c r="B744" s="2">
        <v>4984384</v>
      </c>
      <c r="C744" s="2">
        <v>0</v>
      </c>
    </row>
    <row r="745" spans="1:3" x14ac:dyDescent="0.25">
      <c r="A745" s="6" t="s">
        <v>758</v>
      </c>
      <c r="B745" s="2">
        <v>9000000</v>
      </c>
      <c r="C745" s="2">
        <v>0</v>
      </c>
    </row>
    <row r="746" spans="1:3" x14ac:dyDescent="0.25">
      <c r="A746" s="6" t="s">
        <v>759</v>
      </c>
      <c r="B746" s="2">
        <v>9000000</v>
      </c>
      <c r="C746" s="2">
        <v>0</v>
      </c>
    </row>
    <row r="747" spans="1:3" x14ac:dyDescent="0.25">
      <c r="A747" s="6" t="s">
        <v>760</v>
      </c>
      <c r="B747" s="2">
        <v>0</v>
      </c>
      <c r="C747" s="2">
        <v>1626767</v>
      </c>
    </row>
    <row r="748" spans="1:3" x14ac:dyDescent="0.25">
      <c r="A748" s="6" t="s">
        <v>761</v>
      </c>
      <c r="B748" s="2">
        <v>0</v>
      </c>
      <c r="C748" s="2">
        <v>340659</v>
      </c>
    </row>
    <row r="749" spans="1:3" x14ac:dyDescent="0.25">
      <c r="A749" s="6" t="s">
        <v>762</v>
      </c>
      <c r="B749" s="2">
        <v>0</v>
      </c>
      <c r="C749" s="2">
        <v>340659</v>
      </c>
    </row>
    <row r="750" spans="1:3" x14ac:dyDescent="0.25">
      <c r="A750" s="6" t="s">
        <v>763</v>
      </c>
      <c r="B750" s="2">
        <v>0</v>
      </c>
      <c r="C750" s="2">
        <v>340659</v>
      </c>
    </row>
    <row r="751" spans="1:3" x14ac:dyDescent="0.25">
      <c r="A751" s="6" t="s">
        <v>764</v>
      </c>
      <c r="B751" s="2">
        <v>0</v>
      </c>
      <c r="C751" s="2">
        <v>340659</v>
      </c>
    </row>
    <row r="752" spans="1:3" x14ac:dyDescent="0.25">
      <c r="A752" s="6" t="s">
        <v>765</v>
      </c>
      <c r="B752" s="2">
        <v>9000000</v>
      </c>
      <c r="C752" s="2">
        <v>0</v>
      </c>
    </row>
    <row r="753" spans="1:3" x14ac:dyDescent="0.25">
      <c r="A753" s="6" t="s">
        <v>766</v>
      </c>
      <c r="B753" s="2">
        <v>0</v>
      </c>
      <c r="C753" s="2">
        <v>7105242</v>
      </c>
    </row>
    <row r="754" spans="1:3" x14ac:dyDescent="0.25">
      <c r="A754" s="6" t="s">
        <v>767</v>
      </c>
      <c r="B754" s="2">
        <v>0</v>
      </c>
      <c r="C754" s="2">
        <v>9192491</v>
      </c>
    </row>
    <row r="755" spans="1:3" x14ac:dyDescent="0.25">
      <c r="A755" s="6" t="s">
        <v>768</v>
      </c>
      <c r="B755" s="2">
        <v>778383</v>
      </c>
      <c r="C755" s="2">
        <v>0</v>
      </c>
    </row>
    <row r="756" spans="1:3" x14ac:dyDescent="0.25">
      <c r="A756" s="6" t="s">
        <v>769</v>
      </c>
      <c r="B756" s="2">
        <v>2122253</v>
      </c>
      <c r="C756" s="2">
        <v>0</v>
      </c>
    </row>
    <row r="757" spans="1:3" x14ac:dyDescent="0.25">
      <c r="A757" s="6" t="s">
        <v>770</v>
      </c>
      <c r="B757" s="2">
        <v>298666783</v>
      </c>
      <c r="C757" s="2">
        <v>0</v>
      </c>
    </row>
    <row r="758" spans="1:3" x14ac:dyDescent="0.25">
      <c r="A758" s="6" t="s">
        <v>771</v>
      </c>
      <c r="B758" s="2">
        <v>32802587</v>
      </c>
      <c r="C758" s="2">
        <v>0</v>
      </c>
    </row>
    <row r="759" spans="1:3" x14ac:dyDescent="0.25">
      <c r="A759" s="6" t="s">
        <v>772</v>
      </c>
      <c r="B759" s="2">
        <v>935195</v>
      </c>
      <c r="C759" s="2">
        <v>0</v>
      </c>
    </row>
    <row r="760" spans="1:3" x14ac:dyDescent="0.25">
      <c r="A760" s="6" t="s">
        <v>773</v>
      </c>
      <c r="B760" s="2">
        <v>1102900</v>
      </c>
      <c r="C760" s="2">
        <v>0</v>
      </c>
    </row>
    <row r="761" spans="1:3" x14ac:dyDescent="0.25">
      <c r="A761" s="6" t="s">
        <v>774</v>
      </c>
      <c r="B761" s="2">
        <v>1102900</v>
      </c>
      <c r="C761" s="2">
        <v>0</v>
      </c>
    </row>
    <row r="762" spans="1:3" x14ac:dyDescent="0.25">
      <c r="A762" s="6" t="s">
        <v>775</v>
      </c>
      <c r="B762" s="2">
        <v>1102900</v>
      </c>
      <c r="C762" s="2">
        <v>0</v>
      </c>
    </row>
    <row r="763" spans="1:3" x14ac:dyDescent="0.25">
      <c r="A763" s="6" t="s">
        <v>776</v>
      </c>
      <c r="B763" s="2">
        <v>1102900</v>
      </c>
      <c r="C763" s="2">
        <v>0</v>
      </c>
    </row>
    <row r="764" spans="1:3" x14ac:dyDescent="0.25">
      <c r="A764" s="6" t="s">
        <v>777</v>
      </c>
      <c r="B764" s="2">
        <v>6758069</v>
      </c>
      <c r="C764" s="2">
        <v>0</v>
      </c>
    </row>
    <row r="765" spans="1:3" x14ac:dyDescent="0.25">
      <c r="A765" s="6" t="s">
        <v>778</v>
      </c>
      <c r="B765" s="2">
        <v>7800702</v>
      </c>
      <c r="C765" s="2">
        <v>0</v>
      </c>
    </row>
    <row r="766" spans="1:3" x14ac:dyDescent="0.25">
      <c r="A766" s="6" t="s">
        <v>779</v>
      </c>
      <c r="B766" s="2">
        <v>7900810</v>
      </c>
      <c r="C766" s="2">
        <v>0</v>
      </c>
    </row>
    <row r="767" spans="1:3" x14ac:dyDescent="0.25">
      <c r="A767" s="6" t="s">
        <v>780</v>
      </c>
      <c r="B767" s="2">
        <v>3836748</v>
      </c>
      <c r="C767" s="2">
        <v>0</v>
      </c>
    </row>
    <row r="768" spans="1:3" x14ac:dyDescent="0.25">
      <c r="A768" s="6" t="s">
        <v>781</v>
      </c>
      <c r="B768" s="2">
        <v>8768963</v>
      </c>
      <c r="C768" s="2">
        <v>0</v>
      </c>
    </row>
    <row r="769" spans="1:3" x14ac:dyDescent="0.25">
      <c r="A769" s="6" t="s">
        <v>782</v>
      </c>
      <c r="B769" s="2">
        <v>2147077</v>
      </c>
      <c r="C769" s="2">
        <v>0</v>
      </c>
    </row>
    <row r="770" spans="1:3" x14ac:dyDescent="0.25">
      <c r="A770" s="6" t="s">
        <v>783</v>
      </c>
      <c r="B770" s="2">
        <v>8153367</v>
      </c>
      <c r="C770" s="2">
        <v>0</v>
      </c>
    </row>
    <row r="771" spans="1:3" x14ac:dyDescent="0.25">
      <c r="A771" s="6" t="s">
        <v>784</v>
      </c>
      <c r="B771" s="2">
        <v>9093674</v>
      </c>
      <c r="C771" s="2">
        <v>0</v>
      </c>
    </row>
    <row r="772" spans="1:3" x14ac:dyDescent="0.25">
      <c r="A772" s="6" t="s">
        <v>785</v>
      </c>
      <c r="B772" s="2">
        <v>9192026</v>
      </c>
      <c r="C772" s="2">
        <v>0</v>
      </c>
    </row>
    <row r="773" spans="1:3" x14ac:dyDescent="0.25">
      <c r="A773" s="6" t="s">
        <v>786</v>
      </c>
      <c r="B773" s="2">
        <v>12217687</v>
      </c>
      <c r="C773" s="2">
        <v>0</v>
      </c>
    </row>
    <row r="774" spans="1:3" x14ac:dyDescent="0.25">
      <c r="A774" s="6" t="s">
        <v>787</v>
      </c>
      <c r="B774" s="2">
        <v>9388295</v>
      </c>
      <c r="C774" s="2">
        <v>0</v>
      </c>
    </row>
    <row r="775" spans="1:3" x14ac:dyDescent="0.25">
      <c r="A775" s="6" t="s">
        <v>788</v>
      </c>
      <c r="B775" s="2">
        <v>9541261</v>
      </c>
      <c r="C775" s="2">
        <v>0</v>
      </c>
    </row>
    <row r="776" spans="1:3" x14ac:dyDescent="0.25">
      <c r="A776" s="6" t="s">
        <v>789</v>
      </c>
      <c r="B776" s="2">
        <v>2291748</v>
      </c>
      <c r="C776" s="2">
        <v>0</v>
      </c>
    </row>
    <row r="777" spans="1:3" x14ac:dyDescent="0.25">
      <c r="A777" s="6" t="s">
        <v>790</v>
      </c>
      <c r="B777" s="2">
        <v>901860</v>
      </c>
      <c r="C777" s="2">
        <v>0</v>
      </c>
    </row>
    <row r="778" spans="1:3" x14ac:dyDescent="0.25">
      <c r="A778" s="6" t="s">
        <v>791</v>
      </c>
      <c r="B778" s="2">
        <v>778383</v>
      </c>
      <c r="C778" s="2">
        <v>0</v>
      </c>
    </row>
    <row r="779" spans="1:3" x14ac:dyDescent="0.25">
      <c r="A779" s="6" t="s">
        <v>792</v>
      </c>
      <c r="B779" s="2">
        <v>778383</v>
      </c>
      <c r="C779" s="2">
        <v>0</v>
      </c>
    </row>
    <row r="780" spans="1:3" x14ac:dyDescent="0.25">
      <c r="A780" s="6" t="s">
        <v>793</v>
      </c>
      <c r="B780" s="2">
        <v>778383</v>
      </c>
      <c r="C780" s="2">
        <v>0</v>
      </c>
    </row>
    <row r="781" spans="1:3" x14ac:dyDescent="0.25">
      <c r="A781" s="6" t="s">
        <v>794</v>
      </c>
      <c r="B781" s="2">
        <v>1102900</v>
      </c>
      <c r="C781" s="2">
        <v>0</v>
      </c>
    </row>
    <row r="782" spans="1:3" x14ac:dyDescent="0.25">
      <c r="A782" s="6" t="s">
        <v>795</v>
      </c>
      <c r="B782" s="2">
        <v>901860</v>
      </c>
      <c r="C782" s="2">
        <v>0</v>
      </c>
    </row>
    <row r="783" spans="1:3" x14ac:dyDescent="0.25">
      <c r="A783" s="6" t="s">
        <v>796</v>
      </c>
      <c r="B783" s="2">
        <v>778383</v>
      </c>
      <c r="C783" s="2">
        <v>0</v>
      </c>
    </row>
    <row r="784" spans="1:3" x14ac:dyDescent="0.25">
      <c r="A784" s="6" t="s">
        <v>797</v>
      </c>
      <c r="B784" s="2">
        <v>935195</v>
      </c>
      <c r="C784" s="2">
        <v>0</v>
      </c>
    </row>
    <row r="785" spans="1:3" x14ac:dyDescent="0.25">
      <c r="A785" s="6" t="s">
        <v>798</v>
      </c>
      <c r="B785" s="2">
        <v>778383</v>
      </c>
      <c r="C785" s="2">
        <v>0</v>
      </c>
    </row>
    <row r="786" spans="1:3" x14ac:dyDescent="0.25">
      <c r="A786" s="6" t="s">
        <v>799</v>
      </c>
      <c r="B786" s="2">
        <v>1102900</v>
      </c>
      <c r="C786" s="2">
        <v>0</v>
      </c>
    </row>
    <row r="787" spans="1:3" x14ac:dyDescent="0.25">
      <c r="A787" s="6" t="s">
        <v>800</v>
      </c>
      <c r="B787" s="2">
        <v>1102900</v>
      </c>
      <c r="C787" s="2">
        <v>0</v>
      </c>
    </row>
    <row r="788" spans="1:3" x14ac:dyDescent="0.25">
      <c r="A788" s="6" t="s">
        <v>801</v>
      </c>
      <c r="B788" s="2">
        <v>778383</v>
      </c>
      <c r="C788" s="2">
        <v>0</v>
      </c>
    </row>
    <row r="789" spans="1:3" x14ac:dyDescent="0.25">
      <c r="A789" s="6" t="s">
        <v>802</v>
      </c>
      <c r="B789" s="2">
        <v>156218242</v>
      </c>
      <c r="C789" s="2">
        <v>0</v>
      </c>
    </row>
    <row r="790" spans="1:3" x14ac:dyDescent="0.25">
      <c r="A790" s="6" t="s">
        <v>803</v>
      </c>
      <c r="B790" s="2">
        <v>47882271</v>
      </c>
      <c r="C790" s="2">
        <v>0</v>
      </c>
    </row>
    <row r="791" spans="1:3" x14ac:dyDescent="0.25">
      <c r="A791" s="6" t="s">
        <v>804</v>
      </c>
      <c r="B791" s="2">
        <v>6814495</v>
      </c>
      <c r="C791" s="2">
        <v>0</v>
      </c>
    </row>
    <row r="792" spans="1:3" x14ac:dyDescent="0.25">
      <c r="A792" s="6" t="s">
        <v>805</v>
      </c>
      <c r="B792" s="2">
        <v>55373588</v>
      </c>
      <c r="C792" s="2">
        <v>0</v>
      </c>
    </row>
    <row r="793" spans="1:3" x14ac:dyDescent="0.25">
      <c r="A793" s="6" t="s">
        <v>806</v>
      </c>
      <c r="B793" s="2">
        <v>5780881</v>
      </c>
      <c r="C793" s="2">
        <v>0</v>
      </c>
    </row>
    <row r="794" spans="1:3" x14ac:dyDescent="0.25">
      <c r="A794" s="6" t="s">
        <v>807</v>
      </c>
      <c r="B794" s="2">
        <v>463654584</v>
      </c>
      <c r="C794" s="2">
        <v>0</v>
      </c>
    </row>
    <row r="795" spans="1:3" x14ac:dyDescent="0.25">
      <c r="A795" s="6" t="s">
        <v>808</v>
      </c>
      <c r="B795" s="2">
        <v>46167413</v>
      </c>
      <c r="C795" s="2">
        <v>0</v>
      </c>
    </row>
    <row r="796" spans="1:3" x14ac:dyDescent="0.25">
      <c r="A796" s="6" t="s">
        <v>809</v>
      </c>
      <c r="B796" s="2">
        <v>31036548</v>
      </c>
      <c r="C796" s="2">
        <v>0</v>
      </c>
    </row>
    <row r="797" spans="1:3" x14ac:dyDescent="0.25">
      <c r="A797" s="6" t="s">
        <v>810</v>
      </c>
      <c r="B797" s="2">
        <v>4755275</v>
      </c>
      <c r="C797" s="2">
        <v>0</v>
      </c>
    </row>
    <row r="798" spans="1:3" x14ac:dyDescent="0.25">
      <c r="A798" s="6" t="s">
        <v>811</v>
      </c>
      <c r="B798" s="2">
        <v>407955044</v>
      </c>
      <c r="C798" s="2">
        <v>0</v>
      </c>
    </row>
    <row r="799" spans="1:3" x14ac:dyDescent="0.25">
      <c r="A799" s="6" t="s">
        <v>812</v>
      </c>
      <c r="B799" s="2">
        <v>9921635</v>
      </c>
      <c r="C799" s="2">
        <v>0</v>
      </c>
    </row>
    <row r="800" spans="1:3" x14ac:dyDescent="0.25">
      <c r="A800" s="6" t="s">
        <v>892</v>
      </c>
      <c r="B800" s="2"/>
      <c r="C800" s="2"/>
    </row>
    <row r="805" spans="1:3" x14ac:dyDescent="0.25">
      <c r="A805" s="5" t="s">
        <v>5</v>
      </c>
      <c r="B805" t="s">
        <v>822</v>
      </c>
    </row>
    <row r="806" spans="1:3" x14ac:dyDescent="0.25">
      <c r="A806" s="6" t="s">
        <v>823</v>
      </c>
      <c r="B806" s="2">
        <v>220</v>
      </c>
    </row>
    <row r="807" spans="1:3" x14ac:dyDescent="0.25">
      <c r="A807" s="6" t="s">
        <v>824</v>
      </c>
      <c r="B807" s="2">
        <v>1020</v>
      </c>
    </row>
    <row r="808" spans="1:3" x14ac:dyDescent="0.25">
      <c r="A808" s="6" t="s">
        <v>825</v>
      </c>
      <c r="B808" s="2">
        <v>151</v>
      </c>
    </row>
    <row r="809" spans="1:3" x14ac:dyDescent="0.25">
      <c r="A809" s="6" t="s">
        <v>892</v>
      </c>
      <c r="B809" s="2"/>
    </row>
    <row r="810" spans="1:3" x14ac:dyDescent="0.25">
      <c r="A810" s="6" t="s">
        <v>101</v>
      </c>
      <c r="B810" s="2">
        <v>1391</v>
      </c>
    </row>
    <row r="814" spans="1:3" x14ac:dyDescent="0.25">
      <c r="A814" s="24"/>
      <c r="B814" s="24"/>
      <c r="C814" s="24"/>
    </row>
    <row r="815" spans="1:3" x14ac:dyDescent="0.25">
      <c r="A815" s="5" t="s">
        <v>5</v>
      </c>
      <c r="B815" t="s">
        <v>822</v>
      </c>
    </row>
    <row r="816" spans="1:3" x14ac:dyDescent="0.25">
      <c r="A816" s="6" t="s">
        <v>858</v>
      </c>
      <c r="B816" s="2">
        <v>215</v>
      </c>
    </row>
    <row r="817" spans="1:2" x14ac:dyDescent="0.25">
      <c r="A817" s="6" t="s">
        <v>857</v>
      </c>
      <c r="B817" s="2">
        <v>244</v>
      </c>
    </row>
    <row r="818" spans="1:2" x14ac:dyDescent="0.25">
      <c r="A818" s="6" t="s">
        <v>871</v>
      </c>
      <c r="B818" s="2">
        <v>195</v>
      </c>
    </row>
    <row r="819" spans="1:2" x14ac:dyDescent="0.25">
      <c r="A819" s="6" t="s">
        <v>865</v>
      </c>
      <c r="B819" s="2">
        <v>46</v>
      </c>
    </row>
    <row r="820" spans="1:2" x14ac:dyDescent="0.25">
      <c r="A820" s="6" t="s">
        <v>867</v>
      </c>
      <c r="B820" s="2">
        <v>134</v>
      </c>
    </row>
    <row r="821" spans="1:2" x14ac:dyDescent="0.25">
      <c r="A821" s="6" t="s">
        <v>860</v>
      </c>
      <c r="B821" s="2">
        <v>40</v>
      </c>
    </row>
    <row r="822" spans="1:2" x14ac:dyDescent="0.25">
      <c r="A822" s="6" t="s">
        <v>859</v>
      </c>
      <c r="B822" s="2">
        <v>89</v>
      </c>
    </row>
    <row r="823" spans="1:2" x14ac:dyDescent="0.25">
      <c r="A823" s="6" t="s">
        <v>872</v>
      </c>
      <c r="B823" s="2">
        <v>98</v>
      </c>
    </row>
    <row r="824" spans="1:2" x14ac:dyDescent="0.25">
      <c r="A824" s="6" t="s">
        <v>870</v>
      </c>
      <c r="B824" s="2">
        <v>37</v>
      </c>
    </row>
    <row r="825" spans="1:2" x14ac:dyDescent="0.25">
      <c r="A825" s="6" t="s">
        <v>874</v>
      </c>
      <c r="B825" s="2">
        <v>91</v>
      </c>
    </row>
    <row r="826" spans="1:2" x14ac:dyDescent="0.25">
      <c r="A826" s="6" t="s">
        <v>869</v>
      </c>
      <c r="B826" s="2">
        <v>5</v>
      </c>
    </row>
    <row r="827" spans="1:2" x14ac:dyDescent="0.25">
      <c r="A827" s="6" t="s">
        <v>863</v>
      </c>
      <c r="B827" s="2">
        <v>111</v>
      </c>
    </row>
    <row r="828" spans="1:2" x14ac:dyDescent="0.25">
      <c r="A828" s="6" t="s">
        <v>861</v>
      </c>
      <c r="B828" s="2">
        <v>17</v>
      </c>
    </row>
    <row r="829" spans="1:2" x14ac:dyDescent="0.25">
      <c r="A829" s="6" t="s">
        <v>873</v>
      </c>
      <c r="B829" s="2">
        <v>11</v>
      </c>
    </row>
    <row r="830" spans="1:2" x14ac:dyDescent="0.25">
      <c r="A830" s="6" t="s">
        <v>864</v>
      </c>
      <c r="B830" s="2">
        <v>25</v>
      </c>
    </row>
    <row r="831" spans="1:2" x14ac:dyDescent="0.25">
      <c r="A831" s="6" t="s">
        <v>868</v>
      </c>
      <c r="B831" s="2">
        <v>12</v>
      </c>
    </row>
    <row r="832" spans="1:2" x14ac:dyDescent="0.25">
      <c r="A832" s="6" t="s">
        <v>856</v>
      </c>
      <c r="B832" s="2">
        <v>16</v>
      </c>
    </row>
    <row r="833" spans="1:4" x14ac:dyDescent="0.25">
      <c r="A833" s="6" t="s">
        <v>862</v>
      </c>
      <c r="B833" s="2">
        <v>4</v>
      </c>
    </row>
    <row r="834" spans="1:4" x14ac:dyDescent="0.25">
      <c r="A834" s="6" t="s">
        <v>866</v>
      </c>
      <c r="B834" s="2">
        <v>1</v>
      </c>
    </row>
    <row r="835" spans="1:4" x14ac:dyDescent="0.25">
      <c r="A835" s="6" t="s">
        <v>892</v>
      </c>
      <c r="B835" s="2"/>
    </row>
    <row r="836" spans="1:4" x14ac:dyDescent="0.25">
      <c r="A836" s="6" t="s">
        <v>101</v>
      </c>
      <c r="B836" s="2">
        <v>1391</v>
      </c>
    </row>
    <row r="842" spans="1:4" x14ac:dyDescent="0.25">
      <c r="A842" s="5" t="s">
        <v>5</v>
      </c>
      <c r="B842" t="s">
        <v>822</v>
      </c>
    </row>
    <row r="843" spans="1:4" x14ac:dyDescent="0.25">
      <c r="A843" s="6" t="s">
        <v>856</v>
      </c>
      <c r="B843" s="2">
        <v>16</v>
      </c>
      <c r="C843" s="6"/>
      <c r="D843" s="2"/>
    </row>
    <row r="844" spans="1:4" x14ac:dyDescent="0.25">
      <c r="A844" s="6" t="s">
        <v>866</v>
      </c>
      <c r="B844" s="2">
        <v>1</v>
      </c>
      <c r="C844" s="6"/>
      <c r="D844" s="2"/>
    </row>
    <row r="845" spans="1:4" x14ac:dyDescent="0.25">
      <c r="A845" s="6" t="s">
        <v>867</v>
      </c>
      <c r="B845" s="2">
        <v>134</v>
      </c>
      <c r="C845" s="6"/>
      <c r="D845" s="2"/>
    </row>
    <row r="846" spans="1:4" x14ac:dyDescent="0.25">
      <c r="A846" s="6" t="s">
        <v>857</v>
      </c>
      <c r="B846" s="2">
        <v>244</v>
      </c>
      <c r="C846" s="6"/>
      <c r="D846" s="2"/>
    </row>
    <row r="847" spans="1:4" x14ac:dyDescent="0.25">
      <c r="A847" s="6" t="s">
        <v>858</v>
      </c>
      <c r="B847" s="2">
        <v>215</v>
      </c>
      <c r="C847" s="6"/>
      <c r="D847" s="2"/>
    </row>
    <row r="848" spans="1:4" x14ac:dyDescent="0.25">
      <c r="A848" s="6" t="s">
        <v>868</v>
      </c>
      <c r="B848" s="2">
        <v>12</v>
      </c>
      <c r="C848" s="6"/>
      <c r="D848" s="2"/>
    </row>
    <row r="849" spans="1:4" x14ac:dyDescent="0.25">
      <c r="A849" s="6" t="s">
        <v>859</v>
      </c>
      <c r="B849" s="2">
        <v>89</v>
      </c>
      <c r="C849" s="6"/>
      <c r="D849" s="2"/>
    </row>
    <row r="850" spans="1:4" x14ac:dyDescent="0.25">
      <c r="A850" s="6" t="s">
        <v>860</v>
      </c>
      <c r="B850" s="2">
        <v>40</v>
      </c>
      <c r="C850" s="6"/>
      <c r="D850" s="2"/>
    </row>
    <row r="851" spans="1:4" x14ac:dyDescent="0.25">
      <c r="A851" s="6" t="s">
        <v>861</v>
      </c>
      <c r="B851" s="2">
        <v>17</v>
      </c>
      <c r="C851" s="6"/>
      <c r="D851" s="2"/>
    </row>
    <row r="852" spans="1:4" x14ac:dyDescent="0.25">
      <c r="A852" s="6" t="s">
        <v>862</v>
      </c>
      <c r="B852" s="2">
        <v>4</v>
      </c>
      <c r="C852" s="6"/>
      <c r="D852" s="2"/>
    </row>
    <row r="853" spans="1:4" x14ac:dyDescent="0.25">
      <c r="A853" s="6" t="s">
        <v>863</v>
      </c>
      <c r="B853" s="2">
        <v>111</v>
      </c>
      <c r="C853" s="6"/>
      <c r="D853" s="2"/>
    </row>
    <row r="854" spans="1:4" x14ac:dyDescent="0.25">
      <c r="A854" s="6" t="s">
        <v>864</v>
      </c>
      <c r="B854" s="2">
        <v>25</v>
      </c>
      <c r="C854" s="6"/>
      <c r="D854" s="2"/>
    </row>
    <row r="855" spans="1:4" x14ac:dyDescent="0.25">
      <c r="A855" s="6" t="s">
        <v>869</v>
      </c>
      <c r="B855" s="2">
        <v>5</v>
      </c>
      <c r="C855" s="6"/>
      <c r="D855" s="2"/>
    </row>
    <row r="856" spans="1:4" x14ac:dyDescent="0.25">
      <c r="A856" s="6" t="s">
        <v>865</v>
      </c>
      <c r="B856" s="2">
        <v>46</v>
      </c>
      <c r="C856" s="6"/>
      <c r="D856" s="2"/>
    </row>
    <row r="857" spans="1:4" x14ac:dyDescent="0.25">
      <c r="A857" s="6" t="s">
        <v>870</v>
      </c>
      <c r="B857" s="2">
        <v>37</v>
      </c>
      <c r="C857" s="6"/>
      <c r="D857" s="2"/>
    </row>
    <row r="858" spans="1:4" x14ac:dyDescent="0.25">
      <c r="A858" s="6" t="s">
        <v>871</v>
      </c>
      <c r="B858" s="2">
        <v>195</v>
      </c>
      <c r="C858" s="6"/>
      <c r="D858" s="2"/>
    </row>
    <row r="859" spans="1:4" x14ac:dyDescent="0.25">
      <c r="A859" s="6" t="s">
        <v>872</v>
      </c>
      <c r="B859" s="2">
        <v>98</v>
      </c>
      <c r="C859" s="6"/>
      <c r="D859" s="2"/>
    </row>
    <row r="860" spans="1:4" x14ac:dyDescent="0.25">
      <c r="A860" s="6" t="s">
        <v>873</v>
      </c>
      <c r="B860" s="2">
        <v>11</v>
      </c>
      <c r="C860" s="6"/>
      <c r="D860" s="2"/>
    </row>
    <row r="861" spans="1:4" x14ac:dyDescent="0.25">
      <c r="A861" s="6" t="s">
        <v>874</v>
      </c>
      <c r="B861" s="2">
        <v>91</v>
      </c>
      <c r="C861" s="6"/>
      <c r="D861" s="2"/>
    </row>
    <row r="862" spans="1:4" x14ac:dyDescent="0.25">
      <c r="A862" s="6" t="s">
        <v>892</v>
      </c>
      <c r="B862" s="2"/>
      <c r="C862" s="6"/>
      <c r="D862" s="2"/>
    </row>
    <row r="863" spans="1:4" x14ac:dyDescent="0.25">
      <c r="A863" s="6" t="s">
        <v>101</v>
      </c>
      <c r="B863" s="2">
        <v>1391</v>
      </c>
    </row>
    <row r="870" spans="1:2" x14ac:dyDescent="0.25">
      <c r="A870" s="5" t="s">
        <v>5</v>
      </c>
      <c r="B870" t="s">
        <v>822</v>
      </c>
    </row>
    <row r="871" spans="1:2" x14ac:dyDescent="0.25">
      <c r="A871" s="6" t="s">
        <v>886</v>
      </c>
      <c r="B871" s="2">
        <v>3</v>
      </c>
    </row>
    <row r="872" spans="1:2" x14ac:dyDescent="0.25">
      <c r="A872" s="6" t="s">
        <v>888</v>
      </c>
      <c r="B872" s="2">
        <v>2</v>
      </c>
    </row>
    <row r="873" spans="1:2" x14ac:dyDescent="0.25">
      <c r="A873" s="6" t="s">
        <v>887</v>
      </c>
      <c r="B873" s="2">
        <v>7</v>
      </c>
    </row>
    <row r="874" spans="1:2" x14ac:dyDescent="0.25">
      <c r="A874" s="6" t="s">
        <v>882</v>
      </c>
      <c r="B874" s="2">
        <v>455</v>
      </c>
    </row>
    <row r="875" spans="1:2" x14ac:dyDescent="0.25">
      <c r="A875" s="6" t="s">
        <v>883</v>
      </c>
      <c r="B875" s="2">
        <v>321</v>
      </c>
    </row>
    <row r="876" spans="1:2" x14ac:dyDescent="0.25">
      <c r="A876" s="6" t="s">
        <v>889</v>
      </c>
      <c r="B876" s="2">
        <v>1</v>
      </c>
    </row>
    <row r="877" spans="1:2" x14ac:dyDescent="0.25">
      <c r="A877" s="6" t="s">
        <v>881</v>
      </c>
      <c r="B877" s="2">
        <v>200</v>
      </c>
    </row>
    <row r="878" spans="1:2" x14ac:dyDescent="0.25">
      <c r="A878" s="6" t="s">
        <v>890</v>
      </c>
      <c r="B878" s="2">
        <v>1</v>
      </c>
    </row>
    <row r="879" spans="1:2" x14ac:dyDescent="0.25">
      <c r="A879" s="6" t="s">
        <v>891</v>
      </c>
      <c r="B879" s="2">
        <v>1</v>
      </c>
    </row>
    <row r="880" spans="1:2" x14ac:dyDescent="0.25">
      <c r="A880" s="6" t="s">
        <v>884</v>
      </c>
      <c r="B880" s="2">
        <v>294</v>
      </c>
    </row>
    <row r="881" spans="1:3" x14ac:dyDescent="0.25">
      <c r="A881" s="6" t="s">
        <v>885</v>
      </c>
      <c r="B881" s="2">
        <v>106</v>
      </c>
    </row>
    <row r="882" spans="1:3" x14ac:dyDescent="0.25">
      <c r="A882" s="6" t="s">
        <v>892</v>
      </c>
      <c r="B882" s="2"/>
    </row>
    <row r="883" spans="1:3" x14ac:dyDescent="0.25">
      <c r="A883" s="6" t="s">
        <v>101</v>
      </c>
      <c r="B883" s="2">
        <v>1391</v>
      </c>
    </row>
    <row r="886" spans="1:3" x14ac:dyDescent="0.25">
      <c r="A886" s="31"/>
      <c r="B886" s="32"/>
      <c r="C886" s="33"/>
    </row>
    <row r="887" spans="1:3" x14ac:dyDescent="0.25">
      <c r="A887" s="34"/>
      <c r="B887" s="35"/>
      <c r="C887" s="36"/>
    </row>
    <row r="888" spans="1:3" x14ac:dyDescent="0.25">
      <c r="A888" s="34"/>
      <c r="B888" s="35"/>
      <c r="C888" s="36"/>
    </row>
    <row r="889" spans="1:3" x14ac:dyDescent="0.25">
      <c r="A889" s="34"/>
      <c r="B889" s="35"/>
      <c r="C889" s="36"/>
    </row>
    <row r="890" spans="1:3" x14ac:dyDescent="0.25">
      <c r="A890" s="34"/>
      <c r="B890" s="35"/>
      <c r="C890" s="36"/>
    </row>
    <row r="891" spans="1:3" x14ac:dyDescent="0.25">
      <c r="A891" s="34"/>
      <c r="B891" s="35"/>
      <c r="C891" s="36"/>
    </row>
    <row r="892" spans="1:3" x14ac:dyDescent="0.25">
      <c r="A892" s="34"/>
      <c r="B892" s="35"/>
      <c r="C892" s="36"/>
    </row>
    <row r="893" spans="1:3" x14ac:dyDescent="0.25">
      <c r="A893" s="34"/>
      <c r="B893" s="35"/>
      <c r="C893" s="36"/>
    </row>
    <row r="894" spans="1:3" x14ac:dyDescent="0.25">
      <c r="A894" s="34"/>
      <c r="B894" s="35"/>
      <c r="C894" s="36"/>
    </row>
    <row r="895" spans="1:3" x14ac:dyDescent="0.25">
      <c r="A895" s="34"/>
      <c r="B895" s="35"/>
      <c r="C895" s="36"/>
    </row>
    <row r="896" spans="1:3" x14ac:dyDescent="0.25">
      <c r="A896" s="34"/>
      <c r="B896" s="35"/>
      <c r="C896" s="36"/>
    </row>
    <row r="897" spans="1:3" x14ac:dyDescent="0.25">
      <c r="A897" s="34"/>
      <c r="B897" s="35"/>
      <c r="C897" s="36"/>
    </row>
    <row r="898" spans="1:3" x14ac:dyDescent="0.25">
      <c r="A898" s="34"/>
      <c r="B898" s="35"/>
      <c r="C898" s="36"/>
    </row>
    <row r="899" spans="1:3" x14ac:dyDescent="0.25">
      <c r="A899" s="34"/>
      <c r="B899" s="35"/>
      <c r="C899" s="36"/>
    </row>
    <row r="900" spans="1:3" x14ac:dyDescent="0.25">
      <c r="A900" s="34"/>
      <c r="B900" s="35"/>
      <c r="C900" s="36"/>
    </row>
    <row r="901" spans="1:3" x14ac:dyDescent="0.25">
      <c r="A901" s="34"/>
      <c r="B901" s="35"/>
      <c r="C901" s="36"/>
    </row>
    <row r="902" spans="1:3" x14ac:dyDescent="0.25">
      <c r="A902" s="34"/>
      <c r="B902" s="35"/>
      <c r="C902" s="36"/>
    </row>
    <row r="903" spans="1:3" x14ac:dyDescent="0.25">
      <c r="A903" s="37"/>
      <c r="B903" s="38"/>
      <c r="C903" s="39"/>
    </row>
  </sheetData>
  <pageMargins left="0.7" right="0.7" top="0.75" bottom="0.75" header="0.3" footer="0.3"/>
  <pageSetup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FF73D4B9-5992-4F9B-8115-645DFFB9314C}">
          <xm:f>'Tablas dinamicas'!$A$843:$B$861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00"/>
  <sheetViews>
    <sheetView topLeftCell="A55" workbookViewId="0">
      <selection activeCell="I12" sqref="I12"/>
    </sheetView>
  </sheetViews>
  <sheetFormatPr baseColWidth="10" defaultRowHeight="15" x14ac:dyDescent="0.25"/>
  <cols>
    <col min="1" max="1" width="27.140625" customWidth="1"/>
    <col min="3" max="3" width="21" bestFit="1" customWidth="1"/>
    <col min="4" max="4" width="12.7109375" bestFit="1" customWidth="1"/>
    <col min="6" max="6" width="16.42578125" bestFit="1" customWidth="1"/>
    <col min="11" max="11" width="13.5703125" bestFit="1" customWidth="1"/>
  </cols>
  <sheetData>
    <row r="1" spans="1:12" ht="15.75" thickBot="1" x14ac:dyDescent="0.3">
      <c r="A1" s="7" t="s">
        <v>104</v>
      </c>
      <c r="B1" s="10">
        <v>0</v>
      </c>
      <c r="C1" s="15" t="s">
        <v>813</v>
      </c>
      <c r="D1" s="16" t="s">
        <v>814</v>
      </c>
      <c r="E1" s="17" t="s">
        <v>815</v>
      </c>
      <c r="F1" t="s">
        <v>816</v>
      </c>
      <c r="G1" t="s">
        <v>829</v>
      </c>
    </row>
    <row r="2" spans="1:12" x14ac:dyDescent="0.25">
      <c r="A2" s="8" t="s">
        <v>105</v>
      </c>
      <c r="B2" s="11">
        <v>0.05</v>
      </c>
      <c r="C2" s="14" t="str">
        <f>'[2]ODH Localidades 700 Año 1 25030'!$F2</f>
        <v>CAQ.Brasilia</v>
      </c>
      <c r="D2" s="14" t="str">
        <f>(LEFT(C2,3))</f>
        <v>CAQ</v>
      </c>
      <c r="E2" s="14">
        <v>1</v>
      </c>
      <c r="F2" t="str">
        <f>IFERROR(IF(E2="","",IF(VLOOKUP(C2,Relacion!A2:A1498,1,FALSE)=C2,"Si","")),"No")</f>
        <v>Si</v>
      </c>
    </row>
    <row r="3" spans="1:12" x14ac:dyDescent="0.25">
      <c r="A3" s="8" t="s">
        <v>106</v>
      </c>
      <c r="B3" s="11">
        <v>0.1</v>
      </c>
      <c r="C3" s="13" t="str">
        <f>'[2]ODH Localidades 700 Año 1 25030'!$F3</f>
        <v>CAQ.Brisas de la Tunia</v>
      </c>
      <c r="D3" s="13" t="str">
        <f t="shared" ref="D3:D66" si="0">(LEFT(C3,3))</f>
        <v>CAQ</v>
      </c>
      <c r="E3" s="13">
        <v>1</v>
      </c>
      <c r="F3" t="str">
        <f>IFERROR(IF(E3="","",IF(VLOOKUP(C3,Relacion!A3:A1499,1,FALSE)=C3,"Si","")),"No")</f>
        <v>Si</v>
      </c>
    </row>
    <row r="4" spans="1:12" x14ac:dyDescent="0.25">
      <c r="A4" s="25" t="s">
        <v>107</v>
      </c>
      <c r="B4" s="11">
        <v>0.2</v>
      </c>
      <c r="C4" s="13" t="str">
        <f>'[2]ODH Localidades 700 Año 1 25030'!$F4</f>
        <v>CAQ.Chipa</v>
      </c>
      <c r="D4" s="13" t="str">
        <f t="shared" si="0"/>
        <v>CAQ</v>
      </c>
      <c r="E4" s="13">
        <v>1</v>
      </c>
      <c r="F4" t="str">
        <f>IFERROR(IF(E4="","",IF(VLOOKUP(C4,Relacion!A4:A1500,1,FALSE)=C4,"Si","")),"No")</f>
        <v>Si</v>
      </c>
    </row>
    <row r="5" spans="1:12" x14ac:dyDescent="0.25">
      <c r="A5" s="8" t="s">
        <v>108</v>
      </c>
      <c r="B5" s="11">
        <v>0.3</v>
      </c>
      <c r="C5" s="13" t="str">
        <f>'[2]ODH Localidades 700 Año 1 25030'!$F5</f>
        <v>CAQ.El Carbon</v>
      </c>
      <c r="D5" s="13" t="str">
        <f t="shared" si="0"/>
        <v>CAQ</v>
      </c>
      <c r="E5" s="13">
        <v>1</v>
      </c>
      <c r="F5" t="str">
        <f>IFERROR(IF(E5="","",IF(VLOOKUP(C5,Relacion!A5:A1501,1,FALSE)=C5,"Si","")),"No")</f>
        <v>Si</v>
      </c>
    </row>
    <row r="6" spans="1:12" x14ac:dyDescent="0.25">
      <c r="A6" s="8" t="s">
        <v>109</v>
      </c>
      <c r="B6" s="11">
        <v>0.5</v>
      </c>
      <c r="C6" s="13" t="str">
        <f>'[2]ODH Localidades 700 Año 1 25030'!$F6</f>
        <v>CAQ.El Guamo</v>
      </c>
      <c r="D6" s="13" t="str">
        <f t="shared" si="0"/>
        <v>CAQ</v>
      </c>
      <c r="E6" s="13">
        <v>1</v>
      </c>
      <c r="F6" t="str">
        <f>IFERROR(IF(E6="","",IF(VLOOKUP(C6,Relacion!A6:A1502,1,FALSE)=C6,"Si","")),"No")</f>
        <v>Si</v>
      </c>
    </row>
    <row r="7" spans="1:12" x14ac:dyDescent="0.25">
      <c r="A7" s="8" t="s">
        <v>110</v>
      </c>
      <c r="B7" s="11">
        <v>0.7</v>
      </c>
      <c r="C7" s="13" t="str">
        <f>'[2]ODH Localidades 700 Año 1 25030'!$F7</f>
        <v>CAQ.El Guayabo</v>
      </c>
      <c r="D7" s="13" t="str">
        <f t="shared" si="0"/>
        <v>CAQ</v>
      </c>
      <c r="E7" s="13">
        <v>1</v>
      </c>
      <c r="F7" t="str">
        <f>IFERROR(IF(E7="","",IF(VLOOKUP(C7,Relacion!A7:A1503,1,FALSE)=C7,"Si","")),"No")</f>
        <v>Si</v>
      </c>
    </row>
    <row r="8" spans="1:12" x14ac:dyDescent="0.25">
      <c r="A8" s="8" t="s">
        <v>111</v>
      </c>
      <c r="B8" s="11">
        <v>0.9</v>
      </c>
      <c r="C8" s="13" t="str">
        <f>'[2]ODH Localidades 700 Año 1 25030'!$F8</f>
        <v>CAQ.EL Sabalo</v>
      </c>
      <c r="D8" s="13" t="str">
        <f t="shared" si="0"/>
        <v>CAQ</v>
      </c>
      <c r="E8" s="13">
        <v>1</v>
      </c>
      <c r="F8" t="str">
        <f>IFERROR(IF(E8="","",IF(VLOOKUP(C8,Relacion!A8:A1504,1,FALSE)=C8,"Si","")),"No")</f>
        <v>Si</v>
      </c>
    </row>
    <row r="9" spans="1:12" ht="15.75" thickBot="1" x14ac:dyDescent="0.3">
      <c r="A9" s="9" t="s">
        <v>112</v>
      </c>
      <c r="B9" s="12">
        <v>1</v>
      </c>
      <c r="C9" s="13" t="str">
        <f>'[2]ODH Localidades 700 Año 1 25030'!$F9</f>
        <v>CAQ.Fragua</v>
      </c>
      <c r="D9" s="13" t="str">
        <f t="shared" si="0"/>
        <v>CAQ</v>
      </c>
      <c r="E9" s="13">
        <v>1</v>
      </c>
      <c r="F9" t="str">
        <f>IFERROR(IF(E9="","",IF(VLOOKUP(C9,Relacion!A9:A1505,1,FALSE)=C9,"Si","")),"No")</f>
        <v>Si</v>
      </c>
    </row>
    <row r="10" spans="1:12" ht="15.75" thickBot="1" x14ac:dyDescent="0.3">
      <c r="C10" s="13" t="str">
        <f>'[2]ODH Localidades 700 Año 1 25030'!$F10</f>
        <v>CAQ.Guayabal</v>
      </c>
      <c r="D10" s="13" t="str">
        <f t="shared" si="0"/>
        <v>CAQ</v>
      </c>
      <c r="E10" s="13">
        <v>1</v>
      </c>
      <c r="F10" t="str">
        <f>IFERROR(IF(E10="","",IF(VLOOKUP(C10,Relacion!A10:A1506,1,FALSE)=C10,"Si","")),"No")</f>
        <v>Si</v>
      </c>
    </row>
    <row r="11" spans="1:12" ht="15.75" thickBot="1" x14ac:dyDescent="0.3">
      <c r="A11" s="26" t="s">
        <v>817</v>
      </c>
      <c r="B11" s="21">
        <f>COUNTIF($F$2:$F$250,"Si")/(COUNTIF($F$2:$F$250,"&lt;&gt;"&amp;"")-(COUNTIF($F$2:$F$250,"")))</f>
        <v>0.48241206030150752</v>
      </c>
      <c r="C11" s="20" t="str">
        <f>'[2]ODH Localidades 700 Año 1 25030'!$F11</f>
        <v>CAQ.Holanda</v>
      </c>
      <c r="D11" s="13" t="str">
        <f t="shared" si="0"/>
        <v>CAQ</v>
      </c>
      <c r="E11" s="13">
        <v>1</v>
      </c>
      <c r="F11" t="str">
        <f>IFERROR(IF(E11="","",IF(VLOOKUP(C11,Relacion!A11:A1507,1,FALSE)=C11,"Si","")),"No")</f>
        <v>Si</v>
      </c>
    </row>
    <row r="12" spans="1:12" x14ac:dyDescent="0.25">
      <c r="A12" s="19" t="s">
        <v>818</v>
      </c>
      <c r="B12" s="18">
        <f>COUNTIF($F$2:$F$99,"Si")/(COUNTIF($F$2:$F$99,"&lt;&gt;"&amp;"")-(COUNTIF($F$2:$F$99,"")))</f>
        <v>0.86813186813186816</v>
      </c>
      <c r="C12" s="13" t="str">
        <f>'[2]ODH Localidades 700 Año 1 25030'!$F12</f>
        <v>CAQ.Ilusion</v>
      </c>
      <c r="D12" s="13" t="str">
        <f t="shared" si="0"/>
        <v>CAQ</v>
      </c>
      <c r="E12" s="13">
        <v>1</v>
      </c>
      <c r="F12" t="str">
        <f>IFERROR(IF(E12="","",IF(VLOOKUP(C12,Relacion!A12:A1508,1,FALSE)=C12,"Si","")),"No")</f>
        <v>Si</v>
      </c>
      <c r="K12" s="23"/>
      <c r="L12" s="18"/>
    </row>
    <row r="13" spans="1:12" x14ac:dyDescent="0.25">
      <c r="A13" s="19" t="s">
        <v>819</v>
      </c>
      <c r="B13" s="18">
        <f>COUNTIF($F$100:$F$150,"Si")/(COUNTIF($F$100:$F$150,"&lt;&gt;"&amp;"")-(COUNTIF($F$100:$F$150,"")))</f>
        <v>0.76190476190476186</v>
      </c>
      <c r="C13" s="13" t="str">
        <f>'[2]ODH Localidades 700 Año 1 25030'!$F13</f>
        <v>CAQ.La Granja</v>
      </c>
      <c r="D13" s="13" t="str">
        <f t="shared" si="0"/>
        <v>CAQ</v>
      </c>
      <c r="E13" s="13">
        <v>1</v>
      </c>
      <c r="F13" t="str">
        <f>IFERROR(IF(E13="","",IF(VLOOKUP(C13,Relacion!A13:A1509,1,FALSE)=C13,"Si","")),"No")</f>
        <v>Si</v>
      </c>
    </row>
    <row r="14" spans="1:12" x14ac:dyDescent="0.25">
      <c r="A14" s="19" t="s">
        <v>820</v>
      </c>
      <c r="B14" s="18">
        <f>COUNTIF($F$151:$F$250,"Si")/(COUNTIF($F$151:$F$250,"&lt;&gt;"&amp;"")-(COUNTIF($F$151:$F$250,"")))</f>
        <v>1.1494252873563218E-2</v>
      </c>
      <c r="C14" s="13" t="str">
        <f>'[2]ODH Localidades 700 Año 1 25030'!$F14</f>
        <v>CAQ.La Libertad</v>
      </c>
      <c r="D14" s="13" t="str">
        <f t="shared" si="0"/>
        <v>CAQ</v>
      </c>
      <c r="E14" s="13">
        <v>1</v>
      </c>
      <c r="F14" t="str">
        <f>IFERROR(IF(E14="","",IF(VLOOKUP(C14,Relacion!A14:A1510,1,FALSE)=C14,"Si","")),"No")</f>
        <v>Si</v>
      </c>
    </row>
    <row r="15" spans="1:12" ht="15.75" thickBot="1" x14ac:dyDescent="0.3">
      <c r="B15" s="22"/>
      <c r="C15" s="13" t="str">
        <f>'[2]ODH Localidades 700 Año 1 25030'!$F15</f>
        <v>CAQ.La Mana</v>
      </c>
      <c r="D15" s="13" t="str">
        <f t="shared" si="0"/>
        <v>CAQ</v>
      </c>
      <c r="E15" s="13">
        <v>1</v>
      </c>
      <c r="F15" t="str">
        <f>IFERROR(IF(E15="","",IF(VLOOKUP(C15,Relacion!A15:A1511,1,FALSE)=C15,"Si","")),"No")</f>
        <v>Si</v>
      </c>
    </row>
    <row r="16" spans="1:12" ht="15.75" thickBot="1" x14ac:dyDescent="0.3">
      <c r="A16" s="26" t="s">
        <v>851</v>
      </c>
      <c r="C16" s="13" t="str">
        <f>'[2]ODH Localidades 700 Año 1 25030'!$F16</f>
        <v>CAQ.La Paz 3</v>
      </c>
      <c r="D16" s="13" t="str">
        <f t="shared" si="0"/>
        <v>CAQ</v>
      </c>
      <c r="E16" s="13">
        <v>1</v>
      </c>
      <c r="F16" t="str">
        <f>IFERROR(IF(E16="","",IF(VLOOKUP(C16,Relacion!A16:A1512,1,FALSE)=C16,"Si","")),"No")</f>
        <v>Si</v>
      </c>
    </row>
    <row r="17" spans="1:9" x14ac:dyDescent="0.25">
      <c r="A17" s="19" t="s">
        <v>852</v>
      </c>
      <c r="C17" s="13" t="str">
        <f>'[2]ODH Localidades 700 Año 1 25030'!$F17</f>
        <v>CAQ.La Primavera</v>
      </c>
      <c r="D17" s="13" t="str">
        <f t="shared" si="0"/>
        <v>CAQ</v>
      </c>
      <c r="E17" s="13">
        <v>1</v>
      </c>
      <c r="F17" t="str">
        <f>IFERROR(IF(E17="","",IF(VLOOKUP(C17,Relacion!A17:A1513,1,FALSE)=C17,"Si","")),"No")</f>
        <v>Si</v>
      </c>
    </row>
    <row r="18" spans="1:9" x14ac:dyDescent="0.25">
      <c r="A18" s="19" t="s">
        <v>853</v>
      </c>
      <c r="C18" s="13" t="str">
        <f>'[2]ODH Localidades 700 Año 1 25030'!$F18</f>
        <v>CAQ.Las Damas</v>
      </c>
      <c r="D18" s="13" t="str">
        <f t="shared" si="0"/>
        <v>CAQ</v>
      </c>
      <c r="E18" s="13">
        <v>1</v>
      </c>
      <c r="F18" t="str">
        <f>IFERROR(IF(E18="","",IF(VLOOKUP(C18,Relacion!A18:A1514,1,FALSE)=C18,"Si","")),"No")</f>
        <v>Si</v>
      </c>
      <c r="I18" s="18"/>
    </row>
    <row r="19" spans="1:9" x14ac:dyDescent="0.25">
      <c r="C19" s="13" t="str">
        <f>'[2]ODH Localidades 700 Año 1 25030'!$F19</f>
        <v>CAQ.Laureles</v>
      </c>
      <c r="D19" s="13" t="str">
        <f t="shared" si="0"/>
        <v>CAQ</v>
      </c>
      <c r="E19" s="13">
        <v>1</v>
      </c>
      <c r="F19" t="str">
        <f>IFERROR(IF(E19="","",IF(VLOOKUP(C19,Relacion!A19:A1515,1,FALSE)=C19,"Si","")),"No")</f>
        <v>No</v>
      </c>
    </row>
    <row r="20" spans="1:9" x14ac:dyDescent="0.25">
      <c r="C20" s="13" t="str">
        <f>'[2]ODH Localidades 700 Año 1 25030'!$F20</f>
        <v>CAQ.Loma Larga</v>
      </c>
      <c r="D20" s="13" t="str">
        <f t="shared" si="0"/>
        <v>CAQ</v>
      </c>
      <c r="E20" s="13">
        <v>1</v>
      </c>
      <c r="F20" t="str">
        <f>IFERROR(IF(E20="","",IF(VLOOKUP(C20,Relacion!A20:A1516,1,FALSE)=C20,"Si","")),"No")</f>
        <v>Si</v>
      </c>
    </row>
    <row r="21" spans="1:9" x14ac:dyDescent="0.25">
      <c r="A21" t="s">
        <v>854</v>
      </c>
      <c r="C21" s="13" t="str">
        <f>'[2]ODH Localidades 700 Año 1 25030'!$F21</f>
        <v>CAQ.Maguare</v>
      </c>
      <c r="D21" s="13" t="str">
        <f t="shared" si="0"/>
        <v>CAQ</v>
      </c>
      <c r="E21" s="13">
        <v>1</v>
      </c>
      <c r="F21" t="str">
        <f>IFERROR(IF(E21="","",IF(VLOOKUP(C21,Relacion!A21:A1517,1,FALSE)=C21,"Si","")),"No")</f>
        <v>Si</v>
      </c>
    </row>
    <row r="22" spans="1:9" x14ac:dyDescent="0.25">
      <c r="A22" t="s">
        <v>831</v>
      </c>
      <c r="B22" t="s">
        <v>855</v>
      </c>
      <c r="C22" s="13" t="str">
        <f>'[2]ODH Localidades 700 Año 1 25030'!$F22</f>
        <v>CAQ.Miramar</v>
      </c>
      <c r="D22" s="13" t="str">
        <f t="shared" si="0"/>
        <v>CAQ</v>
      </c>
      <c r="E22" s="13">
        <v>1</v>
      </c>
      <c r="F22" t="str">
        <f>IFERROR(IF(E22="","",IF(VLOOKUP(C22,Relacion!A22:A1518,1,FALSE)=C22,"Si","")),"No")</f>
        <v>Si</v>
      </c>
    </row>
    <row r="23" spans="1:9" x14ac:dyDescent="0.25">
      <c r="A23" t="s">
        <v>832</v>
      </c>
      <c r="B23" t="s">
        <v>866</v>
      </c>
      <c r="C23" s="13" t="str">
        <f>'[2]ODH Localidades 700 Año 1 25030'!$F23</f>
        <v>CAQ.Penas Blancas</v>
      </c>
      <c r="D23" s="13" t="str">
        <f t="shared" si="0"/>
        <v>CAQ</v>
      </c>
      <c r="E23" s="13">
        <v>1</v>
      </c>
      <c r="F23" t="str">
        <f>IFERROR(IF(E23="","",IF(VLOOKUP(C23,Relacion!A23:A1519,1,FALSE)=C23,"Si","")),"No")</f>
        <v>Si</v>
      </c>
    </row>
    <row r="24" spans="1:9" x14ac:dyDescent="0.25">
      <c r="A24" t="s">
        <v>833</v>
      </c>
      <c r="B24" t="s">
        <v>856</v>
      </c>
      <c r="C24" s="13" t="str">
        <f>'[2]ODH Localidades 700 Año 1 25030'!$F24</f>
        <v>CAQ.Pto Arango</v>
      </c>
      <c r="D24" s="13" t="str">
        <f t="shared" si="0"/>
        <v>CAQ</v>
      </c>
      <c r="E24" s="13">
        <v>1</v>
      </c>
      <c r="F24" t="str">
        <f>IFERROR(IF(E24="","",IF(VLOOKUP(C24,Relacion!A24:A1520,1,FALSE)=C24,"Si","")),"No")</f>
        <v>Si</v>
      </c>
    </row>
    <row r="25" spans="1:9" x14ac:dyDescent="0.25">
      <c r="A25" t="s">
        <v>834</v>
      </c>
      <c r="B25" t="s">
        <v>867</v>
      </c>
      <c r="C25" s="13" t="str">
        <f>'[2]ODH Localidades 700 Año 1 25030'!$F25</f>
        <v>CAQ.Pto Manrique-2</v>
      </c>
      <c r="D25" s="13" t="str">
        <f t="shared" si="0"/>
        <v>CAQ</v>
      </c>
      <c r="E25" s="13">
        <v>1</v>
      </c>
      <c r="F25" t="str">
        <f>IFERROR(IF(E25="","",IF(VLOOKUP(C25,Relacion!A25:A1521,1,FALSE)=C25,"Si","")),"No")</f>
        <v>Si</v>
      </c>
    </row>
    <row r="26" spans="1:9" x14ac:dyDescent="0.25">
      <c r="A26" t="s">
        <v>835</v>
      </c>
      <c r="B26" t="s">
        <v>857</v>
      </c>
      <c r="C26" s="13" t="str">
        <f>'[2]ODH Localidades 700 Año 1 25030'!$F26</f>
        <v>CAQ.Pto Napoles</v>
      </c>
      <c r="D26" s="13" t="str">
        <f t="shared" si="0"/>
        <v>CAQ</v>
      </c>
      <c r="E26" s="13">
        <v>1</v>
      </c>
      <c r="F26" t="str">
        <f>IFERROR(IF(E26="","",IF(VLOOKUP(C26,Relacion!A26:A1522,1,FALSE)=C26,"Si","")),"No")</f>
        <v>Si</v>
      </c>
    </row>
    <row r="27" spans="1:9" x14ac:dyDescent="0.25">
      <c r="A27" t="s">
        <v>836</v>
      </c>
      <c r="B27" t="s">
        <v>858</v>
      </c>
      <c r="C27" s="13" t="str">
        <f>'[2]ODH Localidades 700 Año 1 25030'!$F27</f>
        <v>CAQ.Puerto Hungria</v>
      </c>
      <c r="D27" s="13" t="str">
        <f t="shared" si="0"/>
        <v>CAQ</v>
      </c>
      <c r="E27" s="13">
        <v>1</v>
      </c>
      <c r="F27" t="str">
        <f>IFERROR(IF(E27="","",IF(VLOOKUP(C27,Relacion!A27:A1523,1,FALSE)=C27,"Si","")),"No")</f>
        <v>Si</v>
      </c>
    </row>
    <row r="28" spans="1:9" x14ac:dyDescent="0.25">
      <c r="A28" t="s">
        <v>837</v>
      </c>
      <c r="B28" t="s">
        <v>868</v>
      </c>
      <c r="C28" s="13" t="str">
        <f>'[2]ODH Localidades 700 Año 1 25030'!$F28</f>
        <v>CAQ.Reina Baja</v>
      </c>
      <c r="D28" s="13" t="str">
        <f t="shared" si="0"/>
        <v>CAQ</v>
      </c>
      <c r="E28" s="13">
        <v>1</v>
      </c>
      <c r="F28" t="str">
        <f>IFERROR(IF(E28="","",IF(VLOOKUP(C28,Relacion!A28:A1524,1,FALSE)=C28,"Si","")),"No")</f>
        <v>Si</v>
      </c>
    </row>
    <row r="29" spans="1:9" x14ac:dyDescent="0.25">
      <c r="A29" t="s">
        <v>838</v>
      </c>
      <c r="B29" t="s">
        <v>859</v>
      </c>
      <c r="C29" s="13" t="str">
        <f>'[2]ODH Localidades 700 Año 1 25030'!$F29</f>
        <v>CAQ.Riecito-2</v>
      </c>
      <c r="D29" s="13" t="str">
        <f t="shared" si="0"/>
        <v>CAQ</v>
      </c>
      <c r="E29" s="13">
        <v>1</v>
      </c>
      <c r="F29" t="str">
        <f>IFERROR(IF(E29="","",IF(VLOOKUP(C29,Relacion!A29:A1525,1,FALSE)=C29,"Si","")),"No")</f>
        <v>Si</v>
      </c>
    </row>
    <row r="30" spans="1:9" x14ac:dyDescent="0.25">
      <c r="A30" t="s">
        <v>839</v>
      </c>
      <c r="B30" t="s">
        <v>860</v>
      </c>
      <c r="C30" s="13" t="str">
        <f>'[2]ODH Localidades 700 Año 1 25030'!$F30</f>
        <v>CAQ.Sabanas del Yari</v>
      </c>
      <c r="D30" s="13" t="str">
        <f t="shared" si="0"/>
        <v>CAQ</v>
      </c>
      <c r="E30" s="13">
        <v>1</v>
      </c>
      <c r="F30" t="str">
        <f>IFERROR(IF(E30="","",IF(VLOOKUP(C30,Relacion!A30:A1526,1,FALSE)=C30,"Si","")),"No")</f>
        <v>No</v>
      </c>
    </row>
    <row r="31" spans="1:9" x14ac:dyDescent="0.25">
      <c r="A31" t="s">
        <v>840</v>
      </c>
      <c r="B31" t="s">
        <v>861</v>
      </c>
      <c r="C31" s="13" t="str">
        <f>'[2]ODH Localidades 700 Año 1 25030'!$F31</f>
        <v>CAQ.Santa Rosa</v>
      </c>
      <c r="D31" s="13" t="str">
        <f t="shared" si="0"/>
        <v>CAQ</v>
      </c>
      <c r="E31" s="13">
        <v>1</v>
      </c>
      <c r="F31" t="str">
        <f>IFERROR(IF(E31="","",IF(VLOOKUP(C31,Relacion!A31:A1527,1,FALSE)=C31,"Si","")),"No")</f>
        <v>Si</v>
      </c>
    </row>
    <row r="32" spans="1:9" x14ac:dyDescent="0.25">
      <c r="A32" t="s">
        <v>841</v>
      </c>
      <c r="B32" t="s">
        <v>862</v>
      </c>
      <c r="C32" s="13" t="str">
        <f>'[2]ODH Localidades 700 Año 1 25030'!$F32</f>
        <v>CAQ.Solano P Blancas</v>
      </c>
      <c r="D32" s="13" t="str">
        <f t="shared" si="0"/>
        <v>CAQ</v>
      </c>
      <c r="E32" s="13">
        <v>1</v>
      </c>
      <c r="F32" t="str">
        <f>IFERROR(IF(E32="","",IF(VLOOKUP(C32,Relacion!A32:A1528,1,FALSE)=C32,"Si","")),"No")</f>
        <v>Si</v>
      </c>
    </row>
    <row r="33" spans="1:6" x14ac:dyDescent="0.25">
      <c r="A33" t="s">
        <v>842</v>
      </c>
      <c r="B33" t="s">
        <v>863</v>
      </c>
      <c r="C33" s="13" t="str">
        <f>'[2]ODH Localidades 700 Año 1 25030'!$F33</f>
        <v>CAQ.Suncilla Medio</v>
      </c>
      <c r="D33" s="13" t="str">
        <f t="shared" si="0"/>
        <v>CAQ</v>
      </c>
      <c r="E33" s="13">
        <v>1</v>
      </c>
      <c r="F33" t="str">
        <f>IFERROR(IF(E33="","",IF(VLOOKUP(C33,Relacion!A33:A1529,1,FALSE)=C33,"Si","")),"No")</f>
        <v>Si</v>
      </c>
    </row>
    <row r="34" spans="1:6" x14ac:dyDescent="0.25">
      <c r="A34" t="s">
        <v>843</v>
      </c>
      <c r="B34" t="s">
        <v>864</v>
      </c>
      <c r="C34" s="13" t="str">
        <f>'[2]ODH Localidades 700 Año 1 25030'!$F34</f>
        <v>CAU.Brisas Patia</v>
      </c>
      <c r="D34" s="13" t="str">
        <f t="shared" si="0"/>
        <v>CAU</v>
      </c>
      <c r="E34" s="13">
        <v>1</v>
      </c>
      <c r="F34" t="str">
        <f>IFERROR(IF(E34="","",IF(VLOOKUP(C34,Relacion!A34:A1530,1,FALSE)=C34,"Si","")),"No")</f>
        <v>Si</v>
      </c>
    </row>
    <row r="35" spans="1:6" x14ac:dyDescent="0.25">
      <c r="A35" t="s">
        <v>844</v>
      </c>
      <c r="B35" t="s">
        <v>869</v>
      </c>
      <c r="C35" s="13" t="str">
        <f>'[2]ODH Localidades 700 Año 1 25030'!$F35</f>
        <v>CAU.Buena Vista</v>
      </c>
      <c r="D35" s="13" t="str">
        <f t="shared" si="0"/>
        <v>CAU</v>
      </c>
      <c r="E35" s="13">
        <v>1</v>
      </c>
      <c r="F35" t="str">
        <f>IFERROR(IF(E35="","",IF(VLOOKUP(C35,Relacion!A35:A1531,1,FALSE)=C35,"Si","")),"No")</f>
        <v>No</v>
      </c>
    </row>
    <row r="36" spans="1:6" x14ac:dyDescent="0.25">
      <c r="A36" t="s">
        <v>845</v>
      </c>
      <c r="B36" t="s">
        <v>865</v>
      </c>
      <c r="C36" s="13" t="str">
        <f>'[2]ODH Localidades 700 Año 1 25030'!$F36</f>
        <v>CAU.Don Alonso</v>
      </c>
      <c r="D36" s="13" t="str">
        <f t="shared" si="0"/>
        <v>CAU</v>
      </c>
      <c r="E36" s="13">
        <v>1</v>
      </c>
      <c r="F36" t="str">
        <f>IFERROR(IF(E36="","",IF(VLOOKUP(C36,Relacion!A36:A1532,1,FALSE)=C36,"Si","")),"No")</f>
        <v>No</v>
      </c>
    </row>
    <row r="37" spans="1:6" x14ac:dyDescent="0.25">
      <c r="A37" t="s">
        <v>846</v>
      </c>
      <c r="B37" t="s">
        <v>870</v>
      </c>
      <c r="C37" s="13" t="str">
        <f>'[2]ODH Localidades 700 Año 1 25030'!$F37</f>
        <v>CAU.El Carmelo</v>
      </c>
      <c r="D37" s="13" t="str">
        <f t="shared" si="0"/>
        <v>CAU</v>
      </c>
      <c r="E37" s="13">
        <v>1</v>
      </c>
      <c r="F37" t="str">
        <f>IFERROR(IF(E37="","",IF(VLOOKUP(C37,Relacion!A37:A1533,1,FALSE)=C37,"Si","")),"No")</f>
        <v>Si</v>
      </c>
    </row>
    <row r="38" spans="1:6" x14ac:dyDescent="0.25">
      <c r="A38" t="s">
        <v>847</v>
      </c>
      <c r="B38" t="s">
        <v>871</v>
      </c>
      <c r="C38" s="13" t="str">
        <f>'[2]ODH Localidades 700 Año 1 25030'!$F38</f>
        <v>CAU.El Cerro Damian</v>
      </c>
      <c r="D38" s="13" t="str">
        <f t="shared" si="0"/>
        <v>CAU</v>
      </c>
      <c r="E38" s="13">
        <v>1</v>
      </c>
      <c r="F38" t="str">
        <f>IFERROR(IF(E38="","",IF(VLOOKUP(C38,Relacion!A38:A1534,1,FALSE)=C38,"Si","")),"No")</f>
        <v>Si</v>
      </c>
    </row>
    <row r="39" spans="1:6" x14ac:dyDescent="0.25">
      <c r="A39" t="s">
        <v>848</v>
      </c>
      <c r="B39" t="s">
        <v>872</v>
      </c>
      <c r="C39" s="13" t="str">
        <f>'[2]ODH Localidades 700 Año 1 25030'!$F39</f>
        <v>CAU.El Mango-2</v>
      </c>
      <c r="D39" s="13" t="str">
        <f t="shared" si="0"/>
        <v>CAU</v>
      </c>
      <c r="E39" s="13">
        <v>1</v>
      </c>
      <c r="F39" t="str">
        <f>IFERROR(IF(E39="","",IF(VLOOKUP(C39,Relacion!A39:A1535,1,FALSE)=C39,"Si","")),"No")</f>
        <v>Si</v>
      </c>
    </row>
    <row r="40" spans="1:6" x14ac:dyDescent="0.25">
      <c r="A40" t="s">
        <v>849</v>
      </c>
      <c r="B40" t="s">
        <v>873</v>
      </c>
      <c r="C40" s="13" t="str">
        <f>'[2]ODH Localidades 700 Año 1 25030'!$F40</f>
        <v>CAU.El Placer</v>
      </c>
      <c r="D40" s="13" t="str">
        <f t="shared" si="0"/>
        <v>CAU</v>
      </c>
      <c r="E40" s="13">
        <v>1</v>
      </c>
      <c r="F40" t="str">
        <f>IFERROR(IF(E40="","",IF(VLOOKUP(C40,Relacion!A40:A1536,1,FALSE)=C40,"Si","")),"No")</f>
        <v>No</v>
      </c>
    </row>
    <row r="41" spans="1:6" x14ac:dyDescent="0.25">
      <c r="A41" t="s">
        <v>850</v>
      </c>
      <c r="B41" t="s">
        <v>874</v>
      </c>
      <c r="C41" s="13" t="str">
        <f>'[2]ODH Localidades 700 Año 1 25030'!$F41</f>
        <v>CAU.EL Rosario-2</v>
      </c>
      <c r="D41" s="13" t="str">
        <f t="shared" si="0"/>
        <v>CAU</v>
      </c>
      <c r="E41" s="13">
        <v>1</v>
      </c>
      <c r="F41" t="str">
        <f>IFERROR(IF(E41="","",IF(VLOOKUP(C41,Relacion!A41:A1537,1,FALSE)=C41,"Si","")),"No")</f>
        <v>Si</v>
      </c>
    </row>
    <row r="42" spans="1:6" x14ac:dyDescent="0.25">
      <c r="C42" s="13" t="str">
        <f>'[2]ODH Localidades 700 Año 1 25030'!$F42</f>
        <v>CAU.El Silencio</v>
      </c>
      <c r="D42" s="13" t="str">
        <f t="shared" si="0"/>
        <v>CAU</v>
      </c>
      <c r="E42" s="13">
        <v>1</v>
      </c>
      <c r="F42" t="str">
        <f>IFERROR(IF(E42="","",IF(VLOOKUP(C42,Relacion!A42:A1538,1,FALSE)=C42,"Si","")),"No")</f>
        <v>No</v>
      </c>
    </row>
    <row r="43" spans="1:6" x14ac:dyDescent="0.25">
      <c r="C43" s="13" t="str">
        <f>'[2]ODH Localidades 700 Año 1 25030'!$F43</f>
        <v>CAU.El Vergel</v>
      </c>
      <c r="D43" s="13" t="str">
        <f t="shared" si="0"/>
        <v>CAU</v>
      </c>
      <c r="E43" s="13">
        <v>1</v>
      </c>
      <c r="F43" t="str">
        <f>IFERROR(IF(E43="","",IF(VLOOKUP(C43,Relacion!A43:A1539,1,FALSE)=C43,"Si","")),"No")</f>
        <v>Si</v>
      </c>
    </row>
    <row r="44" spans="1:6" x14ac:dyDescent="0.25">
      <c r="C44" s="13" t="str">
        <f>'[2]ODH Localidades 700 Año 1 25030'!$F44</f>
        <v>CAU.Huellas</v>
      </c>
      <c r="D44" s="13" t="str">
        <f t="shared" si="0"/>
        <v>CAU</v>
      </c>
      <c r="E44" s="13">
        <v>1</v>
      </c>
      <c r="F44" t="str">
        <f>IFERROR(IF(E44="","",IF(VLOOKUP(C44,Relacion!A44:A1540,1,FALSE)=C44,"Si","")),"No")</f>
        <v>Si</v>
      </c>
    </row>
    <row r="45" spans="1:6" x14ac:dyDescent="0.25">
      <c r="C45" s="13" t="str">
        <f>'[2]ODH Localidades 700 Año 1 25030'!$F45</f>
        <v>CAU.La Placa</v>
      </c>
      <c r="D45" s="13" t="str">
        <f t="shared" si="0"/>
        <v>CAU</v>
      </c>
      <c r="E45" s="13">
        <v>1</v>
      </c>
      <c r="F45" t="str">
        <f>IFERROR(IF(E45="","",IF(VLOOKUP(C45,Relacion!A45:A1541,1,FALSE)=C45,"Si","")),"No")</f>
        <v>Si</v>
      </c>
    </row>
    <row r="46" spans="1:6" x14ac:dyDescent="0.25">
      <c r="C46" s="13" t="str">
        <f>'[2]ODH Localidades 700 Año 1 25030'!$F46</f>
        <v>CAU.Las Vegas</v>
      </c>
      <c r="D46" s="13" t="str">
        <f t="shared" si="0"/>
        <v>CAU</v>
      </c>
      <c r="E46" s="13">
        <v>1</v>
      </c>
      <c r="F46" t="str">
        <f>IFERROR(IF(E46="","",IF(VLOOKUP(C46,Relacion!A46:A1542,1,FALSE)=C46,"Si","")),"No")</f>
        <v>Si</v>
      </c>
    </row>
    <row r="47" spans="1:6" x14ac:dyDescent="0.25">
      <c r="C47" s="13" t="str">
        <f>'[2]ODH Localidades 700 Año 1 25030'!$F47</f>
        <v>CAU.Limones-2</v>
      </c>
      <c r="D47" s="13" t="str">
        <f t="shared" si="0"/>
        <v>CAU</v>
      </c>
      <c r="E47" s="13">
        <v>1</v>
      </c>
      <c r="F47" t="str">
        <f>IFERROR(IF(E47="","",IF(VLOOKUP(C47,Relacion!A47:A1543,1,FALSE)=C47,"Si","")),"No")</f>
        <v>Si</v>
      </c>
    </row>
    <row r="48" spans="1:6" x14ac:dyDescent="0.25">
      <c r="C48" s="13" t="str">
        <f>'[2]ODH Localidades 700 Año 1 25030'!$F48</f>
        <v>CAU.Lomitas Arriba</v>
      </c>
      <c r="D48" s="13" t="str">
        <f t="shared" si="0"/>
        <v>CAU</v>
      </c>
      <c r="E48" s="13">
        <v>1</v>
      </c>
      <c r="F48" t="str">
        <f>IFERROR(IF(E48="","",IF(VLOOKUP(C48,Relacion!A48:A1544,1,FALSE)=C48,"Si","")),"No")</f>
        <v>Si</v>
      </c>
    </row>
    <row r="49" spans="3:6" x14ac:dyDescent="0.25">
      <c r="C49" s="13" t="str">
        <f>'[2]ODH Localidades 700 Año 1 25030'!$F49</f>
        <v>CAU.Mazamorrero</v>
      </c>
      <c r="D49" s="13" t="str">
        <f t="shared" si="0"/>
        <v>CAU</v>
      </c>
      <c r="E49" s="13">
        <v>1</v>
      </c>
      <c r="F49" t="str">
        <f>IFERROR(IF(E49="","",IF(VLOOKUP(C49,Relacion!A49:A1545,1,FALSE)=C49,"Si","")),"No")</f>
        <v>Si</v>
      </c>
    </row>
    <row r="50" spans="3:6" x14ac:dyDescent="0.25">
      <c r="C50" s="13" t="str">
        <f>'[2]ODH Localidades 700 Año 1 25030'!$F50</f>
        <v>CAU.Media Naranja</v>
      </c>
      <c r="D50" s="13" t="str">
        <f t="shared" si="0"/>
        <v>CAU</v>
      </c>
      <c r="E50" s="13">
        <v>1</v>
      </c>
      <c r="F50" t="str">
        <f>IFERROR(IF(E50="","",IF(VLOOKUP(C50,Relacion!A50:A1546,1,FALSE)=C50,"Si","")),"No")</f>
        <v>Si</v>
      </c>
    </row>
    <row r="51" spans="3:6" x14ac:dyDescent="0.25">
      <c r="C51" s="13" t="str">
        <f>'[2]ODH Localidades 700 Año 1 25030'!$F51</f>
        <v>CAU.Mendez</v>
      </c>
      <c r="D51" s="13" t="str">
        <f t="shared" si="0"/>
        <v>CAU</v>
      </c>
      <c r="E51" s="13">
        <v>1</v>
      </c>
      <c r="F51" t="str">
        <f>IFERROR(IF(E51="","",IF(VLOOKUP(C51,Relacion!A51:A1547,1,FALSE)=C51,"Si","")),"No")</f>
        <v>Si</v>
      </c>
    </row>
    <row r="52" spans="3:6" x14ac:dyDescent="0.25">
      <c r="C52" s="13" t="str">
        <f>'[2]ODH Localidades 700 Año 1 25030'!$F52</f>
        <v>CAU.Pan de Azucar</v>
      </c>
      <c r="D52" s="13" t="str">
        <f t="shared" si="0"/>
        <v>CAU</v>
      </c>
      <c r="E52" s="13">
        <v>1</v>
      </c>
      <c r="F52" t="str">
        <f>IFERROR(IF(E52="","",IF(VLOOKUP(C52,Relacion!A52:A1548,1,FALSE)=C52,"Si","")),"No")</f>
        <v>No</v>
      </c>
    </row>
    <row r="53" spans="3:6" x14ac:dyDescent="0.25">
      <c r="C53" s="13" t="str">
        <f>'[2]ODH Localidades 700 Año 1 25030'!$F53</f>
        <v>CAU.Pancitara</v>
      </c>
      <c r="D53" s="13" t="str">
        <f t="shared" si="0"/>
        <v>CAU</v>
      </c>
      <c r="E53" s="13">
        <v>1</v>
      </c>
      <c r="F53" t="str">
        <f>IFERROR(IF(E53="","",IF(VLOOKUP(C53,Relacion!A53:A1549,1,FALSE)=C53,"Si","")),"No")</f>
        <v>Si</v>
      </c>
    </row>
    <row r="54" spans="3:6" x14ac:dyDescent="0.25">
      <c r="C54" s="13" t="str">
        <f>'[2]ODH Localidades 700 Año 1 25030'!$F54</f>
        <v>CAU.Pisimbala</v>
      </c>
      <c r="D54" s="13" t="str">
        <f t="shared" si="0"/>
        <v>CAU</v>
      </c>
      <c r="E54" s="13">
        <v>1</v>
      </c>
      <c r="F54" t="str">
        <f>IFERROR(IF(E54="","",IF(VLOOKUP(C54,Relacion!A54:A1550,1,FALSE)=C54,"Si","")),"No")</f>
        <v>Si</v>
      </c>
    </row>
    <row r="55" spans="3:6" x14ac:dyDescent="0.25">
      <c r="C55" s="13" t="str">
        <f>'[2]ODH Localidades 700 Año 1 25030'!$F55</f>
        <v>CAU.Puerto Saija</v>
      </c>
      <c r="D55" s="13" t="str">
        <f t="shared" si="0"/>
        <v>CAU</v>
      </c>
      <c r="E55" s="13">
        <v>1</v>
      </c>
      <c r="F55" t="str">
        <f>IFERROR(IF(E55="","",IF(VLOOKUP(C55,Relacion!A55:A1551,1,FALSE)=C55,"Si","")),"No")</f>
        <v>Si</v>
      </c>
    </row>
    <row r="56" spans="3:6" x14ac:dyDescent="0.25">
      <c r="C56" s="13" t="str">
        <f>'[2]ODH Localidades 700 Año 1 25030'!$F56</f>
        <v>CAU.Sabana</v>
      </c>
      <c r="D56" s="13" t="str">
        <f t="shared" si="0"/>
        <v>CAU</v>
      </c>
      <c r="E56" s="13">
        <v>1</v>
      </c>
      <c r="F56" t="str">
        <f>IFERROR(IF(E56="","",IF(VLOOKUP(C56,Relacion!A56:A1552,1,FALSE)=C56,"Si","")),"No")</f>
        <v>Si</v>
      </c>
    </row>
    <row r="57" spans="3:6" x14ac:dyDescent="0.25">
      <c r="C57" s="13" t="str">
        <f>'[2]ODH Localidades 700 Año 1 25030'!$F57</f>
        <v>CAU.Tetillo</v>
      </c>
      <c r="D57" s="13" t="str">
        <f t="shared" si="0"/>
        <v>CAU</v>
      </c>
      <c r="E57" s="13">
        <v>1</v>
      </c>
      <c r="F57" t="str">
        <f>IFERROR(IF(E57="","",IF(VLOOKUP(C57,Relacion!A57:A1553,1,FALSE)=C57,"Si","")),"No")</f>
        <v>Si</v>
      </c>
    </row>
    <row r="58" spans="3:6" x14ac:dyDescent="0.25">
      <c r="C58" s="13" t="str">
        <f>'[2]ODH Localidades 700 Año 1 25030'!$F58</f>
        <v>CAU.Turmina-2</v>
      </c>
      <c r="D58" s="13" t="str">
        <f t="shared" si="0"/>
        <v>CAU</v>
      </c>
      <c r="E58" s="13">
        <v>1</v>
      </c>
      <c r="F58" t="str">
        <f>IFERROR(IF(E58="","",IF(VLOOKUP(C58,Relacion!A58:A1554,1,FALSE)=C58,"Si","")),"No")</f>
        <v>Si</v>
      </c>
    </row>
    <row r="59" spans="3:6" x14ac:dyDescent="0.25">
      <c r="C59" s="13" t="str">
        <f>'[2]ODH Localidades 700 Año 1 25030'!$F59</f>
        <v>CAU.Yapura</v>
      </c>
      <c r="D59" s="13" t="str">
        <f t="shared" si="0"/>
        <v>CAU</v>
      </c>
      <c r="E59" s="13">
        <v>1</v>
      </c>
      <c r="F59" t="str">
        <f>IFERROR(IF(E59="","",IF(VLOOKUP(C59,Relacion!A59:A1555,1,FALSE)=C59,"Si","")),"No")</f>
        <v>Si</v>
      </c>
    </row>
    <row r="60" spans="3:6" x14ac:dyDescent="0.25">
      <c r="C60" s="13" t="str">
        <f>'[2]ODH Localidades 700 Año 1 25030'!$F60</f>
        <v>HUI.Begonia</v>
      </c>
      <c r="D60" s="13" t="str">
        <f t="shared" si="0"/>
        <v>HUI</v>
      </c>
      <c r="E60" s="13">
        <v>1</v>
      </c>
      <c r="F60" t="str">
        <f>IFERROR(IF(E60="","",IF(VLOOKUP(C60,Relacion!A60:A1556,1,FALSE)=C60,"Si","")),"No")</f>
        <v>Si</v>
      </c>
    </row>
    <row r="61" spans="3:6" x14ac:dyDescent="0.25">
      <c r="C61" s="13" t="str">
        <f>'[2]ODH Localidades 700 Año 1 25030'!$F61</f>
        <v>HUI.Buenos Aires</v>
      </c>
      <c r="D61" s="13" t="str">
        <f t="shared" si="0"/>
        <v>HUI</v>
      </c>
      <c r="E61" s="13">
        <v>1</v>
      </c>
      <c r="F61" t="str">
        <f>IFERROR(IF(E61="","",IF(VLOOKUP(C61,Relacion!A61:A1557,1,FALSE)=C61,"Si","")),"No")</f>
        <v>Si</v>
      </c>
    </row>
    <row r="62" spans="3:6" x14ac:dyDescent="0.25">
      <c r="C62" s="13" t="str">
        <f>'[2]ODH Localidades 700 Año 1 25030'!$F62</f>
        <v>HUI.Zaragoza</v>
      </c>
      <c r="D62" s="13" t="str">
        <f t="shared" si="0"/>
        <v>HUI</v>
      </c>
      <c r="E62" s="13">
        <v>1</v>
      </c>
      <c r="F62" t="str">
        <f>IFERROR(IF(E62="","",IF(VLOOKUP(C62,Relacion!A62:A1558,1,FALSE)=C62,"Si","")),"No")</f>
        <v>Si</v>
      </c>
    </row>
    <row r="63" spans="3:6" x14ac:dyDescent="0.25">
      <c r="C63" s="13" t="str">
        <f>'[2]ODH Localidades 700 Año 1 25030'!$F63</f>
        <v>NAR.La Plata</v>
      </c>
      <c r="D63" s="13" t="str">
        <f t="shared" si="0"/>
        <v>NAR</v>
      </c>
      <c r="E63" s="13">
        <v>1</v>
      </c>
      <c r="F63" t="str">
        <f>IFERROR(IF(E63="","",IF(VLOOKUP(C63,Relacion!A63:A1559,1,FALSE)=C63,"Si","")),"No")</f>
        <v>Si</v>
      </c>
    </row>
    <row r="64" spans="3:6" x14ac:dyDescent="0.25">
      <c r="C64" s="13" t="str">
        <f>'[2]ODH Localidades 700 Año 1 25030'!$F64</f>
        <v>NAR.Santa Anita</v>
      </c>
      <c r="D64" s="13" t="str">
        <f t="shared" si="0"/>
        <v>NAR</v>
      </c>
      <c r="E64" s="13">
        <v>1</v>
      </c>
      <c r="F64" t="str">
        <f>IFERROR(IF(E64="","",IF(VLOOKUP(C64,Relacion!A64:A1560,1,FALSE)=C64,"Si","")),"No")</f>
        <v>Si</v>
      </c>
    </row>
    <row r="65" spans="3:6" x14ac:dyDescent="0.25">
      <c r="C65" s="13" t="str">
        <f>'[2]ODH Localidades 700 Año 1 25030'!$F65</f>
        <v>NAR.Vuelta Larga</v>
      </c>
      <c r="D65" s="13" t="str">
        <f t="shared" si="0"/>
        <v>NAR</v>
      </c>
      <c r="E65" s="13">
        <v>1</v>
      </c>
      <c r="F65" t="str">
        <f>IFERROR(IF(E65="","",IF(VLOOKUP(C65,Relacion!A65:A1561,1,FALSE)=C65,"Si","")),"No")</f>
        <v>Si</v>
      </c>
    </row>
    <row r="66" spans="3:6" x14ac:dyDescent="0.25">
      <c r="C66" s="13" t="str">
        <f>'[2]ODH Localidades 700 Año 1 25030'!$F66</f>
        <v>NAR.Zapote</v>
      </c>
      <c r="D66" s="13" t="str">
        <f t="shared" si="0"/>
        <v>NAR</v>
      </c>
      <c r="E66" s="13">
        <v>1</v>
      </c>
      <c r="F66" t="str">
        <f>IFERROR(IF(E66="","",IF(VLOOKUP(C66,Relacion!A66:A1562,1,FALSE)=C66,"Si","")),"No")</f>
        <v>Si</v>
      </c>
    </row>
    <row r="67" spans="3:6" x14ac:dyDescent="0.25">
      <c r="C67" s="13" t="str">
        <f>'[2]ODH Localidades 700 Año 1 25030'!$F67</f>
        <v>PUT.Buenavista</v>
      </c>
      <c r="D67" s="13" t="str">
        <f t="shared" ref="D67:D130" si="1">(LEFT(C67,3))</f>
        <v>PUT</v>
      </c>
      <c r="E67" s="13">
        <v>1</v>
      </c>
      <c r="F67" t="str">
        <f>IFERROR(IF(E67="","",IF(VLOOKUP(C67,Relacion!A67:A1563,1,FALSE)=C67,"Si","")),"No")</f>
        <v>Si</v>
      </c>
    </row>
    <row r="68" spans="3:6" x14ac:dyDescent="0.25">
      <c r="C68" s="13" t="str">
        <f>'[2]ODH Localidades 700 Año 1 25030'!$F68</f>
        <v>PUT.Burdines</v>
      </c>
      <c r="D68" s="13" t="str">
        <f t="shared" si="1"/>
        <v>PUT</v>
      </c>
      <c r="E68" s="13">
        <v>1</v>
      </c>
      <c r="F68" t="str">
        <f>IFERROR(IF(E68="","",IF(VLOOKUP(C68,Relacion!A68:A1564,1,FALSE)=C68,"Si","")),"No")</f>
        <v>Si</v>
      </c>
    </row>
    <row r="69" spans="3:6" x14ac:dyDescent="0.25">
      <c r="C69" s="13" t="str">
        <f>'[2]ODH Localidades 700 Año 1 25030'!$F69</f>
        <v>PUT.Cabana</v>
      </c>
      <c r="D69" s="13" t="str">
        <f t="shared" si="1"/>
        <v>PUT</v>
      </c>
      <c r="E69" s="13">
        <v>1</v>
      </c>
      <c r="F69" t="str">
        <f>IFERROR(IF(E69="","",IF(VLOOKUP(C69,Relacion!A69:A1565,1,FALSE)=C69,"Si","")),"No")</f>
        <v>Si</v>
      </c>
    </row>
    <row r="70" spans="3:6" x14ac:dyDescent="0.25">
      <c r="C70" s="13" t="str">
        <f>'[2]ODH Localidades 700 Año 1 25030'!$F70</f>
        <v>PUT.Cocoya</v>
      </c>
      <c r="D70" s="13" t="str">
        <f t="shared" si="1"/>
        <v>PUT</v>
      </c>
      <c r="E70" s="13">
        <v>1</v>
      </c>
      <c r="F70" t="str">
        <f>IFERROR(IF(E70="","",IF(VLOOKUP(C70,Relacion!A70:A1566,1,FALSE)=C70,"Si","")),"No")</f>
        <v>Si</v>
      </c>
    </row>
    <row r="71" spans="3:6" x14ac:dyDescent="0.25">
      <c r="C71" s="13" t="str">
        <f>'[2]ODH Localidades 700 Año 1 25030'!$F71</f>
        <v>PUT.El Oasis</v>
      </c>
      <c r="D71" s="13" t="str">
        <f t="shared" si="1"/>
        <v>PUT</v>
      </c>
      <c r="E71" s="13">
        <v>1</v>
      </c>
      <c r="F71" t="str">
        <f>IFERROR(IF(E71="","",IF(VLOOKUP(C71,Relacion!A71:A1567,1,FALSE)=C71,"Si","")),"No")</f>
        <v>Si</v>
      </c>
    </row>
    <row r="72" spans="3:6" x14ac:dyDescent="0.25">
      <c r="C72" s="13" t="str">
        <f>'[2]ODH Localidades 700 Año 1 25030'!$F72</f>
        <v>PUT.Germania</v>
      </c>
      <c r="D72" s="13" t="str">
        <f t="shared" si="1"/>
        <v>PUT</v>
      </c>
      <c r="E72" s="13">
        <v>1</v>
      </c>
      <c r="F72" t="str">
        <f>IFERROR(IF(E72="","",IF(VLOOKUP(C72,Relacion!A72:A1568,1,FALSE)=C72,"Si","")),"No")</f>
        <v>Si</v>
      </c>
    </row>
    <row r="73" spans="3:6" x14ac:dyDescent="0.25">
      <c r="C73" s="13" t="str">
        <f>'[2]ODH Localidades 700 Año 1 25030'!$F73</f>
        <v>PUT.Germania-2</v>
      </c>
      <c r="D73" s="13" t="str">
        <f t="shared" si="1"/>
        <v>PUT</v>
      </c>
      <c r="E73" s="13">
        <v>1</v>
      </c>
      <c r="F73" t="str">
        <f>IFERROR(IF(E73="","",IF(VLOOKUP(C73,Relacion!A73:A1569,1,FALSE)=C73,"Si","")),"No")</f>
        <v>Si</v>
      </c>
    </row>
    <row r="74" spans="3:6" x14ac:dyDescent="0.25">
      <c r="C74" s="13" t="str">
        <f>'[2]ODH Localidades 700 Año 1 25030'!$F74</f>
        <v>PUT.La Chipa</v>
      </c>
      <c r="D74" s="13" t="str">
        <f t="shared" si="1"/>
        <v>PUT</v>
      </c>
      <c r="E74" s="13">
        <v>1</v>
      </c>
      <c r="F74" t="str">
        <f>IFERROR(IF(E74="","",IF(VLOOKUP(C74,Relacion!A74:A1570,1,FALSE)=C74,"Si","")),"No")</f>
        <v>Si</v>
      </c>
    </row>
    <row r="75" spans="3:6" x14ac:dyDescent="0.25">
      <c r="C75" s="13" t="str">
        <f>'[2]ODH Localidades 700 Año 1 25030'!$F75</f>
        <v>PUT.La Herradura</v>
      </c>
      <c r="D75" s="13" t="str">
        <f t="shared" si="1"/>
        <v>PUT</v>
      </c>
      <c r="E75" s="13">
        <v>1</v>
      </c>
      <c r="F75" t="str">
        <f>IFERROR(IF(E75="","",IF(VLOOKUP(C75,Relacion!A75:A1571,1,FALSE)=C75,"Si","")),"No")</f>
        <v>Si</v>
      </c>
    </row>
    <row r="76" spans="3:6" x14ac:dyDescent="0.25">
      <c r="C76" s="13" t="str">
        <f>'[2]ODH Localidades 700 Año 1 25030'!$F76</f>
        <v>PUT.La Pedregosa</v>
      </c>
      <c r="D76" s="13" t="str">
        <f t="shared" si="1"/>
        <v>PUT</v>
      </c>
      <c r="E76" s="13">
        <v>1</v>
      </c>
      <c r="F76" t="str">
        <f>IFERROR(IF(E76="","",IF(VLOOKUP(C76,Relacion!A76:A1572,1,FALSE)=C76,"Si","")),"No")</f>
        <v>Si</v>
      </c>
    </row>
    <row r="77" spans="3:6" x14ac:dyDescent="0.25">
      <c r="C77" s="13" t="str">
        <f>'[2]ODH Localidades 700 Año 1 25030'!$F77</f>
        <v>PUT.Mogambo</v>
      </c>
      <c r="D77" s="13" t="str">
        <f t="shared" si="1"/>
        <v>PUT</v>
      </c>
      <c r="E77" s="13">
        <v>1</v>
      </c>
      <c r="F77" t="str">
        <f>IFERROR(IF(E77="","",IF(VLOOKUP(C77,Relacion!A77:A1573,1,FALSE)=C77,"Si","")),"No")</f>
        <v>Si</v>
      </c>
    </row>
    <row r="78" spans="3:6" x14ac:dyDescent="0.25">
      <c r="C78" s="13" t="str">
        <f>'[2]ODH Localidades 700 Año 1 25030'!$F78</f>
        <v>PUT.Puerto Umbria-2</v>
      </c>
      <c r="D78" s="13" t="str">
        <f t="shared" si="1"/>
        <v>PUT</v>
      </c>
      <c r="E78" s="13">
        <v>1</v>
      </c>
      <c r="F78" t="str">
        <f>IFERROR(IF(E78="","",IF(VLOOKUP(C78,Relacion!A78:A1574,1,FALSE)=C78,"Si","")),"No")</f>
        <v>Si</v>
      </c>
    </row>
    <row r="79" spans="3:6" x14ac:dyDescent="0.25">
      <c r="C79" s="13" t="str">
        <f>'[2]ODH Localidades 700 Año 1 25030'!$F79</f>
        <v>PUT.Remolinos</v>
      </c>
      <c r="D79" s="13" t="str">
        <f t="shared" si="1"/>
        <v>PUT</v>
      </c>
      <c r="E79" s="13">
        <v>1</v>
      </c>
      <c r="F79" t="str">
        <f>IFERROR(IF(E79="","",IF(VLOOKUP(C79,Relacion!A79:A1575,1,FALSE)=C79,"Si","")),"No")</f>
        <v>Si</v>
      </c>
    </row>
    <row r="80" spans="3:6" x14ac:dyDescent="0.25">
      <c r="C80" s="13" t="str">
        <f>'[2]ODH Localidades 700 Año 1 25030'!$F80</f>
        <v>PUT.Resguardo</v>
      </c>
      <c r="D80" s="13" t="str">
        <f t="shared" si="1"/>
        <v>PUT</v>
      </c>
      <c r="E80" s="13">
        <v>1</v>
      </c>
      <c r="F80" t="str">
        <f>IFERROR(IF(E80="","",IF(VLOOKUP(C80,Relacion!A80:A1576,1,FALSE)=C80,"Si","")),"No")</f>
        <v>No</v>
      </c>
    </row>
    <row r="81" spans="3:6" x14ac:dyDescent="0.25">
      <c r="C81" s="13" t="str">
        <f>'[2]ODH Localidades 700 Año 1 25030'!$F81</f>
        <v>PUT.San Luis</v>
      </c>
      <c r="D81" s="13" t="str">
        <f t="shared" si="1"/>
        <v>PUT</v>
      </c>
      <c r="E81" s="13">
        <v>1</v>
      </c>
      <c r="F81" t="str">
        <f>IFERROR(IF(E81="","",IF(VLOOKUP(C81,Relacion!A81:A1577,1,FALSE)=C81,"Si","")),"No")</f>
        <v>Si</v>
      </c>
    </row>
    <row r="82" spans="3:6" x14ac:dyDescent="0.25">
      <c r="C82" s="13" t="str">
        <f>'[2]ODH Localidades 700 Año 1 25030'!$F82</f>
        <v>PUT.San Martin</v>
      </c>
      <c r="D82" s="13" t="str">
        <f t="shared" si="1"/>
        <v>PUT</v>
      </c>
      <c r="E82" s="13">
        <v>1</v>
      </c>
      <c r="F82" t="str">
        <f>IFERROR(IF(E82="","",IF(VLOOKUP(C82,Relacion!A82:A1578,1,FALSE)=C82,"Si","")),"No")</f>
        <v>Si</v>
      </c>
    </row>
    <row r="83" spans="3:6" x14ac:dyDescent="0.25">
      <c r="C83" s="13" t="str">
        <f>'[2]ODH Localidades 700 Año 1 25030'!$F83</f>
        <v>PUT.Sensella</v>
      </c>
      <c r="D83" s="13" t="str">
        <f t="shared" si="1"/>
        <v>PUT</v>
      </c>
      <c r="E83" s="13">
        <v>1</v>
      </c>
      <c r="F83" t="str">
        <f>IFERROR(IF(E83="","",IF(VLOOKUP(C83,Relacion!A83:A1579,1,FALSE)=C83,"Si","")),"No")</f>
        <v>Si</v>
      </c>
    </row>
    <row r="84" spans="3:6" x14ac:dyDescent="0.25">
      <c r="C84" s="13" t="str">
        <f>'[2]ODH Localidades 700 Año 1 25030'!$F84</f>
        <v>PUT.Tesalia-2</v>
      </c>
      <c r="D84" s="13" t="str">
        <f t="shared" si="1"/>
        <v>PUT</v>
      </c>
      <c r="E84" s="13">
        <v>1</v>
      </c>
      <c r="F84" t="str">
        <f>IFERROR(IF(E84="","",IF(VLOOKUP(C84,Relacion!A84:A1580,1,FALSE)=C84,"Si","")),"No")</f>
        <v>Si</v>
      </c>
    </row>
    <row r="85" spans="3:6" x14ac:dyDescent="0.25">
      <c r="C85" s="13" t="str">
        <f>'[2]ODH Localidades 700 Año 1 25030'!$F85</f>
        <v>TOL.El Recreo</v>
      </c>
      <c r="D85" s="13" t="str">
        <f t="shared" si="1"/>
        <v>TOL</v>
      </c>
      <c r="E85" s="13">
        <v>1</v>
      </c>
      <c r="F85" t="str">
        <f>IFERROR(IF(E85="","",IF(VLOOKUP(C85,Relacion!A85:A1581,1,FALSE)=C85,"Si","")),"No")</f>
        <v>Si</v>
      </c>
    </row>
    <row r="86" spans="3:6" x14ac:dyDescent="0.25">
      <c r="C86" s="13" t="str">
        <f>'[2]ODH Localidades 700 Año 1 25030'!$F86</f>
        <v>TOL.San Juan de la China-2</v>
      </c>
      <c r="D86" s="13" t="str">
        <f t="shared" si="1"/>
        <v>TOL</v>
      </c>
      <c r="E86" s="13">
        <v>1</v>
      </c>
      <c r="F86" t="str">
        <f>IFERROR(IF(E86="","",IF(VLOOKUP(C86,Relacion!A86:A1582,1,FALSE)=C86,"Si","")),"No")</f>
        <v>Si</v>
      </c>
    </row>
    <row r="87" spans="3:6" x14ac:dyDescent="0.25">
      <c r="C87" s="13" t="str">
        <f>'[2]ODH Localidades 700 Año 1 25030'!$F87</f>
        <v>VAL.Alto Guacas</v>
      </c>
      <c r="D87" s="13" t="str">
        <f t="shared" si="1"/>
        <v>VAL</v>
      </c>
      <c r="E87" s="13">
        <v>1</v>
      </c>
      <c r="F87" t="str">
        <f>IFERROR(IF(E87="","",IF(VLOOKUP(C87,Relacion!A87:A1583,1,FALSE)=C87,"Si","")),"No")</f>
        <v>Si</v>
      </c>
    </row>
    <row r="88" spans="3:6" x14ac:dyDescent="0.25">
      <c r="C88" s="13" t="str">
        <f>'[2]ODH Localidades 700 Año 1 25030'!$F88</f>
        <v>VAL.Cerro Azul</v>
      </c>
      <c r="D88" s="13" t="str">
        <f t="shared" si="1"/>
        <v>VAL</v>
      </c>
      <c r="E88" s="13">
        <v>1</v>
      </c>
      <c r="F88" t="str">
        <f>IFERROR(IF(E88="","",IF(VLOOKUP(C88,Relacion!A88:A1584,1,FALSE)=C88,"Si","")),"No")</f>
        <v>Si</v>
      </c>
    </row>
    <row r="89" spans="3:6" x14ac:dyDescent="0.25">
      <c r="C89" s="13" t="str">
        <f>'[2]ODH Localidades 700 Año 1 25030'!$F89</f>
        <v>VAL.El Tigre</v>
      </c>
      <c r="D89" s="13" t="str">
        <f t="shared" si="1"/>
        <v>VAL</v>
      </c>
      <c r="E89" s="13">
        <v>1</v>
      </c>
      <c r="F89" t="str">
        <f>IFERROR(IF(E89="","",IF(VLOOKUP(C89,Relacion!A89:A1585,1,FALSE)=C89,"Si","")),"No")</f>
        <v>No</v>
      </c>
    </row>
    <row r="90" spans="3:6" x14ac:dyDescent="0.25">
      <c r="C90" s="13" t="str">
        <f>'[2]ODH Localidades 700 Año 1 25030'!$F90</f>
        <v>VAL.La Comba</v>
      </c>
      <c r="D90" s="13" t="str">
        <f t="shared" si="1"/>
        <v>VAL</v>
      </c>
      <c r="E90" s="13">
        <v>1</v>
      </c>
      <c r="F90" t="str">
        <f>IFERROR(IF(E90="","",IF(VLOOKUP(C90,Relacion!A90:A1586,1,FALSE)=C90,"Si","")),"No")</f>
        <v>No</v>
      </c>
    </row>
    <row r="91" spans="3:6" x14ac:dyDescent="0.25">
      <c r="C91" s="13" t="str">
        <f>'[2]ODH Localidades 700 Año 1 25030'!$F91</f>
        <v>VAL.Papayal</v>
      </c>
      <c r="D91" s="13" t="str">
        <f t="shared" si="1"/>
        <v>VAL</v>
      </c>
      <c r="E91" s="13">
        <v>1</v>
      </c>
      <c r="F91" t="str">
        <f>IFERROR(IF(E91="","",IF(VLOOKUP(C91,Relacion!A91:A1587,1,FALSE)=C91,"Si","")),"No")</f>
        <v>No</v>
      </c>
    </row>
    <row r="92" spans="3:6" x14ac:dyDescent="0.25">
      <c r="C92" s="13" t="str">
        <f>'[2]ODH Localidades 700 Año 1 25030'!$F92</f>
        <v>VAL.Punta Bonita</v>
      </c>
      <c r="D92" s="13" t="str">
        <f t="shared" si="1"/>
        <v>VAL</v>
      </c>
      <c r="E92" s="13">
        <v>1</v>
      </c>
      <c r="F92" t="str">
        <f>IFERROR(IF(E92="","",IF(VLOOKUP(C92,Relacion!A92:A1588,1,FALSE)=C92,"Si","")),"No")</f>
        <v>No</v>
      </c>
    </row>
    <row r="93" spans="3:6" x14ac:dyDescent="0.25">
      <c r="C93" s="13">
        <f>'[2]ODH Localidades 700 Año 1 25030'!$F93</f>
        <v>0</v>
      </c>
      <c r="D93" s="13" t="str">
        <f t="shared" si="1"/>
        <v>0</v>
      </c>
      <c r="E93" s="13"/>
      <c r="F93" t="str">
        <f>IFERROR(IF(E93="","",IF(VLOOKUP(C93,Relacion!A93:A1589,1,FALSE)=C93,"Si","")),"No")</f>
        <v/>
      </c>
    </row>
    <row r="94" spans="3:6" x14ac:dyDescent="0.25">
      <c r="C94" s="13">
        <f>'[2]ODH Localidades 700 Año 1 25030'!$F94</f>
        <v>0</v>
      </c>
      <c r="D94" s="13" t="str">
        <f t="shared" si="1"/>
        <v>0</v>
      </c>
      <c r="E94" s="13"/>
      <c r="F94" t="str">
        <f>IFERROR(IF(E94="","",IF(VLOOKUP(C94,Relacion!A94:A1590,1,FALSE)=C94,"Si","")),"No")</f>
        <v/>
      </c>
    </row>
    <row r="95" spans="3:6" x14ac:dyDescent="0.25">
      <c r="C95" s="13">
        <f>'[2]ODH Localidades 700 Año 1 25030'!$F95</f>
        <v>0</v>
      </c>
      <c r="D95" s="13" t="str">
        <f t="shared" si="1"/>
        <v>0</v>
      </c>
      <c r="E95" s="13"/>
      <c r="F95" t="str">
        <f>IFERROR(IF(E95="","",IF(VLOOKUP(C95,Relacion!A95:A1591,1,FALSE)=C95,"Si","")),"No")</f>
        <v/>
      </c>
    </row>
    <row r="96" spans="3:6" x14ac:dyDescent="0.25">
      <c r="C96" s="13">
        <f>'[2]ODH Localidades 700 Año 1 25030'!$F96</f>
        <v>0</v>
      </c>
      <c r="D96" s="13" t="str">
        <f t="shared" si="1"/>
        <v>0</v>
      </c>
      <c r="E96" s="13"/>
      <c r="F96" t="str">
        <f>IFERROR(IF(E96="","",IF(VLOOKUP(C96,Relacion!A96:A1592,1,FALSE)=C96,"Si","")),"No")</f>
        <v/>
      </c>
    </row>
    <row r="97" spans="3:6" x14ac:dyDescent="0.25">
      <c r="C97" s="13">
        <f>'[2]ODH Localidades 700 Año 1 25030'!$F97</f>
        <v>0</v>
      </c>
      <c r="D97" s="13" t="str">
        <f t="shared" si="1"/>
        <v>0</v>
      </c>
      <c r="E97" s="13"/>
      <c r="F97" t="str">
        <f>IFERROR(IF(E97="","",IF(VLOOKUP(C97,Relacion!A97:A1593,1,FALSE)=C97,"Si","")),"No")</f>
        <v/>
      </c>
    </row>
    <row r="98" spans="3:6" x14ac:dyDescent="0.25">
      <c r="C98" s="13">
        <f>'[2]ODH Localidades 700 Año 1 25030'!$F98</f>
        <v>0</v>
      </c>
      <c r="D98" s="13" t="str">
        <f t="shared" si="1"/>
        <v>0</v>
      </c>
      <c r="E98" s="13"/>
      <c r="F98" t="str">
        <f>IFERROR(IF(E98="","",IF(VLOOKUP(C98,Relacion!A98:A1594,1,FALSE)=C98,"Si","")),"No")</f>
        <v/>
      </c>
    </row>
    <row r="99" spans="3:6" x14ac:dyDescent="0.25">
      <c r="C99" s="13">
        <f>'[2]ODH Localidades 700 Año 1 25030'!$F99</f>
        <v>0</v>
      </c>
      <c r="D99" s="13" t="str">
        <f t="shared" si="1"/>
        <v>0</v>
      </c>
      <c r="E99" s="13"/>
      <c r="F99" t="str">
        <f>IFERROR(IF(E99="","",IF(VLOOKUP(C99,Relacion!A99:A1595,1,FALSE)=C99,"Si","")),"No")</f>
        <v/>
      </c>
    </row>
    <row r="100" spans="3:6" x14ac:dyDescent="0.25">
      <c r="C100" s="13" t="str">
        <f>[3]PESegGeneral24030859!$F100</f>
        <v>PUT.El Caiman</v>
      </c>
      <c r="D100" s="13" t="str">
        <f t="shared" si="1"/>
        <v>PUT</v>
      </c>
      <c r="E100" s="13">
        <v>2</v>
      </c>
      <c r="F100" t="str">
        <f>IFERROR(IF(E100="","",IF(VLOOKUP(C100,Relacion!A100:A1596,1,FALSE)=C100,"Si","")),"No")</f>
        <v>No</v>
      </c>
    </row>
    <row r="101" spans="3:6" x14ac:dyDescent="0.25">
      <c r="C101" s="13" t="str">
        <f>[3]PESegGeneral24030859!$F101</f>
        <v>PUT.El Recreo</v>
      </c>
      <c r="D101" s="13" t="str">
        <f t="shared" si="1"/>
        <v>PUT</v>
      </c>
      <c r="E101" s="13">
        <v>2</v>
      </c>
      <c r="F101" t="str">
        <f>IFERROR(IF(E101="","",IF(VLOOKUP(C101,Relacion!A101:A1597,1,FALSE)=C101,"Si","")),"No")</f>
        <v>Si</v>
      </c>
    </row>
    <row r="102" spans="3:6" x14ac:dyDescent="0.25">
      <c r="C102" s="13" t="str">
        <f>[3]PESegGeneral24030859!$F102</f>
        <v>PUT.Esmeralda Orito</v>
      </c>
      <c r="D102" s="13" t="str">
        <f t="shared" si="1"/>
        <v>PUT</v>
      </c>
      <c r="E102" s="13">
        <v>2</v>
      </c>
      <c r="F102" t="str">
        <f>IFERROR(IF(E102="","",IF(VLOOKUP(C102,Relacion!A102:A1598,1,FALSE)=C102,"Si","")),"No")</f>
        <v>Si</v>
      </c>
    </row>
    <row r="103" spans="3:6" x14ac:dyDescent="0.25">
      <c r="C103" s="13" t="str">
        <f>[3]PESegGeneral24030859!$F103</f>
        <v>PUT.Galilea</v>
      </c>
      <c r="D103" s="13" t="str">
        <f t="shared" si="1"/>
        <v>PUT</v>
      </c>
      <c r="E103" s="13">
        <v>2</v>
      </c>
      <c r="F103" t="str">
        <f>IFERROR(IF(E103="","",IF(VLOOKUP(C103,Relacion!A103:A1599,1,FALSE)=C103,"Si","")),"No")</f>
        <v>Si</v>
      </c>
    </row>
    <row r="104" spans="3:6" x14ac:dyDescent="0.25">
      <c r="C104" s="13" t="str">
        <f>[3]PESegGeneral24030859!$F104</f>
        <v>PUT.Gallinazo</v>
      </c>
      <c r="D104" s="13" t="str">
        <f t="shared" si="1"/>
        <v>PUT</v>
      </c>
      <c r="E104" s="13">
        <v>2</v>
      </c>
      <c r="F104" t="str">
        <f>IFERROR(IF(E104="","",IF(VLOOKUP(C104,Relacion!A104:A1600,1,FALSE)=C104,"Si","")),"No")</f>
        <v>Si</v>
      </c>
    </row>
    <row r="105" spans="3:6" x14ac:dyDescent="0.25">
      <c r="C105" s="13" t="str">
        <f>[3]PESegGeneral24030859!$F105</f>
        <v>PUT.Jose Maria</v>
      </c>
      <c r="D105" s="13" t="str">
        <f t="shared" si="1"/>
        <v>PUT</v>
      </c>
      <c r="E105" s="13">
        <v>2</v>
      </c>
      <c r="F105" t="str">
        <f>IFERROR(IF(E105="","",IF(VLOOKUP(C105,Relacion!A105:A1601,1,FALSE)=C105,"Si","")),"No")</f>
        <v>Si</v>
      </c>
    </row>
    <row r="106" spans="3:6" x14ac:dyDescent="0.25">
      <c r="C106" s="13" t="str">
        <f>[3]PESegGeneral24030859!$F106</f>
        <v>PUT.La Libertad</v>
      </c>
      <c r="D106" s="13" t="str">
        <f t="shared" si="1"/>
        <v>PUT</v>
      </c>
      <c r="E106" s="13">
        <v>2</v>
      </c>
      <c r="F106" t="str">
        <f>IFERROR(IF(E106="","",IF(VLOOKUP(C106,Relacion!A106:A1602,1,FALSE)=C106,"Si","")),"No")</f>
        <v>Si</v>
      </c>
    </row>
    <row r="107" spans="3:6" x14ac:dyDescent="0.25">
      <c r="C107" s="13" t="str">
        <f>[3]PESegGeneral24030859!$F107</f>
        <v>PUT.La Sevilla</v>
      </c>
      <c r="D107" s="13" t="str">
        <f t="shared" si="1"/>
        <v>PUT</v>
      </c>
      <c r="E107" s="13">
        <v>2</v>
      </c>
      <c r="F107" t="str">
        <f>IFERROR(IF(E107="","",IF(VLOOKUP(C107,Relacion!A107:A1603,1,FALSE)=C107,"Si","")),"No")</f>
        <v>Si</v>
      </c>
    </row>
    <row r="108" spans="3:6" x14ac:dyDescent="0.25">
      <c r="C108" s="13" t="str">
        <f>[3]PESegGeneral24030859!$F108</f>
        <v>PUT.La Sultana</v>
      </c>
      <c r="D108" s="13" t="str">
        <f t="shared" si="1"/>
        <v>PUT</v>
      </c>
      <c r="E108" s="13">
        <v>2</v>
      </c>
      <c r="F108" t="str">
        <f>IFERROR(IF(E108="","",IF(VLOOKUP(C108,Relacion!A108:A1604,1,FALSE)=C108,"Si","")),"No")</f>
        <v>Si</v>
      </c>
    </row>
    <row r="109" spans="3:6" x14ac:dyDescent="0.25">
      <c r="C109" s="13" t="str">
        <f>[3]PESegGeneral24030859!$F109</f>
        <v>PUT.Los Andes</v>
      </c>
      <c r="D109" s="13" t="str">
        <f t="shared" si="1"/>
        <v>PUT</v>
      </c>
      <c r="E109" s="13">
        <v>2</v>
      </c>
      <c r="F109" t="str">
        <f>IFERROR(IF(E109="","",IF(VLOOKUP(C109,Relacion!A109:A1605,1,FALSE)=C109,"Si","")),"No")</f>
        <v>No</v>
      </c>
    </row>
    <row r="110" spans="3:6" x14ac:dyDescent="0.25">
      <c r="C110" s="13" t="str">
        <f>[3]PESegGeneral24030859!$F110</f>
        <v>PUT.Montebello</v>
      </c>
      <c r="D110" s="13" t="str">
        <f t="shared" si="1"/>
        <v>PUT</v>
      </c>
      <c r="E110" s="13">
        <v>2</v>
      </c>
      <c r="F110" t="str">
        <f>IFERROR(IF(E110="","",IF(VLOOKUP(C110,Relacion!A110:A1606,1,FALSE)=C110,"Si","")),"No")</f>
        <v>Si</v>
      </c>
    </row>
    <row r="111" spans="3:6" x14ac:dyDescent="0.25">
      <c r="C111" s="13" t="str">
        <f>[3]PESegGeneral24030859!$F111</f>
        <v>PUT.Mundo Nuevo</v>
      </c>
      <c r="D111" s="13" t="str">
        <f t="shared" si="1"/>
        <v>PUT</v>
      </c>
      <c r="E111" s="13">
        <v>2</v>
      </c>
      <c r="F111" t="str">
        <f>IFERROR(IF(E111="","",IF(VLOOKUP(C111,Relacion!A111:A1607,1,FALSE)=C111,"Si","")),"No")</f>
        <v>Si</v>
      </c>
    </row>
    <row r="112" spans="3:6" x14ac:dyDescent="0.25">
      <c r="C112" s="13" t="str">
        <f>[3]PESegGeneral24030859!$F112</f>
        <v>PUT.Nukanchipa</v>
      </c>
      <c r="D112" s="13" t="str">
        <f t="shared" si="1"/>
        <v>PUT</v>
      </c>
      <c r="E112" s="13">
        <v>2</v>
      </c>
      <c r="F112" t="str">
        <f>IFERROR(IF(E112="","",IF(VLOOKUP(C112,Relacion!A112:A1608,1,FALSE)=C112,"Si","")),"No")</f>
        <v>No</v>
      </c>
    </row>
    <row r="113" spans="3:6" x14ac:dyDescent="0.25">
      <c r="C113" s="13" t="str">
        <f>[3]PESegGeneral24030859!$F113</f>
        <v>PUT.Puerto Rico</v>
      </c>
      <c r="D113" s="13" t="str">
        <f t="shared" si="1"/>
        <v>PUT</v>
      </c>
      <c r="E113" s="13">
        <v>2</v>
      </c>
      <c r="F113" t="str">
        <f>IFERROR(IF(E113="","",IF(VLOOKUP(C113,Relacion!A113:A1609,1,FALSE)=C113,"Si","")),"No")</f>
        <v>No</v>
      </c>
    </row>
    <row r="114" spans="3:6" x14ac:dyDescent="0.25">
      <c r="C114" s="13" t="str">
        <f>[3]PESegGeneral24030859!$F114</f>
        <v>PUT.Puerto Silencio</v>
      </c>
      <c r="D114" s="13" t="str">
        <f t="shared" si="1"/>
        <v>PUT</v>
      </c>
      <c r="E114" s="13">
        <v>2</v>
      </c>
      <c r="F114" t="str">
        <f>IFERROR(IF(E114="","",IF(VLOOKUP(C114,Relacion!A114:A1610,1,FALSE)=C114,"Si","")),"No")</f>
        <v>No</v>
      </c>
    </row>
    <row r="115" spans="3:6" x14ac:dyDescent="0.25">
      <c r="C115" s="13" t="str">
        <f>[3]PESegGeneral24030859!$F115</f>
        <v>PUT.San Rafael</v>
      </c>
      <c r="D115" s="13" t="str">
        <f t="shared" si="1"/>
        <v>PUT</v>
      </c>
      <c r="E115" s="13">
        <v>2</v>
      </c>
      <c r="F115" t="str">
        <f>IFERROR(IF(E115="","",IF(VLOOKUP(C115,Relacion!A115:A1611,1,FALSE)=C115,"Si","")),"No")</f>
        <v>Si</v>
      </c>
    </row>
    <row r="116" spans="3:6" x14ac:dyDescent="0.25">
      <c r="C116" s="13" t="str">
        <f>[3]PESegGeneral24030859!$F116</f>
        <v>PUT.San Vicente</v>
      </c>
      <c r="D116" s="13" t="str">
        <f t="shared" si="1"/>
        <v>PUT</v>
      </c>
      <c r="E116" s="13">
        <v>2</v>
      </c>
      <c r="F116" t="str">
        <f>IFERROR(IF(E116="","",IF(VLOOKUP(C116,Relacion!A116:A1612,1,FALSE)=C116,"Si","")),"No")</f>
        <v>Si</v>
      </c>
    </row>
    <row r="117" spans="3:6" x14ac:dyDescent="0.25">
      <c r="C117" s="13" t="str">
        <f>[3]PESegGeneral24030859!$F117</f>
        <v>PUT.Simon Bolivar</v>
      </c>
      <c r="D117" s="13" t="str">
        <f t="shared" si="1"/>
        <v>PUT</v>
      </c>
      <c r="E117" s="13">
        <v>2</v>
      </c>
      <c r="F117" t="str">
        <f>IFERROR(IF(E117="","",IF(VLOOKUP(C117,Relacion!A117:A1613,1,FALSE)=C117,"Si","")),"No")</f>
        <v>Si</v>
      </c>
    </row>
    <row r="118" spans="3:6" x14ac:dyDescent="0.25">
      <c r="C118" s="13" t="str">
        <f>[3]PESegGeneral24030859!$F118</f>
        <v>PUT.V Nuevo Progreso</v>
      </c>
      <c r="D118" s="13" t="str">
        <f t="shared" si="1"/>
        <v>PUT</v>
      </c>
      <c r="E118" s="13">
        <v>2</v>
      </c>
      <c r="F118" t="str">
        <f>IFERROR(IF(E118="","",IF(VLOOKUP(C118,Relacion!A118:A1614,1,FALSE)=C118,"Si","")),"No")</f>
        <v>Si</v>
      </c>
    </row>
    <row r="119" spans="3:6" x14ac:dyDescent="0.25">
      <c r="C119" s="13" t="str">
        <f>[3]PESegGeneral24030859!$F119</f>
        <v>TOL.Cabildo</v>
      </c>
      <c r="D119" s="13" t="str">
        <f t="shared" si="1"/>
        <v>TOL</v>
      </c>
      <c r="E119" s="13">
        <v>2</v>
      </c>
      <c r="F119" t="str">
        <f>IFERROR(IF(E119="","",IF(VLOOKUP(C119,Relacion!A119:A1615,1,FALSE)=C119,"Si","")),"No")</f>
        <v>Si</v>
      </c>
    </row>
    <row r="120" spans="3:6" x14ac:dyDescent="0.25">
      <c r="C120" s="13" t="str">
        <f>[3]PESegGeneral24030859!$F120</f>
        <v>TOL.El Caucho</v>
      </c>
      <c r="D120" s="13" t="str">
        <f t="shared" si="1"/>
        <v>TOL</v>
      </c>
      <c r="E120" s="13">
        <v>2</v>
      </c>
      <c r="F120" t="str">
        <f>IFERROR(IF(E120="","",IF(VLOOKUP(C120,Relacion!A120:A1616,1,FALSE)=C120,"Si","")),"No")</f>
        <v>Si</v>
      </c>
    </row>
    <row r="121" spans="3:6" x14ac:dyDescent="0.25">
      <c r="C121" s="13">
        <f>[3]PESegGeneral24030859!$F121</f>
        <v>0</v>
      </c>
      <c r="D121" s="13" t="str">
        <f t="shared" si="1"/>
        <v>0</v>
      </c>
      <c r="E121" s="13"/>
      <c r="F121" t="str">
        <f>IFERROR(IF(E121="","",IF(VLOOKUP(C121,Relacion!A121:A1617,1,FALSE)=C121,"Si","")),"No")</f>
        <v/>
      </c>
    </row>
    <row r="122" spans="3:6" x14ac:dyDescent="0.25">
      <c r="C122" s="13">
        <f>[3]PESegGeneral24030859!$F122</f>
        <v>0</v>
      </c>
      <c r="D122" s="13" t="str">
        <f t="shared" si="1"/>
        <v>0</v>
      </c>
      <c r="E122" s="13"/>
      <c r="F122" t="str">
        <f>IFERROR(IF(E122="","",IF(VLOOKUP(C122,Relacion!A122:A1618,1,FALSE)=C122,"Si","")),"No")</f>
        <v/>
      </c>
    </row>
    <row r="123" spans="3:6" x14ac:dyDescent="0.25">
      <c r="C123" s="13">
        <f>[3]PESegGeneral24030859!$F123</f>
        <v>0</v>
      </c>
      <c r="D123" s="13" t="str">
        <f t="shared" si="1"/>
        <v>0</v>
      </c>
      <c r="E123" s="13"/>
      <c r="F123" t="str">
        <f>IFERROR(IF(E123="","",IF(VLOOKUP(C123,Relacion!A123:A1619,1,FALSE)=C123,"Si","")),"No")</f>
        <v/>
      </c>
    </row>
    <row r="124" spans="3:6" x14ac:dyDescent="0.25">
      <c r="C124" s="13">
        <f>[3]PESegGeneral24030859!$F124</f>
        <v>0</v>
      </c>
      <c r="D124" s="13" t="str">
        <f t="shared" si="1"/>
        <v>0</v>
      </c>
      <c r="E124" s="13"/>
      <c r="F124" t="str">
        <f>IFERROR(IF(E124="","",IF(VLOOKUP(C124,Relacion!A124:A1620,1,FALSE)=C124,"Si","")),"No")</f>
        <v/>
      </c>
    </row>
    <row r="125" spans="3:6" x14ac:dyDescent="0.25">
      <c r="C125" s="13">
        <f>[3]PESegGeneral24030859!$F125</f>
        <v>0</v>
      </c>
      <c r="D125" s="13" t="str">
        <f t="shared" si="1"/>
        <v>0</v>
      </c>
      <c r="E125" s="13"/>
      <c r="F125" t="str">
        <f>IFERROR(IF(E125="","",IF(VLOOKUP(C125,Relacion!A125:A1621,1,FALSE)=C125,"Si","")),"No")</f>
        <v/>
      </c>
    </row>
    <row r="126" spans="3:6" x14ac:dyDescent="0.25">
      <c r="C126" s="13">
        <f>[3]PESegGeneral24030859!$F126</f>
        <v>0</v>
      </c>
      <c r="D126" s="13" t="str">
        <f t="shared" si="1"/>
        <v>0</v>
      </c>
      <c r="E126" s="13"/>
      <c r="F126" t="str">
        <f>IFERROR(IF(E126="","",IF(VLOOKUP(C126,Relacion!A126:A1622,1,FALSE)=C126,"Si","")),"No")</f>
        <v/>
      </c>
    </row>
    <row r="127" spans="3:6" x14ac:dyDescent="0.25">
      <c r="C127" s="13">
        <f>[3]PESegGeneral24030859!$F127</f>
        <v>0</v>
      </c>
      <c r="D127" s="13" t="str">
        <f t="shared" si="1"/>
        <v>0</v>
      </c>
      <c r="E127" s="13"/>
      <c r="F127" t="str">
        <f>IFERROR(IF(E127="","",IF(VLOOKUP(C127,Relacion!A127:A1623,1,FALSE)=C127,"Si","")),"No")</f>
        <v/>
      </c>
    </row>
    <row r="128" spans="3:6" x14ac:dyDescent="0.25">
      <c r="C128" s="13">
        <f>[3]PESegGeneral24030859!$F128</f>
        <v>0</v>
      </c>
      <c r="D128" s="13" t="str">
        <f t="shared" si="1"/>
        <v>0</v>
      </c>
      <c r="E128" s="13"/>
      <c r="F128" t="str">
        <f>IFERROR(IF(E128="","",IF(VLOOKUP(C128,Relacion!A128:A1624,1,FALSE)=C128,"Si","")),"No")</f>
        <v/>
      </c>
    </row>
    <row r="129" spans="3:6" x14ac:dyDescent="0.25">
      <c r="C129" s="13">
        <f>[3]PESegGeneral24030859!$F129</f>
        <v>0</v>
      </c>
      <c r="D129" s="13" t="str">
        <f t="shared" si="1"/>
        <v>0</v>
      </c>
      <c r="E129" s="13"/>
      <c r="F129" t="str">
        <f>IFERROR(IF(E129="","",IF(VLOOKUP(C129,Relacion!A129:A1625,1,FALSE)=C129,"Si","")),"No")</f>
        <v/>
      </c>
    </row>
    <row r="130" spans="3:6" x14ac:dyDescent="0.25">
      <c r="C130" s="13">
        <f>[3]PESegGeneral24030859!$F130</f>
        <v>0</v>
      </c>
      <c r="D130" s="13" t="str">
        <f t="shared" si="1"/>
        <v>0</v>
      </c>
      <c r="E130" s="13"/>
      <c r="F130" t="str">
        <f>IFERROR(IF(E130="","",IF(VLOOKUP(C130,Relacion!A130:A1626,1,FALSE)=C130,"Si","")),"No")</f>
        <v/>
      </c>
    </row>
    <row r="131" spans="3:6" x14ac:dyDescent="0.25">
      <c r="C131" s="13">
        <f>[3]PESegGeneral24030859!$F131</f>
        <v>0</v>
      </c>
      <c r="D131" s="13" t="str">
        <f t="shared" ref="D131:D194" si="2">(LEFT(C131,3))</f>
        <v>0</v>
      </c>
      <c r="E131" s="13"/>
      <c r="F131" t="str">
        <f>IFERROR(IF(E131="","",IF(VLOOKUP(C131,Relacion!A131:A1627,1,FALSE)=C131,"Si","")),"No")</f>
        <v/>
      </c>
    </row>
    <row r="132" spans="3:6" x14ac:dyDescent="0.25">
      <c r="C132" s="13">
        <f>[3]PESegGeneral24030859!$F132</f>
        <v>0</v>
      </c>
      <c r="D132" s="13" t="str">
        <f t="shared" si="2"/>
        <v>0</v>
      </c>
      <c r="E132" s="13"/>
      <c r="F132" t="str">
        <f>IFERROR(IF(E132="","",IF(VLOOKUP(C132,Relacion!A132:A1628,1,FALSE)=C132,"Si","")),"No")</f>
        <v/>
      </c>
    </row>
    <row r="133" spans="3:6" x14ac:dyDescent="0.25">
      <c r="C133" s="13">
        <f>[3]PESegGeneral24030859!$F133</f>
        <v>0</v>
      </c>
      <c r="D133" s="13" t="str">
        <f t="shared" si="2"/>
        <v>0</v>
      </c>
      <c r="E133" s="13"/>
      <c r="F133" t="str">
        <f>IFERROR(IF(E133="","",IF(VLOOKUP(C133,Relacion!A133:A1629,1,FALSE)=C133,"Si","")),"No")</f>
        <v/>
      </c>
    </row>
    <row r="134" spans="3:6" x14ac:dyDescent="0.25">
      <c r="C134" s="13">
        <f>[3]PESegGeneral24030859!$F134</f>
        <v>0</v>
      </c>
      <c r="D134" s="13" t="str">
        <f t="shared" si="2"/>
        <v>0</v>
      </c>
      <c r="E134" s="13"/>
      <c r="F134" t="str">
        <f>IFERROR(IF(E134="","",IF(VLOOKUP(C134,Relacion!A134:A1630,1,FALSE)=C134,"Si","")),"No")</f>
        <v/>
      </c>
    </row>
    <row r="135" spans="3:6" x14ac:dyDescent="0.25">
      <c r="C135" s="13">
        <f>[3]PESegGeneral24030859!$F135</f>
        <v>0</v>
      </c>
      <c r="D135" s="13" t="str">
        <f t="shared" si="2"/>
        <v>0</v>
      </c>
      <c r="E135" s="13"/>
      <c r="F135" t="str">
        <f>IFERROR(IF(E135="","",IF(VLOOKUP(C135,Relacion!A135:A1631,1,FALSE)=C135,"Si","")),"No")</f>
        <v/>
      </c>
    </row>
    <row r="136" spans="3:6" x14ac:dyDescent="0.25">
      <c r="C136" s="13">
        <f>[3]PESegGeneral24030859!$F136</f>
        <v>0</v>
      </c>
      <c r="D136" s="13" t="str">
        <f t="shared" si="2"/>
        <v>0</v>
      </c>
      <c r="E136" s="13"/>
      <c r="F136" t="str">
        <f>IFERROR(IF(E136="","",IF(VLOOKUP(C136,Relacion!A136:A1632,1,FALSE)=C136,"Si","")),"No")</f>
        <v/>
      </c>
    </row>
    <row r="137" spans="3:6" x14ac:dyDescent="0.25">
      <c r="C137" s="13">
        <f>[3]PESegGeneral24030859!$F137</f>
        <v>0</v>
      </c>
      <c r="D137" s="13" t="str">
        <f t="shared" si="2"/>
        <v>0</v>
      </c>
      <c r="E137" s="13"/>
      <c r="F137" t="str">
        <f>IFERROR(IF(E137="","",IF(VLOOKUP(C137,Relacion!A137:A1633,1,FALSE)=C137,"Si","")),"No")</f>
        <v/>
      </c>
    </row>
    <row r="138" spans="3:6" x14ac:dyDescent="0.25">
      <c r="C138" s="13">
        <f>[3]PESegGeneral24030859!$F138</f>
        <v>0</v>
      </c>
      <c r="D138" s="13" t="str">
        <f t="shared" si="2"/>
        <v>0</v>
      </c>
      <c r="E138" s="13"/>
      <c r="F138" t="str">
        <f>IFERROR(IF(E138="","",IF(VLOOKUP(C138,Relacion!A138:A1634,1,FALSE)=C138,"Si","")),"No")</f>
        <v/>
      </c>
    </row>
    <row r="139" spans="3:6" x14ac:dyDescent="0.25">
      <c r="C139" s="13">
        <f>[3]PESegGeneral24030859!$F139</f>
        <v>0</v>
      </c>
      <c r="D139" s="13" t="str">
        <f t="shared" si="2"/>
        <v>0</v>
      </c>
      <c r="E139" s="13"/>
      <c r="F139" t="str">
        <f>IFERROR(IF(E139="","",IF(VLOOKUP(C139,Relacion!A139:A1635,1,FALSE)=C139,"Si","")),"No")</f>
        <v/>
      </c>
    </row>
    <row r="140" spans="3:6" x14ac:dyDescent="0.25">
      <c r="C140" s="13">
        <f>[3]PESegGeneral24030859!$F140</f>
        <v>0</v>
      </c>
      <c r="D140" s="13" t="str">
        <f t="shared" si="2"/>
        <v>0</v>
      </c>
      <c r="E140" s="13"/>
      <c r="F140" t="str">
        <f>IFERROR(IF(E140="","",IF(VLOOKUP(C140,Relacion!A140:A1636,1,FALSE)=C140,"Si","")),"No")</f>
        <v/>
      </c>
    </row>
    <row r="141" spans="3:6" x14ac:dyDescent="0.25">
      <c r="C141" s="13">
        <f>[3]PESegGeneral24030859!$F141</f>
        <v>0</v>
      </c>
      <c r="D141" s="13" t="str">
        <f t="shared" si="2"/>
        <v>0</v>
      </c>
      <c r="E141" s="13"/>
      <c r="F141" t="str">
        <f>IFERROR(IF(E141="","",IF(VLOOKUP(C141,Relacion!A141:A1637,1,FALSE)=C141,"Si","")),"No")</f>
        <v/>
      </c>
    </row>
    <row r="142" spans="3:6" x14ac:dyDescent="0.25">
      <c r="C142" s="13">
        <f>[3]PESegGeneral24030859!$F142</f>
        <v>0</v>
      </c>
      <c r="D142" s="13" t="str">
        <f t="shared" si="2"/>
        <v>0</v>
      </c>
      <c r="E142" s="13"/>
      <c r="F142" t="str">
        <f>IFERROR(IF(E142="","",IF(VLOOKUP(C142,Relacion!A142:A1638,1,FALSE)=C142,"Si","")),"No")</f>
        <v/>
      </c>
    </row>
    <row r="143" spans="3:6" x14ac:dyDescent="0.25">
      <c r="C143" s="13">
        <f>[3]PESegGeneral24030859!$F143</f>
        <v>0</v>
      </c>
      <c r="D143" s="13" t="str">
        <f t="shared" si="2"/>
        <v>0</v>
      </c>
      <c r="E143" s="13"/>
      <c r="F143" t="str">
        <f>IFERROR(IF(E143="","",IF(VLOOKUP(C143,Relacion!A143:A1639,1,FALSE)=C143,"Si","")),"No")</f>
        <v/>
      </c>
    </row>
    <row r="144" spans="3:6" x14ac:dyDescent="0.25">
      <c r="C144" s="13">
        <f>[3]PESegGeneral24030859!$F144</f>
        <v>0</v>
      </c>
      <c r="D144" s="13" t="str">
        <f t="shared" si="2"/>
        <v>0</v>
      </c>
      <c r="E144" s="13"/>
      <c r="F144" t="str">
        <f>IFERROR(IF(E144="","",IF(VLOOKUP(C144,Relacion!A144:A1640,1,FALSE)=C144,"Si","")),"No")</f>
        <v/>
      </c>
    </row>
    <row r="145" spans="3:6" x14ac:dyDescent="0.25">
      <c r="C145" s="13">
        <f>[3]PESegGeneral24030859!$F145</f>
        <v>0</v>
      </c>
      <c r="D145" s="13" t="str">
        <f t="shared" si="2"/>
        <v>0</v>
      </c>
      <c r="E145" s="13"/>
      <c r="F145" t="str">
        <f>IFERROR(IF(E145="","",IF(VLOOKUP(C145,Relacion!A145:A1641,1,FALSE)=C145,"Si","")),"No")</f>
        <v/>
      </c>
    </row>
    <row r="146" spans="3:6" x14ac:dyDescent="0.25">
      <c r="C146" s="13">
        <f>[3]PESegGeneral24030859!$F146</f>
        <v>0</v>
      </c>
      <c r="D146" s="13" t="str">
        <f t="shared" si="2"/>
        <v>0</v>
      </c>
      <c r="E146" s="13"/>
      <c r="F146" t="str">
        <f>IFERROR(IF(E146="","",IF(VLOOKUP(C146,Relacion!A146:A1642,1,FALSE)=C146,"Si","")),"No")</f>
        <v/>
      </c>
    </row>
    <row r="147" spans="3:6" x14ac:dyDescent="0.25">
      <c r="C147" s="13">
        <f>[3]PESegGeneral24030859!$F147</f>
        <v>0</v>
      </c>
      <c r="D147" s="13" t="str">
        <f t="shared" si="2"/>
        <v>0</v>
      </c>
      <c r="E147" s="13"/>
      <c r="F147" t="str">
        <f>IFERROR(IF(E147="","",IF(VLOOKUP(C147,Relacion!A147:A1643,1,FALSE)=C147,"Si","")),"No")</f>
        <v/>
      </c>
    </row>
    <row r="148" spans="3:6" x14ac:dyDescent="0.25">
      <c r="C148" s="13">
        <f>[3]PESegGeneral24030859!$F148</f>
        <v>0</v>
      </c>
      <c r="D148" s="13" t="str">
        <f t="shared" si="2"/>
        <v>0</v>
      </c>
      <c r="E148" s="13"/>
      <c r="F148" t="str">
        <f>IFERROR(IF(E148="","",IF(VLOOKUP(C148,Relacion!A148:A1644,1,FALSE)=C148,"Si","")),"No")</f>
        <v/>
      </c>
    </row>
    <row r="149" spans="3:6" x14ac:dyDescent="0.25">
      <c r="C149" s="13">
        <f>[3]PESegGeneral24030859!$F149</f>
        <v>0</v>
      </c>
      <c r="D149" s="13" t="str">
        <f t="shared" si="2"/>
        <v>0</v>
      </c>
      <c r="E149" s="13"/>
      <c r="F149" t="str">
        <f>IFERROR(IF(E149="","",IF(VLOOKUP(C149,Relacion!A149:A1645,1,FALSE)=C149,"Si","")),"No")</f>
        <v/>
      </c>
    </row>
    <row r="150" spans="3:6" x14ac:dyDescent="0.25">
      <c r="C150" s="13">
        <f>[3]PESegGeneral24030859!$F150</f>
        <v>0</v>
      </c>
      <c r="D150" s="13" t="str">
        <f t="shared" si="2"/>
        <v>0</v>
      </c>
      <c r="E150" s="13"/>
      <c r="F150" t="str">
        <f>IFERROR(IF(E150="","",IF(VLOOKUP(C150,Relacion!A150:A1646,1,FALSE)=C150,"Si","")),"No")</f>
        <v/>
      </c>
    </row>
    <row r="151" spans="3:6" x14ac:dyDescent="0.25">
      <c r="C151" s="13" t="str">
        <f>[4]PESegGeneral25030910!$F2</f>
        <v>CAQ.Animas Altas</v>
      </c>
      <c r="D151" s="13" t="str">
        <f t="shared" si="2"/>
        <v>CAQ</v>
      </c>
      <c r="E151" s="13">
        <v>3</v>
      </c>
      <c r="F151" t="str">
        <f>IFERROR(IF(E151="","",IF(VLOOKUP(C151,Relacion!A151:A1647,1,FALSE)=C151,"Si","")),"No")</f>
        <v>No</v>
      </c>
    </row>
    <row r="152" spans="3:6" x14ac:dyDescent="0.25">
      <c r="C152" s="13" t="str">
        <f>[4]PESegGeneral25030910!$F3</f>
        <v>CAQ.Billar</v>
      </c>
      <c r="D152" s="13" t="str">
        <f t="shared" si="2"/>
        <v>CAQ</v>
      </c>
      <c r="E152" s="13">
        <v>3</v>
      </c>
      <c r="F152" t="str">
        <f>IFERROR(IF(E152="","",IF(VLOOKUP(C152,Relacion!A152:A1648,1,FALSE)=C152,"Si","")),"No")</f>
        <v>No</v>
      </c>
    </row>
    <row r="153" spans="3:6" x14ac:dyDescent="0.25">
      <c r="C153" s="13" t="str">
        <f>[4]PESegGeneral25030910!$F4</f>
        <v>CAQ.Cuemani</v>
      </c>
      <c r="D153" s="13" t="str">
        <f t="shared" si="2"/>
        <v>CAQ</v>
      </c>
      <c r="E153" s="13">
        <v>3</v>
      </c>
      <c r="F153" t="str">
        <f>IFERROR(IF(E153="","",IF(VLOOKUP(C153,Relacion!A153:A1649,1,FALSE)=C153,"Si","")),"No")</f>
        <v>No</v>
      </c>
    </row>
    <row r="154" spans="3:6" x14ac:dyDescent="0.25">
      <c r="C154" s="13" t="str">
        <f>[4]PESegGeneral25030910!$F5</f>
        <v>CAQ.Delicias</v>
      </c>
      <c r="D154" s="13" t="str">
        <f t="shared" si="2"/>
        <v>CAQ</v>
      </c>
      <c r="E154" s="13">
        <v>3</v>
      </c>
      <c r="F154" t="str">
        <f>IFERROR(IF(E154="","",IF(VLOOKUP(C154,Relacion!A154:A1650,1,FALSE)=C154,"Si","")),"No")</f>
        <v>No</v>
      </c>
    </row>
    <row r="155" spans="3:6" x14ac:dyDescent="0.25">
      <c r="C155" s="13" t="str">
        <f>[4]PESegGeneral25030910!$F6</f>
        <v>CAQ.El Barro</v>
      </c>
      <c r="D155" s="13" t="str">
        <f t="shared" si="2"/>
        <v>CAQ</v>
      </c>
      <c r="E155" s="13">
        <v>3</v>
      </c>
      <c r="F155" t="str">
        <f>IFERROR(IF(E155="","",IF(VLOOKUP(C155,Relacion!A155:A1651,1,FALSE)=C155,"Si","")),"No")</f>
        <v>No</v>
      </c>
    </row>
    <row r="156" spans="3:6" x14ac:dyDescent="0.25">
      <c r="C156" s="13" t="str">
        <f>[4]PESegGeneral25030910!$F7</f>
        <v>CAQ.El Bolivar</v>
      </c>
      <c r="D156" s="13" t="str">
        <f t="shared" si="2"/>
        <v>CAQ</v>
      </c>
      <c r="E156" s="13">
        <v>3</v>
      </c>
      <c r="F156" t="str">
        <f>IFERROR(IF(E156="","",IF(VLOOKUP(C156,Relacion!A156:A1652,1,FALSE)=C156,"Si","")),"No")</f>
        <v>No</v>
      </c>
    </row>
    <row r="157" spans="3:6" x14ac:dyDescent="0.25">
      <c r="C157" s="13" t="str">
        <f>[4]PESegGeneral25030910!$F8</f>
        <v>CAQ.El Cafe</v>
      </c>
      <c r="D157" s="13" t="str">
        <f t="shared" si="2"/>
        <v>CAQ</v>
      </c>
      <c r="E157" s="13">
        <v>3</v>
      </c>
      <c r="F157" t="str">
        <f>IFERROR(IF(E157="","",IF(VLOOKUP(C157,Relacion!A157:A1653,1,FALSE)=C157,"Si","")),"No")</f>
        <v>No</v>
      </c>
    </row>
    <row r="158" spans="3:6" x14ac:dyDescent="0.25">
      <c r="C158" s="13" t="str">
        <f>[4]PESegGeneral25030910!$F9</f>
        <v>CAQ.El Mirador</v>
      </c>
      <c r="D158" s="13" t="str">
        <f t="shared" si="2"/>
        <v>CAQ</v>
      </c>
      <c r="E158" s="13">
        <v>3</v>
      </c>
      <c r="F158" t="str">
        <f>IFERROR(IF(E158="","",IF(VLOOKUP(C158,Relacion!A158:A1654,1,FALSE)=C158,"Si","")),"No")</f>
        <v>No</v>
      </c>
    </row>
    <row r="159" spans="3:6" x14ac:dyDescent="0.25">
      <c r="C159" s="13" t="str">
        <f>[4]PESegGeneral25030910!$F10</f>
        <v>CAQ.El Prado</v>
      </c>
      <c r="D159" s="13" t="str">
        <f t="shared" si="2"/>
        <v>CAQ</v>
      </c>
      <c r="E159" s="13">
        <v>3</v>
      </c>
      <c r="F159" t="str">
        <f>IFERROR(IF(E159="","",IF(VLOOKUP(C159,Relacion!A159:A1655,1,FALSE)=C159,"Si","")),"No")</f>
        <v>No</v>
      </c>
    </row>
    <row r="160" spans="3:6" x14ac:dyDescent="0.25">
      <c r="C160" s="13" t="str">
        <f>[4]PESegGeneral25030910!$F11</f>
        <v>CAQ.La Cuchilla</v>
      </c>
      <c r="D160" s="13" t="str">
        <f t="shared" si="2"/>
        <v>CAQ</v>
      </c>
      <c r="E160" s="13">
        <v>3</v>
      </c>
      <c r="F160" t="str">
        <f>IFERROR(IF(E160="","",IF(VLOOKUP(C160,Relacion!A160:A1656,1,FALSE)=C160,"Si","")),"No")</f>
        <v>No</v>
      </c>
    </row>
    <row r="161" spans="3:6" x14ac:dyDescent="0.25">
      <c r="C161" s="13" t="str">
        <f>[4]PESegGeneral25030910!$F12</f>
        <v>CAQ.La Magdalena</v>
      </c>
      <c r="D161" s="13" t="str">
        <f t="shared" si="2"/>
        <v>CAQ</v>
      </c>
      <c r="E161" s="13">
        <v>3</v>
      </c>
      <c r="F161" t="str">
        <f>IFERROR(IF(E161="","",IF(VLOOKUP(C161,Relacion!A161:A1657,1,FALSE)=C161,"Si","")),"No")</f>
        <v>No</v>
      </c>
    </row>
    <row r="162" spans="3:6" x14ac:dyDescent="0.25">
      <c r="C162" s="13" t="str">
        <f>[4]PESegGeneral25030910!$F13</f>
        <v>CAQ.La Playa</v>
      </c>
      <c r="D162" s="13" t="str">
        <f t="shared" si="2"/>
        <v>CAQ</v>
      </c>
      <c r="E162" s="13">
        <v>3</v>
      </c>
      <c r="F162" t="str">
        <f>IFERROR(IF(E162="","",IF(VLOOKUP(C162,Relacion!A162:A1658,1,FALSE)=C162,"Si","")),"No")</f>
        <v>No</v>
      </c>
    </row>
    <row r="163" spans="3:6" x14ac:dyDescent="0.25">
      <c r="C163" s="13" t="str">
        <f>[4]PESegGeneral25030910!$F14</f>
        <v>CAQ.La Teofila</v>
      </c>
      <c r="D163" s="13" t="str">
        <f t="shared" si="2"/>
        <v>CAQ</v>
      </c>
      <c r="E163" s="13">
        <v>3</v>
      </c>
      <c r="F163" t="str">
        <f>IFERROR(IF(E163="","",IF(VLOOKUP(C163,Relacion!A163:A1659,1,FALSE)=C163,"Si","")),"No")</f>
        <v>No</v>
      </c>
    </row>
    <row r="164" spans="3:6" x14ac:dyDescent="0.25">
      <c r="C164" s="13" t="str">
        <f>[4]PESegGeneral25030910!$F15</f>
        <v>CAQ.Los Angeles</v>
      </c>
      <c r="D164" s="13" t="str">
        <f t="shared" si="2"/>
        <v>CAQ</v>
      </c>
      <c r="E164" s="13">
        <v>3</v>
      </c>
      <c r="F164" t="str">
        <f>IFERROR(IF(E164="","",IF(VLOOKUP(C164,Relacion!A164:A1660,1,FALSE)=C164,"Si","")),"No")</f>
        <v>No</v>
      </c>
    </row>
    <row r="165" spans="3:6" x14ac:dyDescent="0.25">
      <c r="C165" s="13" t="str">
        <f>[4]PESegGeneral25030910!$F16</f>
        <v>CAQ.Los Estrechos</v>
      </c>
      <c r="D165" s="13" t="str">
        <f t="shared" si="2"/>
        <v>CAQ</v>
      </c>
      <c r="E165" s="13">
        <v>3</v>
      </c>
      <c r="F165" t="str">
        <f>IFERROR(IF(E165="","",IF(VLOOKUP(C165,Relacion!A165:A1661,1,FALSE)=C165,"Si","")),"No")</f>
        <v>No</v>
      </c>
    </row>
    <row r="166" spans="3:6" x14ac:dyDescent="0.25">
      <c r="C166" s="13" t="str">
        <f>[4]PESegGeneral25030910!$F17</f>
        <v>CAQ.Los Pozos</v>
      </c>
      <c r="D166" s="13" t="str">
        <f t="shared" si="2"/>
        <v>CAQ</v>
      </c>
      <c r="E166" s="13">
        <v>3</v>
      </c>
      <c r="F166" t="str">
        <f>IFERROR(IF(E166="","",IF(VLOOKUP(C166,Relacion!A166:A1662,1,FALSE)=C166,"Si","")),"No")</f>
        <v>No</v>
      </c>
    </row>
    <row r="167" spans="3:6" x14ac:dyDescent="0.25">
      <c r="C167" s="13" t="str">
        <f>[4]PESegGeneral25030910!$F18</f>
        <v>CAQ.Monserrate</v>
      </c>
      <c r="D167" s="13" t="str">
        <f t="shared" si="2"/>
        <v>CAQ</v>
      </c>
      <c r="E167" s="13">
        <v>3</v>
      </c>
      <c r="F167" t="str">
        <f>IFERROR(IF(E167="","",IF(VLOOKUP(C167,Relacion!A167:A1663,1,FALSE)=C167,"Si","")),"No")</f>
        <v>No</v>
      </c>
    </row>
    <row r="168" spans="3:6" x14ac:dyDescent="0.25">
      <c r="C168" s="13" t="str">
        <f>[4]PESegGeneral25030910!$F19</f>
        <v>CAQ.Monte Adentro</v>
      </c>
      <c r="D168" s="13" t="str">
        <f t="shared" si="2"/>
        <v>CAQ</v>
      </c>
      <c r="E168" s="13">
        <v>3</v>
      </c>
      <c r="F168" t="str">
        <f>IFERROR(IF(E168="","",IF(VLOOKUP(C168,Relacion!A168:A1664,1,FALSE)=C168,"Si","")),"No")</f>
        <v>No</v>
      </c>
    </row>
    <row r="169" spans="3:6" x14ac:dyDescent="0.25">
      <c r="C169" s="13" t="str">
        <f>[4]PESegGeneral25030910!$F20</f>
        <v>CAQ.Nueva Ilusion</v>
      </c>
      <c r="D169" s="13" t="str">
        <f t="shared" si="2"/>
        <v>CAQ</v>
      </c>
      <c r="E169" s="13">
        <v>3</v>
      </c>
      <c r="F169" t="str">
        <f>IFERROR(IF(E169="","",IF(VLOOKUP(C169,Relacion!A169:A1665,1,FALSE)=C169,"Si","")),"No")</f>
        <v>No</v>
      </c>
    </row>
    <row r="170" spans="3:6" x14ac:dyDescent="0.25">
      <c r="C170" s="13" t="str">
        <f>[4]PESegGeneral25030910!$F21</f>
        <v>CAQ.Pena Roja</v>
      </c>
      <c r="D170" s="13" t="str">
        <f t="shared" si="2"/>
        <v>CAQ</v>
      </c>
      <c r="E170" s="13">
        <v>3</v>
      </c>
      <c r="F170" t="str">
        <f>IFERROR(IF(E170="","",IF(VLOOKUP(C170,Relacion!A170:A1666,1,FALSE)=C170,"Si","")),"No")</f>
        <v>No</v>
      </c>
    </row>
    <row r="171" spans="3:6" x14ac:dyDescent="0.25">
      <c r="C171" s="13" t="str">
        <f>[4]PESegGeneral25030910!$F22</f>
        <v>CAQ.Peneya</v>
      </c>
      <c r="D171" s="13" t="str">
        <f t="shared" si="2"/>
        <v>CAQ</v>
      </c>
      <c r="E171" s="13">
        <v>3</v>
      </c>
      <c r="F171" t="str">
        <f>IFERROR(IF(E171="","",IF(VLOOKUP(C171,Relacion!A171:A1667,1,FALSE)=C171,"Si","")),"No")</f>
        <v>Si</v>
      </c>
    </row>
    <row r="172" spans="3:6" x14ac:dyDescent="0.25">
      <c r="C172" s="13" t="str">
        <f>[4]PESegGeneral25030910!$F23</f>
        <v>CAQ.Playa Rica Caguan</v>
      </c>
      <c r="D172" s="13" t="str">
        <f t="shared" si="2"/>
        <v>CAQ</v>
      </c>
      <c r="E172" s="13">
        <v>3</v>
      </c>
      <c r="F172" t="str">
        <f>IFERROR(IF(E172="","",IF(VLOOKUP(C172,Relacion!A172:A1668,1,FALSE)=C172,"Si","")),"No")</f>
        <v>No</v>
      </c>
    </row>
    <row r="173" spans="3:6" x14ac:dyDescent="0.25">
      <c r="C173" s="13" t="str">
        <f>[4]PESegGeneral25030910!$F24</f>
        <v>CAQ.Pto Las Mercedes</v>
      </c>
      <c r="D173" s="13" t="str">
        <f t="shared" si="2"/>
        <v>CAQ</v>
      </c>
      <c r="E173" s="13">
        <v>3</v>
      </c>
      <c r="F173" t="str">
        <f>IFERROR(IF(E173="","",IF(VLOOKUP(C173,Relacion!A173:A1669,1,FALSE)=C173,"Si","")),"No")</f>
        <v>No</v>
      </c>
    </row>
    <row r="174" spans="3:6" x14ac:dyDescent="0.25">
      <c r="C174" s="13" t="str">
        <f>[4]PESegGeneral25030910!$F25</f>
        <v>CAQ.Puerto Bello</v>
      </c>
      <c r="D174" s="13" t="str">
        <f t="shared" si="2"/>
        <v>CAQ</v>
      </c>
      <c r="E174" s="13">
        <v>3</v>
      </c>
      <c r="F174" t="str">
        <f>IFERROR(IF(E174="","",IF(VLOOKUP(C174,Relacion!A174:A1670,1,FALSE)=C174,"Si","")),"No")</f>
        <v>No</v>
      </c>
    </row>
    <row r="175" spans="3:6" x14ac:dyDescent="0.25">
      <c r="C175" s="13" t="str">
        <f>[4]PESegGeneral25030910!$F26</f>
        <v>CAQ.Puerto Pizarro</v>
      </c>
      <c r="D175" s="13" t="str">
        <f t="shared" si="2"/>
        <v>CAQ</v>
      </c>
      <c r="E175" s="13">
        <v>3</v>
      </c>
      <c r="F175" t="str">
        <f>IFERROR(IF(E175="","",IF(VLOOKUP(C175,Relacion!A175:A1671,1,FALSE)=C175,"Si","")),"No")</f>
        <v>No</v>
      </c>
    </row>
    <row r="176" spans="3:6" x14ac:dyDescent="0.25">
      <c r="C176" s="13" t="str">
        <f>[4]PESegGeneral25030910!$F27</f>
        <v>CAQ.Puerto Tejada</v>
      </c>
      <c r="D176" s="13" t="str">
        <f t="shared" si="2"/>
        <v>CAQ</v>
      </c>
      <c r="E176" s="13">
        <v>3</v>
      </c>
      <c r="F176" t="str">
        <f>IFERROR(IF(E176="","",IF(VLOOKUP(C176,Relacion!A176:A1672,1,FALSE)=C176,"Si","")),"No")</f>
        <v>No</v>
      </c>
    </row>
    <row r="177" spans="3:6" x14ac:dyDescent="0.25">
      <c r="C177" s="13" t="str">
        <f>[4]PESegGeneral25030910!$F28</f>
        <v>CAQ.Reforma Cartagena</v>
      </c>
      <c r="D177" s="13" t="str">
        <f t="shared" si="2"/>
        <v>CAQ</v>
      </c>
      <c r="E177" s="13">
        <v>3</v>
      </c>
      <c r="F177" t="str">
        <f>IFERROR(IF(E177="","",IF(VLOOKUP(C177,Relacion!A177:A1673,1,FALSE)=C177,"Si","")),"No")</f>
        <v>No</v>
      </c>
    </row>
    <row r="178" spans="3:6" x14ac:dyDescent="0.25">
      <c r="C178" s="13" t="str">
        <f>[4]PESegGeneral25030910!$F29</f>
        <v>CAQ.Santo Domingo</v>
      </c>
      <c r="D178" s="13" t="str">
        <f t="shared" si="2"/>
        <v>CAQ</v>
      </c>
      <c r="E178" s="13">
        <v>3</v>
      </c>
      <c r="F178" t="str">
        <f>IFERROR(IF(E178="","",IF(VLOOKUP(C178,Relacion!A178:A1674,1,FALSE)=C178,"Si","")),"No")</f>
        <v>No</v>
      </c>
    </row>
    <row r="179" spans="3:6" x14ac:dyDescent="0.25">
      <c r="C179" s="13" t="str">
        <f>[4]PESegGeneral25030910!$F30</f>
        <v>CAQ.Tokio</v>
      </c>
      <c r="D179" s="13" t="str">
        <f t="shared" si="2"/>
        <v>CAQ</v>
      </c>
      <c r="E179" s="13">
        <v>3</v>
      </c>
      <c r="F179" t="str">
        <f>IFERROR(IF(E179="","",IF(VLOOKUP(C179,Relacion!A179:A1675,1,FALSE)=C179,"Si","")),"No")</f>
        <v>No</v>
      </c>
    </row>
    <row r="180" spans="3:6" x14ac:dyDescent="0.25">
      <c r="C180" s="13" t="str">
        <f>[4]PESegGeneral25030910!$F31</f>
        <v>CAQ.Union Sincelejo</v>
      </c>
      <c r="D180" s="13" t="str">
        <f t="shared" si="2"/>
        <v>CAQ</v>
      </c>
      <c r="E180" s="13">
        <v>3</v>
      </c>
      <c r="F180" t="str">
        <f>IFERROR(IF(E180="","",IF(VLOOKUP(C180,Relacion!A180:A1676,1,FALSE)=C180,"Si","")),"No")</f>
        <v>No</v>
      </c>
    </row>
    <row r="181" spans="3:6" x14ac:dyDescent="0.25">
      <c r="C181" s="13" t="str">
        <f>[4]PESegGeneral25030910!$F32</f>
        <v>CAQ.Villa Zelanda</v>
      </c>
      <c r="D181" s="13" t="str">
        <f t="shared" si="2"/>
        <v>CAQ</v>
      </c>
      <c r="E181" s="13">
        <v>3</v>
      </c>
      <c r="F181" t="str">
        <f>IFERROR(IF(E181="","",IF(VLOOKUP(C181,Relacion!A181:A1677,1,FALSE)=C181,"Si","")),"No")</f>
        <v>No</v>
      </c>
    </row>
    <row r="182" spans="3:6" x14ac:dyDescent="0.25">
      <c r="C182" s="13" t="str">
        <f>[4]PESegGeneral25030910!$F33</f>
        <v>CAU.Baraya</v>
      </c>
      <c r="D182" s="13" t="str">
        <f t="shared" si="2"/>
        <v>CAU</v>
      </c>
      <c r="E182" s="13">
        <v>3</v>
      </c>
      <c r="F182" t="str">
        <f>IFERROR(IF(E182="","",IF(VLOOKUP(C182,Relacion!A182:A1678,1,FALSE)=C182,"Si","")),"No")</f>
        <v>No</v>
      </c>
    </row>
    <row r="183" spans="3:6" x14ac:dyDescent="0.25">
      <c r="C183" s="13" t="str">
        <f>[4]PESegGeneral25030910!$F34</f>
        <v>CAU.Betania Totoro</v>
      </c>
      <c r="D183" s="13" t="str">
        <f t="shared" si="2"/>
        <v>CAU</v>
      </c>
      <c r="E183" s="13">
        <v>3</v>
      </c>
      <c r="F183" t="str">
        <f>IFERROR(IF(E183="","",IF(VLOOKUP(C183,Relacion!A183:A1679,1,FALSE)=C183,"Si","")),"No")</f>
        <v>No</v>
      </c>
    </row>
    <row r="184" spans="3:6" x14ac:dyDescent="0.25">
      <c r="C184" s="13" t="str">
        <f>[4]PESegGeneral25030910!$F35</f>
        <v>CAU.Bocagrande</v>
      </c>
      <c r="D184" s="13" t="str">
        <f t="shared" si="2"/>
        <v>CAU</v>
      </c>
      <c r="E184" s="13">
        <v>3</v>
      </c>
      <c r="F184" t="str">
        <f>IFERROR(IF(E184="","",IF(VLOOKUP(C184,Relacion!A184:A1680,1,FALSE)=C184,"Si","")),"No")</f>
        <v>No</v>
      </c>
    </row>
    <row r="185" spans="3:6" x14ac:dyDescent="0.25">
      <c r="C185" s="13" t="str">
        <f>[4]PESegGeneral25030910!$F36</f>
        <v>CAU.Bocas de Guangui</v>
      </c>
      <c r="D185" s="13" t="str">
        <f t="shared" si="2"/>
        <v>CAU</v>
      </c>
      <c r="E185" s="13">
        <v>3</v>
      </c>
      <c r="F185" t="str">
        <f>IFERROR(IF(E185="","",IF(VLOOKUP(C185,Relacion!A185:A1681,1,FALSE)=C185,"Si","")),"No")</f>
        <v>No</v>
      </c>
    </row>
    <row r="186" spans="3:6" x14ac:dyDescent="0.25">
      <c r="C186" s="13" t="str">
        <f>[4]PESegGeneral25030910!$F37</f>
        <v>CAU.Brisas Morales</v>
      </c>
      <c r="D186" s="13" t="str">
        <f t="shared" si="2"/>
        <v>CAU</v>
      </c>
      <c r="E186" s="13">
        <v>3</v>
      </c>
      <c r="F186" t="str">
        <f>IFERROR(IF(E186="","",IF(VLOOKUP(C186,Relacion!A186:A1682,1,FALSE)=C186,"Si","")),"No")</f>
        <v>No</v>
      </c>
    </row>
    <row r="187" spans="3:6" x14ac:dyDescent="0.25">
      <c r="C187" s="13" t="str">
        <f>[4]PESegGeneral25030910!$F38</f>
        <v>CAU.Cabecitas</v>
      </c>
      <c r="D187" s="13" t="str">
        <f t="shared" si="2"/>
        <v>CAU</v>
      </c>
      <c r="E187" s="13">
        <v>3</v>
      </c>
      <c r="F187" t="str">
        <f>IFERROR(IF(E187="","",IF(VLOOKUP(C187,Relacion!A187:A1683,1,FALSE)=C187,"Si","")),"No")</f>
        <v>No</v>
      </c>
    </row>
    <row r="188" spans="3:6" x14ac:dyDescent="0.25">
      <c r="C188" s="13" t="str">
        <f>[4]PESegGeneral25030910!$F39</f>
        <v>CAU.Caimito</v>
      </c>
      <c r="D188" s="13" t="str">
        <f t="shared" si="2"/>
        <v>CAU</v>
      </c>
      <c r="E188" s="13">
        <v>3</v>
      </c>
      <c r="F188" t="str">
        <f>IFERROR(IF(E188="","",IF(VLOOKUP(C188,Relacion!A188:A1684,1,FALSE)=C188,"Si","")),"No")</f>
        <v>No</v>
      </c>
    </row>
    <row r="189" spans="3:6" x14ac:dyDescent="0.25">
      <c r="C189" s="13" t="str">
        <f>[4]PESegGeneral25030910!$F40</f>
        <v>CAU.El Remanso</v>
      </c>
      <c r="D189" s="13" t="str">
        <f t="shared" si="2"/>
        <v>CAU</v>
      </c>
      <c r="E189" s="13">
        <v>3</v>
      </c>
      <c r="F189" t="str">
        <f>IFERROR(IF(E189="","",IF(VLOOKUP(C189,Relacion!A189:A1685,1,FALSE)=C189,"Si","")),"No")</f>
        <v>No</v>
      </c>
    </row>
    <row r="190" spans="3:6" x14ac:dyDescent="0.25">
      <c r="C190" s="13" t="str">
        <f>[4]PESegGeneral25030910!$F41</f>
        <v>CAU.El Trebol</v>
      </c>
      <c r="D190" s="13" t="str">
        <f t="shared" si="2"/>
        <v>CAU</v>
      </c>
      <c r="E190" s="13">
        <v>3</v>
      </c>
      <c r="F190" t="str">
        <f>IFERROR(IF(E190="","",IF(VLOOKUP(C190,Relacion!A190:A1686,1,FALSE)=C190,"Si","")),"No")</f>
        <v>No</v>
      </c>
    </row>
    <row r="191" spans="3:6" x14ac:dyDescent="0.25">
      <c r="C191" s="13" t="str">
        <f>[4]PESegGeneral25030910!$F42</f>
        <v>CAU.Gorgona</v>
      </c>
      <c r="D191" s="13" t="str">
        <f t="shared" si="2"/>
        <v>CAU</v>
      </c>
      <c r="E191" s="13">
        <v>3</v>
      </c>
      <c r="F191" t="str">
        <f>IFERROR(IF(E191="","",IF(VLOOKUP(C191,Relacion!A191:A1687,1,FALSE)=C191,"Si","")),"No")</f>
        <v>No</v>
      </c>
    </row>
    <row r="192" spans="3:6" x14ac:dyDescent="0.25">
      <c r="C192" s="13" t="str">
        <f>[4]PESegGeneral25030910!$F43</f>
        <v>CAU.Guajui</v>
      </c>
      <c r="D192" s="13" t="str">
        <f t="shared" si="2"/>
        <v>CAU</v>
      </c>
      <c r="E192" s="13">
        <v>3</v>
      </c>
      <c r="F192" t="str">
        <f>IFERROR(IF(E192="","",IF(VLOOKUP(C192,Relacion!A192:A1688,1,FALSE)=C192,"Si","")),"No")</f>
        <v>No</v>
      </c>
    </row>
    <row r="193" spans="3:6" x14ac:dyDescent="0.25">
      <c r="C193" s="13" t="str">
        <f>[4]PESegGeneral25030910!$F44</f>
        <v>CAU.Guare</v>
      </c>
      <c r="D193" s="13" t="str">
        <f t="shared" si="2"/>
        <v>CAU</v>
      </c>
      <c r="E193" s="13">
        <v>3</v>
      </c>
      <c r="F193" t="str">
        <f>IFERROR(IF(E193="","",IF(VLOOKUP(C193,Relacion!A193:A1689,1,FALSE)=C193,"Si","")),"No")</f>
        <v>No</v>
      </c>
    </row>
    <row r="194" spans="3:6" x14ac:dyDescent="0.25">
      <c r="C194" s="13" t="str">
        <f>[4]PESegGeneral25030910!$F45</f>
        <v>CAU.La Fragua</v>
      </c>
      <c r="D194" s="13" t="str">
        <f t="shared" si="2"/>
        <v>CAU</v>
      </c>
      <c r="E194" s="13">
        <v>3</v>
      </c>
      <c r="F194" t="str">
        <f>IFERROR(IF(E194="","",IF(VLOOKUP(C194,Relacion!A194:A1690,1,FALSE)=C194,"Si","")),"No")</f>
        <v>No</v>
      </c>
    </row>
    <row r="195" spans="3:6" x14ac:dyDescent="0.25">
      <c r="C195" s="13" t="str">
        <f>[4]PESegGeneral25030910!$F46</f>
        <v>CAU.Obregone-2</v>
      </c>
      <c r="D195" s="13" t="str">
        <f t="shared" ref="D195:D250" si="3">(LEFT(C195,3))</f>
        <v>CAU</v>
      </c>
      <c r="E195" s="13">
        <v>3</v>
      </c>
      <c r="F195" t="str">
        <f>IFERROR(IF(E195="","",IF(VLOOKUP(C195,Relacion!A195:A1691,1,FALSE)=C195,"Si","")),"No")</f>
        <v>No</v>
      </c>
    </row>
    <row r="196" spans="3:6" x14ac:dyDescent="0.25">
      <c r="C196" s="13" t="str">
        <f>[4]PESegGeneral25030910!$F47</f>
        <v>CAU.Pioya-2</v>
      </c>
      <c r="D196" s="13" t="str">
        <f t="shared" si="3"/>
        <v>CAU</v>
      </c>
      <c r="E196" s="13">
        <v>3</v>
      </c>
      <c r="F196" t="str">
        <f>IFERROR(IF(E196="","",IF(VLOOKUP(C196,Relacion!A196:A1692,1,FALSE)=C196,"Si","")),"No")</f>
        <v>No</v>
      </c>
    </row>
    <row r="197" spans="3:6" x14ac:dyDescent="0.25">
      <c r="C197" s="13" t="str">
        <f>[4]PESegGeneral25030910!$F48</f>
        <v>CAU.Robles Guapi</v>
      </c>
      <c r="D197" s="13" t="str">
        <f t="shared" si="3"/>
        <v>CAU</v>
      </c>
      <c r="E197" s="13">
        <v>3</v>
      </c>
      <c r="F197" t="str">
        <f>IFERROR(IF(E197="","",IF(VLOOKUP(C197,Relacion!A197:A1693,1,FALSE)=C197,"Si","")),"No")</f>
        <v>No</v>
      </c>
    </row>
    <row r="198" spans="3:6" x14ac:dyDescent="0.25">
      <c r="C198" s="13" t="str">
        <f>[4]PESegGeneral25030910!$F49</f>
        <v>CAU.San Antonio Guapi</v>
      </c>
      <c r="D198" s="13" t="str">
        <f t="shared" si="3"/>
        <v>CAU</v>
      </c>
      <c r="E198" s="13">
        <v>3</v>
      </c>
      <c r="F198" t="str">
        <f>IFERROR(IF(E198="","",IF(VLOOKUP(C198,Relacion!A198:A1694,1,FALSE)=C198,"Si","")),"No")</f>
        <v>No</v>
      </c>
    </row>
    <row r="199" spans="3:6" x14ac:dyDescent="0.25">
      <c r="C199" s="13" t="str">
        <f>[4]PESegGeneral25030910!$F50</f>
        <v>CAU.San Juan Guadua</v>
      </c>
      <c r="D199" s="13" t="str">
        <f t="shared" si="3"/>
        <v>CAU</v>
      </c>
      <c r="E199" s="13">
        <v>3</v>
      </c>
      <c r="F199" t="str">
        <f>IFERROR(IF(E199="","",IF(VLOOKUP(C199,Relacion!A199:A1695,1,FALSE)=C199,"Si","")),"No")</f>
        <v>No</v>
      </c>
    </row>
    <row r="200" spans="3:6" x14ac:dyDescent="0.25">
      <c r="C200" s="13" t="str">
        <f>[4]PESegGeneral25030910!$F51</f>
        <v>CAU.San Luis</v>
      </c>
      <c r="D200" s="13" t="str">
        <f t="shared" si="3"/>
        <v>CAU</v>
      </c>
      <c r="E200" s="13">
        <v>3</v>
      </c>
      <c r="F200" t="str">
        <f>IFERROR(IF(E200="","",IF(VLOOKUP(C200,Relacion!A200:A1696,1,FALSE)=C200,"Si","")),"No")</f>
        <v>No</v>
      </c>
    </row>
    <row r="201" spans="3:6" x14ac:dyDescent="0.25">
      <c r="C201" s="13" t="str">
        <f>[4]PESegGeneral25030910!$F52</f>
        <v>CAU.Santa Clara Sur</v>
      </c>
      <c r="D201" s="13" t="str">
        <f t="shared" si="3"/>
        <v>CAU</v>
      </c>
      <c r="E201" s="13">
        <v>3</v>
      </c>
      <c r="F201" t="str">
        <f>IFERROR(IF(E201="","",IF(VLOOKUP(C201,Relacion!A201:A1697,1,FALSE)=C201,"Si","")),"No")</f>
        <v>No</v>
      </c>
    </row>
    <row r="202" spans="3:6" x14ac:dyDescent="0.25">
      <c r="C202" s="13" t="str">
        <f>[4]PESegGeneral25030910!$F53</f>
        <v>CAU.Tarabita</v>
      </c>
      <c r="D202" s="13" t="str">
        <f t="shared" si="3"/>
        <v>CAU</v>
      </c>
      <c r="E202" s="13">
        <v>3</v>
      </c>
      <c r="F202" t="str">
        <f>IFERROR(IF(E202="","",IF(VLOOKUP(C202,Relacion!A202:A1698,1,FALSE)=C202,"Si","")),"No")</f>
        <v>No</v>
      </c>
    </row>
    <row r="203" spans="3:6" x14ac:dyDescent="0.25">
      <c r="C203" s="13" t="str">
        <f>[4]PESegGeneral25030910!$F54</f>
        <v>CAU.Tumbichucue</v>
      </c>
      <c r="D203" s="13" t="str">
        <f t="shared" si="3"/>
        <v>CAU</v>
      </c>
      <c r="E203" s="13">
        <v>3</v>
      </c>
      <c r="F203" t="str">
        <f>IFERROR(IF(E203="","",IF(VLOOKUP(C203,Relacion!A203:A1699,1,FALSE)=C203,"Si","")),"No")</f>
        <v>No</v>
      </c>
    </row>
    <row r="204" spans="3:6" x14ac:dyDescent="0.25">
      <c r="C204" s="13" t="str">
        <f>[4]PESegGeneral25030910!$F55</f>
        <v>CAU.Tumburao</v>
      </c>
      <c r="D204" s="13" t="str">
        <f t="shared" si="3"/>
        <v>CAU</v>
      </c>
      <c r="E204" s="13">
        <v>3</v>
      </c>
      <c r="F204" t="str">
        <f>IFERROR(IF(E204="","",IF(VLOOKUP(C204,Relacion!A204:A1700,1,FALSE)=C204,"Si","")),"No")</f>
        <v>No</v>
      </c>
    </row>
    <row r="205" spans="3:6" x14ac:dyDescent="0.25">
      <c r="C205" s="13" t="str">
        <f>[4]PESegGeneral25030910!$F56</f>
        <v>HUI.Batalla</v>
      </c>
      <c r="D205" s="13" t="str">
        <f t="shared" si="3"/>
        <v>HUI</v>
      </c>
      <c r="E205" s="13">
        <v>3</v>
      </c>
      <c r="F205" t="str">
        <f>IFERROR(IF(E205="","",IF(VLOOKUP(C205,Relacion!A205:A1701,1,FALSE)=C205,"Si","")),"No")</f>
        <v>No</v>
      </c>
    </row>
    <row r="206" spans="3:6" x14ac:dyDescent="0.25">
      <c r="C206" s="13" t="str">
        <f>[4]PESegGeneral25030910!$F57</f>
        <v>HUI.Cedral</v>
      </c>
      <c r="D206" s="13" t="str">
        <f t="shared" si="3"/>
        <v>HUI</v>
      </c>
      <c r="E206" s="13">
        <v>3</v>
      </c>
      <c r="F206" t="str">
        <f>IFERROR(IF(E206="","",IF(VLOOKUP(C206,Relacion!A206:A1702,1,FALSE)=C206,"Si","")),"No")</f>
        <v>No</v>
      </c>
    </row>
    <row r="207" spans="3:6" x14ac:dyDescent="0.25">
      <c r="C207" s="13" t="str">
        <f>[4]PESegGeneral25030910!$F58</f>
        <v>HUI.Cerro Castanal</v>
      </c>
      <c r="D207" s="13" t="str">
        <f t="shared" si="3"/>
        <v>HUI</v>
      </c>
      <c r="E207" s="13">
        <v>3</v>
      </c>
      <c r="F207" t="str">
        <f>IFERROR(IF(E207="","",IF(VLOOKUP(C207,Relacion!A207:A1703,1,FALSE)=C207,"Si","")),"No")</f>
        <v>No</v>
      </c>
    </row>
    <row r="208" spans="3:6" x14ac:dyDescent="0.25">
      <c r="C208" s="13" t="str">
        <f>[4]PESegGeneral25030910!$F59</f>
        <v>HUI.Laureles Baraya</v>
      </c>
      <c r="D208" s="13" t="str">
        <f t="shared" si="3"/>
        <v>HUI</v>
      </c>
      <c r="E208" s="13">
        <v>3</v>
      </c>
      <c r="F208" t="str">
        <f>IFERROR(IF(E208="","",IF(VLOOKUP(C208,Relacion!A208:A1704,1,FALSE)=C208,"Si","")),"No")</f>
        <v>No</v>
      </c>
    </row>
    <row r="209" spans="3:6" x14ac:dyDescent="0.25">
      <c r="C209" s="13" t="str">
        <f>[4]PESegGeneral25030910!$F60</f>
        <v>HUI.Paraguay Palermo</v>
      </c>
      <c r="D209" s="13" t="str">
        <f t="shared" si="3"/>
        <v>HUI</v>
      </c>
      <c r="E209" s="13">
        <v>3</v>
      </c>
      <c r="F209" t="str">
        <f>IFERROR(IF(E209="","",IF(VLOOKUP(C209,Relacion!A209:A1705,1,FALSE)=C209,"Si","")),"No")</f>
        <v>No</v>
      </c>
    </row>
    <row r="210" spans="3:6" x14ac:dyDescent="0.25">
      <c r="C210" s="13" t="str">
        <f>[4]PESegGeneral25030910!$F61</f>
        <v>HUI.Resina</v>
      </c>
      <c r="D210" s="13" t="str">
        <f t="shared" si="3"/>
        <v>HUI</v>
      </c>
      <c r="E210" s="13">
        <v>3</v>
      </c>
      <c r="F210" t="str">
        <f>IFERROR(IF(E210="","",IF(VLOOKUP(C210,Relacion!A210:A1706,1,FALSE)=C210,"Si","")),"No")</f>
        <v>No</v>
      </c>
    </row>
    <row r="211" spans="3:6" x14ac:dyDescent="0.25">
      <c r="C211" s="13" t="str">
        <f>[4]PESegGeneral25030910!$F62</f>
        <v>NAR.Jagua</v>
      </c>
      <c r="D211" s="13" t="str">
        <f t="shared" si="3"/>
        <v>NAR</v>
      </c>
      <c r="E211" s="13">
        <v>3</v>
      </c>
      <c r="F211" t="str">
        <f>IFERROR(IF(E211="","",IF(VLOOKUP(C211,Relacion!A211:A1707,1,FALSE)=C211,"Si","")),"No")</f>
        <v>No</v>
      </c>
    </row>
    <row r="212" spans="3:6" x14ac:dyDescent="0.25">
      <c r="C212" s="13" t="str">
        <f>[4]PESegGeneral25030910!$F63</f>
        <v>NAR.Telembi</v>
      </c>
      <c r="D212" s="13" t="str">
        <f t="shared" si="3"/>
        <v>NAR</v>
      </c>
      <c r="E212" s="13">
        <v>3</v>
      </c>
      <c r="F212" t="str">
        <f>IFERROR(IF(E212="","",IF(VLOOKUP(C212,Relacion!A212:A1708,1,FALSE)=C212,"Si","")),"No")</f>
        <v>No</v>
      </c>
    </row>
    <row r="213" spans="3:6" x14ac:dyDescent="0.25">
      <c r="C213" s="13" t="str">
        <f>[4]PESegGeneral25030910!$F64</f>
        <v>PUT.Agua Negra</v>
      </c>
      <c r="D213" s="13" t="str">
        <f t="shared" si="3"/>
        <v>PUT</v>
      </c>
      <c r="E213" s="13">
        <v>3</v>
      </c>
      <c r="F213" t="str">
        <f>IFERROR(IF(E213="","",IF(VLOOKUP(C213,Relacion!A213:A1709,1,FALSE)=C213,"Si","")),"No")</f>
        <v>No</v>
      </c>
    </row>
    <row r="214" spans="3:6" x14ac:dyDescent="0.25">
      <c r="C214" s="13" t="str">
        <f>[4]PESegGeneral25030910!$F65</f>
        <v>PUT.Carmen Pinuna</v>
      </c>
      <c r="D214" s="13" t="str">
        <f t="shared" si="3"/>
        <v>PUT</v>
      </c>
      <c r="E214" s="13">
        <v>3</v>
      </c>
      <c r="F214" t="str">
        <f>IFERROR(IF(E214="","",IF(VLOOKUP(C214,Relacion!A214:A1710,1,FALSE)=C214,"Si","")),"No")</f>
        <v>No</v>
      </c>
    </row>
    <row r="215" spans="3:6" x14ac:dyDescent="0.25">
      <c r="C215" s="13" t="str">
        <f>[4]PESegGeneral25030910!$F66</f>
        <v>PUT.Damasco</v>
      </c>
      <c r="D215" s="13" t="str">
        <f t="shared" si="3"/>
        <v>PUT</v>
      </c>
      <c r="E215" s="13">
        <v>3</v>
      </c>
      <c r="F215" t="str">
        <f>IFERROR(IF(E215="","",IF(VLOOKUP(C215,Relacion!A215:A1711,1,FALSE)=C215,"Si","")),"No")</f>
        <v>No</v>
      </c>
    </row>
    <row r="216" spans="3:6" x14ac:dyDescent="0.25">
      <c r="C216" s="13" t="str">
        <f>[4]PESegGeneral25030910!$F67</f>
        <v>PUT.La Apaya</v>
      </c>
      <c r="D216" s="13" t="str">
        <f t="shared" si="3"/>
        <v>PUT</v>
      </c>
      <c r="E216" s="13">
        <v>3</v>
      </c>
      <c r="F216" t="str">
        <f>IFERROR(IF(E216="","",IF(VLOOKUP(C216,Relacion!A216:A1712,1,FALSE)=C216,"Si","")),"No")</f>
        <v>No</v>
      </c>
    </row>
    <row r="217" spans="3:6" x14ac:dyDescent="0.25">
      <c r="C217" s="13" t="str">
        <f>[4]PESegGeneral25030910!$F68</f>
        <v>PUT.La victoria</v>
      </c>
      <c r="D217" s="13" t="str">
        <f t="shared" si="3"/>
        <v>PUT</v>
      </c>
      <c r="E217" s="13">
        <v>3</v>
      </c>
      <c r="F217" t="str">
        <f>IFERROR(IF(E217="","",IF(VLOOKUP(C217,Relacion!A217:A1713,1,FALSE)=C217,"Si","")),"No")</f>
        <v>No</v>
      </c>
    </row>
    <row r="218" spans="3:6" x14ac:dyDescent="0.25">
      <c r="C218" s="13" t="str">
        <f>[4]PESegGeneral25030910!$F69</f>
        <v>PUT.Lucitania</v>
      </c>
      <c r="D218" s="13" t="str">
        <f t="shared" si="3"/>
        <v>PUT</v>
      </c>
      <c r="E218" s="13">
        <v>3</v>
      </c>
      <c r="F218" t="str">
        <f>IFERROR(IF(E218="","",IF(VLOOKUP(C218,Relacion!A218:A1714,1,FALSE)=C218,"Si","")),"No")</f>
        <v>No</v>
      </c>
    </row>
    <row r="219" spans="3:6" x14ac:dyDescent="0.25">
      <c r="C219" s="13" t="str">
        <f>[4]PESegGeneral25030910!$F70</f>
        <v>PUT.Mayoyogue</v>
      </c>
      <c r="D219" s="13" t="str">
        <f t="shared" si="3"/>
        <v>PUT</v>
      </c>
      <c r="E219" s="13">
        <v>3</v>
      </c>
      <c r="F219" t="str">
        <f>IFERROR(IF(E219="","",IF(VLOOKUP(C219,Relacion!A219:A1715,1,FALSE)=C219,"Si","")),"No")</f>
        <v>No</v>
      </c>
    </row>
    <row r="220" spans="3:6" x14ac:dyDescent="0.25">
      <c r="C220" s="13" t="str">
        <f>[4]PESegGeneral25030910!$F71</f>
        <v>PUT.Pinuna</v>
      </c>
      <c r="D220" s="13" t="str">
        <f t="shared" si="3"/>
        <v>PUT</v>
      </c>
      <c r="E220" s="13">
        <v>3</v>
      </c>
      <c r="F220" t="str">
        <f>IFERROR(IF(E220="","",IF(VLOOKUP(C220,Relacion!A220:A1716,1,FALSE)=C220,"Si","")),"No")</f>
        <v>No</v>
      </c>
    </row>
    <row r="221" spans="3:6" x14ac:dyDescent="0.25">
      <c r="C221" s="13" t="str">
        <f>[4]PESegGeneral25030910!$F72</f>
        <v>PUT.Pto Narino</v>
      </c>
      <c r="D221" s="13" t="str">
        <f t="shared" si="3"/>
        <v>PUT</v>
      </c>
      <c r="E221" s="13">
        <v>3</v>
      </c>
      <c r="F221" t="str">
        <f>IFERROR(IF(E221="","",IF(VLOOKUP(C221,Relacion!A221:A1717,1,FALSE)=C221,"Si","")),"No")</f>
        <v>No</v>
      </c>
    </row>
    <row r="222" spans="3:6" x14ac:dyDescent="0.25">
      <c r="C222" s="13" t="str">
        <f>[4]PESegGeneral25030910!$F73</f>
        <v>PUT.V San Francisco</v>
      </c>
      <c r="D222" s="13" t="str">
        <f t="shared" si="3"/>
        <v>PUT</v>
      </c>
      <c r="E222" s="13">
        <v>3</v>
      </c>
      <c r="F222" t="str">
        <f>IFERROR(IF(E222="","",IF(VLOOKUP(C222,Relacion!A222:A1718,1,FALSE)=C222,"Si","")),"No")</f>
        <v>No</v>
      </c>
    </row>
    <row r="223" spans="3:6" x14ac:dyDescent="0.25">
      <c r="C223" s="13" t="str">
        <f>[4]PESegGeneral25030910!$F74</f>
        <v>TOL.Bruselas</v>
      </c>
      <c r="D223" s="13" t="str">
        <f t="shared" si="3"/>
        <v>TOL</v>
      </c>
      <c r="E223" s="13">
        <v>3</v>
      </c>
      <c r="F223" t="str">
        <f>IFERROR(IF(E223="","",IF(VLOOKUP(C223,Relacion!A223:A1719,1,FALSE)=C223,"Si","")),"No")</f>
        <v>No</v>
      </c>
    </row>
    <row r="224" spans="3:6" x14ac:dyDescent="0.25">
      <c r="C224" s="13" t="str">
        <f>[4]PESegGeneral25030910!$F75</f>
        <v>TOL.Jabalcon</v>
      </c>
      <c r="D224" s="13" t="str">
        <f t="shared" si="3"/>
        <v>TOL</v>
      </c>
      <c r="E224" s="13">
        <v>3</v>
      </c>
      <c r="F224" t="str">
        <f>IFERROR(IF(E224="","",IF(VLOOKUP(C224,Relacion!A224:A1720,1,FALSE)=C224,"Si","")),"No")</f>
        <v>No</v>
      </c>
    </row>
    <row r="225" spans="3:6" x14ac:dyDescent="0.25">
      <c r="C225" s="13" t="str">
        <f>[4]PESegGeneral25030910!$F76</f>
        <v>TOL.La Canada</v>
      </c>
      <c r="D225" s="13" t="str">
        <f t="shared" si="3"/>
        <v>TOL</v>
      </c>
      <c r="E225" s="13">
        <v>3</v>
      </c>
      <c r="F225" t="str">
        <f>IFERROR(IF(E225="","",IF(VLOOKUP(C225,Relacion!A225:A1721,1,FALSE)=C225,"Si","")),"No")</f>
        <v>No</v>
      </c>
    </row>
    <row r="226" spans="3:6" x14ac:dyDescent="0.25">
      <c r="C226" s="13" t="str">
        <f>[4]PESegGeneral25030910!$F77</f>
        <v>TOL.la reforma</v>
      </c>
      <c r="D226" s="13" t="str">
        <f t="shared" si="3"/>
        <v>TOL</v>
      </c>
      <c r="E226" s="13">
        <v>3</v>
      </c>
      <c r="F226" t="str">
        <f>IFERROR(IF(E226="","",IF(VLOOKUP(C226,Relacion!A226:A1722,1,FALSE)=C226,"Si","")),"No")</f>
        <v>No</v>
      </c>
    </row>
    <row r="227" spans="3:6" x14ac:dyDescent="0.25">
      <c r="C227" s="13" t="str">
        <f>[4]PESegGeneral25030910!$F78</f>
        <v>TOL.Meche</v>
      </c>
      <c r="D227" s="13" t="str">
        <f t="shared" si="3"/>
        <v>TOL</v>
      </c>
      <c r="E227" s="13">
        <v>3</v>
      </c>
      <c r="F227" t="str">
        <f>IFERROR(IF(E227="","",IF(VLOOKUP(C227,Relacion!A227:A1723,1,FALSE)=C227,"Si","")),"No")</f>
        <v>No</v>
      </c>
    </row>
    <row r="228" spans="3:6" x14ac:dyDescent="0.25">
      <c r="C228" s="13" t="str">
        <f>[4]PESegGeneral25030910!$F79</f>
        <v>TOL.Puente Cucuana</v>
      </c>
      <c r="D228" s="13" t="str">
        <f t="shared" si="3"/>
        <v>TOL</v>
      </c>
      <c r="E228" s="13">
        <v>3</v>
      </c>
      <c r="F228" t="str">
        <f>IFERROR(IF(E228="","",IF(VLOOKUP(C228,Relacion!A228:A1724,1,FALSE)=C228,"Si","")),"No")</f>
        <v>No</v>
      </c>
    </row>
    <row r="229" spans="3:6" x14ac:dyDescent="0.25">
      <c r="C229" s="13" t="str">
        <f>[4]PESegGeneral25030910!$F80</f>
        <v>TOL.San Nicolas</v>
      </c>
      <c r="D229" s="13" t="str">
        <f t="shared" si="3"/>
        <v>TOL</v>
      </c>
      <c r="E229" s="13">
        <v>3</v>
      </c>
      <c r="F229" t="str">
        <f>IFERROR(IF(E229="","",IF(VLOOKUP(C229,Relacion!A229:A1725,1,FALSE)=C229,"Si","")),"No")</f>
        <v>No</v>
      </c>
    </row>
    <row r="230" spans="3:6" x14ac:dyDescent="0.25">
      <c r="C230" s="13" t="str">
        <f>[4]PESegGeneral25030910!$F81</f>
        <v>TOL.Totarco Tamarindo</v>
      </c>
      <c r="D230" s="13" t="str">
        <f t="shared" si="3"/>
        <v>TOL</v>
      </c>
      <c r="E230" s="13">
        <v>3</v>
      </c>
      <c r="F230" t="str">
        <f>IFERROR(IF(E230="","",IF(VLOOKUP(C230,Relacion!A230:A1726,1,FALSE)=C230,"Si","")),"No")</f>
        <v>No</v>
      </c>
    </row>
    <row r="231" spans="3:6" x14ac:dyDescent="0.25">
      <c r="C231" s="13" t="str">
        <f>[4]PESegGeneral25030910!$F82</f>
        <v>VAL.El Castillo</v>
      </c>
      <c r="D231" s="13" t="str">
        <f t="shared" si="3"/>
        <v>VAL</v>
      </c>
      <c r="E231" s="13">
        <v>3</v>
      </c>
      <c r="F231" t="str">
        <f>IFERROR(IF(E231="","",IF(VLOOKUP(C231,Relacion!A231:A1727,1,FALSE)=C231,"Si","")),"No")</f>
        <v>No</v>
      </c>
    </row>
    <row r="232" spans="3:6" x14ac:dyDescent="0.25">
      <c r="C232" s="13" t="str">
        <f>[4]PESegGeneral25030910!$F83</f>
        <v>VAL.Guadualito</v>
      </c>
      <c r="D232" s="13" t="str">
        <f t="shared" si="3"/>
        <v>VAL</v>
      </c>
      <c r="E232" s="13">
        <v>3</v>
      </c>
      <c r="F232" t="str">
        <f>IFERROR(IF(E232="","",IF(VLOOKUP(C232,Relacion!A232:A1728,1,FALSE)=C232,"Si","")),"No")</f>
        <v>No</v>
      </c>
    </row>
    <row r="233" spans="3:6" x14ac:dyDescent="0.25">
      <c r="C233" s="13" t="str">
        <f>[4]PESegGeneral25030910!$F84</f>
        <v>VAL.La Camelia</v>
      </c>
      <c r="D233" s="13" t="str">
        <f t="shared" si="3"/>
        <v>VAL</v>
      </c>
      <c r="E233" s="13">
        <v>3</v>
      </c>
      <c r="F233" t="str">
        <f>IFERROR(IF(E233="","",IF(VLOOKUP(C233,Relacion!A233:A1729,1,FALSE)=C233,"Si","")),"No")</f>
        <v>No</v>
      </c>
    </row>
    <row r="234" spans="3:6" x14ac:dyDescent="0.25">
      <c r="C234" s="13" t="str">
        <f>[4]PESegGeneral25030910!$F85</f>
        <v>VAL.La Maria</v>
      </c>
      <c r="D234" s="13" t="str">
        <f t="shared" si="3"/>
        <v>VAL</v>
      </c>
      <c r="E234" s="13">
        <v>3</v>
      </c>
      <c r="F234" t="str">
        <f>IFERROR(IF(E234="","",IF(VLOOKUP(C234,Relacion!A234:A1730,1,FALSE)=C234,"Si","")),"No")</f>
        <v>No</v>
      </c>
    </row>
    <row r="235" spans="3:6" x14ac:dyDescent="0.25">
      <c r="C235" s="13" t="str">
        <f>[4]PESegGeneral25030910!$F86</f>
        <v>VAL.Las Guacas</v>
      </c>
      <c r="D235" s="13" t="str">
        <f t="shared" si="3"/>
        <v>VAL</v>
      </c>
      <c r="E235" s="13">
        <v>3</v>
      </c>
      <c r="F235" t="str">
        <f>IFERROR(IF(E235="","",IF(VLOOKUP(C235,Relacion!A235:A1731,1,FALSE)=C235,"Si","")),"No")</f>
        <v>No</v>
      </c>
    </row>
    <row r="236" spans="3:6" x14ac:dyDescent="0.25">
      <c r="C236" s="13" t="str">
        <f>[4]PESegGeneral25030910!$F87</f>
        <v>VAL.Paila Arriba</v>
      </c>
      <c r="D236" s="13" t="str">
        <f t="shared" si="3"/>
        <v>VAL</v>
      </c>
      <c r="E236" s="13">
        <v>3</v>
      </c>
      <c r="F236" t="str">
        <f>IFERROR(IF(E236="","",IF(VLOOKUP(C236,Relacion!A236:A1732,1,FALSE)=C236,"Si","")),"No")</f>
        <v>No</v>
      </c>
    </row>
    <row r="237" spans="3:6" x14ac:dyDescent="0.25">
      <c r="C237" s="13" t="str">
        <f>[4]PESegGeneral25030910!$F88</f>
        <v>VAL.Taguales</v>
      </c>
      <c r="D237" s="13" t="str">
        <f t="shared" si="3"/>
        <v>VAL</v>
      </c>
      <c r="E237" s="13">
        <v>3</v>
      </c>
      <c r="F237" t="str">
        <f>IFERROR(IF(E237="","",IF(VLOOKUP(C237,Relacion!A237:A1733,1,FALSE)=C237,"Si","")),"No")</f>
        <v>No</v>
      </c>
    </row>
    <row r="238" spans="3:6" x14ac:dyDescent="0.25">
      <c r="C238" s="13">
        <f>[4]PESegGeneral25030910!$F89</f>
        <v>0</v>
      </c>
      <c r="D238" s="13" t="str">
        <f t="shared" si="3"/>
        <v>0</v>
      </c>
      <c r="E238" s="13"/>
      <c r="F238" t="str">
        <f>IFERROR(IF(E238="","",IF(VLOOKUP(C238,Relacion!A238:A1734,1,FALSE)=C238,"Si","")),"No")</f>
        <v/>
      </c>
    </row>
    <row r="239" spans="3:6" x14ac:dyDescent="0.25">
      <c r="C239" s="13">
        <f>[4]PESegGeneral25030910!$F90</f>
        <v>0</v>
      </c>
      <c r="D239" s="13" t="str">
        <f t="shared" si="3"/>
        <v>0</v>
      </c>
      <c r="E239" s="13"/>
      <c r="F239" t="str">
        <f>IFERROR(IF(E239="","",IF(VLOOKUP(C239,Relacion!A239:A1735,1,FALSE)=C239,"Si","")),"No")</f>
        <v/>
      </c>
    </row>
    <row r="240" spans="3:6" x14ac:dyDescent="0.25">
      <c r="C240" s="13">
        <f>[4]PESegGeneral25030910!$F91</f>
        <v>0</v>
      </c>
      <c r="D240" s="13" t="str">
        <f t="shared" si="3"/>
        <v>0</v>
      </c>
      <c r="E240" s="13"/>
      <c r="F240" t="str">
        <f>IFERROR(IF(E240="","",IF(VLOOKUP(C240,Relacion!A240:A1736,1,FALSE)=C240,"Si","")),"No")</f>
        <v/>
      </c>
    </row>
    <row r="241" spans="1:6" x14ac:dyDescent="0.25">
      <c r="C241" s="13">
        <f>[4]PESegGeneral25030910!$F92</f>
        <v>0</v>
      </c>
      <c r="D241" s="13" t="str">
        <f t="shared" si="3"/>
        <v>0</v>
      </c>
      <c r="E241" s="13"/>
      <c r="F241" t="str">
        <f>IFERROR(IF(E241="","",IF(VLOOKUP(C241,Relacion!A241:A1737,1,FALSE)=C241,"Si","")),"No")</f>
        <v/>
      </c>
    </row>
    <row r="242" spans="1:6" x14ac:dyDescent="0.25">
      <c r="C242" s="13">
        <f>[4]PESegGeneral25030910!$F93</f>
        <v>0</v>
      </c>
      <c r="D242" s="13" t="str">
        <f t="shared" si="3"/>
        <v>0</v>
      </c>
      <c r="E242" s="13"/>
      <c r="F242" t="str">
        <f>IFERROR(IF(E242="","",IF(VLOOKUP(C242,Relacion!A242:A1738,1,FALSE)=C242,"Si","")),"No")</f>
        <v/>
      </c>
    </row>
    <row r="243" spans="1:6" x14ac:dyDescent="0.25">
      <c r="C243" s="13">
        <f>[4]PESegGeneral25030910!$F94</f>
        <v>0</v>
      </c>
      <c r="D243" s="13" t="str">
        <f t="shared" si="3"/>
        <v>0</v>
      </c>
      <c r="E243" s="13"/>
      <c r="F243" t="str">
        <f>IFERROR(IF(E243="","",IF(VLOOKUP(C243,Relacion!A243:A1739,1,FALSE)=C243,"Si","")),"No")</f>
        <v/>
      </c>
    </row>
    <row r="244" spans="1:6" x14ac:dyDescent="0.25">
      <c r="C244" s="13">
        <f>[4]PESegGeneral25030910!$F95</f>
        <v>0</v>
      </c>
      <c r="D244" s="13" t="str">
        <f t="shared" si="3"/>
        <v>0</v>
      </c>
      <c r="E244" s="13"/>
      <c r="F244" t="str">
        <f>IFERROR(IF(E244="","",IF(VLOOKUP(C244,Relacion!A244:A1740,1,FALSE)=C244,"Si","")),"No")</f>
        <v/>
      </c>
    </row>
    <row r="245" spans="1:6" x14ac:dyDescent="0.25">
      <c r="C245" s="13">
        <f>[4]PESegGeneral25030910!$F96</f>
        <v>0</v>
      </c>
      <c r="D245" s="13" t="str">
        <f t="shared" si="3"/>
        <v>0</v>
      </c>
      <c r="E245" s="13"/>
      <c r="F245" t="str">
        <f>IFERROR(IF(E245="","",IF(VLOOKUP(C245,Relacion!A245:A1741,1,FALSE)=C245,"Si","")),"No")</f>
        <v/>
      </c>
    </row>
    <row r="246" spans="1:6" x14ac:dyDescent="0.25">
      <c r="C246" s="13">
        <f>[4]PESegGeneral25030910!$F97</f>
        <v>0</v>
      </c>
      <c r="D246" s="13" t="str">
        <f t="shared" si="3"/>
        <v>0</v>
      </c>
      <c r="E246" s="13"/>
      <c r="F246" t="str">
        <f>IFERROR(IF(E246="","",IF(VLOOKUP(C246,Relacion!A246:A1742,1,FALSE)=C246,"Si","")),"No")</f>
        <v/>
      </c>
    </row>
    <row r="247" spans="1:6" x14ac:dyDescent="0.25">
      <c r="C247" s="13">
        <f>[4]PESegGeneral25030910!$F98</f>
        <v>0</v>
      </c>
      <c r="D247" s="13" t="str">
        <f t="shared" si="3"/>
        <v>0</v>
      </c>
      <c r="E247" s="13"/>
      <c r="F247" t="str">
        <f>IFERROR(IF(E247="","",IF(VLOOKUP(C247,Relacion!A247:A1743,1,FALSE)=C247,"Si","")),"No")</f>
        <v/>
      </c>
    </row>
    <row r="248" spans="1:6" x14ac:dyDescent="0.25">
      <c r="C248" s="13">
        <f>[4]PESegGeneral25030910!$F99</f>
        <v>0</v>
      </c>
      <c r="D248" s="13" t="str">
        <f t="shared" si="3"/>
        <v>0</v>
      </c>
      <c r="E248" s="13"/>
      <c r="F248" t="str">
        <f>IFERROR(IF(E248="","",IF(VLOOKUP(C248,Relacion!A248:A1744,1,FALSE)=C248,"Si","")),"No")</f>
        <v/>
      </c>
    </row>
    <row r="249" spans="1:6" x14ac:dyDescent="0.25">
      <c r="C249" s="13">
        <f>[4]PESegGeneral25030910!$F100</f>
        <v>0</v>
      </c>
      <c r="D249" s="13" t="str">
        <f t="shared" si="3"/>
        <v>0</v>
      </c>
      <c r="E249" s="13"/>
      <c r="F249" t="str">
        <f>IFERROR(IF(E249="","",IF(VLOOKUP(C249,Relacion!A249:A1745,1,FALSE)=C249,"Si","")),"No")</f>
        <v/>
      </c>
    </row>
    <row r="250" spans="1:6" x14ac:dyDescent="0.25">
      <c r="C250" s="13">
        <f>[4]PESegGeneral25030910!$F101</f>
        <v>0</v>
      </c>
      <c r="D250" s="13" t="str">
        <f t="shared" si="3"/>
        <v>0</v>
      </c>
      <c r="E250" s="13"/>
      <c r="F250" t="str">
        <f>IFERROR(IF(E250="","",IF(VLOOKUP(C250,Relacion!A250:A1746,1,FALSE)=C250,"Si","")),"No")</f>
        <v/>
      </c>
    </row>
    <row r="251" spans="1:6" s="29" customFormat="1" x14ac:dyDescent="0.25"/>
    <row r="252" spans="1:6" x14ac:dyDescent="0.25">
      <c r="A252" s="30"/>
      <c r="B252" s="30"/>
    </row>
    <row r="253" spans="1:6" x14ac:dyDescent="0.25">
      <c r="C253" s="28"/>
    </row>
    <row r="254" spans="1:6" x14ac:dyDescent="0.25">
      <c r="C254" s="28"/>
    </row>
    <row r="255" spans="1:6" x14ac:dyDescent="0.25">
      <c r="C255" s="28"/>
    </row>
    <row r="256" spans="1:6" x14ac:dyDescent="0.25">
      <c r="C256" s="28"/>
    </row>
    <row r="257" spans="3:3" x14ac:dyDescent="0.25">
      <c r="C257" s="28"/>
    </row>
    <row r="258" spans="3:3" x14ac:dyDescent="0.25">
      <c r="C258" s="28"/>
    </row>
    <row r="259" spans="3:3" x14ac:dyDescent="0.25">
      <c r="C259" s="28"/>
    </row>
    <row r="260" spans="3:3" x14ac:dyDescent="0.25">
      <c r="C260" s="28"/>
    </row>
    <row r="261" spans="3:3" x14ac:dyDescent="0.25">
      <c r="C261" s="28"/>
    </row>
    <row r="262" spans="3:3" x14ac:dyDescent="0.25">
      <c r="C262" s="28"/>
    </row>
    <row r="263" spans="3:3" x14ac:dyDescent="0.25">
      <c r="C263" s="28"/>
    </row>
    <row r="264" spans="3:3" x14ac:dyDescent="0.25">
      <c r="C264" s="28"/>
    </row>
    <row r="265" spans="3:3" x14ac:dyDescent="0.25">
      <c r="C265" s="28"/>
    </row>
    <row r="266" spans="3:3" x14ac:dyDescent="0.25">
      <c r="C266" s="28"/>
    </row>
    <row r="267" spans="3:3" x14ac:dyDescent="0.25">
      <c r="C267" s="28"/>
    </row>
    <row r="268" spans="3:3" x14ac:dyDescent="0.25">
      <c r="C268" s="28"/>
    </row>
    <row r="269" spans="3:3" x14ac:dyDescent="0.25">
      <c r="C269" s="28"/>
    </row>
    <row r="270" spans="3:3" x14ac:dyDescent="0.25">
      <c r="C270" s="28"/>
    </row>
    <row r="271" spans="3:3" x14ac:dyDescent="0.25">
      <c r="C271" s="28"/>
    </row>
    <row r="272" spans="3:3" x14ac:dyDescent="0.25">
      <c r="C272" s="28"/>
    </row>
    <row r="273" spans="3:3" x14ac:dyDescent="0.25">
      <c r="C273" s="28"/>
    </row>
    <row r="274" spans="3:3" x14ac:dyDescent="0.25">
      <c r="C274" s="28"/>
    </row>
    <row r="275" spans="3:3" x14ac:dyDescent="0.25">
      <c r="C275" s="28"/>
    </row>
    <row r="276" spans="3:3" x14ac:dyDescent="0.25">
      <c r="C276" s="28"/>
    </row>
    <row r="277" spans="3:3" x14ac:dyDescent="0.25">
      <c r="C277" s="28"/>
    </row>
    <row r="278" spans="3:3" x14ac:dyDescent="0.25">
      <c r="C278" s="28"/>
    </row>
    <row r="279" spans="3:3" x14ac:dyDescent="0.25">
      <c r="C279" s="28"/>
    </row>
    <row r="280" spans="3:3" x14ac:dyDescent="0.25">
      <c r="C280" s="28"/>
    </row>
    <row r="281" spans="3:3" x14ac:dyDescent="0.25">
      <c r="C281" s="28"/>
    </row>
    <row r="282" spans="3:3" x14ac:dyDescent="0.25">
      <c r="C282" s="28"/>
    </row>
    <row r="283" spans="3:3" x14ac:dyDescent="0.25">
      <c r="C283" s="28"/>
    </row>
    <row r="284" spans="3:3" x14ac:dyDescent="0.25">
      <c r="C284" s="28"/>
    </row>
    <row r="285" spans="3:3" x14ac:dyDescent="0.25">
      <c r="C285" s="28"/>
    </row>
    <row r="286" spans="3:3" x14ac:dyDescent="0.25">
      <c r="C286" s="28"/>
    </row>
    <row r="287" spans="3:3" x14ac:dyDescent="0.25">
      <c r="C287" s="28"/>
    </row>
    <row r="288" spans="3:3" x14ac:dyDescent="0.25">
      <c r="C288" s="28"/>
    </row>
    <row r="289" spans="3:3" x14ac:dyDescent="0.25">
      <c r="C289" s="28"/>
    </row>
    <row r="290" spans="3:3" x14ac:dyDescent="0.25">
      <c r="C290" s="28"/>
    </row>
    <row r="291" spans="3:3" x14ac:dyDescent="0.25">
      <c r="C291" s="28"/>
    </row>
    <row r="292" spans="3:3" x14ac:dyDescent="0.25">
      <c r="C292" s="28"/>
    </row>
    <row r="293" spans="3:3" x14ac:dyDescent="0.25">
      <c r="C293" s="28"/>
    </row>
    <row r="294" spans="3:3" x14ac:dyDescent="0.25">
      <c r="C294" s="28"/>
    </row>
    <row r="295" spans="3:3" x14ac:dyDescent="0.25">
      <c r="C295" s="28"/>
    </row>
    <row r="296" spans="3:3" x14ac:dyDescent="0.25">
      <c r="C296" s="28"/>
    </row>
    <row r="297" spans="3:3" x14ac:dyDescent="0.25">
      <c r="C297" s="28"/>
    </row>
    <row r="298" spans="3:3" x14ac:dyDescent="0.25">
      <c r="C298" s="28"/>
    </row>
    <row r="299" spans="3:3" x14ac:dyDescent="0.25">
      <c r="C299" s="28"/>
    </row>
    <row r="300" spans="3:3" x14ac:dyDescent="0.25">
      <c r="C300" s="28"/>
    </row>
    <row r="301" spans="3:3" x14ac:dyDescent="0.25">
      <c r="C301" s="28"/>
    </row>
    <row r="302" spans="3:3" x14ac:dyDescent="0.25">
      <c r="C302" s="28"/>
    </row>
    <row r="303" spans="3:3" x14ac:dyDescent="0.25">
      <c r="C303" s="28"/>
    </row>
    <row r="304" spans="3:3" x14ac:dyDescent="0.25">
      <c r="C304" s="28"/>
    </row>
    <row r="305" spans="3:3" x14ac:dyDescent="0.25">
      <c r="C305" s="28"/>
    </row>
    <row r="306" spans="3:3" x14ac:dyDescent="0.25">
      <c r="C306" s="28"/>
    </row>
    <row r="307" spans="3:3" x14ac:dyDescent="0.25">
      <c r="C307" s="28"/>
    </row>
    <row r="308" spans="3:3" x14ac:dyDescent="0.25">
      <c r="C308" s="28"/>
    </row>
    <row r="309" spans="3:3" x14ac:dyDescent="0.25">
      <c r="C309" s="28"/>
    </row>
    <row r="310" spans="3:3" x14ac:dyDescent="0.25">
      <c r="C310" s="28"/>
    </row>
    <row r="311" spans="3:3" x14ac:dyDescent="0.25">
      <c r="C311" s="28"/>
    </row>
    <row r="312" spans="3:3" x14ac:dyDescent="0.25">
      <c r="C312" s="28"/>
    </row>
    <row r="313" spans="3:3" x14ac:dyDescent="0.25">
      <c r="C313" s="28"/>
    </row>
    <row r="314" spans="3:3" x14ac:dyDescent="0.25">
      <c r="C314" s="28"/>
    </row>
    <row r="315" spans="3:3" x14ac:dyDescent="0.25">
      <c r="C315" s="28"/>
    </row>
    <row r="316" spans="3:3" x14ac:dyDescent="0.25">
      <c r="C316" s="28"/>
    </row>
    <row r="317" spans="3:3" x14ac:dyDescent="0.25">
      <c r="C317" s="28"/>
    </row>
    <row r="318" spans="3:3" x14ac:dyDescent="0.25">
      <c r="C318" s="28"/>
    </row>
    <row r="319" spans="3:3" x14ac:dyDescent="0.25">
      <c r="C319" s="28"/>
    </row>
    <row r="320" spans="3:3" x14ac:dyDescent="0.25">
      <c r="C320" s="28"/>
    </row>
    <row r="321" spans="3:3" x14ac:dyDescent="0.25">
      <c r="C321" s="28"/>
    </row>
    <row r="322" spans="3:3" x14ac:dyDescent="0.25">
      <c r="C322" s="28"/>
    </row>
    <row r="323" spans="3:3" x14ac:dyDescent="0.25">
      <c r="C323" s="28"/>
    </row>
    <row r="324" spans="3:3" x14ac:dyDescent="0.25">
      <c r="C324" s="28"/>
    </row>
    <row r="325" spans="3:3" x14ac:dyDescent="0.25">
      <c r="C325" s="28"/>
    </row>
    <row r="326" spans="3:3" x14ac:dyDescent="0.25">
      <c r="C326" s="28"/>
    </row>
    <row r="327" spans="3:3" x14ac:dyDescent="0.25">
      <c r="C327" s="28"/>
    </row>
    <row r="328" spans="3:3" x14ac:dyDescent="0.25">
      <c r="C328" s="28"/>
    </row>
    <row r="329" spans="3:3" x14ac:dyDescent="0.25">
      <c r="C329" s="28"/>
    </row>
    <row r="330" spans="3:3" x14ac:dyDescent="0.25">
      <c r="C330" s="28"/>
    </row>
    <row r="331" spans="3:3" x14ac:dyDescent="0.25">
      <c r="C331" s="28"/>
    </row>
    <row r="332" spans="3:3" x14ac:dyDescent="0.25">
      <c r="C332" s="28"/>
    </row>
    <row r="333" spans="3:3" x14ac:dyDescent="0.25">
      <c r="C333" s="28"/>
    </row>
    <row r="334" spans="3:3" x14ac:dyDescent="0.25">
      <c r="C334" s="28"/>
    </row>
    <row r="335" spans="3:3" x14ac:dyDescent="0.25">
      <c r="C335" s="28"/>
    </row>
    <row r="336" spans="3:3" x14ac:dyDescent="0.25">
      <c r="C336" s="28"/>
    </row>
    <row r="337" spans="3:3" x14ac:dyDescent="0.25">
      <c r="C337" s="28"/>
    </row>
    <row r="338" spans="3:3" x14ac:dyDescent="0.25">
      <c r="C338" s="28"/>
    </row>
    <row r="339" spans="3:3" x14ac:dyDescent="0.25">
      <c r="C339" s="28"/>
    </row>
    <row r="340" spans="3:3" x14ac:dyDescent="0.25">
      <c r="C340" s="28"/>
    </row>
    <row r="341" spans="3:3" x14ac:dyDescent="0.25">
      <c r="C341" s="28"/>
    </row>
    <row r="342" spans="3:3" x14ac:dyDescent="0.25">
      <c r="C342" s="28"/>
    </row>
    <row r="343" spans="3:3" x14ac:dyDescent="0.25">
      <c r="C343" s="28"/>
    </row>
    <row r="344" spans="3:3" x14ac:dyDescent="0.25">
      <c r="C344" s="28"/>
    </row>
    <row r="345" spans="3:3" x14ac:dyDescent="0.25">
      <c r="C345" s="28"/>
    </row>
    <row r="346" spans="3:3" x14ac:dyDescent="0.25">
      <c r="C346" s="28"/>
    </row>
    <row r="347" spans="3:3" x14ac:dyDescent="0.25">
      <c r="C347" s="28"/>
    </row>
    <row r="348" spans="3:3" x14ac:dyDescent="0.25">
      <c r="C348" s="28"/>
    </row>
    <row r="349" spans="3:3" x14ac:dyDescent="0.25">
      <c r="C349" s="28"/>
    </row>
    <row r="350" spans="3:3" x14ac:dyDescent="0.25">
      <c r="C350" s="28"/>
    </row>
    <row r="351" spans="3:3" x14ac:dyDescent="0.25">
      <c r="C351" s="28"/>
    </row>
    <row r="352" spans="3:3" x14ac:dyDescent="0.25">
      <c r="C352" s="28"/>
    </row>
    <row r="353" spans="3:3" x14ac:dyDescent="0.25">
      <c r="C353" s="28"/>
    </row>
    <row r="354" spans="3:3" x14ac:dyDescent="0.25">
      <c r="C354" s="28"/>
    </row>
    <row r="355" spans="3:3" x14ac:dyDescent="0.25">
      <c r="C355" s="28"/>
    </row>
    <row r="356" spans="3:3" x14ac:dyDescent="0.25">
      <c r="C356" s="28"/>
    </row>
    <row r="357" spans="3:3" x14ac:dyDescent="0.25">
      <c r="C357" s="28"/>
    </row>
    <row r="358" spans="3:3" x14ac:dyDescent="0.25">
      <c r="C358" s="28"/>
    </row>
    <row r="359" spans="3:3" x14ac:dyDescent="0.25">
      <c r="C359" s="28"/>
    </row>
    <row r="360" spans="3:3" x14ac:dyDescent="0.25">
      <c r="C360" s="28"/>
    </row>
    <row r="361" spans="3:3" x14ac:dyDescent="0.25">
      <c r="C361" s="28"/>
    </row>
    <row r="362" spans="3:3" x14ac:dyDescent="0.25">
      <c r="C362" s="28"/>
    </row>
    <row r="363" spans="3:3" x14ac:dyDescent="0.25">
      <c r="C363" s="28"/>
    </row>
    <row r="364" spans="3:3" x14ac:dyDescent="0.25">
      <c r="C364" s="28"/>
    </row>
    <row r="365" spans="3:3" x14ac:dyDescent="0.25">
      <c r="C365" s="28"/>
    </row>
    <row r="366" spans="3:3" x14ac:dyDescent="0.25">
      <c r="C366" s="28"/>
    </row>
    <row r="367" spans="3:3" x14ac:dyDescent="0.25">
      <c r="C367" s="28"/>
    </row>
    <row r="368" spans="3:3" x14ac:dyDescent="0.25">
      <c r="C368" s="28"/>
    </row>
    <row r="369" spans="3:3" x14ac:dyDescent="0.25">
      <c r="C369" s="28"/>
    </row>
    <row r="370" spans="3:3" x14ac:dyDescent="0.25">
      <c r="C370" s="28"/>
    </row>
    <row r="371" spans="3:3" x14ac:dyDescent="0.25">
      <c r="C371" s="28"/>
    </row>
    <row r="372" spans="3:3" x14ac:dyDescent="0.25">
      <c r="C372" s="28"/>
    </row>
    <row r="373" spans="3:3" x14ac:dyDescent="0.25">
      <c r="C373" s="28"/>
    </row>
    <row r="374" spans="3:3" x14ac:dyDescent="0.25">
      <c r="C374" s="28"/>
    </row>
    <row r="375" spans="3:3" x14ac:dyDescent="0.25">
      <c r="C375" s="28"/>
    </row>
    <row r="376" spans="3:3" x14ac:dyDescent="0.25">
      <c r="C376" s="28"/>
    </row>
    <row r="377" spans="3:3" x14ac:dyDescent="0.25">
      <c r="C377" s="28"/>
    </row>
    <row r="378" spans="3:3" x14ac:dyDescent="0.25">
      <c r="C378" s="28"/>
    </row>
    <row r="379" spans="3:3" x14ac:dyDescent="0.25">
      <c r="C379" s="28"/>
    </row>
    <row r="380" spans="3:3" x14ac:dyDescent="0.25">
      <c r="C380" s="28"/>
    </row>
    <row r="381" spans="3:3" x14ac:dyDescent="0.25">
      <c r="C381" s="28"/>
    </row>
    <row r="382" spans="3:3" x14ac:dyDescent="0.25">
      <c r="C382" s="28"/>
    </row>
    <row r="383" spans="3:3" x14ac:dyDescent="0.25">
      <c r="C383" s="28"/>
    </row>
    <row r="384" spans="3:3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491" spans="3:3" x14ac:dyDescent="0.25">
      <c r="C491" s="28"/>
    </row>
    <row r="492" spans="3:3" x14ac:dyDescent="0.25">
      <c r="C492" s="28"/>
    </row>
    <row r="493" spans="3:3" x14ac:dyDescent="0.25">
      <c r="C493" s="28"/>
    </row>
    <row r="494" spans="3:3" x14ac:dyDescent="0.25">
      <c r="C494" s="28"/>
    </row>
    <row r="495" spans="3:3" x14ac:dyDescent="0.25">
      <c r="C495" s="28"/>
    </row>
    <row r="496" spans="3:3" x14ac:dyDescent="0.25">
      <c r="C496" s="28"/>
    </row>
    <row r="497" spans="3:3" x14ac:dyDescent="0.25">
      <c r="C497" s="28"/>
    </row>
    <row r="498" spans="3:3" x14ac:dyDescent="0.25">
      <c r="C498" s="28"/>
    </row>
    <row r="499" spans="3:3" x14ac:dyDescent="0.25">
      <c r="C499" s="28"/>
    </row>
    <row r="500" spans="3:3" x14ac:dyDescent="0.25">
      <c r="C500" s="28"/>
    </row>
    <row r="501" spans="3:3" x14ac:dyDescent="0.25">
      <c r="C501" s="28"/>
    </row>
    <row r="502" spans="3:3" x14ac:dyDescent="0.25">
      <c r="C502" s="28"/>
    </row>
    <row r="503" spans="3:3" x14ac:dyDescent="0.25">
      <c r="C503" s="28"/>
    </row>
    <row r="504" spans="3:3" x14ac:dyDescent="0.25">
      <c r="C504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  <row r="601" spans="3:3" x14ac:dyDescent="0.25">
      <c r="C601" s="28"/>
    </row>
    <row r="602" spans="3:3" x14ac:dyDescent="0.25">
      <c r="C602" s="28"/>
    </row>
    <row r="603" spans="3:3" x14ac:dyDescent="0.25">
      <c r="C603" s="28"/>
    </row>
    <row r="604" spans="3:3" x14ac:dyDescent="0.25">
      <c r="C604" s="28"/>
    </row>
    <row r="605" spans="3:3" x14ac:dyDescent="0.25">
      <c r="C605" s="28"/>
    </row>
    <row r="606" spans="3:3" x14ac:dyDescent="0.25">
      <c r="C606" s="28"/>
    </row>
    <row r="607" spans="3:3" x14ac:dyDescent="0.25">
      <c r="C607" s="28"/>
    </row>
    <row r="608" spans="3:3" x14ac:dyDescent="0.25">
      <c r="C608" s="28"/>
    </row>
    <row r="609" spans="3:3" x14ac:dyDescent="0.25">
      <c r="C609" s="28"/>
    </row>
    <row r="610" spans="3:3" x14ac:dyDescent="0.25">
      <c r="C610" s="28"/>
    </row>
    <row r="611" spans="3:3" x14ac:dyDescent="0.25">
      <c r="C611" s="28"/>
    </row>
    <row r="612" spans="3:3" x14ac:dyDescent="0.25">
      <c r="C612" s="28"/>
    </row>
    <row r="613" spans="3:3" x14ac:dyDescent="0.25">
      <c r="C613" s="28"/>
    </row>
    <row r="614" spans="3:3" x14ac:dyDescent="0.25">
      <c r="C614" s="28"/>
    </row>
    <row r="615" spans="3:3" x14ac:dyDescent="0.25">
      <c r="C615" s="28"/>
    </row>
    <row r="616" spans="3:3" x14ac:dyDescent="0.25">
      <c r="C616" s="28"/>
    </row>
    <row r="617" spans="3:3" x14ac:dyDescent="0.25">
      <c r="C617" s="28"/>
    </row>
    <row r="618" spans="3:3" x14ac:dyDescent="0.25">
      <c r="C618" s="28"/>
    </row>
    <row r="619" spans="3:3" x14ac:dyDescent="0.25">
      <c r="C619" s="28"/>
    </row>
    <row r="620" spans="3:3" x14ac:dyDescent="0.25">
      <c r="C620" s="28"/>
    </row>
    <row r="621" spans="3:3" x14ac:dyDescent="0.25">
      <c r="C621" s="28"/>
    </row>
    <row r="622" spans="3:3" x14ac:dyDescent="0.25">
      <c r="C622" s="28"/>
    </row>
    <row r="623" spans="3:3" x14ac:dyDescent="0.25">
      <c r="C623" s="28"/>
    </row>
    <row r="624" spans="3:3" x14ac:dyDescent="0.25">
      <c r="C624" s="28"/>
    </row>
    <row r="625" spans="3:3" x14ac:dyDescent="0.25">
      <c r="C625" s="28"/>
    </row>
    <row r="626" spans="3:3" x14ac:dyDescent="0.25">
      <c r="C626" s="28"/>
    </row>
    <row r="627" spans="3:3" x14ac:dyDescent="0.25">
      <c r="C627" s="28"/>
    </row>
    <row r="628" spans="3:3" x14ac:dyDescent="0.25">
      <c r="C628" s="28"/>
    </row>
    <row r="629" spans="3:3" x14ac:dyDescent="0.25">
      <c r="C629" s="28"/>
    </row>
    <row r="630" spans="3:3" x14ac:dyDescent="0.25">
      <c r="C630" s="28"/>
    </row>
    <row r="631" spans="3:3" x14ac:dyDescent="0.25">
      <c r="C631" s="28"/>
    </row>
    <row r="632" spans="3:3" x14ac:dyDescent="0.25">
      <c r="C632" s="28"/>
    </row>
    <row r="633" spans="3:3" x14ac:dyDescent="0.25">
      <c r="C633" s="28"/>
    </row>
    <row r="634" spans="3:3" x14ac:dyDescent="0.25">
      <c r="C634" s="28"/>
    </row>
    <row r="635" spans="3:3" x14ac:dyDescent="0.25">
      <c r="C635" s="28"/>
    </row>
    <row r="636" spans="3:3" x14ac:dyDescent="0.25">
      <c r="C636" s="28"/>
    </row>
    <row r="637" spans="3:3" x14ac:dyDescent="0.25">
      <c r="C637" s="28"/>
    </row>
    <row r="638" spans="3:3" x14ac:dyDescent="0.25">
      <c r="C638" s="28"/>
    </row>
    <row r="639" spans="3:3" x14ac:dyDescent="0.25">
      <c r="C639" s="28"/>
    </row>
    <row r="640" spans="3:3" x14ac:dyDescent="0.25">
      <c r="C640" s="28"/>
    </row>
    <row r="641" spans="3:3" x14ac:dyDescent="0.25">
      <c r="C641" s="28"/>
    </row>
    <row r="642" spans="3:3" x14ac:dyDescent="0.25">
      <c r="C642" s="28"/>
    </row>
    <row r="643" spans="3:3" x14ac:dyDescent="0.25">
      <c r="C643" s="28"/>
    </row>
    <row r="644" spans="3:3" x14ac:dyDescent="0.25">
      <c r="C644" s="28"/>
    </row>
    <row r="645" spans="3:3" x14ac:dyDescent="0.25">
      <c r="C645" s="28"/>
    </row>
    <row r="646" spans="3:3" x14ac:dyDescent="0.25">
      <c r="C646" s="28"/>
    </row>
    <row r="647" spans="3:3" x14ac:dyDescent="0.25">
      <c r="C647" s="28"/>
    </row>
    <row r="648" spans="3:3" x14ac:dyDescent="0.25">
      <c r="C648" s="28"/>
    </row>
    <row r="649" spans="3:3" x14ac:dyDescent="0.25">
      <c r="C649" s="28"/>
    </row>
    <row r="650" spans="3:3" x14ac:dyDescent="0.25">
      <c r="C650" s="28"/>
    </row>
    <row r="651" spans="3:3" x14ac:dyDescent="0.25">
      <c r="C651" s="28"/>
    </row>
    <row r="652" spans="3:3" x14ac:dyDescent="0.25">
      <c r="C652" s="28"/>
    </row>
    <row r="653" spans="3:3" x14ac:dyDescent="0.25">
      <c r="C653" s="28"/>
    </row>
    <row r="654" spans="3:3" x14ac:dyDescent="0.25">
      <c r="C654" s="28"/>
    </row>
    <row r="655" spans="3:3" x14ac:dyDescent="0.25">
      <c r="C655" s="28"/>
    </row>
    <row r="656" spans="3:3" x14ac:dyDescent="0.25">
      <c r="C656" s="28"/>
    </row>
    <row r="657" spans="3:3" x14ac:dyDescent="0.25">
      <c r="C657" s="28"/>
    </row>
    <row r="658" spans="3:3" x14ac:dyDescent="0.25">
      <c r="C658" s="28"/>
    </row>
    <row r="659" spans="3:3" x14ac:dyDescent="0.25">
      <c r="C659" s="28"/>
    </row>
    <row r="660" spans="3:3" x14ac:dyDescent="0.25">
      <c r="C660" s="28"/>
    </row>
    <row r="661" spans="3:3" x14ac:dyDescent="0.25">
      <c r="C661" s="28"/>
    </row>
    <row r="662" spans="3:3" x14ac:dyDescent="0.25">
      <c r="C662" s="28"/>
    </row>
    <row r="663" spans="3:3" x14ac:dyDescent="0.25">
      <c r="C663" s="28"/>
    </row>
    <row r="664" spans="3:3" x14ac:dyDescent="0.25">
      <c r="C664" s="28"/>
    </row>
    <row r="665" spans="3:3" x14ac:dyDescent="0.25">
      <c r="C665" s="28"/>
    </row>
    <row r="666" spans="3:3" x14ac:dyDescent="0.25">
      <c r="C666" s="28"/>
    </row>
    <row r="667" spans="3:3" x14ac:dyDescent="0.25">
      <c r="C667" s="28"/>
    </row>
    <row r="668" spans="3:3" x14ac:dyDescent="0.25">
      <c r="C668" s="28"/>
    </row>
    <row r="669" spans="3:3" x14ac:dyDescent="0.25">
      <c r="C669" s="28"/>
    </row>
    <row r="670" spans="3:3" x14ac:dyDescent="0.25">
      <c r="C670" s="28"/>
    </row>
    <row r="671" spans="3:3" x14ac:dyDescent="0.25">
      <c r="C671" s="28"/>
    </row>
    <row r="672" spans="3:3" x14ac:dyDescent="0.25">
      <c r="C672" s="28"/>
    </row>
    <row r="673" spans="3:3" x14ac:dyDescent="0.25">
      <c r="C673" s="28"/>
    </row>
    <row r="674" spans="3:3" x14ac:dyDescent="0.25">
      <c r="C674" s="28"/>
    </row>
    <row r="675" spans="3:3" x14ac:dyDescent="0.25">
      <c r="C675" s="28"/>
    </row>
    <row r="676" spans="3:3" x14ac:dyDescent="0.25">
      <c r="C676" s="28"/>
    </row>
    <row r="677" spans="3:3" x14ac:dyDescent="0.25">
      <c r="C677" s="28"/>
    </row>
    <row r="678" spans="3:3" x14ac:dyDescent="0.25">
      <c r="C678" s="28"/>
    </row>
    <row r="679" spans="3:3" x14ac:dyDescent="0.25">
      <c r="C679" s="28"/>
    </row>
    <row r="680" spans="3:3" x14ac:dyDescent="0.25">
      <c r="C680" s="28"/>
    </row>
    <row r="681" spans="3:3" x14ac:dyDescent="0.25">
      <c r="C681" s="28"/>
    </row>
    <row r="682" spans="3:3" x14ac:dyDescent="0.25">
      <c r="C682" s="28"/>
    </row>
    <row r="683" spans="3:3" x14ac:dyDescent="0.25">
      <c r="C683" s="28"/>
    </row>
    <row r="684" spans="3:3" x14ac:dyDescent="0.25">
      <c r="C684" s="28"/>
    </row>
    <row r="685" spans="3:3" x14ac:dyDescent="0.25">
      <c r="C685" s="28"/>
    </row>
    <row r="686" spans="3:3" x14ac:dyDescent="0.25">
      <c r="C686" s="28"/>
    </row>
    <row r="687" spans="3:3" x14ac:dyDescent="0.25">
      <c r="C687" s="28"/>
    </row>
    <row r="688" spans="3:3" x14ac:dyDescent="0.25">
      <c r="C688" s="28"/>
    </row>
    <row r="689" spans="3:3" x14ac:dyDescent="0.25">
      <c r="C689" s="28"/>
    </row>
    <row r="690" spans="3:3" x14ac:dyDescent="0.25">
      <c r="C690" s="28"/>
    </row>
    <row r="691" spans="3:3" x14ac:dyDescent="0.25">
      <c r="C691" s="28"/>
    </row>
    <row r="692" spans="3:3" x14ac:dyDescent="0.25">
      <c r="C692" s="28"/>
    </row>
    <row r="693" spans="3:3" x14ac:dyDescent="0.25">
      <c r="C693" s="28"/>
    </row>
    <row r="694" spans="3:3" x14ac:dyDescent="0.25">
      <c r="C694" s="28"/>
    </row>
    <row r="695" spans="3:3" x14ac:dyDescent="0.25">
      <c r="C695" s="28"/>
    </row>
    <row r="696" spans="3:3" x14ac:dyDescent="0.25">
      <c r="C696" s="28"/>
    </row>
    <row r="697" spans="3:3" x14ac:dyDescent="0.25">
      <c r="C697" s="28"/>
    </row>
    <row r="698" spans="3:3" x14ac:dyDescent="0.25">
      <c r="C698" s="28"/>
    </row>
    <row r="699" spans="3:3" x14ac:dyDescent="0.25">
      <c r="C699" s="28"/>
    </row>
    <row r="700" spans="3:3" x14ac:dyDescent="0.25">
      <c r="C700" s="28"/>
    </row>
    <row r="701" spans="3:3" x14ac:dyDescent="0.25">
      <c r="C701" s="28"/>
    </row>
    <row r="702" spans="3:3" x14ac:dyDescent="0.25">
      <c r="C702" s="28"/>
    </row>
    <row r="703" spans="3:3" x14ac:dyDescent="0.25">
      <c r="C703" s="28"/>
    </row>
    <row r="704" spans="3:3" x14ac:dyDescent="0.25">
      <c r="C704" s="28"/>
    </row>
    <row r="705" spans="3:3" x14ac:dyDescent="0.25">
      <c r="C705" s="28"/>
    </row>
    <row r="706" spans="3:3" x14ac:dyDescent="0.25">
      <c r="C706" s="28"/>
    </row>
    <row r="707" spans="3:3" x14ac:dyDescent="0.25">
      <c r="C707" s="28"/>
    </row>
    <row r="708" spans="3:3" x14ac:dyDescent="0.25">
      <c r="C708" s="28"/>
    </row>
    <row r="709" spans="3:3" x14ac:dyDescent="0.25">
      <c r="C709" s="28"/>
    </row>
    <row r="710" spans="3:3" x14ac:dyDescent="0.25">
      <c r="C710" s="28"/>
    </row>
    <row r="711" spans="3:3" x14ac:dyDescent="0.25">
      <c r="C711" s="28"/>
    </row>
    <row r="712" spans="3:3" x14ac:dyDescent="0.25">
      <c r="C712" s="28"/>
    </row>
    <row r="713" spans="3:3" x14ac:dyDescent="0.25">
      <c r="C713" s="28"/>
    </row>
    <row r="714" spans="3:3" x14ac:dyDescent="0.25">
      <c r="C714" s="28"/>
    </row>
    <row r="715" spans="3:3" x14ac:dyDescent="0.25">
      <c r="C715" s="28"/>
    </row>
    <row r="716" spans="3:3" x14ac:dyDescent="0.25">
      <c r="C716" s="28"/>
    </row>
    <row r="717" spans="3:3" x14ac:dyDescent="0.25">
      <c r="C717" s="28"/>
    </row>
    <row r="718" spans="3:3" x14ac:dyDescent="0.25">
      <c r="C718" s="28"/>
    </row>
    <row r="719" spans="3:3" x14ac:dyDescent="0.25">
      <c r="C719" s="28"/>
    </row>
    <row r="720" spans="3:3" x14ac:dyDescent="0.25">
      <c r="C720" s="28"/>
    </row>
    <row r="721" spans="3:3" x14ac:dyDescent="0.25">
      <c r="C721" s="28"/>
    </row>
    <row r="722" spans="3:3" x14ac:dyDescent="0.25">
      <c r="C722" s="28"/>
    </row>
    <row r="723" spans="3:3" x14ac:dyDescent="0.25">
      <c r="C723" s="28"/>
    </row>
    <row r="724" spans="3:3" x14ac:dyDescent="0.25">
      <c r="C724" s="28"/>
    </row>
    <row r="725" spans="3:3" x14ac:dyDescent="0.25">
      <c r="C725" s="28"/>
    </row>
    <row r="726" spans="3:3" x14ac:dyDescent="0.25">
      <c r="C726" s="28"/>
    </row>
    <row r="727" spans="3:3" x14ac:dyDescent="0.25">
      <c r="C727" s="28"/>
    </row>
    <row r="728" spans="3:3" x14ac:dyDescent="0.25">
      <c r="C728" s="28"/>
    </row>
    <row r="729" spans="3:3" x14ac:dyDescent="0.25">
      <c r="C729" s="28"/>
    </row>
    <row r="730" spans="3:3" x14ac:dyDescent="0.25">
      <c r="C730" s="28"/>
    </row>
    <row r="731" spans="3:3" x14ac:dyDescent="0.25">
      <c r="C731" s="28"/>
    </row>
    <row r="732" spans="3:3" x14ac:dyDescent="0.25">
      <c r="C732" s="28"/>
    </row>
    <row r="733" spans="3:3" x14ac:dyDescent="0.25">
      <c r="C733" s="28"/>
    </row>
    <row r="734" spans="3:3" x14ac:dyDescent="0.25">
      <c r="C734" s="28"/>
    </row>
    <row r="735" spans="3:3" x14ac:dyDescent="0.25">
      <c r="C735" s="28"/>
    </row>
    <row r="736" spans="3:3" x14ac:dyDescent="0.25">
      <c r="C736" s="28"/>
    </row>
    <row r="737" spans="3:3" x14ac:dyDescent="0.25">
      <c r="C737" s="28"/>
    </row>
    <row r="738" spans="3:3" x14ac:dyDescent="0.25">
      <c r="C738" s="28"/>
    </row>
    <row r="739" spans="3:3" x14ac:dyDescent="0.25">
      <c r="C739" s="28"/>
    </row>
    <row r="740" spans="3:3" x14ac:dyDescent="0.25">
      <c r="C740" s="28"/>
    </row>
    <row r="741" spans="3:3" x14ac:dyDescent="0.25">
      <c r="C741" s="28"/>
    </row>
    <row r="742" spans="3:3" x14ac:dyDescent="0.25">
      <c r="C742" s="28"/>
    </row>
    <row r="743" spans="3:3" x14ac:dyDescent="0.25">
      <c r="C743" s="28"/>
    </row>
    <row r="744" spans="3:3" x14ac:dyDescent="0.25">
      <c r="C744" s="28"/>
    </row>
    <row r="745" spans="3:3" x14ac:dyDescent="0.25">
      <c r="C745" s="28"/>
    </row>
    <row r="746" spans="3:3" x14ac:dyDescent="0.25">
      <c r="C746" s="28"/>
    </row>
    <row r="747" spans="3:3" x14ac:dyDescent="0.25">
      <c r="C747" s="28"/>
    </row>
    <row r="748" spans="3:3" x14ac:dyDescent="0.25">
      <c r="C748" s="28"/>
    </row>
    <row r="749" spans="3:3" x14ac:dyDescent="0.25">
      <c r="C749" s="28"/>
    </row>
    <row r="750" spans="3:3" x14ac:dyDescent="0.25">
      <c r="C750" s="28"/>
    </row>
    <row r="751" spans="3:3" x14ac:dyDescent="0.25">
      <c r="C751" s="28"/>
    </row>
    <row r="752" spans="3:3" x14ac:dyDescent="0.25">
      <c r="C752" s="28"/>
    </row>
    <row r="753" spans="3:3" x14ac:dyDescent="0.25">
      <c r="C753" s="28"/>
    </row>
    <row r="754" spans="3:3" x14ac:dyDescent="0.25">
      <c r="C754" s="28"/>
    </row>
    <row r="755" spans="3:3" x14ac:dyDescent="0.25">
      <c r="C755" s="28"/>
    </row>
    <row r="756" spans="3:3" x14ac:dyDescent="0.25">
      <c r="C756" s="28"/>
    </row>
    <row r="757" spans="3:3" x14ac:dyDescent="0.25">
      <c r="C757" s="28"/>
    </row>
    <row r="758" spans="3:3" x14ac:dyDescent="0.25">
      <c r="C758" s="28"/>
    </row>
    <row r="759" spans="3:3" x14ac:dyDescent="0.25">
      <c r="C759" s="28"/>
    </row>
    <row r="760" spans="3:3" x14ac:dyDescent="0.25">
      <c r="C760" s="28"/>
    </row>
    <row r="761" spans="3:3" x14ac:dyDescent="0.25">
      <c r="C761" s="28"/>
    </row>
    <row r="762" spans="3:3" x14ac:dyDescent="0.25">
      <c r="C762" s="28"/>
    </row>
    <row r="763" spans="3:3" x14ac:dyDescent="0.25">
      <c r="C763" s="28"/>
    </row>
    <row r="764" spans="3:3" x14ac:dyDescent="0.25">
      <c r="C764" s="28"/>
    </row>
    <row r="765" spans="3:3" x14ac:dyDescent="0.25">
      <c r="C765" s="28"/>
    </row>
    <row r="766" spans="3:3" x14ac:dyDescent="0.25">
      <c r="C766" s="28"/>
    </row>
    <row r="767" spans="3:3" x14ac:dyDescent="0.25">
      <c r="C767" s="28"/>
    </row>
    <row r="768" spans="3:3" x14ac:dyDescent="0.25">
      <c r="C768" s="28"/>
    </row>
    <row r="769" spans="3:3" x14ac:dyDescent="0.25">
      <c r="C769" s="28"/>
    </row>
    <row r="770" spans="3:3" x14ac:dyDescent="0.25">
      <c r="C770" s="28"/>
    </row>
    <row r="771" spans="3:3" x14ac:dyDescent="0.25">
      <c r="C771" s="28"/>
    </row>
    <row r="772" spans="3:3" x14ac:dyDescent="0.25">
      <c r="C772" s="28"/>
    </row>
    <row r="773" spans="3:3" x14ac:dyDescent="0.25">
      <c r="C773" s="28"/>
    </row>
    <row r="774" spans="3:3" x14ac:dyDescent="0.25">
      <c r="C774" s="28"/>
    </row>
    <row r="775" spans="3:3" x14ac:dyDescent="0.25">
      <c r="C775" s="28"/>
    </row>
    <row r="776" spans="3:3" x14ac:dyDescent="0.25">
      <c r="C776" s="28"/>
    </row>
    <row r="777" spans="3:3" x14ac:dyDescent="0.25">
      <c r="C777" s="28"/>
    </row>
    <row r="778" spans="3:3" x14ac:dyDescent="0.25">
      <c r="C778" s="28"/>
    </row>
    <row r="779" spans="3:3" x14ac:dyDescent="0.25">
      <c r="C779" s="28"/>
    </row>
    <row r="780" spans="3:3" x14ac:dyDescent="0.25">
      <c r="C780" s="28"/>
    </row>
    <row r="781" spans="3:3" x14ac:dyDescent="0.25">
      <c r="C781" s="28"/>
    </row>
    <row r="782" spans="3:3" x14ac:dyDescent="0.25">
      <c r="C782" s="28"/>
    </row>
    <row r="783" spans="3:3" x14ac:dyDescent="0.25">
      <c r="C783" s="28"/>
    </row>
    <row r="784" spans="3:3" x14ac:dyDescent="0.25">
      <c r="C784" s="28"/>
    </row>
    <row r="785" spans="3:3" x14ac:dyDescent="0.25">
      <c r="C785" s="28"/>
    </row>
    <row r="786" spans="3:3" x14ac:dyDescent="0.25">
      <c r="C786" s="28"/>
    </row>
    <row r="787" spans="3:3" x14ac:dyDescent="0.25">
      <c r="C787" s="28"/>
    </row>
    <row r="788" spans="3:3" x14ac:dyDescent="0.25">
      <c r="C788" s="28"/>
    </row>
    <row r="789" spans="3:3" x14ac:dyDescent="0.25">
      <c r="C789" s="28"/>
    </row>
    <row r="790" spans="3:3" x14ac:dyDescent="0.25">
      <c r="C790" s="28"/>
    </row>
    <row r="791" spans="3:3" x14ac:dyDescent="0.25">
      <c r="C791" s="28"/>
    </row>
    <row r="792" spans="3:3" x14ac:dyDescent="0.25">
      <c r="C792" s="28"/>
    </row>
    <row r="793" spans="3:3" x14ac:dyDescent="0.25">
      <c r="C793" s="28"/>
    </row>
    <row r="794" spans="3:3" x14ac:dyDescent="0.25">
      <c r="C794" s="28"/>
    </row>
    <row r="795" spans="3:3" x14ac:dyDescent="0.25">
      <c r="C795" s="28"/>
    </row>
    <row r="796" spans="3:3" x14ac:dyDescent="0.25">
      <c r="C796" s="28"/>
    </row>
    <row r="797" spans="3:3" x14ac:dyDescent="0.25">
      <c r="C797" s="28"/>
    </row>
    <row r="798" spans="3:3" x14ac:dyDescent="0.25">
      <c r="C798" s="28"/>
    </row>
    <row r="799" spans="3:3" x14ac:dyDescent="0.25">
      <c r="C799" s="28"/>
    </row>
    <row r="800" spans="3:3" x14ac:dyDescent="0.25">
      <c r="C800" s="28"/>
    </row>
    <row r="801" spans="3:3" x14ac:dyDescent="0.25">
      <c r="C801" s="28"/>
    </row>
    <row r="802" spans="3:3" x14ac:dyDescent="0.25">
      <c r="C802" s="28"/>
    </row>
    <row r="803" spans="3:3" x14ac:dyDescent="0.25">
      <c r="C803" s="28"/>
    </row>
    <row r="804" spans="3:3" x14ac:dyDescent="0.25">
      <c r="C804" s="28"/>
    </row>
    <row r="805" spans="3:3" x14ac:dyDescent="0.25">
      <c r="C805" s="28"/>
    </row>
    <row r="806" spans="3:3" x14ac:dyDescent="0.25">
      <c r="C806" s="28"/>
    </row>
    <row r="807" spans="3:3" x14ac:dyDescent="0.25">
      <c r="C807" s="28"/>
    </row>
    <row r="808" spans="3:3" x14ac:dyDescent="0.25">
      <c r="C808" s="28"/>
    </row>
    <row r="809" spans="3:3" x14ac:dyDescent="0.25">
      <c r="C809" s="28"/>
    </row>
    <row r="810" spans="3:3" x14ac:dyDescent="0.25">
      <c r="C810" s="28"/>
    </row>
    <row r="811" spans="3:3" x14ac:dyDescent="0.25">
      <c r="C811" s="28"/>
    </row>
    <row r="812" spans="3:3" x14ac:dyDescent="0.25">
      <c r="C812" s="28"/>
    </row>
    <row r="813" spans="3:3" x14ac:dyDescent="0.25">
      <c r="C813" s="28"/>
    </row>
    <row r="814" spans="3:3" x14ac:dyDescent="0.25">
      <c r="C814" s="28"/>
    </row>
    <row r="815" spans="3:3" x14ac:dyDescent="0.25">
      <c r="C815" s="28"/>
    </row>
    <row r="816" spans="3:3" x14ac:dyDescent="0.25">
      <c r="C816" s="28"/>
    </row>
    <row r="817" spans="3:3" x14ac:dyDescent="0.25">
      <c r="C817" s="28"/>
    </row>
    <row r="818" spans="3:3" x14ac:dyDescent="0.25">
      <c r="C818" s="28"/>
    </row>
    <row r="819" spans="3:3" x14ac:dyDescent="0.25">
      <c r="C819" s="28"/>
    </row>
    <row r="820" spans="3:3" x14ac:dyDescent="0.25">
      <c r="C820" s="28"/>
    </row>
    <row r="821" spans="3:3" x14ac:dyDescent="0.25">
      <c r="C821" s="28"/>
    </row>
    <row r="822" spans="3:3" x14ac:dyDescent="0.25">
      <c r="C822" s="28"/>
    </row>
    <row r="823" spans="3:3" x14ac:dyDescent="0.25">
      <c r="C823" s="28"/>
    </row>
    <row r="824" spans="3:3" x14ac:dyDescent="0.25">
      <c r="C824" s="28"/>
    </row>
    <row r="825" spans="3:3" x14ac:dyDescent="0.25">
      <c r="C825" s="28"/>
    </row>
    <row r="826" spans="3:3" x14ac:dyDescent="0.25">
      <c r="C826" s="28"/>
    </row>
    <row r="827" spans="3:3" x14ac:dyDescent="0.25">
      <c r="C827" s="28"/>
    </row>
    <row r="828" spans="3:3" x14ac:dyDescent="0.25">
      <c r="C828" s="28"/>
    </row>
    <row r="829" spans="3:3" x14ac:dyDescent="0.25">
      <c r="C829" s="28"/>
    </row>
    <row r="830" spans="3:3" x14ac:dyDescent="0.25">
      <c r="C830" s="28"/>
    </row>
    <row r="831" spans="3:3" x14ac:dyDescent="0.25">
      <c r="C831" s="28"/>
    </row>
    <row r="832" spans="3:3" x14ac:dyDescent="0.25">
      <c r="C832" s="28"/>
    </row>
    <row r="833" spans="3:3" x14ac:dyDescent="0.25">
      <c r="C833" s="28"/>
    </row>
    <row r="834" spans="3:3" x14ac:dyDescent="0.25">
      <c r="C834" s="28"/>
    </row>
    <row r="835" spans="3:3" x14ac:dyDescent="0.25">
      <c r="C835" s="28"/>
    </row>
    <row r="836" spans="3:3" x14ac:dyDescent="0.25">
      <c r="C836" s="28"/>
    </row>
    <row r="837" spans="3:3" x14ac:dyDescent="0.25">
      <c r="C837" s="28"/>
    </row>
    <row r="838" spans="3:3" x14ac:dyDescent="0.25">
      <c r="C838" s="28"/>
    </row>
    <row r="839" spans="3:3" x14ac:dyDescent="0.25">
      <c r="C839" s="28"/>
    </row>
    <row r="840" spans="3:3" x14ac:dyDescent="0.25">
      <c r="C840" s="28"/>
    </row>
    <row r="841" spans="3:3" x14ac:dyDescent="0.25">
      <c r="C841" s="28"/>
    </row>
    <row r="842" spans="3:3" x14ac:dyDescent="0.25">
      <c r="C842" s="28"/>
    </row>
    <row r="843" spans="3:3" x14ac:dyDescent="0.25">
      <c r="C843" s="28"/>
    </row>
    <row r="844" spans="3:3" x14ac:dyDescent="0.25">
      <c r="C844" s="28"/>
    </row>
    <row r="845" spans="3:3" x14ac:dyDescent="0.25">
      <c r="C845" s="28"/>
    </row>
    <row r="846" spans="3:3" x14ac:dyDescent="0.25">
      <c r="C846" s="28"/>
    </row>
    <row r="847" spans="3:3" x14ac:dyDescent="0.25">
      <c r="C847" s="28"/>
    </row>
    <row r="848" spans="3:3" x14ac:dyDescent="0.25">
      <c r="C848" s="28"/>
    </row>
    <row r="849" spans="3:3" x14ac:dyDescent="0.25">
      <c r="C849" s="28"/>
    </row>
    <row r="850" spans="3:3" x14ac:dyDescent="0.25">
      <c r="C850" s="28"/>
    </row>
    <row r="851" spans="3:3" x14ac:dyDescent="0.25">
      <c r="C851" s="28"/>
    </row>
    <row r="852" spans="3:3" x14ac:dyDescent="0.25">
      <c r="C852" s="28"/>
    </row>
    <row r="853" spans="3:3" x14ac:dyDescent="0.25">
      <c r="C853" s="28"/>
    </row>
    <row r="854" spans="3:3" x14ac:dyDescent="0.25">
      <c r="C854" s="28"/>
    </row>
    <row r="855" spans="3:3" x14ac:dyDescent="0.25">
      <c r="C855" s="28"/>
    </row>
    <row r="856" spans="3:3" x14ac:dyDescent="0.25">
      <c r="C856" s="28"/>
    </row>
    <row r="857" spans="3:3" x14ac:dyDescent="0.25">
      <c r="C857" s="28"/>
    </row>
    <row r="858" spans="3:3" x14ac:dyDescent="0.25">
      <c r="C858" s="28"/>
    </row>
    <row r="859" spans="3:3" x14ac:dyDescent="0.25">
      <c r="C859" s="28"/>
    </row>
    <row r="860" spans="3:3" x14ac:dyDescent="0.25">
      <c r="C860" s="28"/>
    </row>
    <row r="861" spans="3:3" x14ac:dyDescent="0.25">
      <c r="C861" s="28"/>
    </row>
    <row r="862" spans="3:3" x14ac:dyDescent="0.25">
      <c r="C862" s="28"/>
    </row>
    <row r="863" spans="3:3" x14ac:dyDescent="0.25">
      <c r="C863" s="28"/>
    </row>
    <row r="864" spans="3:3" x14ac:dyDescent="0.25">
      <c r="C864" s="28"/>
    </row>
    <row r="865" spans="3:3" x14ac:dyDescent="0.25">
      <c r="C865" s="28"/>
    </row>
    <row r="866" spans="3:3" x14ac:dyDescent="0.25">
      <c r="C866" s="28"/>
    </row>
    <row r="867" spans="3:3" x14ac:dyDescent="0.25">
      <c r="C867" s="28"/>
    </row>
    <row r="868" spans="3:3" x14ac:dyDescent="0.25">
      <c r="C868" s="28"/>
    </row>
    <row r="869" spans="3:3" x14ac:dyDescent="0.25">
      <c r="C869" s="28"/>
    </row>
    <row r="870" spans="3:3" x14ac:dyDescent="0.25">
      <c r="C870" s="28"/>
    </row>
    <row r="871" spans="3:3" x14ac:dyDescent="0.25">
      <c r="C871" s="28"/>
    </row>
    <row r="872" spans="3:3" x14ac:dyDescent="0.25">
      <c r="C872" s="28"/>
    </row>
    <row r="873" spans="3:3" x14ac:dyDescent="0.25">
      <c r="C873" s="28"/>
    </row>
    <row r="874" spans="3:3" x14ac:dyDescent="0.25">
      <c r="C874" s="28"/>
    </row>
    <row r="875" spans="3:3" x14ac:dyDescent="0.25">
      <c r="C875" s="28"/>
    </row>
    <row r="876" spans="3:3" x14ac:dyDescent="0.25">
      <c r="C876" s="28"/>
    </row>
    <row r="877" spans="3:3" x14ac:dyDescent="0.25">
      <c r="C877" s="28"/>
    </row>
    <row r="878" spans="3:3" x14ac:dyDescent="0.25">
      <c r="C878" s="28"/>
    </row>
    <row r="879" spans="3:3" x14ac:dyDescent="0.25">
      <c r="C879" s="28"/>
    </row>
    <row r="880" spans="3:3" x14ac:dyDescent="0.25">
      <c r="C880" s="28"/>
    </row>
    <row r="881" spans="3:3" x14ac:dyDescent="0.25">
      <c r="C881" s="28"/>
    </row>
    <row r="882" spans="3:3" x14ac:dyDescent="0.25">
      <c r="C882" s="28"/>
    </row>
    <row r="883" spans="3:3" x14ac:dyDescent="0.25">
      <c r="C883" s="28"/>
    </row>
    <row r="884" spans="3:3" x14ac:dyDescent="0.25">
      <c r="C884" s="28"/>
    </row>
    <row r="885" spans="3:3" x14ac:dyDescent="0.25">
      <c r="C885" s="28"/>
    </row>
    <row r="886" spans="3:3" x14ac:dyDescent="0.25">
      <c r="C886" s="28"/>
    </row>
    <row r="887" spans="3:3" x14ac:dyDescent="0.25">
      <c r="C887" s="28"/>
    </row>
    <row r="888" spans="3:3" x14ac:dyDescent="0.25">
      <c r="C888" s="28"/>
    </row>
    <row r="889" spans="3:3" x14ac:dyDescent="0.25">
      <c r="C889" s="28"/>
    </row>
    <row r="890" spans="3:3" x14ac:dyDescent="0.25">
      <c r="C890" s="28"/>
    </row>
    <row r="891" spans="3:3" x14ac:dyDescent="0.25">
      <c r="C891" s="28"/>
    </row>
    <row r="892" spans="3:3" x14ac:dyDescent="0.25">
      <c r="C892" s="28"/>
    </row>
    <row r="893" spans="3:3" x14ac:dyDescent="0.25">
      <c r="C893" s="28"/>
    </row>
    <row r="894" spans="3:3" x14ac:dyDescent="0.25">
      <c r="C894" s="28"/>
    </row>
    <row r="895" spans="3:3" x14ac:dyDescent="0.25">
      <c r="C895" s="28"/>
    </row>
    <row r="896" spans="3:3" x14ac:dyDescent="0.25">
      <c r="C896" s="28"/>
    </row>
    <row r="897" spans="3:3" x14ac:dyDescent="0.25">
      <c r="C897" s="28"/>
    </row>
    <row r="898" spans="3:3" x14ac:dyDescent="0.25">
      <c r="C898" s="28"/>
    </row>
    <row r="899" spans="3:3" x14ac:dyDescent="0.25">
      <c r="C899" s="28"/>
    </row>
    <row r="900" spans="3:3" x14ac:dyDescent="0.25">
      <c r="C900" s="28"/>
    </row>
    <row r="901" spans="3:3" x14ac:dyDescent="0.25">
      <c r="C901" s="28"/>
    </row>
    <row r="902" spans="3:3" x14ac:dyDescent="0.25">
      <c r="C902" s="28"/>
    </row>
    <row r="903" spans="3:3" x14ac:dyDescent="0.25">
      <c r="C903" s="28"/>
    </row>
    <row r="904" spans="3:3" x14ac:dyDescent="0.25">
      <c r="C904" s="28"/>
    </row>
    <row r="905" spans="3:3" x14ac:dyDescent="0.25">
      <c r="C905" s="28"/>
    </row>
    <row r="906" spans="3:3" x14ac:dyDescent="0.25">
      <c r="C906" s="28"/>
    </row>
    <row r="907" spans="3:3" x14ac:dyDescent="0.25">
      <c r="C907" s="28"/>
    </row>
    <row r="908" spans="3:3" x14ac:dyDescent="0.25">
      <c r="C908" s="28"/>
    </row>
    <row r="909" spans="3:3" x14ac:dyDescent="0.25">
      <c r="C909" s="28"/>
    </row>
    <row r="910" spans="3:3" x14ac:dyDescent="0.25">
      <c r="C910" s="28"/>
    </row>
    <row r="911" spans="3:3" x14ac:dyDescent="0.25">
      <c r="C911" s="28"/>
    </row>
    <row r="912" spans="3:3" x14ac:dyDescent="0.25">
      <c r="C912" s="28"/>
    </row>
    <row r="913" spans="3:3" x14ac:dyDescent="0.25">
      <c r="C913" s="28"/>
    </row>
    <row r="914" spans="3:3" x14ac:dyDescent="0.25">
      <c r="C914" s="28"/>
    </row>
    <row r="915" spans="3:3" x14ac:dyDescent="0.25">
      <c r="C915" s="28"/>
    </row>
    <row r="916" spans="3:3" x14ac:dyDescent="0.25">
      <c r="C916" s="28"/>
    </row>
    <row r="917" spans="3:3" x14ac:dyDescent="0.25">
      <c r="C917" s="28"/>
    </row>
    <row r="918" spans="3:3" x14ac:dyDescent="0.25">
      <c r="C918" s="28"/>
    </row>
    <row r="919" spans="3:3" x14ac:dyDescent="0.25">
      <c r="C919" s="28"/>
    </row>
    <row r="920" spans="3:3" x14ac:dyDescent="0.25">
      <c r="C920" s="28"/>
    </row>
    <row r="921" spans="3:3" x14ac:dyDescent="0.25">
      <c r="C921" s="28"/>
    </row>
    <row r="922" spans="3:3" x14ac:dyDescent="0.25">
      <c r="C922" s="28"/>
    </row>
    <row r="923" spans="3:3" x14ac:dyDescent="0.25">
      <c r="C923" s="28"/>
    </row>
    <row r="924" spans="3:3" x14ac:dyDescent="0.25">
      <c r="C924" s="28"/>
    </row>
    <row r="925" spans="3:3" x14ac:dyDescent="0.25">
      <c r="C925" s="28"/>
    </row>
    <row r="926" spans="3:3" x14ac:dyDescent="0.25">
      <c r="C926" s="28"/>
    </row>
    <row r="927" spans="3:3" x14ac:dyDescent="0.25">
      <c r="C927" s="28"/>
    </row>
    <row r="928" spans="3:3" x14ac:dyDescent="0.25">
      <c r="C928" s="28"/>
    </row>
    <row r="929" spans="3:3" x14ac:dyDescent="0.25">
      <c r="C929" s="28"/>
    </row>
    <row r="930" spans="3:3" x14ac:dyDescent="0.25">
      <c r="C930" s="28"/>
    </row>
    <row r="931" spans="3:3" x14ac:dyDescent="0.25">
      <c r="C931" s="28"/>
    </row>
    <row r="932" spans="3:3" x14ac:dyDescent="0.25">
      <c r="C932" s="28"/>
    </row>
    <row r="933" spans="3:3" x14ac:dyDescent="0.25">
      <c r="C933" s="28"/>
    </row>
    <row r="934" spans="3:3" x14ac:dyDescent="0.25">
      <c r="C934" s="28"/>
    </row>
    <row r="935" spans="3:3" x14ac:dyDescent="0.25">
      <c r="C935" s="28"/>
    </row>
    <row r="936" spans="3:3" x14ac:dyDescent="0.25">
      <c r="C936" s="28"/>
    </row>
    <row r="937" spans="3:3" x14ac:dyDescent="0.25">
      <c r="C937" s="28"/>
    </row>
    <row r="938" spans="3:3" x14ac:dyDescent="0.25">
      <c r="C938" s="28"/>
    </row>
    <row r="939" spans="3:3" x14ac:dyDescent="0.25">
      <c r="C939" s="28"/>
    </row>
    <row r="940" spans="3:3" x14ac:dyDescent="0.25">
      <c r="C940" s="28"/>
    </row>
    <row r="941" spans="3:3" x14ac:dyDescent="0.25">
      <c r="C941" s="28"/>
    </row>
    <row r="942" spans="3:3" x14ac:dyDescent="0.25">
      <c r="C942" s="28"/>
    </row>
    <row r="943" spans="3:3" x14ac:dyDescent="0.25">
      <c r="C943" s="28"/>
    </row>
    <row r="944" spans="3:3" x14ac:dyDescent="0.25">
      <c r="C944" s="28"/>
    </row>
    <row r="945" spans="3:3" x14ac:dyDescent="0.25">
      <c r="C945" s="28"/>
    </row>
    <row r="946" spans="3:3" x14ac:dyDescent="0.25">
      <c r="C946" s="28"/>
    </row>
    <row r="947" spans="3:3" x14ac:dyDescent="0.25">
      <c r="C947" s="28"/>
    </row>
    <row r="948" spans="3:3" x14ac:dyDescent="0.25">
      <c r="C948" s="28"/>
    </row>
    <row r="949" spans="3:3" x14ac:dyDescent="0.25">
      <c r="C949" s="28"/>
    </row>
    <row r="950" spans="3:3" x14ac:dyDescent="0.25">
      <c r="C950" s="28"/>
    </row>
    <row r="951" spans="3:3" x14ac:dyDescent="0.25">
      <c r="C951" s="28"/>
    </row>
    <row r="952" spans="3:3" x14ac:dyDescent="0.25">
      <c r="C952" s="28"/>
    </row>
    <row r="953" spans="3:3" x14ac:dyDescent="0.25">
      <c r="C953" s="28"/>
    </row>
    <row r="954" spans="3:3" x14ac:dyDescent="0.25">
      <c r="C954" s="28"/>
    </row>
    <row r="955" spans="3:3" x14ac:dyDescent="0.25">
      <c r="C955" s="28"/>
    </row>
    <row r="956" spans="3:3" x14ac:dyDescent="0.25">
      <c r="C956" s="28"/>
    </row>
    <row r="957" spans="3:3" x14ac:dyDescent="0.25">
      <c r="C957" s="28"/>
    </row>
    <row r="958" spans="3:3" x14ac:dyDescent="0.25">
      <c r="C958" s="28"/>
    </row>
    <row r="959" spans="3:3" x14ac:dyDescent="0.25">
      <c r="C959" s="28"/>
    </row>
    <row r="960" spans="3:3" x14ac:dyDescent="0.25">
      <c r="C960" s="28"/>
    </row>
    <row r="961" spans="3:3" x14ac:dyDescent="0.25">
      <c r="C961" s="28"/>
    </row>
    <row r="962" spans="3:3" x14ac:dyDescent="0.25">
      <c r="C962" s="28"/>
    </row>
    <row r="963" spans="3:3" x14ac:dyDescent="0.25">
      <c r="C963" s="28"/>
    </row>
    <row r="964" spans="3:3" x14ac:dyDescent="0.25">
      <c r="C964" s="28"/>
    </row>
    <row r="965" spans="3:3" x14ac:dyDescent="0.25">
      <c r="C965" s="28"/>
    </row>
    <row r="966" spans="3:3" x14ac:dyDescent="0.25">
      <c r="C966" s="28"/>
    </row>
    <row r="967" spans="3:3" x14ac:dyDescent="0.25">
      <c r="C967" s="28"/>
    </row>
    <row r="968" spans="3:3" x14ac:dyDescent="0.25">
      <c r="C968" s="28"/>
    </row>
    <row r="969" spans="3:3" x14ac:dyDescent="0.25">
      <c r="C969" s="28"/>
    </row>
    <row r="970" spans="3:3" x14ac:dyDescent="0.25">
      <c r="C970" s="28"/>
    </row>
    <row r="971" spans="3:3" x14ac:dyDescent="0.25">
      <c r="C971" s="28"/>
    </row>
    <row r="972" spans="3:3" x14ac:dyDescent="0.25">
      <c r="C972" s="28"/>
    </row>
    <row r="973" spans="3:3" x14ac:dyDescent="0.25">
      <c r="C973" s="28"/>
    </row>
    <row r="974" spans="3:3" x14ac:dyDescent="0.25">
      <c r="C974" s="28"/>
    </row>
    <row r="975" spans="3:3" x14ac:dyDescent="0.25">
      <c r="C975" s="28"/>
    </row>
    <row r="976" spans="3:3" x14ac:dyDescent="0.25">
      <c r="C976" s="28"/>
    </row>
    <row r="977" spans="3:3" x14ac:dyDescent="0.25">
      <c r="C977" s="28"/>
    </row>
    <row r="978" spans="3:3" x14ac:dyDescent="0.25">
      <c r="C978" s="28"/>
    </row>
    <row r="979" spans="3:3" x14ac:dyDescent="0.25">
      <c r="C979" s="28"/>
    </row>
    <row r="980" spans="3:3" x14ac:dyDescent="0.25">
      <c r="C980" s="28"/>
    </row>
    <row r="981" spans="3:3" x14ac:dyDescent="0.25">
      <c r="C981" s="28"/>
    </row>
    <row r="982" spans="3:3" x14ac:dyDescent="0.25">
      <c r="C982" s="28"/>
    </row>
    <row r="983" spans="3:3" x14ac:dyDescent="0.25">
      <c r="C983" s="28"/>
    </row>
    <row r="984" spans="3:3" x14ac:dyDescent="0.25">
      <c r="C984" s="28"/>
    </row>
    <row r="985" spans="3:3" x14ac:dyDescent="0.25">
      <c r="C985" s="28"/>
    </row>
    <row r="986" spans="3:3" x14ac:dyDescent="0.25">
      <c r="C986" s="28"/>
    </row>
    <row r="987" spans="3:3" x14ac:dyDescent="0.25">
      <c r="C987" s="28"/>
    </row>
    <row r="988" spans="3:3" x14ac:dyDescent="0.25">
      <c r="C988" s="28"/>
    </row>
    <row r="989" spans="3:3" x14ac:dyDescent="0.25">
      <c r="C989" s="28"/>
    </row>
    <row r="990" spans="3:3" x14ac:dyDescent="0.25">
      <c r="C990" s="28"/>
    </row>
    <row r="991" spans="3:3" x14ac:dyDescent="0.25">
      <c r="C991" s="28"/>
    </row>
    <row r="992" spans="3:3" x14ac:dyDescent="0.25">
      <c r="C992" s="28"/>
    </row>
    <row r="993" spans="3:3" x14ac:dyDescent="0.25">
      <c r="C993" s="28"/>
    </row>
    <row r="994" spans="3:3" x14ac:dyDescent="0.25">
      <c r="C994" s="28"/>
    </row>
    <row r="995" spans="3:3" x14ac:dyDescent="0.25">
      <c r="C995" s="28"/>
    </row>
    <row r="996" spans="3:3" x14ac:dyDescent="0.25">
      <c r="C996" s="28"/>
    </row>
    <row r="997" spans="3:3" x14ac:dyDescent="0.25">
      <c r="C997" s="28"/>
    </row>
    <row r="998" spans="3:3" x14ac:dyDescent="0.25">
      <c r="C998" s="28"/>
    </row>
    <row r="999" spans="3:3" x14ac:dyDescent="0.25">
      <c r="C999" s="28"/>
    </row>
    <row r="1000" spans="3:3" x14ac:dyDescent="0.25">
      <c r="C1000" s="28"/>
    </row>
    <row r="1001" spans="3:3" x14ac:dyDescent="0.25">
      <c r="C1001" s="28"/>
    </row>
    <row r="1002" spans="3:3" x14ac:dyDescent="0.25">
      <c r="C1002" s="28"/>
    </row>
    <row r="1003" spans="3:3" x14ac:dyDescent="0.25">
      <c r="C1003" s="28"/>
    </row>
    <row r="1004" spans="3:3" x14ac:dyDescent="0.25">
      <c r="C1004" s="28"/>
    </row>
    <row r="1005" spans="3:3" x14ac:dyDescent="0.25">
      <c r="C1005" s="28"/>
    </row>
    <row r="1006" spans="3:3" x14ac:dyDescent="0.25">
      <c r="C1006" s="28"/>
    </row>
    <row r="1007" spans="3:3" x14ac:dyDescent="0.25">
      <c r="C1007" s="28"/>
    </row>
    <row r="1008" spans="3:3" x14ac:dyDescent="0.25">
      <c r="C1008" s="28"/>
    </row>
    <row r="1009" spans="3:3" x14ac:dyDescent="0.25">
      <c r="C1009" s="28"/>
    </row>
    <row r="1010" spans="3:3" x14ac:dyDescent="0.25">
      <c r="C1010" s="28"/>
    </row>
    <row r="1011" spans="3:3" x14ac:dyDescent="0.25">
      <c r="C1011" s="28"/>
    </row>
    <row r="1012" spans="3:3" x14ac:dyDescent="0.25">
      <c r="C1012" s="28"/>
    </row>
    <row r="1013" spans="3:3" x14ac:dyDescent="0.25">
      <c r="C1013" s="28"/>
    </row>
    <row r="1014" spans="3:3" x14ac:dyDescent="0.25">
      <c r="C1014" s="28"/>
    </row>
    <row r="1015" spans="3:3" x14ac:dyDescent="0.25">
      <c r="C1015" s="28"/>
    </row>
    <row r="1016" spans="3:3" x14ac:dyDescent="0.25">
      <c r="C1016" s="28"/>
    </row>
    <row r="1017" spans="3:3" x14ac:dyDescent="0.25">
      <c r="C1017" s="28"/>
    </row>
    <row r="1018" spans="3:3" x14ac:dyDescent="0.25">
      <c r="C1018" s="28"/>
    </row>
    <row r="1019" spans="3:3" x14ac:dyDescent="0.25">
      <c r="C1019" s="28"/>
    </row>
    <row r="1020" spans="3:3" x14ac:dyDescent="0.25">
      <c r="C1020" s="28"/>
    </row>
    <row r="1021" spans="3:3" x14ac:dyDescent="0.25">
      <c r="C1021" s="28"/>
    </row>
    <row r="1022" spans="3:3" x14ac:dyDescent="0.25">
      <c r="C1022" s="28"/>
    </row>
    <row r="1023" spans="3:3" x14ac:dyDescent="0.25">
      <c r="C1023" s="28"/>
    </row>
    <row r="1024" spans="3:3" x14ac:dyDescent="0.25">
      <c r="C1024" s="28"/>
    </row>
    <row r="1025" spans="3:3" x14ac:dyDescent="0.25">
      <c r="C1025" s="28"/>
    </row>
    <row r="1026" spans="3:3" x14ac:dyDescent="0.25">
      <c r="C1026" s="28"/>
    </row>
    <row r="1027" spans="3:3" x14ac:dyDescent="0.25">
      <c r="C1027" s="28"/>
    </row>
    <row r="1028" spans="3:3" x14ac:dyDescent="0.25">
      <c r="C1028" s="28"/>
    </row>
    <row r="1029" spans="3:3" x14ac:dyDescent="0.25">
      <c r="C1029" s="28"/>
    </row>
    <row r="1030" spans="3:3" x14ac:dyDescent="0.25">
      <c r="C1030" s="28"/>
    </row>
    <row r="1031" spans="3:3" x14ac:dyDescent="0.25">
      <c r="C1031" s="28"/>
    </row>
    <row r="1032" spans="3:3" x14ac:dyDescent="0.25">
      <c r="C1032" s="28"/>
    </row>
    <row r="1033" spans="3:3" x14ac:dyDescent="0.25">
      <c r="C1033" s="28"/>
    </row>
    <row r="1034" spans="3:3" x14ac:dyDescent="0.25">
      <c r="C1034" s="28"/>
    </row>
    <row r="1035" spans="3:3" x14ac:dyDescent="0.25">
      <c r="C1035" s="28"/>
    </row>
    <row r="1036" spans="3:3" x14ac:dyDescent="0.25">
      <c r="C1036" s="28"/>
    </row>
    <row r="1037" spans="3:3" x14ac:dyDescent="0.25">
      <c r="C1037" s="28"/>
    </row>
    <row r="1038" spans="3:3" x14ac:dyDescent="0.25">
      <c r="C1038" s="28"/>
    </row>
    <row r="1039" spans="3:3" x14ac:dyDescent="0.25">
      <c r="C1039" s="28"/>
    </row>
    <row r="1040" spans="3:3" x14ac:dyDescent="0.25">
      <c r="C1040" s="28"/>
    </row>
    <row r="1041" spans="3:3" x14ac:dyDescent="0.25">
      <c r="C1041" s="28"/>
    </row>
    <row r="1042" spans="3:3" x14ac:dyDescent="0.25">
      <c r="C1042" s="28"/>
    </row>
    <row r="1043" spans="3:3" x14ac:dyDescent="0.25">
      <c r="C1043" s="28"/>
    </row>
    <row r="1044" spans="3:3" x14ac:dyDescent="0.25">
      <c r="C1044" s="28"/>
    </row>
    <row r="1045" spans="3:3" x14ac:dyDescent="0.25">
      <c r="C1045" s="28"/>
    </row>
    <row r="1046" spans="3:3" x14ac:dyDescent="0.25">
      <c r="C1046" s="28"/>
    </row>
    <row r="1047" spans="3:3" x14ac:dyDescent="0.25">
      <c r="C1047" s="28"/>
    </row>
    <row r="1048" spans="3:3" x14ac:dyDescent="0.25">
      <c r="C1048" s="28"/>
    </row>
    <row r="1049" spans="3:3" x14ac:dyDescent="0.25">
      <c r="C1049" s="28"/>
    </row>
    <row r="1050" spans="3:3" x14ac:dyDescent="0.25">
      <c r="C1050" s="28"/>
    </row>
    <row r="1051" spans="3:3" x14ac:dyDescent="0.25">
      <c r="C1051" s="28"/>
    </row>
    <row r="1052" spans="3:3" x14ac:dyDescent="0.25">
      <c r="C1052" s="28"/>
    </row>
    <row r="1053" spans="3:3" x14ac:dyDescent="0.25">
      <c r="C1053" s="28"/>
    </row>
    <row r="1054" spans="3:3" x14ac:dyDescent="0.25">
      <c r="C1054" s="28"/>
    </row>
    <row r="1055" spans="3:3" x14ac:dyDescent="0.25">
      <c r="C1055" s="28"/>
    </row>
    <row r="1056" spans="3:3" x14ac:dyDescent="0.25">
      <c r="C1056" s="28"/>
    </row>
    <row r="1057" spans="3:3" x14ac:dyDescent="0.25">
      <c r="C1057" s="28"/>
    </row>
    <row r="1058" spans="3:3" x14ac:dyDescent="0.25">
      <c r="C1058" s="28"/>
    </row>
    <row r="1059" spans="3:3" x14ac:dyDescent="0.25">
      <c r="C1059" s="28"/>
    </row>
    <row r="1060" spans="3:3" x14ac:dyDescent="0.25">
      <c r="C1060" s="28"/>
    </row>
    <row r="1061" spans="3:3" x14ac:dyDescent="0.25">
      <c r="C1061" s="28"/>
    </row>
    <row r="1062" spans="3:3" x14ac:dyDescent="0.25">
      <c r="C1062" s="28"/>
    </row>
    <row r="1063" spans="3:3" x14ac:dyDescent="0.25">
      <c r="C1063" s="28"/>
    </row>
    <row r="1064" spans="3:3" x14ac:dyDescent="0.25">
      <c r="C1064" s="28"/>
    </row>
    <row r="1065" spans="3:3" x14ac:dyDescent="0.25">
      <c r="C1065" s="28"/>
    </row>
    <row r="1066" spans="3:3" x14ac:dyDescent="0.25">
      <c r="C1066" s="28"/>
    </row>
    <row r="1067" spans="3:3" x14ac:dyDescent="0.25">
      <c r="C1067" s="28"/>
    </row>
    <row r="1068" spans="3:3" x14ac:dyDescent="0.25">
      <c r="C1068" s="28"/>
    </row>
    <row r="1069" spans="3:3" x14ac:dyDescent="0.25">
      <c r="C1069" s="28"/>
    </row>
    <row r="1070" spans="3:3" x14ac:dyDescent="0.25">
      <c r="C1070" s="28"/>
    </row>
    <row r="1071" spans="3:3" x14ac:dyDescent="0.25">
      <c r="C1071" s="28"/>
    </row>
    <row r="1072" spans="3:3" x14ac:dyDescent="0.25">
      <c r="C1072" s="28"/>
    </row>
    <row r="1073" spans="3:3" x14ac:dyDescent="0.25">
      <c r="C1073" s="28"/>
    </row>
    <row r="1074" spans="3:3" x14ac:dyDescent="0.25">
      <c r="C1074" s="28"/>
    </row>
    <row r="1075" spans="3:3" x14ac:dyDescent="0.25">
      <c r="C1075" s="28"/>
    </row>
    <row r="1076" spans="3:3" x14ac:dyDescent="0.25">
      <c r="C1076" s="28"/>
    </row>
    <row r="1077" spans="3:3" x14ac:dyDescent="0.25">
      <c r="C1077" s="28"/>
    </row>
    <row r="1078" spans="3:3" x14ac:dyDescent="0.25">
      <c r="C1078" s="28"/>
    </row>
    <row r="1079" spans="3:3" x14ac:dyDescent="0.25">
      <c r="C1079" s="28"/>
    </row>
    <row r="1080" spans="3:3" x14ac:dyDescent="0.25">
      <c r="C1080" s="28"/>
    </row>
    <row r="1081" spans="3:3" x14ac:dyDescent="0.25">
      <c r="C1081" s="28"/>
    </row>
    <row r="1082" spans="3:3" x14ac:dyDescent="0.25">
      <c r="C1082" s="28"/>
    </row>
    <row r="1083" spans="3:3" x14ac:dyDescent="0.25">
      <c r="C1083" s="28"/>
    </row>
    <row r="1084" spans="3:3" x14ac:dyDescent="0.25">
      <c r="C1084" s="28"/>
    </row>
    <row r="1085" spans="3:3" x14ac:dyDescent="0.25">
      <c r="C1085" s="28"/>
    </row>
    <row r="1086" spans="3:3" x14ac:dyDescent="0.25">
      <c r="C1086" s="28"/>
    </row>
    <row r="1087" spans="3:3" x14ac:dyDescent="0.25">
      <c r="C1087" s="28"/>
    </row>
    <row r="1088" spans="3:3" x14ac:dyDescent="0.25">
      <c r="C1088" s="28"/>
    </row>
    <row r="1089" spans="3:3" x14ac:dyDescent="0.25">
      <c r="C1089" s="28"/>
    </row>
    <row r="1090" spans="3:3" x14ac:dyDescent="0.25">
      <c r="C1090" s="28"/>
    </row>
    <row r="1091" spans="3:3" x14ac:dyDescent="0.25">
      <c r="C1091" s="28"/>
    </row>
    <row r="1092" spans="3:3" x14ac:dyDescent="0.25">
      <c r="C1092" s="28"/>
    </row>
    <row r="1093" spans="3:3" x14ac:dyDescent="0.25">
      <c r="C1093" s="28"/>
    </row>
    <row r="1094" spans="3:3" x14ac:dyDescent="0.25">
      <c r="C1094" s="28"/>
    </row>
    <row r="1095" spans="3:3" x14ac:dyDescent="0.25">
      <c r="C1095" s="28"/>
    </row>
    <row r="1096" spans="3:3" x14ac:dyDescent="0.25">
      <c r="C1096" s="28"/>
    </row>
    <row r="1097" spans="3:3" x14ac:dyDescent="0.25">
      <c r="C1097" s="28"/>
    </row>
    <row r="1098" spans="3:3" x14ac:dyDescent="0.25">
      <c r="C1098" s="28"/>
    </row>
    <row r="1099" spans="3:3" x14ac:dyDescent="0.25">
      <c r="C1099" s="28"/>
    </row>
    <row r="1100" spans="3:3" x14ac:dyDescent="0.25">
      <c r="C1100" s="28"/>
    </row>
    <row r="1101" spans="3:3" x14ac:dyDescent="0.25">
      <c r="C1101" s="28"/>
    </row>
    <row r="1102" spans="3:3" x14ac:dyDescent="0.25">
      <c r="C1102" s="28"/>
    </row>
    <row r="1103" spans="3:3" x14ac:dyDescent="0.25">
      <c r="C1103" s="28"/>
    </row>
    <row r="1104" spans="3:3" x14ac:dyDescent="0.25">
      <c r="C1104" s="28"/>
    </row>
    <row r="1105" spans="3:3" x14ac:dyDescent="0.25">
      <c r="C1105" s="28"/>
    </row>
    <row r="1106" spans="3:3" x14ac:dyDescent="0.25">
      <c r="C1106" s="28"/>
    </row>
    <row r="1107" spans="3:3" x14ac:dyDescent="0.25">
      <c r="C1107" s="28"/>
    </row>
    <row r="1108" spans="3:3" x14ac:dyDescent="0.25">
      <c r="C1108" s="28"/>
    </row>
    <row r="1109" spans="3:3" x14ac:dyDescent="0.25">
      <c r="C1109" s="28"/>
    </row>
    <row r="1110" spans="3:3" x14ac:dyDescent="0.25">
      <c r="C1110" s="28"/>
    </row>
    <row r="1111" spans="3:3" x14ac:dyDescent="0.25">
      <c r="C1111" s="28"/>
    </row>
    <row r="1112" spans="3:3" x14ac:dyDescent="0.25">
      <c r="C1112" s="28"/>
    </row>
    <row r="1113" spans="3:3" x14ac:dyDescent="0.25">
      <c r="C1113" s="28"/>
    </row>
    <row r="1114" spans="3:3" x14ac:dyDescent="0.25">
      <c r="C1114" s="28"/>
    </row>
    <row r="1115" spans="3:3" x14ac:dyDescent="0.25">
      <c r="C1115" s="28"/>
    </row>
    <row r="1116" spans="3:3" x14ac:dyDescent="0.25">
      <c r="C1116" s="28"/>
    </row>
    <row r="1117" spans="3:3" x14ac:dyDescent="0.25">
      <c r="C1117" s="28"/>
    </row>
    <row r="1118" spans="3:3" x14ac:dyDescent="0.25">
      <c r="C1118" s="28"/>
    </row>
    <row r="1119" spans="3:3" x14ac:dyDescent="0.25">
      <c r="C1119" s="28"/>
    </row>
    <row r="1120" spans="3:3" x14ac:dyDescent="0.25">
      <c r="C1120" s="28"/>
    </row>
    <row r="1121" spans="3:3" x14ac:dyDescent="0.25">
      <c r="C1121" s="28"/>
    </row>
    <row r="1122" spans="3:3" x14ac:dyDescent="0.25">
      <c r="C1122" s="28"/>
    </row>
    <row r="1123" spans="3:3" x14ac:dyDescent="0.25">
      <c r="C1123" s="28"/>
    </row>
    <row r="1124" spans="3:3" x14ac:dyDescent="0.25">
      <c r="C1124" s="28"/>
    </row>
    <row r="1125" spans="3:3" x14ac:dyDescent="0.25">
      <c r="C1125" s="28"/>
    </row>
    <row r="1126" spans="3:3" x14ac:dyDescent="0.25">
      <c r="C1126" s="28"/>
    </row>
    <row r="1127" spans="3:3" x14ac:dyDescent="0.25">
      <c r="C1127" s="28"/>
    </row>
    <row r="1128" spans="3:3" x14ac:dyDescent="0.25">
      <c r="C1128" s="28"/>
    </row>
    <row r="1129" spans="3:3" x14ac:dyDescent="0.25">
      <c r="C1129" s="28"/>
    </row>
    <row r="1130" spans="3:3" x14ac:dyDescent="0.25">
      <c r="C1130" s="28"/>
    </row>
    <row r="1131" spans="3:3" x14ac:dyDescent="0.25">
      <c r="C1131" s="28"/>
    </row>
    <row r="1132" spans="3:3" x14ac:dyDescent="0.25">
      <c r="C1132" s="28"/>
    </row>
    <row r="1133" spans="3:3" x14ac:dyDescent="0.25">
      <c r="C1133" s="28"/>
    </row>
    <row r="1134" spans="3:3" x14ac:dyDescent="0.25">
      <c r="C1134" s="28"/>
    </row>
    <row r="1135" spans="3:3" x14ac:dyDescent="0.25">
      <c r="C1135" s="28"/>
    </row>
    <row r="1136" spans="3:3" x14ac:dyDescent="0.25">
      <c r="C1136" s="28"/>
    </row>
    <row r="1137" spans="3:3" x14ac:dyDescent="0.25">
      <c r="C1137" s="28"/>
    </row>
    <row r="1138" spans="3:3" x14ac:dyDescent="0.25">
      <c r="C1138" s="28"/>
    </row>
    <row r="1139" spans="3:3" x14ac:dyDescent="0.25">
      <c r="C1139" s="28"/>
    </row>
    <row r="1140" spans="3:3" x14ac:dyDescent="0.25">
      <c r="C1140" s="28"/>
    </row>
    <row r="1141" spans="3:3" x14ac:dyDescent="0.25">
      <c r="C1141" s="28"/>
    </row>
    <row r="1142" spans="3:3" x14ac:dyDescent="0.25">
      <c r="C1142" s="28"/>
    </row>
    <row r="1143" spans="3:3" x14ac:dyDescent="0.25">
      <c r="C1143" s="28"/>
    </row>
    <row r="1144" spans="3:3" x14ac:dyDescent="0.25">
      <c r="C1144" s="28"/>
    </row>
    <row r="1145" spans="3:3" x14ac:dyDescent="0.25">
      <c r="C1145" s="28"/>
    </row>
    <row r="1146" spans="3:3" x14ac:dyDescent="0.25">
      <c r="C1146" s="28"/>
    </row>
    <row r="1147" spans="3:3" x14ac:dyDescent="0.25">
      <c r="C1147" s="28"/>
    </row>
    <row r="1148" spans="3:3" x14ac:dyDescent="0.25">
      <c r="C1148" s="28"/>
    </row>
    <row r="1149" spans="3:3" x14ac:dyDescent="0.25">
      <c r="C1149" s="28"/>
    </row>
    <row r="1150" spans="3:3" x14ac:dyDescent="0.25">
      <c r="C1150" s="28"/>
    </row>
    <row r="1151" spans="3:3" x14ac:dyDescent="0.25">
      <c r="C1151" s="28"/>
    </row>
    <row r="1152" spans="3:3" x14ac:dyDescent="0.25">
      <c r="C1152" s="28"/>
    </row>
    <row r="1153" spans="3:3" x14ac:dyDescent="0.25">
      <c r="C1153" s="28"/>
    </row>
    <row r="1154" spans="3:3" x14ac:dyDescent="0.25">
      <c r="C1154" s="28"/>
    </row>
    <row r="1155" spans="3:3" x14ac:dyDescent="0.25">
      <c r="C1155" s="28"/>
    </row>
    <row r="1156" spans="3:3" x14ac:dyDescent="0.25">
      <c r="C1156" s="28"/>
    </row>
    <row r="1157" spans="3:3" x14ac:dyDescent="0.25">
      <c r="C1157" s="28"/>
    </row>
    <row r="1158" spans="3:3" x14ac:dyDescent="0.25">
      <c r="C1158" s="28"/>
    </row>
    <row r="1159" spans="3:3" x14ac:dyDescent="0.25">
      <c r="C1159" s="28"/>
    </row>
    <row r="1160" spans="3:3" x14ac:dyDescent="0.25">
      <c r="C1160" s="28"/>
    </row>
    <row r="1161" spans="3:3" x14ac:dyDescent="0.25">
      <c r="C1161" s="28"/>
    </row>
    <row r="1162" spans="3:3" x14ac:dyDescent="0.25">
      <c r="C1162" s="28"/>
    </row>
    <row r="1163" spans="3:3" x14ac:dyDescent="0.25">
      <c r="C1163" s="28"/>
    </row>
    <row r="1164" spans="3:3" x14ac:dyDescent="0.25">
      <c r="C1164" s="28"/>
    </row>
    <row r="1165" spans="3:3" x14ac:dyDescent="0.25">
      <c r="C1165" s="28"/>
    </row>
    <row r="1166" spans="3:3" x14ac:dyDescent="0.25">
      <c r="C1166" s="28"/>
    </row>
    <row r="1167" spans="3:3" x14ac:dyDescent="0.25">
      <c r="C1167" s="28"/>
    </row>
    <row r="1168" spans="3:3" x14ac:dyDescent="0.25">
      <c r="C1168" s="28"/>
    </row>
    <row r="1169" spans="3:3" x14ac:dyDescent="0.25">
      <c r="C1169" s="28"/>
    </row>
    <row r="1170" spans="3:3" x14ac:dyDescent="0.25">
      <c r="C1170" s="28"/>
    </row>
    <row r="1171" spans="3:3" x14ac:dyDescent="0.25">
      <c r="C1171" s="28"/>
    </row>
    <row r="1172" spans="3:3" x14ac:dyDescent="0.25">
      <c r="C1172" s="28"/>
    </row>
    <row r="1173" spans="3:3" x14ac:dyDescent="0.25">
      <c r="C1173" s="28"/>
    </row>
    <row r="1174" spans="3:3" x14ac:dyDescent="0.25">
      <c r="C1174" s="28"/>
    </row>
    <row r="1175" spans="3:3" x14ac:dyDescent="0.25">
      <c r="C1175" s="28"/>
    </row>
    <row r="1176" spans="3:3" x14ac:dyDescent="0.25">
      <c r="C1176" s="28"/>
    </row>
    <row r="1177" spans="3:3" x14ac:dyDescent="0.25">
      <c r="C1177" s="28"/>
    </row>
    <row r="1178" spans="3:3" x14ac:dyDescent="0.25">
      <c r="C1178" s="28"/>
    </row>
    <row r="1179" spans="3:3" x14ac:dyDescent="0.25">
      <c r="C1179" s="28"/>
    </row>
    <row r="1180" spans="3:3" x14ac:dyDescent="0.25">
      <c r="C1180" s="28"/>
    </row>
    <row r="1181" spans="3:3" x14ac:dyDescent="0.25">
      <c r="C1181" s="28"/>
    </row>
    <row r="1182" spans="3:3" x14ac:dyDescent="0.25">
      <c r="C1182" s="28"/>
    </row>
    <row r="1183" spans="3:3" x14ac:dyDescent="0.25">
      <c r="C1183" s="28"/>
    </row>
    <row r="1184" spans="3:3" x14ac:dyDescent="0.25">
      <c r="C1184" s="28"/>
    </row>
    <row r="1185" spans="3:3" x14ac:dyDescent="0.25">
      <c r="C1185" s="28"/>
    </row>
    <row r="1186" spans="3:3" x14ac:dyDescent="0.25">
      <c r="C1186" s="28"/>
    </row>
    <row r="1187" spans="3:3" x14ac:dyDescent="0.25">
      <c r="C1187" s="28"/>
    </row>
    <row r="1188" spans="3:3" x14ac:dyDescent="0.25">
      <c r="C1188" s="28"/>
    </row>
    <row r="1189" spans="3:3" x14ac:dyDescent="0.25">
      <c r="C1189" s="28"/>
    </row>
    <row r="1190" spans="3:3" x14ac:dyDescent="0.25">
      <c r="C1190" s="28"/>
    </row>
    <row r="1191" spans="3:3" x14ac:dyDescent="0.25">
      <c r="C1191" s="28"/>
    </row>
    <row r="1192" spans="3:3" x14ac:dyDescent="0.25">
      <c r="C1192" s="28"/>
    </row>
    <row r="1193" spans="3:3" x14ac:dyDescent="0.25">
      <c r="C1193" s="28"/>
    </row>
    <row r="1194" spans="3:3" x14ac:dyDescent="0.25">
      <c r="C1194" s="28"/>
    </row>
    <row r="1195" spans="3:3" x14ac:dyDescent="0.25">
      <c r="C1195" s="28"/>
    </row>
    <row r="1196" spans="3:3" x14ac:dyDescent="0.25">
      <c r="C1196" s="28"/>
    </row>
    <row r="1197" spans="3:3" x14ac:dyDescent="0.25">
      <c r="C1197" s="28"/>
    </row>
    <row r="1198" spans="3:3" x14ac:dyDescent="0.25">
      <c r="C1198" s="28"/>
    </row>
    <row r="1199" spans="3:3" x14ac:dyDescent="0.25">
      <c r="C1199" s="28"/>
    </row>
    <row r="1200" spans="3:3" x14ac:dyDescent="0.25">
      <c r="C1200" s="28"/>
    </row>
    <row r="1201" spans="3:3" x14ac:dyDescent="0.25">
      <c r="C1201" s="28"/>
    </row>
    <row r="1202" spans="3:3" x14ac:dyDescent="0.25">
      <c r="C1202" s="28"/>
    </row>
    <row r="1203" spans="3:3" x14ac:dyDescent="0.25">
      <c r="C1203" s="28"/>
    </row>
    <row r="1204" spans="3:3" x14ac:dyDescent="0.25">
      <c r="C1204" s="28"/>
    </row>
    <row r="1205" spans="3:3" x14ac:dyDescent="0.25">
      <c r="C1205" s="28"/>
    </row>
    <row r="1206" spans="3:3" x14ac:dyDescent="0.25">
      <c r="C1206" s="28"/>
    </row>
    <row r="1207" spans="3:3" x14ac:dyDescent="0.25">
      <c r="C1207" s="28"/>
    </row>
    <row r="1208" spans="3:3" x14ac:dyDescent="0.25">
      <c r="C1208" s="28"/>
    </row>
    <row r="1209" spans="3:3" x14ac:dyDescent="0.25">
      <c r="C1209" s="28"/>
    </row>
    <row r="1210" spans="3:3" x14ac:dyDescent="0.25">
      <c r="C1210" s="28"/>
    </row>
    <row r="1211" spans="3:3" x14ac:dyDescent="0.25">
      <c r="C1211" s="28"/>
    </row>
    <row r="1212" spans="3:3" x14ac:dyDescent="0.25">
      <c r="C1212" s="28"/>
    </row>
    <row r="1213" spans="3:3" x14ac:dyDescent="0.25">
      <c r="C1213" s="28"/>
    </row>
    <row r="1214" spans="3:3" x14ac:dyDescent="0.25">
      <c r="C1214" s="28"/>
    </row>
    <row r="1215" spans="3:3" x14ac:dyDescent="0.25">
      <c r="C1215" s="28"/>
    </row>
    <row r="1216" spans="3:3" x14ac:dyDescent="0.25">
      <c r="C1216" s="28"/>
    </row>
    <row r="1217" spans="3:3" x14ac:dyDescent="0.25">
      <c r="C1217" s="28"/>
    </row>
    <row r="1218" spans="3:3" x14ac:dyDescent="0.25">
      <c r="C1218" s="28"/>
    </row>
    <row r="1219" spans="3:3" x14ac:dyDescent="0.25">
      <c r="C1219" s="28"/>
    </row>
    <row r="1220" spans="3:3" x14ac:dyDescent="0.25">
      <c r="C1220" s="28"/>
    </row>
    <row r="1221" spans="3:3" x14ac:dyDescent="0.25">
      <c r="C1221" s="28"/>
    </row>
    <row r="1222" spans="3:3" x14ac:dyDescent="0.25">
      <c r="C1222" s="28"/>
    </row>
    <row r="1223" spans="3:3" x14ac:dyDescent="0.25">
      <c r="C1223" s="28"/>
    </row>
    <row r="1224" spans="3:3" x14ac:dyDescent="0.25">
      <c r="C1224" s="28"/>
    </row>
    <row r="1225" spans="3:3" x14ac:dyDescent="0.25">
      <c r="C1225" s="28"/>
    </row>
    <row r="1226" spans="3:3" x14ac:dyDescent="0.25">
      <c r="C1226" s="28"/>
    </row>
    <row r="1227" spans="3:3" x14ac:dyDescent="0.25">
      <c r="C1227" s="28"/>
    </row>
    <row r="1228" spans="3:3" x14ac:dyDescent="0.25">
      <c r="C1228" s="28"/>
    </row>
    <row r="1229" spans="3:3" x14ac:dyDescent="0.25">
      <c r="C1229" s="28"/>
    </row>
    <row r="1230" spans="3:3" x14ac:dyDescent="0.25">
      <c r="C1230" s="28"/>
    </row>
    <row r="1231" spans="3:3" x14ac:dyDescent="0.25">
      <c r="C1231" s="28"/>
    </row>
    <row r="1232" spans="3:3" x14ac:dyDescent="0.25">
      <c r="C1232" s="28"/>
    </row>
    <row r="1233" spans="3:3" x14ac:dyDescent="0.25">
      <c r="C1233" s="28"/>
    </row>
    <row r="1234" spans="3:3" x14ac:dyDescent="0.25">
      <c r="C1234" s="28"/>
    </row>
    <row r="1235" spans="3:3" x14ac:dyDescent="0.25">
      <c r="C1235" s="28"/>
    </row>
    <row r="1236" spans="3:3" x14ac:dyDescent="0.25">
      <c r="C1236" s="28"/>
    </row>
    <row r="1237" spans="3:3" x14ac:dyDescent="0.25">
      <c r="C1237" s="28"/>
    </row>
    <row r="1238" spans="3:3" x14ac:dyDescent="0.25">
      <c r="C1238" s="28"/>
    </row>
    <row r="1239" spans="3:3" x14ac:dyDescent="0.25">
      <c r="C1239" s="28"/>
    </row>
    <row r="1240" spans="3:3" x14ac:dyDescent="0.25">
      <c r="C1240" s="28"/>
    </row>
    <row r="1241" spans="3:3" x14ac:dyDescent="0.25">
      <c r="C1241" s="28"/>
    </row>
    <row r="1242" spans="3:3" x14ac:dyDescent="0.25">
      <c r="C1242" s="28"/>
    </row>
    <row r="1243" spans="3:3" x14ac:dyDescent="0.25">
      <c r="C1243" s="28"/>
    </row>
    <row r="1244" spans="3:3" x14ac:dyDescent="0.25">
      <c r="C1244" s="28"/>
    </row>
    <row r="1245" spans="3:3" x14ac:dyDescent="0.25">
      <c r="C1245" s="28"/>
    </row>
    <row r="1246" spans="3:3" x14ac:dyDescent="0.25">
      <c r="C1246" s="28"/>
    </row>
    <row r="1247" spans="3:3" x14ac:dyDescent="0.25">
      <c r="C1247" s="28"/>
    </row>
    <row r="1248" spans="3:3" x14ac:dyDescent="0.25">
      <c r="C1248" s="28"/>
    </row>
    <row r="1249" spans="3:3" x14ac:dyDescent="0.25">
      <c r="C1249" s="28"/>
    </row>
    <row r="1250" spans="3:3" x14ac:dyDescent="0.25">
      <c r="C1250" s="28"/>
    </row>
    <row r="1251" spans="3:3" x14ac:dyDescent="0.25">
      <c r="C1251" s="28"/>
    </row>
    <row r="1252" spans="3:3" x14ac:dyDescent="0.25">
      <c r="C1252" s="28"/>
    </row>
    <row r="1253" spans="3:3" x14ac:dyDescent="0.25">
      <c r="C1253" s="28"/>
    </row>
    <row r="1254" spans="3:3" x14ac:dyDescent="0.25">
      <c r="C1254" s="28"/>
    </row>
    <row r="1255" spans="3:3" x14ac:dyDescent="0.25">
      <c r="C1255" s="28"/>
    </row>
    <row r="1256" spans="3:3" x14ac:dyDescent="0.25">
      <c r="C1256" s="28"/>
    </row>
    <row r="1257" spans="3:3" x14ac:dyDescent="0.25">
      <c r="C1257" s="28"/>
    </row>
    <row r="1258" spans="3:3" x14ac:dyDescent="0.25">
      <c r="C1258" s="28"/>
    </row>
    <row r="1259" spans="3:3" x14ac:dyDescent="0.25">
      <c r="C1259" s="28"/>
    </row>
    <row r="1260" spans="3:3" x14ac:dyDescent="0.25">
      <c r="C1260" s="28"/>
    </row>
    <row r="1261" spans="3:3" x14ac:dyDescent="0.25">
      <c r="C1261" s="28"/>
    </row>
    <row r="1262" spans="3:3" x14ac:dyDescent="0.25">
      <c r="C1262" s="28"/>
    </row>
    <row r="1263" spans="3:3" x14ac:dyDescent="0.25">
      <c r="C1263" s="28"/>
    </row>
    <row r="1264" spans="3:3" x14ac:dyDescent="0.25">
      <c r="C1264" s="28"/>
    </row>
    <row r="1265" spans="3:3" x14ac:dyDescent="0.25">
      <c r="C1265" s="28"/>
    </row>
    <row r="1266" spans="3:3" x14ac:dyDescent="0.25">
      <c r="C1266" s="28"/>
    </row>
    <row r="1267" spans="3:3" x14ac:dyDescent="0.25">
      <c r="C1267" s="28"/>
    </row>
    <row r="1268" spans="3:3" x14ac:dyDescent="0.25">
      <c r="C1268" s="28"/>
    </row>
    <row r="1269" spans="3:3" x14ac:dyDescent="0.25">
      <c r="C1269" s="28"/>
    </row>
    <row r="1270" spans="3:3" x14ac:dyDescent="0.25">
      <c r="C1270" s="28"/>
    </row>
    <row r="1271" spans="3:3" x14ac:dyDescent="0.25">
      <c r="C1271" s="28"/>
    </row>
    <row r="1272" spans="3:3" x14ac:dyDescent="0.25">
      <c r="C1272" s="28"/>
    </row>
    <row r="1273" spans="3:3" x14ac:dyDescent="0.25">
      <c r="C1273" s="28"/>
    </row>
    <row r="1274" spans="3:3" x14ac:dyDescent="0.25">
      <c r="C1274" s="28"/>
    </row>
    <row r="1275" spans="3:3" x14ac:dyDescent="0.25">
      <c r="C1275" s="28"/>
    </row>
    <row r="1276" spans="3:3" x14ac:dyDescent="0.25">
      <c r="C1276" s="28"/>
    </row>
    <row r="1277" spans="3:3" x14ac:dyDescent="0.25">
      <c r="C1277" s="28"/>
    </row>
    <row r="1278" spans="3:3" x14ac:dyDescent="0.25">
      <c r="C1278" s="28"/>
    </row>
    <row r="1279" spans="3:3" x14ac:dyDescent="0.25">
      <c r="C1279" s="28"/>
    </row>
    <row r="1280" spans="3:3" x14ac:dyDescent="0.25">
      <c r="C1280" s="28"/>
    </row>
    <row r="1281" spans="3:3" x14ac:dyDescent="0.25">
      <c r="C1281" s="28"/>
    </row>
    <row r="1282" spans="3:3" x14ac:dyDescent="0.25">
      <c r="C1282" s="28"/>
    </row>
    <row r="1283" spans="3:3" x14ac:dyDescent="0.25">
      <c r="C1283" s="28"/>
    </row>
    <row r="1284" spans="3:3" x14ac:dyDescent="0.25">
      <c r="C1284" s="28"/>
    </row>
    <row r="1285" spans="3:3" x14ac:dyDescent="0.25">
      <c r="C1285" s="28"/>
    </row>
    <row r="1286" spans="3:3" x14ac:dyDescent="0.25">
      <c r="C1286" s="28"/>
    </row>
    <row r="1287" spans="3:3" x14ac:dyDescent="0.25">
      <c r="C1287" s="28"/>
    </row>
    <row r="1288" spans="3:3" x14ac:dyDescent="0.25">
      <c r="C1288" s="28"/>
    </row>
    <row r="1289" spans="3:3" x14ac:dyDescent="0.25">
      <c r="C1289" s="28"/>
    </row>
    <row r="1290" spans="3:3" x14ac:dyDescent="0.25">
      <c r="C1290" s="28"/>
    </row>
    <row r="1291" spans="3:3" x14ac:dyDescent="0.25">
      <c r="C1291" s="28"/>
    </row>
    <row r="1292" spans="3:3" x14ac:dyDescent="0.25">
      <c r="C1292" s="28"/>
    </row>
    <row r="1293" spans="3:3" x14ac:dyDescent="0.25">
      <c r="C1293" s="28"/>
    </row>
    <row r="1294" spans="3:3" x14ac:dyDescent="0.25">
      <c r="C1294" s="28"/>
    </row>
    <row r="1295" spans="3:3" x14ac:dyDescent="0.25">
      <c r="C1295" s="28"/>
    </row>
    <row r="1296" spans="3:3" x14ac:dyDescent="0.25">
      <c r="C1296" s="28"/>
    </row>
    <row r="1297" spans="3:3" x14ac:dyDescent="0.25">
      <c r="C1297" s="28"/>
    </row>
    <row r="1298" spans="3:3" x14ac:dyDescent="0.25">
      <c r="C1298" s="28"/>
    </row>
    <row r="1299" spans="3:3" x14ac:dyDescent="0.25">
      <c r="C1299" s="28"/>
    </row>
    <row r="1300" spans="3:3" x14ac:dyDescent="0.25">
      <c r="C1300" s="28"/>
    </row>
    <row r="1301" spans="3:3" x14ac:dyDescent="0.25">
      <c r="C1301" s="28"/>
    </row>
    <row r="1302" spans="3:3" x14ac:dyDescent="0.25">
      <c r="C1302" s="28"/>
    </row>
    <row r="1303" spans="3:3" x14ac:dyDescent="0.25">
      <c r="C1303" s="28"/>
    </row>
    <row r="1304" spans="3:3" x14ac:dyDescent="0.25">
      <c r="C1304" s="28"/>
    </row>
    <row r="1305" spans="3:3" x14ac:dyDescent="0.25">
      <c r="C1305" s="28"/>
    </row>
    <row r="1306" spans="3:3" x14ac:dyDescent="0.25">
      <c r="C1306" s="28"/>
    </row>
    <row r="1307" spans="3:3" x14ac:dyDescent="0.25">
      <c r="C1307" s="28"/>
    </row>
    <row r="1308" spans="3:3" x14ac:dyDescent="0.25">
      <c r="C1308" s="28"/>
    </row>
    <row r="1309" spans="3:3" x14ac:dyDescent="0.25">
      <c r="C1309" s="28"/>
    </row>
    <row r="1310" spans="3:3" x14ac:dyDescent="0.25">
      <c r="C1310" s="28"/>
    </row>
    <row r="1311" spans="3:3" x14ac:dyDescent="0.25">
      <c r="C1311" s="28"/>
    </row>
    <row r="1312" spans="3:3" x14ac:dyDescent="0.25">
      <c r="C1312" s="28"/>
    </row>
    <row r="1313" spans="3:3" x14ac:dyDescent="0.25">
      <c r="C1313" s="28"/>
    </row>
    <row r="1314" spans="3:3" x14ac:dyDescent="0.25">
      <c r="C1314" s="28"/>
    </row>
    <row r="1315" spans="3:3" x14ac:dyDescent="0.25">
      <c r="C1315" s="28"/>
    </row>
    <row r="1316" spans="3:3" x14ac:dyDescent="0.25">
      <c r="C1316" s="28"/>
    </row>
    <row r="1317" spans="3:3" x14ac:dyDescent="0.25">
      <c r="C1317" s="28"/>
    </row>
    <row r="1318" spans="3:3" x14ac:dyDescent="0.25">
      <c r="C1318" s="28"/>
    </row>
    <row r="1319" spans="3:3" x14ac:dyDescent="0.25">
      <c r="C1319" s="28"/>
    </row>
    <row r="1320" spans="3:3" x14ac:dyDescent="0.25">
      <c r="C1320" s="28"/>
    </row>
    <row r="1321" spans="3:3" x14ac:dyDescent="0.25">
      <c r="C1321" s="28"/>
    </row>
    <row r="1322" spans="3:3" x14ac:dyDescent="0.25">
      <c r="C1322" s="28"/>
    </row>
    <row r="1323" spans="3:3" x14ac:dyDescent="0.25">
      <c r="C1323" s="28"/>
    </row>
    <row r="1324" spans="3:3" x14ac:dyDescent="0.25">
      <c r="C1324" s="28"/>
    </row>
    <row r="1325" spans="3:3" x14ac:dyDescent="0.25">
      <c r="C1325" s="28"/>
    </row>
    <row r="1326" spans="3:3" x14ac:dyDescent="0.25">
      <c r="C1326" s="28"/>
    </row>
    <row r="1327" spans="3:3" x14ac:dyDescent="0.25">
      <c r="C1327" s="28"/>
    </row>
    <row r="1328" spans="3:3" x14ac:dyDescent="0.25">
      <c r="C1328" s="28"/>
    </row>
    <row r="1329" spans="3:3" x14ac:dyDescent="0.25">
      <c r="C1329" s="28"/>
    </row>
    <row r="1330" spans="3:3" x14ac:dyDescent="0.25">
      <c r="C1330" s="28"/>
    </row>
    <row r="1331" spans="3:3" x14ac:dyDescent="0.25">
      <c r="C1331" s="28"/>
    </row>
    <row r="1332" spans="3:3" x14ac:dyDescent="0.25">
      <c r="C1332" s="28"/>
    </row>
    <row r="1333" spans="3:3" x14ac:dyDescent="0.25">
      <c r="C1333" s="28"/>
    </row>
    <row r="1334" spans="3:3" x14ac:dyDescent="0.25">
      <c r="C1334" s="28"/>
    </row>
    <row r="1335" spans="3:3" x14ac:dyDescent="0.25">
      <c r="C1335" s="28"/>
    </row>
    <row r="1336" spans="3:3" x14ac:dyDescent="0.25">
      <c r="C1336" s="28"/>
    </row>
    <row r="1337" spans="3:3" x14ac:dyDescent="0.25">
      <c r="C1337" s="28"/>
    </row>
    <row r="1338" spans="3:3" x14ac:dyDescent="0.25">
      <c r="C1338" s="28"/>
    </row>
    <row r="1339" spans="3:3" x14ac:dyDescent="0.25">
      <c r="C1339" s="28"/>
    </row>
    <row r="1340" spans="3:3" x14ac:dyDescent="0.25">
      <c r="C1340" s="28"/>
    </row>
    <row r="1341" spans="3:3" x14ac:dyDescent="0.25">
      <c r="C1341" s="28"/>
    </row>
    <row r="1342" spans="3:3" x14ac:dyDescent="0.25">
      <c r="C1342" s="28"/>
    </row>
    <row r="1343" spans="3:3" x14ac:dyDescent="0.25">
      <c r="C1343" s="28"/>
    </row>
    <row r="1344" spans="3:3" x14ac:dyDescent="0.25">
      <c r="C1344" s="28"/>
    </row>
    <row r="1345" spans="3:3" x14ac:dyDescent="0.25">
      <c r="C1345" s="28"/>
    </row>
    <row r="1346" spans="3:3" x14ac:dyDescent="0.25">
      <c r="C1346" s="28"/>
    </row>
    <row r="1347" spans="3:3" x14ac:dyDescent="0.25">
      <c r="C1347" s="28"/>
    </row>
    <row r="1348" spans="3:3" x14ac:dyDescent="0.25">
      <c r="C1348" s="28"/>
    </row>
    <row r="1349" spans="3:3" x14ac:dyDescent="0.25">
      <c r="C1349" s="28"/>
    </row>
    <row r="1350" spans="3:3" x14ac:dyDescent="0.25">
      <c r="C1350" s="28"/>
    </row>
    <row r="1351" spans="3:3" x14ac:dyDescent="0.25">
      <c r="C1351" s="28"/>
    </row>
    <row r="1352" spans="3:3" x14ac:dyDescent="0.25">
      <c r="C1352" s="28"/>
    </row>
    <row r="1353" spans="3:3" x14ac:dyDescent="0.25">
      <c r="C1353" s="28"/>
    </row>
    <row r="1354" spans="3:3" x14ac:dyDescent="0.25">
      <c r="C1354" s="28"/>
    </row>
    <row r="1355" spans="3:3" x14ac:dyDescent="0.25">
      <c r="C1355" s="28"/>
    </row>
    <row r="1356" spans="3:3" x14ac:dyDescent="0.25">
      <c r="C1356" s="28"/>
    </row>
    <row r="1357" spans="3:3" x14ac:dyDescent="0.25">
      <c r="C1357" s="28"/>
    </row>
    <row r="1358" spans="3:3" x14ac:dyDescent="0.25">
      <c r="C1358" s="28"/>
    </row>
    <row r="1359" spans="3:3" x14ac:dyDescent="0.25">
      <c r="C1359" s="28"/>
    </row>
    <row r="1360" spans="3:3" x14ac:dyDescent="0.25">
      <c r="C1360" s="28"/>
    </row>
    <row r="1361" spans="3:3" x14ac:dyDescent="0.25">
      <c r="C1361" s="28"/>
    </row>
    <row r="1362" spans="3:3" x14ac:dyDescent="0.25">
      <c r="C1362" s="28"/>
    </row>
    <row r="1363" spans="3:3" x14ac:dyDescent="0.25">
      <c r="C1363" s="28"/>
    </row>
    <row r="1364" spans="3:3" x14ac:dyDescent="0.25">
      <c r="C1364" s="28"/>
    </row>
    <row r="1365" spans="3:3" x14ac:dyDescent="0.25">
      <c r="C1365" s="28"/>
    </row>
    <row r="1366" spans="3:3" x14ac:dyDescent="0.25">
      <c r="C1366" s="28"/>
    </row>
    <row r="1367" spans="3:3" x14ac:dyDescent="0.25">
      <c r="C1367" s="28"/>
    </row>
    <row r="1368" spans="3:3" x14ac:dyDescent="0.25">
      <c r="C1368" s="28"/>
    </row>
    <row r="1369" spans="3:3" x14ac:dyDescent="0.25">
      <c r="C1369" s="28"/>
    </row>
    <row r="1370" spans="3:3" x14ac:dyDescent="0.25">
      <c r="C1370" s="28"/>
    </row>
    <row r="1371" spans="3:3" x14ac:dyDescent="0.25">
      <c r="C1371" s="28"/>
    </row>
    <row r="1372" spans="3:3" x14ac:dyDescent="0.25">
      <c r="C1372" s="28"/>
    </row>
    <row r="1373" spans="3:3" x14ac:dyDescent="0.25">
      <c r="C1373" s="28"/>
    </row>
    <row r="1374" spans="3:3" x14ac:dyDescent="0.25">
      <c r="C1374" s="28"/>
    </row>
    <row r="1375" spans="3:3" x14ac:dyDescent="0.25">
      <c r="C1375" s="28"/>
    </row>
    <row r="1376" spans="3:3" x14ac:dyDescent="0.25">
      <c r="C1376" s="28"/>
    </row>
    <row r="1377" spans="3:3" x14ac:dyDescent="0.25">
      <c r="C1377" s="28"/>
    </row>
    <row r="1378" spans="3:3" x14ac:dyDescent="0.25">
      <c r="C1378" s="28"/>
    </row>
    <row r="1379" spans="3:3" x14ac:dyDescent="0.25">
      <c r="C1379" s="28"/>
    </row>
    <row r="1380" spans="3:3" x14ac:dyDescent="0.25">
      <c r="C1380" s="28"/>
    </row>
    <row r="1381" spans="3:3" x14ac:dyDescent="0.25">
      <c r="C1381" s="28"/>
    </row>
    <row r="1382" spans="3:3" x14ac:dyDescent="0.25">
      <c r="C1382" s="28"/>
    </row>
    <row r="1383" spans="3:3" x14ac:dyDescent="0.25">
      <c r="C1383" s="28"/>
    </row>
    <row r="1384" spans="3:3" x14ac:dyDescent="0.25">
      <c r="C1384" s="28"/>
    </row>
    <row r="1385" spans="3:3" x14ac:dyDescent="0.25">
      <c r="C1385" s="28"/>
    </row>
    <row r="1386" spans="3:3" x14ac:dyDescent="0.25">
      <c r="C1386" s="28"/>
    </row>
    <row r="1387" spans="3:3" x14ac:dyDescent="0.25">
      <c r="C1387" s="28"/>
    </row>
    <row r="1388" spans="3:3" x14ac:dyDescent="0.25">
      <c r="C1388" s="28"/>
    </row>
    <row r="1389" spans="3:3" x14ac:dyDescent="0.25">
      <c r="C1389" s="28"/>
    </row>
    <row r="1390" spans="3:3" x14ac:dyDescent="0.25">
      <c r="C1390" s="28"/>
    </row>
    <row r="1391" spans="3:3" x14ac:dyDescent="0.25">
      <c r="C1391" s="28"/>
    </row>
    <row r="1392" spans="3:3" x14ac:dyDescent="0.25">
      <c r="C1392" s="28"/>
    </row>
    <row r="1393" spans="3:3" x14ac:dyDescent="0.25">
      <c r="C1393" s="28"/>
    </row>
    <row r="1394" spans="3:3" x14ac:dyDescent="0.25">
      <c r="C1394" s="28"/>
    </row>
    <row r="1395" spans="3:3" x14ac:dyDescent="0.25">
      <c r="C1395" s="28"/>
    </row>
    <row r="1396" spans="3:3" x14ac:dyDescent="0.25">
      <c r="C1396" s="28"/>
    </row>
    <row r="1397" spans="3:3" x14ac:dyDescent="0.25">
      <c r="C1397" s="28"/>
    </row>
    <row r="1398" spans="3:3" x14ac:dyDescent="0.25">
      <c r="C1398" s="28"/>
    </row>
    <row r="1399" spans="3:3" x14ac:dyDescent="0.25">
      <c r="C1399" s="28"/>
    </row>
    <row r="1400" spans="3:3" x14ac:dyDescent="0.25">
      <c r="C1400" s="28"/>
    </row>
    <row r="1401" spans="3:3" x14ac:dyDescent="0.25">
      <c r="C1401" s="28"/>
    </row>
    <row r="1402" spans="3:3" x14ac:dyDescent="0.25">
      <c r="C1402" s="28"/>
    </row>
    <row r="1403" spans="3:3" x14ac:dyDescent="0.25">
      <c r="C1403" s="28"/>
    </row>
    <row r="1404" spans="3:3" x14ac:dyDescent="0.25">
      <c r="C1404" s="28"/>
    </row>
    <row r="1405" spans="3:3" x14ac:dyDescent="0.25">
      <c r="C1405" s="28"/>
    </row>
    <row r="1406" spans="3:3" x14ac:dyDescent="0.25">
      <c r="C1406" s="28"/>
    </row>
    <row r="1407" spans="3:3" x14ac:dyDescent="0.25">
      <c r="C1407" s="28"/>
    </row>
    <row r="1408" spans="3:3" x14ac:dyDescent="0.25">
      <c r="C1408" s="28"/>
    </row>
    <row r="1409" spans="3:3" x14ac:dyDescent="0.25">
      <c r="C1409" s="28"/>
    </row>
    <row r="1410" spans="3:3" x14ac:dyDescent="0.25">
      <c r="C1410" s="28"/>
    </row>
    <row r="1411" spans="3:3" x14ac:dyDescent="0.25">
      <c r="C1411" s="28"/>
    </row>
    <row r="1412" spans="3:3" x14ac:dyDescent="0.25">
      <c r="C1412" s="28"/>
    </row>
    <row r="1413" spans="3:3" x14ac:dyDescent="0.25">
      <c r="C1413" s="28"/>
    </row>
    <row r="1414" spans="3:3" x14ac:dyDescent="0.25">
      <c r="C1414" s="28"/>
    </row>
    <row r="1415" spans="3:3" x14ac:dyDescent="0.25">
      <c r="C1415" s="28"/>
    </row>
    <row r="1416" spans="3:3" x14ac:dyDescent="0.25">
      <c r="C1416" s="28"/>
    </row>
    <row r="1417" spans="3:3" x14ac:dyDescent="0.25">
      <c r="C1417" s="28"/>
    </row>
    <row r="1418" spans="3:3" x14ac:dyDescent="0.25">
      <c r="C1418" s="28"/>
    </row>
    <row r="1419" spans="3:3" x14ac:dyDescent="0.25">
      <c r="C1419" s="28"/>
    </row>
    <row r="1420" spans="3:3" x14ac:dyDescent="0.25">
      <c r="C1420" s="28"/>
    </row>
    <row r="1421" spans="3:3" x14ac:dyDescent="0.25">
      <c r="C1421" s="28"/>
    </row>
    <row r="1422" spans="3:3" x14ac:dyDescent="0.25">
      <c r="C1422" s="28"/>
    </row>
    <row r="1423" spans="3:3" x14ac:dyDescent="0.25">
      <c r="C1423" s="28"/>
    </row>
    <row r="1424" spans="3:3" x14ac:dyDescent="0.25">
      <c r="C1424" s="28"/>
    </row>
    <row r="1425" spans="3:3" x14ac:dyDescent="0.25">
      <c r="C1425" s="28"/>
    </row>
    <row r="1426" spans="3:3" x14ac:dyDescent="0.25">
      <c r="C1426" s="28"/>
    </row>
    <row r="1427" spans="3:3" x14ac:dyDescent="0.25">
      <c r="C1427" s="28"/>
    </row>
    <row r="1428" spans="3:3" x14ac:dyDescent="0.25">
      <c r="C1428" s="28"/>
    </row>
    <row r="1429" spans="3:3" x14ac:dyDescent="0.25">
      <c r="C1429" s="28"/>
    </row>
    <row r="1430" spans="3:3" x14ac:dyDescent="0.25">
      <c r="C1430" s="28"/>
    </row>
    <row r="1431" spans="3:3" x14ac:dyDescent="0.25">
      <c r="C1431" s="28"/>
    </row>
    <row r="1432" spans="3:3" x14ac:dyDescent="0.25">
      <c r="C1432" s="28"/>
    </row>
    <row r="1433" spans="3:3" x14ac:dyDescent="0.25">
      <c r="C1433" s="28"/>
    </row>
    <row r="1434" spans="3:3" x14ac:dyDescent="0.25">
      <c r="C1434" s="28"/>
    </row>
    <row r="1435" spans="3:3" x14ac:dyDescent="0.25">
      <c r="C1435" s="28"/>
    </row>
    <row r="1436" spans="3:3" x14ac:dyDescent="0.25">
      <c r="C1436" s="28"/>
    </row>
    <row r="1437" spans="3:3" x14ac:dyDescent="0.25">
      <c r="C1437" s="28"/>
    </row>
    <row r="1438" spans="3:3" x14ac:dyDescent="0.25">
      <c r="C1438" s="28"/>
    </row>
    <row r="1439" spans="3:3" x14ac:dyDescent="0.25">
      <c r="C1439" s="28"/>
    </row>
    <row r="1440" spans="3:3" x14ac:dyDescent="0.25">
      <c r="C1440" s="28"/>
    </row>
    <row r="1441" spans="3:3" x14ac:dyDescent="0.25">
      <c r="C1441" s="28"/>
    </row>
    <row r="1442" spans="3:3" x14ac:dyDescent="0.25">
      <c r="C1442" s="28"/>
    </row>
    <row r="1443" spans="3:3" x14ac:dyDescent="0.25">
      <c r="C1443" s="28"/>
    </row>
    <row r="1444" spans="3:3" x14ac:dyDescent="0.25">
      <c r="C1444" s="28"/>
    </row>
    <row r="1445" spans="3:3" x14ac:dyDescent="0.25">
      <c r="C1445" s="28"/>
    </row>
    <row r="1446" spans="3:3" x14ac:dyDescent="0.25">
      <c r="C1446" s="28"/>
    </row>
    <row r="1447" spans="3:3" x14ac:dyDescent="0.25">
      <c r="C1447" s="28"/>
    </row>
    <row r="1448" spans="3:3" x14ac:dyDescent="0.25">
      <c r="C1448" s="28"/>
    </row>
    <row r="1449" spans="3:3" x14ac:dyDescent="0.25">
      <c r="C1449" s="28"/>
    </row>
    <row r="1450" spans="3:3" x14ac:dyDescent="0.25">
      <c r="C1450" s="28"/>
    </row>
    <row r="1451" spans="3:3" x14ac:dyDescent="0.25">
      <c r="C1451" s="28"/>
    </row>
    <row r="1452" spans="3:3" x14ac:dyDescent="0.25">
      <c r="C1452" s="28"/>
    </row>
    <row r="1453" spans="3:3" x14ac:dyDescent="0.25">
      <c r="C1453" s="28"/>
    </row>
    <row r="1454" spans="3:3" x14ac:dyDescent="0.25">
      <c r="C1454" s="28"/>
    </row>
    <row r="1455" spans="3:3" x14ac:dyDescent="0.25">
      <c r="C1455" s="28"/>
    </row>
    <row r="1456" spans="3:3" x14ac:dyDescent="0.25">
      <c r="C1456" s="28"/>
    </row>
    <row r="1457" spans="3:3" x14ac:dyDescent="0.25">
      <c r="C1457" s="28"/>
    </row>
    <row r="1458" spans="3:3" x14ac:dyDescent="0.25">
      <c r="C1458" s="28"/>
    </row>
    <row r="1459" spans="3:3" x14ac:dyDescent="0.25">
      <c r="C1459" s="28"/>
    </row>
    <row r="1460" spans="3:3" x14ac:dyDescent="0.25">
      <c r="C1460" s="28"/>
    </row>
    <row r="1461" spans="3:3" x14ac:dyDescent="0.25">
      <c r="C1461" s="28"/>
    </row>
    <row r="1462" spans="3:3" x14ac:dyDescent="0.25">
      <c r="C1462" s="28"/>
    </row>
    <row r="1463" spans="3:3" x14ac:dyDescent="0.25">
      <c r="C1463" s="28"/>
    </row>
    <row r="1464" spans="3:3" x14ac:dyDescent="0.25">
      <c r="C1464" s="28"/>
    </row>
    <row r="1465" spans="3:3" x14ac:dyDescent="0.25">
      <c r="C1465" s="28"/>
    </row>
    <row r="1466" spans="3:3" x14ac:dyDescent="0.25">
      <c r="C1466" s="28"/>
    </row>
    <row r="1467" spans="3:3" x14ac:dyDescent="0.25">
      <c r="C1467" s="28"/>
    </row>
    <row r="1468" spans="3:3" x14ac:dyDescent="0.25">
      <c r="C1468" s="28"/>
    </row>
    <row r="1469" spans="3:3" x14ac:dyDescent="0.25">
      <c r="C1469" s="28"/>
    </row>
    <row r="1470" spans="3:3" x14ac:dyDescent="0.25">
      <c r="C1470" s="28"/>
    </row>
    <row r="1471" spans="3:3" x14ac:dyDescent="0.25">
      <c r="C1471" s="28"/>
    </row>
    <row r="1472" spans="3:3" x14ac:dyDescent="0.25">
      <c r="C1472" s="28"/>
    </row>
    <row r="1473" spans="3:3" x14ac:dyDescent="0.25">
      <c r="C1473" s="28"/>
    </row>
    <row r="1474" spans="3:3" x14ac:dyDescent="0.25">
      <c r="C1474" s="28"/>
    </row>
    <row r="1475" spans="3:3" x14ac:dyDescent="0.25">
      <c r="C1475" s="28"/>
    </row>
    <row r="1476" spans="3:3" x14ac:dyDescent="0.25">
      <c r="C1476" s="28"/>
    </row>
    <row r="1477" spans="3:3" x14ac:dyDescent="0.25">
      <c r="C1477" s="28"/>
    </row>
    <row r="1478" spans="3:3" x14ac:dyDescent="0.25">
      <c r="C1478" s="28"/>
    </row>
    <row r="1479" spans="3:3" x14ac:dyDescent="0.25">
      <c r="C1479" s="28"/>
    </row>
    <row r="1480" spans="3:3" x14ac:dyDescent="0.25">
      <c r="C1480" s="28"/>
    </row>
    <row r="1481" spans="3:3" x14ac:dyDescent="0.25">
      <c r="C1481" s="28"/>
    </row>
    <row r="1482" spans="3:3" x14ac:dyDescent="0.25">
      <c r="C1482" s="28"/>
    </row>
    <row r="1483" spans="3:3" x14ac:dyDescent="0.25">
      <c r="C1483" s="28"/>
    </row>
    <row r="1484" spans="3:3" x14ac:dyDescent="0.25">
      <c r="C1484" s="28"/>
    </row>
    <row r="1485" spans="3:3" x14ac:dyDescent="0.25">
      <c r="C1485" s="28"/>
    </row>
    <row r="1486" spans="3:3" x14ac:dyDescent="0.25">
      <c r="C1486" s="28"/>
    </row>
    <row r="1487" spans="3:3" x14ac:dyDescent="0.25">
      <c r="C1487" s="28"/>
    </row>
    <row r="1488" spans="3:3" x14ac:dyDescent="0.25">
      <c r="C1488" s="28"/>
    </row>
    <row r="1489" spans="3:3" x14ac:dyDescent="0.25">
      <c r="C1489" s="28"/>
    </row>
    <row r="1490" spans="3:3" x14ac:dyDescent="0.25">
      <c r="C1490" s="28"/>
    </row>
    <row r="1491" spans="3:3" x14ac:dyDescent="0.25">
      <c r="C1491" s="28"/>
    </row>
    <row r="1492" spans="3:3" x14ac:dyDescent="0.25">
      <c r="C1492" s="28"/>
    </row>
    <row r="1493" spans="3:3" x14ac:dyDescent="0.25">
      <c r="C1493" s="28"/>
    </row>
    <row r="1494" spans="3:3" x14ac:dyDescent="0.25">
      <c r="C1494" s="28"/>
    </row>
    <row r="1495" spans="3:3" x14ac:dyDescent="0.25">
      <c r="C1495" s="28"/>
    </row>
    <row r="1496" spans="3:3" x14ac:dyDescent="0.25">
      <c r="C1496" s="28"/>
    </row>
    <row r="1497" spans="3:3" x14ac:dyDescent="0.25">
      <c r="C1497" s="28"/>
    </row>
    <row r="1498" spans="3:3" x14ac:dyDescent="0.25">
      <c r="C1498" s="28"/>
    </row>
    <row r="1499" spans="3:3" x14ac:dyDescent="0.25">
      <c r="C1499" s="28"/>
    </row>
    <row r="1500" spans="3:3" x14ac:dyDescent="0.25">
      <c r="C1500" s="28"/>
    </row>
    <row r="1501" spans="3:3" x14ac:dyDescent="0.25">
      <c r="C1501" s="28"/>
    </row>
    <row r="1502" spans="3:3" x14ac:dyDescent="0.25">
      <c r="C1502" s="28"/>
    </row>
    <row r="1503" spans="3:3" x14ac:dyDescent="0.25">
      <c r="C1503" s="28"/>
    </row>
    <row r="1504" spans="3:3" x14ac:dyDescent="0.25">
      <c r="C1504" s="28"/>
    </row>
    <row r="1505" spans="3:3" x14ac:dyDescent="0.25">
      <c r="C1505" s="28"/>
    </row>
    <row r="1506" spans="3:3" x14ac:dyDescent="0.25">
      <c r="C1506" s="28"/>
    </row>
    <row r="1507" spans="3:3" x14ac:dyDescent="0.25">
      <c r="C1507" s="28"/>
    </row>
    <row r="1508" spans="3:3" x14ac:dyDescent="0.25">
      <c r="C1508" s="28"/>
    </row>
    <row r="1509" spans="3:3" x14ac:dyDescent="0.25">
      <c r="C1509" s="28"/>
    </row>
    <row r="1510" spans="3:3" x14ac:dyDescent="0.25">
      <c r="C1510" s="28"/>
    </row>
    <row r="1511" spans="3:3" x14ac:dyDescent="0.25">
      <c r="C1511" s="28"/>
    </row>
    <row r="1512" spans="3:3" x14ac:dyDescent="0.25">
      <c r="C1512" s="28"/>
    </row>
    <row r="1513" spans="3:3" x14ac:dyDescent="0.25">
      <c r="C1513" s="28"/>
    </row>
    <row r="1514" spans="3:3" x14ac:dyDescent="0.25">
      <c r="C1514" s="28"/>
    </row>
    <row r="1515" spans="3:3" x14ac:dyDescent="0.25">
      <c r="C1515" s="28"/>
    </row>
    <row r="1516" spans="3:3" x14ac:dyDescent="0.25">
      <c r="C1516" s="28"/>
    </row>
    <row r="1517" spans="3:3" x14ac:dyDescent="0.25">
      <c r="C1517" s="28"/>
    </row>
    <row r="1518" spans="3:3" x14ac:dyDescent="0.25">
      <c r="C1518" s="28"/>
    </row>
    <row r="1519" spans="3:3" x14ac:dyDescent="0.25">
      <c r="C1519" s="28"/>
    </row>
    <row r="1520" spans="3:3" x14ac:dyDescent="0.25">
      <c r="C1520" s="28"/>
    </row>
    <row r="1521" spans="3:3" x14ac:dyDescent="0.25">
      <c r="C1521" s="28"/>
    </row>
    <row r="1522" spans="3:3" x14ac:dyDescent="0.25">
      <c r="C1522" s="28"/>
    </row>
    <row r="1523" spans="3:3" x14ac:dyDescent="0.25">
      <c r="C1523" s="28"/>
    </row>
    <row r="1524" spans="3:3" x14ac:dyDescent="0.25">
      <c r="C1524" s="28"/>
    </row>
    <row r="1525" spans="3:3" x14ac:dyDescent="0.25">
      <c r="C1525" s="28"/>
    </row>
    <row r="1526" spans="3:3" x14ac:dyDescent="0.25">
      <c r="C1526" s="28"/>
    </row>
    <row r="1527" spans="3:3" x14ac:dyDescent="0.25">
      <c r="C1527" s="28"/>
    </row>
    <row r="1528" spans="3:3" x14ac:dyDescent="0.25">
      <c r="C1528" s="28"/>
    </row>
    <row r="1529" spans="3:3" x14ac:dyDescent="0.25">
      <c r="C1529" s="28"/>
    </row>
    <row r="1530" spans="3:3" x14ac:dyDescent="0.25">
      <c r="C1530" s="28"/>
    </row>
    <row r="1531" spans="3:3" x14ac:dyDescent="0.25">
      <c r="C1531" s="28"/>
    </row>
    <row r="1532" spans="3:3" x14ac:dyDescent="0.25">
      <c r="C1532" s="28"/>
    </row>
    <row r="1533" spans="3:3" x14ac:dyDescent="0.25">
      <c r="C1533" s="28"/>
    </row>
    <row r="1534" spans="3:3" x14ac:dyDescent="0.25">
      <c r="C1534" s="28"/>
    </row>
    <row r="1535" spans="3:3" x14ac:dyDescent="0.25">
      <c r="C1535" s="28"/>
    </row>
    <row r="1536" spans="3:3" x14ac:dyDescent="0.25">
      <c r="C1536" s="28"/>
    </row>
    <row r="1537" spans="3:3" x14ac:dyDescent="0.25">
      <c r="C1537" s="28"/>
    </row>
    <row r="1538" spans="3:3" x14ac:dyDescent="0.25">
      <c r="C1538" s="28"/>
    </row>
    <row r="1539" spans="3:3" x14ac:dyDescent="0.25">
      <c r="C1539" s="28"/>
    </row>
    <row r="1540" spans="3:3" x14ac:dyDescent="0.25">
      <c r="C1540" s="28"/>
    </row>
    <row r="1541" spans="3:3" x14ac:dyDescent="0.25">
      <c r="C1541" s="28"/>
    </row>
    <row r="1542" spans="3:3" x14ac:dyDescent="0.25">
      <c r="C1542" s="28"/>
    </row>
    <row r="1543" spans="3:3" x14ac:dyDescent="0.25">
      <c r="C1543" s="28"/>
    </row>
    <row r="1544" spans="3:3" x14ac:dyDescent="0.25">
      <c r="C1544" s="28"/>
    </row>
    <row r="1545" spans="3:3" x14ac:dyDescent="0.25">
      <c r="C1545" s="28"/>
    </row>
    <row r="1546" spans="3:3" x14ac:dyDescent="0.25">
      <c r="C1546" s="28"/>
    </row>
    <row r="1547" spans="3:3" x14ac:dyDescent="0.25">
      <c r="C1547" s="28"/>
    </row>
    <row r="1548" spans="3:3" x14ac:dyDescent="0.25">
      <c r="C1548" s="28"/>
    </row>
    <row r="1549" spans="3:3" x14ac:dyDescent="0.25">
      <c r="C1549" s="28"/>
    </row>
    <row r="1550" spans="3:3" x14ac:dyDescent="0.25">
      <c r="C1550" s="28"/>
    </row>
    <row r="1551" spans="3:3" x14ac:dyDescent="0.25">
      <c r="C1551" s="28"/>
    </row>
    <row r="1552" spans="3:3" x14ac:dyDescent="0.25">
      <c r="C1552" s="28"/>
    </row>
    <row r="1553" spans="3:3" x14ac:dyDescent="0.25">
      <c r="C1553" s="28"/>
    </row>
    <row r="1554" spans="3:3" x14ac:dyDescent="0.25">
      <c r="C1554" s="28"/>
    </row>
    <row r="1555" spans="3:3" x14ac:dyDescent="0.25">
      <c r="C1555" s="28"/>
    </row>
    <row r="1556" spans="3:3" x14ac:dyDescent="0.25">
      <c r="C1556" s="28"/>
    </row>
    <row r="1557" spans="3:3" x14ac:dyDescent="0.25">
      <c r="C1557" s="28"/>
    </row>
    <row r="1558" spans="3:3" x14ac:dyDescent="0.25">
      <c r="C1558" s="28"/>
    </row>
    <row r="1559" spans="3:3" x14ac:dyDescent="0.25">
      <c r="C1559" s="28"/>
    </row>
    <row r="1560" spans="3:3" x14ac:dyDescent="0.25">
      <c r="C1560" s="28"/>
    </row>
    <row r="1561" spans="3:3" x14ac:dyDescent="0.25">
      <c r="C1561" s="28"/>
    </row>
    <row r="1562" spans="3:3" x14ac:dyDescent="0.25">
      <c r="C1562" s="28"/>
    </row>
    <row r="1563" spans="3:3" x14ac:dyDescent="0.25">
      <c r="C1563" s="28"/>
    </row>
    <row r="1564" spans="3:3" x14ac:dyDescent="0.25">
      <c r="C1564" s="28"/>
    </row>
    <row r="1565" spans="3:3" x14ac:dyDescent="0.25">
      <c r="C1565" s="28"/>
    </row>
    <row r="1566" spans="3:3" x14ac:dyDescent="0.25">
      <c r="C1566" s="28"/>
    </row>
    <row r="1567" spans="3:3" x14ac:dyDescent="0.25">
      <c r="C1567" s="28"/>
    </row>
    <row r="1568" spans="3:3" x14ac:dyDescent="0.25">
      <c r="C1568" s="28"/>
    </row>
    <row r="1569" spans="3:3" x14ac:dyDescent="0.25">
      <c r="C1569" s="28"/>
    </row>
    <row r="1570" spans="3:3" x14ac:dyDescent="0.25">
      <c r="C1570" s="28"/>
    </row>
    <row r="1571" spans="3:3" x14ac:dyDescent="0.25">
      <c r="C1571" s="28"/>
    </row>
    <row r="1572" spans="3:3" x14ac:dyDescent="0.25">
      <c r="C1572" s="28"/>
    </row>
    <row r="1573" spans="3:3" x14ac:dyDescent="0.25">
      <c r="C1573" s="28"/>
    </row>
    <row r="1574" spans="3:3" x14ac:dyDescent="0.25">
      <c r="C1574" s="28"/>
    </row>
    <row r="1575" spans="3:3" x14ac:dyDescent="0.25">
      <c r="C1575" s="28"/>
    </row>
    <row r="1576" spans="3:3" x14ac:dyDescent="0.25">
      <c r="C1576" s="28"/>
    </row>
    <row r="1577" spans="3:3" x14ac:dyDescent="0.25">
      <c r="C1577" s="28"/>
    </row>
    <row r="1578" spans="3:3" x14ac:dyDescent="0.25">
      <c r="C1578" s="28"/>
    </row>
    <row r="1579" spans="3:3" x14ac:dyDescent="0.25">
      <c r="C1579" s="28"/>
    </row>
    <row r="1580" spans="3:3" x14ac:dyDescent="0.25">
      <c r="C1580" s="28"/>
    </row>
    <row r="1581" spans="3:3" x14ac:dyDescent="0.25">
      <c r="C1581" s="28"/>
    </row>
    <row r="1582" spans="3:3" x14ac:dyDescent="0.25">
      <c r="C1582" s="28"/>
    </row>
    <row r="1583" spans="3:3" x14ac:dyDescent="0.25">
      <c r="C1583" s="28"/>
    </row>
    <row r="1584" spans="3:3" x14ac:dyDescent="0.25">
      <c r="C1584" s="28"/>
    </row>
    <row r="1585" spans="3:3" x14ac:dyDescent="0.25">
      <c r="C1585" s="28"/>
    </row>
    <row r="1586" spans="3:3" x14ac:dyDescent="0.25">
      <c r="C1586" s="28"/>
    </row>
    <row r="1587" spans="3:3" x14ac:dyDescent="0.25">
      <c r="C1587" s="28"/>
    </row>
    <row r="1588" spans="3:3" x14ac:dyDescent="0.25">
      <c r="C1588" s="28"/>
    </row>
    <row r="1589" spans="3:3" x14ac:dyDescent="0.25">
      <c r="C1589" s="28"/>
    </row>
    <row r="1590" spans="3:3" x14ac:dyDescent="0.25">
      <c r="C1590" s="28"/>
    </row>
    <row r="1591" spans="3:3" x14ac:dyDescent="0.25">
      <c r="C1591" s="28"/>
    </row>
    <row r="1592" spans="3:3" x14ac:dyDescent="0.25">
      <c r="C1592" s="28"/>
    </row>
    <row r="1593" spans="3:3" x14ac:dyDescent="0.25">
      <c r="C1593" s="28"/>
    </row>
    <row r="1594" spans="3:3" x14ac:dyDescent="0.25">
      <c r="C1594" s="28"/>
    </row>
    <row r="1595" spans="3:3" x14ac:dyDescent="0.25">
      <c r="C1595" s="28"/>
    </row>
    <row r="1596" spans="3:3" x14ac:dyDescent="0.25">
      <c r="C1596" s="28"/>
    </row>
    <row r="1597" spans="3:3" x14ac:dyDescent="0.25">
      <c r="C1597" s="28"/>
    </row>
    <row r="1598" spans="3:3" x14ac:dyDescent="0.25">
      <c r="C1598" s="28"/>
    </row>
    <row r="1599" spans="3:3" x14ac:dyDescent="0.25">
      <c r="C1599" s="28"/>
    </row>
    <row r="1600" spans="3:3" x14ac:dyDescent="0.25">
      <c r="C1600" s="28"/>
    </row>
    <row r="1601" spans="3:3" x14ac:dyDescent="0.25">
      <c r="C1601" s="28"/>
    </row>
    <row r="1602" spans="3:3" x14ac:dyDescent="0.25">
      <c r="C1602" s="28"/>
    </row>
    <row r="1603" spans="3:3" x14ac:dyDescent="0.25">
      <c r="C1603" s="28"/>
    </row>
    <row r="1604" spans="3:3" x14ac:dyDescent="0.25">
      <c r="C1604" s="28"/>
    </row>
    <row r="1605" spans="3:3" x14ac:dyDescent="0.25">
      <c r="C1605" s="28"/>
    </row>
    <row r="1606" spans="3:3" x14ac:dyDescent="0.25">
      <c r="C1606" s="28"/>
    </row>
    <row r="1607" spans="3:3" x14ac:dyDescent="0.25">
      <c r="C1607" s="28"/>
    </row>
    <row r="1608" spans="3:3" x14ac:dyDescent="0.25">
      <c r="C1608" s="28"/>
    </row>
    <row r="1609" spans="3:3" x14ac:dyDescent="0.25">
      <c r="C1609" s="28"/>
    </row>
    <row r="1610" spans="3:3" x14ac:dyDescent="0.25">
      <c r="C1610" s="28"/>
    </row>
    <row r="1611" spans="3:3" x14ac:dyDescent="0.25">
      <c r="C1611" s="28"/>
    </row>
    <row r="1612" spans="3:3" x14ac:dyDescent="0.25">
      <c r="C1612" s="28"/>
    </row>
    <row r="1613" spans="3:3" x14ac:dyDescent="0.25">
      <c r="C1613" s="28"/>
    </row>
    <row r="1614" spans="3:3" x14ac:dyDescent="0.25">
      <c r="C1614" s="28"/>
    </row>
    <row r="1615" spans="3:3" x14ac:dyDescent="0.25">
      <c r="C1615" s="28"/>
    </row>
    <row r="1616" spans="3:3" x14ac:dyDescent="0.25">
      <c r="C1616" s="28"/>
    </row>
    <row r="1617" spans="3:3" x14ac:dyDescent="0.25">
      <c r="C1617" s="28"/>
    </row>
    <row r="1618" spans="3:3" x14ac:dyDescent="0.25">
      <c r="C1618" s="28"/>
    </row>
    <row r="1619" spans="3:3" x14ac:dyDescent="0.25">
      <c r="C1619" s="28"/>
    </row>
    <row r="1620" spans="3:3" x14ac:dyDescent="0.25">
      <c r="C1620" s="28"/>
    </row>
    <row r="1621" spans="3:3" x14ac:dyDescent="0.25">
      <c r="C1621" s="28"/>
    </row>
    <row r="1622" spans="3:3" x14ac:dyDescent="0.25">
      <c r="C1622" s="28"/>
    </row>
    <row r="1623" spans="3:3" x14ac:dyDescent="0.25">
      <c r="C1623" s="28"/>
    </row>
    <row r="1624" spans="3:3" x14ac:dyDescent="0.25">
      <c r="C1624" s="28"/>
    </row>
    <row r="1625" spans="3:3" x14ac:dyDescent="0.25">
      <c r="C1625" s="28"/>
    </row>
    <row r="1626" spans="3:3" x14ac:dyDescent="0.25">
      <c r="C1626" s="28"/>
    </row>
    <row r="1627" spans="3:3" x14ac:dyDescent="0.25">
      <c r="C1627" s="28"/>
    </row>
    <row r="1628" spans="3:3" x14ac:dyDescent="0.25">
      <c r="C1628" s="28"/>
    </row>
    <row r="1629" spans="3:3" x14ac:dyDescent="0.25">
      <c r="C1629" s="28"/>
    </row>
    <row r="1630" spans="3:3" x14ac:dyDescent="0.25">
      <c r="C1630" s="28"/>
    </row>
    <row r="1631" spans="3:3" x14ac:dyDescent="0.25">
      <c r="C1631" s="28"/>
    </row>
    <row r="1632" spans="3:3" x14ac:dyDescent="0.25">
      <c r="C1632" s="28"/>
    </row>
    <row r="1633" spans="3:3" x14ac:dyDescent="0.25">
      <c r="C1633" s="28"/>
    </row>
    <row r="1634" spans="3:3" x14ac:dyDescent="0.25">
      <c r="C1634" s="28"/>
    </row>
    <row r="1635" spans="3:3" x14ac:dyDescent="0.25">
      <c r="C1635" s="28"/>
    </row>
    <row r="1636" spans="3:3" x14ac:dyDescent="0.25">
      <c r="C1636" s="28"/>
    </row>
    <row r="1637" spans="3:3" x14ac:dyDescent="0.25">
      <c r="C1637" s="28"/>
    </row>
    <row r="1638" spans="3:3" x14ac:dyDescent="0.25">
      <c r="C1638" s="28"/>
    </row>
    <row r="1639" spans="3:3" x14ac:dyDescent="0.25">
      <c r="C1639" s="28"/>
    </row>
    <row r="1640" spans="3:3" x14ac:dyDescent="0.25">
      <c r="C1640" s="28"/>
    </row>
    <row r="1641" spans="3:3" x14ac:dyDescent="0.25">
      <c r="C1641" s="28"/>
    </row>
    <row r="1642" spans="3:3" x14ac:dyDescent="0.25">
      <c r="C1642" s="28"/>
    </row>
    <row r="1643" spans="3:3" x14ac:dyDescent="0.25">
      <c r="C1643" s="28"/>
    </row>
    <row r="1644" spans="3:3" x14ac:dyDescent="0.25">
      <c r="C1644" s="28"/>
    </row>
    <row r="1645" spans="3:3" x14ac:dyDescent="0.25">
      <c r="C1645" s="28"/>
    </row>
    <row r="1646" spans="3:3" x14ac:dyDescent="0.25">
      <c r="C1646" s="28"/>
    </row>
    <row r="1647" spans="3:3" x14ac:dyDescent="0.25">
      <c r="C1647" s="28"/>
    </row>
    <row r="1648" spans="3:3" x14ac:dyDescent="0.25">
      <c r="C1648" s="28"/>
    </row>
    <row r="1649" spans="3:3" x14ac:dyDescent="0.25">
      <c r="C1649" s="28"/>
    </row>
    <row r="1650" spans="3:3" x14ac:dyDescent="0.25">
      <c r="C1650" s="28"/>
    </row>
    <row r="1651" spans="3:3" x14ac:dyDescent="0.25">
      <c r="C1651" s="28"/>
    </row>
    <row r="1652" spans="3:3" x14ac:dyDescent="0.25">
      <c r="C1652" s="28"/>
    </row>
    <row r="1653" spans="3:3" x14ac:dyDescent="0.25">
      <c r="C1653" s="28"/>
    </row>
    <row r="1654" spans="3:3" x14ac:dyDescent="0.25">
      <c r="C1654" s="28"/>
    </row>
    <row r="1655" spans="3:3" x14ac:dyDescent="0.25">
      <c r="C1655" s="28"/>
    </row>
    <row r="1656" spans="3:3" x14ac:dyDescent="0.25">
      <c r="C1656" s="28"/>
    </row>
    <row r="1657" spans="3:3" x14ac:dyDescent="0.25">
      <c r="C1657" s="28"/>
    </row>
    <row r="1658" spans="3:3" x14ac:dyDescent="0.25">
      <c r="C1658" s="28"/>
    </row>
    <row r="1659" spans="3:3" x14ac:dyDescent="0.25">
      <c r="C1659" s="28"/>
    </row>
    <row r="1660" spans="3:3" x14ac:dyDescent="0.25">
      <c r="C1660" s="28"/>
    </row>
    <row r="1661" spans="3:3" x14ac:dyDescent="0.25">
      <c r="C1661" s="28"/>
    </row>
    <row r="1662" spans="3:3" x14ac:dyDescent="0.25">
      <c r="C1662" s="28"/>
    </row>
    <row r="1663" spans="3:3" x14ac:dyDescent="0.25">
      <c r="C1663" s="28"/>
    </row>
    <row r="1664" spans="3:3" x14ac:dyDescent="0.25">
      <c r="C1664" s="28"/>
    </row>
    <row r="1665" spans="3:3" x14ac:dyDescent="0.25">
      <c r="C1665" s="28"/>
    </row>
    <row r="1666" spans="3:3" x14ac:dyDescent="0.25">
      <c r="C1666" s="28"/>
    </row>
    <row r="1667" spans="3:3" x14ac:dyDescent="0.25">
      <c r="C1667" s="28"/>
    </row>
    <row r="1668" spans="3:3" x14ac:dyDescent="0.25">
      <c r="C1668" s="28"/>
    </row>
    <row r="1669" spans="3:3" x14ac:dyDescent="0.25">
      <c r="C1669" s="28"/>
    </row>
    <row r="1670" spans="3:3" x14ac:dyDescent="0.25">
      <c r="C1670" s="28"/>
    </row>
    <row r="1671" spans="3:3" x14ac:dyDescent="0.25">
      <c r="C1671" s="28"/>
    </row>
    <row r="1672" spans="3:3" x14ac:dyDescent="0.25">
      <c r="C1672" s="28"/>
    </row>
    <row r="1673" spans="3:3" x14ac:dyDescent="0.25">
      <c r="C1673" s="28"/>
    </row>
    <row r="1674" spans="3:3" x14ac:dyDescent="0.25">
      <c r="C1674" s="28"/>
    </row>
    <row r="1675" spans="3:3" x14ac:dyDescent="0.25">
      <c r="C1675" s="28"/>
    </row>
    <row r="1676" spans="3:3" x14ac:dyDescent="0.25">
      <c r="C1676" s="28"/>
    </row>
    <row r="1677" spans="3:3" x14ac:dyDescent="0.25">
      <c r="C1677" s="28"/>
    </row>
    <row r="1678" spans="3:3" x14ac:dyDescent="0.25">
      <c r="C1678" s="28"/>
    </row>
    <row r="1679" spans="3:3" x14ac:dyDescent="0.25">
      <c r="C1679" s="28"/>
    </row>
    <row r="1680" spans="3:3" x14ac:dyDescent="0.25">
      <c r="C1680" s="28"/>
    </row>
    <row r="1681" spans="3:3" x14ac:dyDescent="0.25">
      <c r="C1681" s="28"/>
    </row>
    <row r="1682" spans="3:3" x14ac:dyDescent="0.25">
      <c r="C1682" s="28"/>
    </row>
    <row r="1683" spans="3:3" x14ac:dyDescent="0.25">
      <c r="C1683" s="28"/>
    </row>
    <row r="1684" spans="3:3" x14ac:dyDescent="0.25">
      <c r="C1684" s="28"/>
    </row>
    <row r="1685" spans="3:3" x14ac:dyDescent="0.25">
      <c r="C1685" s="28"/>
    </row>
    <row r="1686" spans="3:3" x14ac:dyDescent="0.25">
      <c r="C1686" s="28"/>
    </row>
    <row r="1687" spans="3:3" x14ac:dyDescent="0.25">
      <c r="C1687" s="28"/>
    </row>
    <row r="1688" spans="3:3" x14ac:dyDescent="0.25">
      <c r="C1688" s="28"/>
    </row>
    <row r="1689" spans="3:3" x14ac:dyDescent="0.25">
      <c r="C1689" s="28"/>
    </row>
    <row r="1690" spans="3:3" x14ac:dyDescent="0.25">
      <c r="C1690" s="28"/>
    </row>
    <row r="1691" spans="3:3" x14ac:dyDescent="0.25">
      <c r="C1691" s="28"/>
    </row>
    <row r="1692" spans="3:3" x14ac:dyDescent="0.25">
      <c r="C1692" s="28"/>
    </row>
    <row r="1693" spans="3:3" x14ac:dyDescent="0.25">
      <c r="C1693" s="28"/>
    </row>
    <row r="1694" spans="3:3" x14ac:dyDescent="0.25">
      <c r="C1694" s="28"/>
    </row>
    <row r="1695" spans="3:3" x14ac:dyDescent="0.25">
      <c r="C1695" s="28"/>
    </row>
    <row r="1696" spans="3:3" x14ac:dyDescent="0.25">
      <c r="C1696" s="28"/>
    </row>
    <row r="1697" spans="3:3" x14ac:dyDescent="0.25">
      <c r="C1697" s="28"/>
    </row>
    <row r="1698" spans="3:3" x14ac:dyDescent="0.25">
      <c r="C1698" s="28"/>
    </row>
    <row r="1699" spans="3:3" x14ac:dyDescent="0.25">
      <c r="C1699" s="28"/>
    </row>
    <row r="1700" spans="3:3" x14ac:dyDescent="0.25">
      <c r="C1700" s="28"/>
    </row>
    <row r="1701" spans="3:3" x14ac:dyDescent="0.25">
      <c r="C1701" s="28"/>
    </row>
    <row r="1702" spans="3:3" x14ac:dyDescent="0.25">
      <c r="C1702" s="28"/>
    </row>
    <row r="1703" spans="3:3" x14ac:dyDescent="0.25">
      <c r="C1703" s="28"/>
    </row>
    <row r="1704" spans="3:3" x14ac:dyDescent="0.25">
      <c r="C1704" s="28"/>
    </row>
    <row r="1705" spans="3:3" x14ac:dyDescent="0.25">
      <c r="C1705" s="28"/>
    </row>
    <row r="1706" spans="3:3" x14ac:dyDescent="0.25">
      <c r="C1706" s="28"/>
    </row>
    <row r="1707" spans="3:3" x14ac:dyDescent="0.25">
      <c r="C1707" s="28"/>
    </row>
    <row r="1708" spans="3:3" x14ac:dyDescent="0.25">
      <c r="C1708" s="28"/>
    </row>
    <row r="1709" spans="3:3" x14ac:dyDescent="0.25">
      <c r="C1709" s="28"/>
    </row>
    <row r="1710" spans="3:3" x14ac:dyDescent="0.25">
      <c r="C1710" s="28"/>
    </row>
    <row r="1711" spans="3:3" x14ac:dyDescent="0.25">
      <c r="C1711" s="28"/>
    </row>
    <row r="1712" spans="3:3" x14ac:dyDescent="0.25">
      <c r="C1712" s="28"/>
    </row>
    <row r="1713" spans="3:3" x14ac:dyDescent="0.25">
      <c r="C1713" s="28"/>
    </row>
    <row r="1714" spans="3:3" x14ac:dyDescent="0.25">
      <c r="C1714" s="28"/>
    </row>
    <row r="1715" spans="3:3" x14ac:dyDescent="0.25">
      <c r="C1715" s="28"/>
    </row>
    <row r="1716" spans="3:3" x14ac:dyDescent="0.25">
      <c r="C1716" s="28"/>
    </row>
    <row r="1717" spans="3:3" x14ac:dyDescent="0.25">
      <c r="C1717" s="28"/>
    </row>
    <row r="1718" spans="3:3" x14ac:dyDescent="0.25">
      <c r="C1718" s="28"/>
    </row>
    <row r="1719" spans="3:3" x14ac:dyDescent="0.25">
      <c r="C1719" s="28"/>
    </row>
    <row r="1720" spans="3:3" x14ac:dyDescent="0.25">
      <c r="C1720" s="28"/>
    </row>
    <row r="1721" spans="3:3" x14ac:dyDescent="0.25">
      <c r="C1721" s="28"/>
    </row>
    <row r="1722" spans="3:3" x14ac:dyDescent="0.25">
      <c r="C1722" s="28"/>
    </row>
    <row r="1723" spans="3:3" x14ac:dyDescent="0.25">
      <c r="C1723" s="28"/>
    </row>
    <row r="1724" spans="3:3" x14ac:dyDescent="0.25">
      <c r="C1724" s="28"/>
    </row>
    <row r="1725" spans="3:3" x14ac:dyDescent="0.25">
      <c r="C1725" s="28"/>
    </row>
    <row r="1726" spans="3:3" x14ac:dyDescent="0.25">
      <c r="C1726" s="28"/>
    </row>
    <row r="1727" spans="3:3" x14ac:dyDescent="0.25">
      <c r="C1727" s="28"/>
    </row>
    <row r="1728" spans="3:3" x14ac:dyDescent="0.25">
      <c r="C1728" s="28"/>
    </row>
    <row r="1729" spans="3:3" x14ac:dyDescent="0.25">
      <c r="C1729" s="28"/>
    </row>
    <row r="1730" spans="3:3" x14ac:dyDescent="0.25">
      <c r="C1730" s="28"/>
    </row>
    <row r="1731" spans="3:3" x14ac:dyDescent="0.25">
      <c r="C1731" s="28"/>
    </row>
    <row r="1732" spans="3:3" x14ac:dyDescent="0.25">
      <c r="C1732" s="28"/>
    </row>
    <row r="1733" spans="3:3" x14ac:dyDescent="0.25">
      <c r="C1733" s="28"/>
    </row>
    <row r="1734" spans="3:3" x14ac:dyDescent="0.25">
      <c r="C1734" s="28"/>
    </row>
    <row r="1735" spans="3:3" x14ac:dyDescent="0.25">
      <c r="C1735" s="28"/>
    </row>
    <row r="1736" spans="3:3" x14ac:dyDescent="0.25">
      <c r="C1736" s="28"/>
    </row>
    <row r="1737" spans="3:3" x14ac:dyDescent="0.25">
      <c r="C1737" s="28"/>
    </row>
    <row r="1738" spans="3:3" x14ac:dyDescent="0.25">
      <c r="C1738" s="28"/>
    </row>
    <row r="1739" spans="3:3" x14ac:dyDescent="0.25">
      <c r="C1739" s="28"/>
    </row>
    <row r="1740" spans="3:3" x14ac:dyDescent="0.25">
      <c r="C1740" s="28"/>
    </row>
    <row r="1741" spans="3:3" x14ac:dyDescent="0.25">
      <c r="C1741" s="28"/>
    </row>
    <row r="1742" spans="3:3" x14ac:dyDescent="0.25">
      <c r="C1742" s="28"/>
    </row>
    <row r="1743" spans="3:3" x14ac:dyDescent="0.25">
      <c r="C1743" s="28"/>
    </row>
    <row r="1744" spans="3:3" x14ac:dyDescent="0.25">
      <c r="C1744" s="28"/>
    </row>
    <row r="1745" spans="3:3" x14ac:dyDescent="0.25">
      <c r="C1745" s="28"/>
    </row>
    <row r="1746" spans="3:3" x14ac:dyDescent="0.25">
      <c r="C1746" s="28"/>
    </row>
    <row r="1747" spans="3:3" x14ac:dyDescent="0.25">
      <c r="C1747" s="28"/>
    </row>
    <row r="1748" spans="3:3" x14ac:dyDescent="0.25">
      <c r="C1748" s="28"/>
    </row>
    <row r="1749" spans="3:3" x14ac:dyDescent="0.25">
      <c r="C1749" s="28"/>
    </row>
    <row r="1750" spans="3:3" x14ac:dyDescent="0.25">
      <c r="C1750" s="28"/>
    </row>
    <row r="1751" spans="3:3" x14ac:dyDescent="0.25">
      <c r="C1751" s="28"/>
    </row>
    <row r="1752" spans="3:3" x14ac:dyDescent="0.25">
      <c r="C1752" s="28"/>
    </row>
    <row r="1753" spans="3:3" x14ac:dyDescent="0.25">
      <c r="C1753" s="28"/>
    </row>
    <row r="1754" spans="3:3" x14ac:dyDescent="0.25">
      <c r="C1754" s="28"/>
    </row>
    <row r="1755" spans="3:3" x14ac:dyDescent="0.25">
      <c r="C1755" s="28"/>
    </row>
    <row r="1756" spans="3:3" x14ac:dyDescent="0.25">
      <c r="C1756" s="28"/>
    </row>
    <row r="1757" spans="3:3" x14ac:dyDescent="0.25">
      <c r="C1757" s="28"/>
    </row>
    <row r="1758" spans="3:3" x14ac:dyDescent="0.25">
      <c r="C1758" s="28"/>
    </row>
    <row r="1759" spans="3:3" x14ac:dyDescent="0.25">
      <c r="C1759" s="28"/>
    </row>
    <row r="1760" spans="3:3" x14ac:dyDescent="0.25">
      <c r="C1760" s="28"/>
    </row>
    <row r="1761" spans="3:3" x14ac:dyDescent="0.25">
      <c r="C1761" s="28"/>
    </row>
    <row r="1762" spans="3:3" x14ac:dyDescent="0.25">
      <c r="C1762" s="28"/>
    </row>
    <row r="1763" spans="3:3" x14ac:dyDescent="0.25">
      <c r="C1763" s="28"/>
    </row>
    <row r="1764" spans="3:3" x14ac:dyDescent="0.25">
      <c r="C1764" s="28"/>
    </row>
    <row r="1765" spans="3:3" x14ac:dyDescent="0.25">
      <c r="C1765" s="28"/>
    </row>
    <row r="1766" spans="3:3" x14ac:dyDescent="0.25">
      <c r="C1766" s="28"/>
    </row>
    <row r="1767" spans="3:3" x14ac:dyDescent="0.25">
      <c r="C1767" s="28"/>
    </row>
    <row r="1768" spans="3:3" x14ac:dyDescent="0.25">
      <c r="C1768" s="28"/>
    </row>
    <row r="1769" spans="3:3" x14ac:dyDescent="0.25">
      <c r="C1769" s="28"/>
    </row>
    <row r="1770" spans="3:3" x14ac:dyDescent="0.25">
      <c r="C1770" s="28"/>
    </row>
    <row r="1771" spans="3:3" x14ac:dyDescent="0.25">
      <c r="C1771" s="28"/>
    </row>
    <row r="1772" spans="3:3" x14ac:dyDescent="0.25">
      <c r="C1772" s="28"/>
    </row>
    <row r="1773" spans="3:3" x14ac:dyDescent="0.25">
      <c r="C1773" s="28"/>
    </row>
    <row r="1774" spans="3:3" x14ac:dyDescent="0.25">
      <c r="C1774" s="28"/>
    </row>
    <row r="1775" spans="3:3" x14ac:dyDescent="0.25">
      <c r="C1775" s="28"/>
    </row>
    <row r="1776" spans="3:3" x14ac:dyDescent="0.25">
      <c r="C1776" s="28"/>
    </row>
    <row r="1777" spans="3:3" x14ac:dyDescent="0.25">
      <c r="C1777" s="28"/>
    </row>
    <row r="1778" spans="3:3" x14ac:dyDescent="0.25">
      <c r="C1778" s="28"/>
    </row>
    <row r="1779" spans="3:3" x14ac:dyDescent="0.25">
      <c r="C1779" s="28"/>
    </row>
    <row r="1780" spans="3:3" x14ac:dyDescent="0.25">
      <c r="C1780" s="28"/>
    </row>
    <row r="1781" spans="3:3" x14ac:dyDescent="0.25">
      <c r="C1781" s="28"/>
    </row>
    <row r="1782" spans="3:3" x14ac:dyDescent="0.25">
      <c r="C1782" s="28"/>
    </row>
    <row r="1783" spans="3:3" x14ac:dyDescent="0.25">
      <c r="C1783" s="28"/>
    </row>
    <row r="1784" spans="3:3" x14ac:dyDescent="0.25">
      <c r="C1784" s="28"/>
    </row>
    <row r="1785" spans="3:3" x14ac:dyDescent="0.25">
      <c r="C1785" s="28"/>
    </row>
    <row r="1786" spans="3:3" x14ac:dyDescent="0.25">
      <c r="C1786" s="28"/>
    </row>
    <row r="1787" spans="3:3" x14ac:dyDescent="0.25">
      <c r="C1787" s="28"/>
    </row>
    <row r="1788" spans="3:3" x14ac:dyDescent="0.25">
      <c r="C1788" s="28"/>
    </row>
    <row r="1789" spans="3:3" x14ac:dyDescent="0.25">
      <c r="C1789" s="28"/>
    </row>
    <row r="1790" spans="3:3" x14ac:dyDescent="0.25">
      <c r="C1790" s="28"/>
    </row>
    <row r="1791" spans="3:3" x14ac:dyDescent="0.25">
      <c r="C1791" s="28"/>
    </row>
    <row r="1792" spans="3:3" x14ac:dyDescent="0.25">
      <c r="C1792" s="28"/>
    </row>
    <row r="1793" spans="3:3" x14ac:dyDescent="0.25">
      <c r="C1793" s="28"/>
    </row>
    <row r="1794" spans="3:3" x14ac:dyDescent="0.25">
      <c r="C1794" s="28"/>
    </row>
    <row r="1795" spans="3:3" x14ac:dyDescent="0.25">
      <c r="C1795" s="28"/>
    </row>
    <row r="1796" spans="3:3" x14ac:dyDescent="0.25">
      <c r="C1796" s="28"/>
    </row>
    <row r="1797" spans="3:3" x14ac:dyDescent="0.25">
      <c r="C1797" s="28"/>
    </row>
    <row r="1798" spans="3:3" x14ac:dyDescent="0.25">
      <c r="C1798" s="28"/>
    </row>
    <row r="1799" spans="3:3" x14ac:dyDescent="0.25">
      <c r="C1799" s="28"/>
    </row>
    <row r="1800" spans="3:3" x14ac:dyDescent="0.25">
      <c r="C1800" s="28"/>
    </row>
    <row r="1801" spans="3:3" x14ac:dyDescent="0.25">
      <c r="C1801" s="28"/>
    </row>
    <row r="1802" spans="3:3" x14ac:dyDescent="0.25">
      <c r="C1802" s="28"/>
    </row>
    <row r="1803" spans="3:3" x14ac:dyDescent="0.25">
      <c r="C1803" s="28"/>
    </row>
    <row r="1804" spans="3:3" x14ac:dyDescent="0.25">
      <c r="C1804" s="28"/>
    </row>
    <row r="1805" spans="3:3" x14ac:dyDescent="0.25">
      <c r="C1805" s="28"/>
    </row>
    <row r="1806" spans="3:3" x14ac:dyDescent="0.25">
      <c r="C1806" s="28"/>
    </row>
    <row r="1807" spans="3:3" x14ac:dyDescent="0.25">
      <c r="C1807" s="28"/>
    </row>
    <row r="1808" spans="3:3" x14ac:dyDescent="0.25">
      <c r="C1808" s="28"/>
    </row>
    <row r="1809" spans="3:3" x14ac:dyDescent="0.25">
      <c r="C1809" s="28"/>
    </row>
    <row r="1810" spans="3:3" x14ac:dyDescent="0.25">
      <c r="C1810" s="28"/>
    </row>
    <row r="1811" spans="3:3" x14ac:dyDescent="0.25">
      <c r="C1811" s="28"/>
    </row>
    <row r="1812" spans="3:3" x14ac:dyDescent="0.25">
      <c r="C1812" s="28"/>
    </row>
    <row r="1813" spans="3:3" x14ac:dyDescent="0.25">
      <c r="C1813" s="28"/>
    </row>
    <row r="1814" spans="3:3" x14ac:dyDescent="0.25">
      <c r="C1814" s="28"/>
    </row>
    <row r="1815" spans="3:3" x14ac:dyDescent="0.25">
      <c r="C1815" s="28"/>
    </row>
    <row r="1816" spans="3:3" x14ac:dyDescent="0.25">
      <c r="C1816" s="28"/>
    </row>
    <row r="1817" spans="3:3" x14ac:dyDescent="0.25">
      <c r="C1817" s="28"/>
    </row>
    <row r="1818" spans="3:3" x14ac:dyDescent="0.25">
      <c r="C1818" s="28"/>
    </row>
    <row r="1819" spans="3:3" x14ac:dyDescent="0.25">
      <c r="C1819" s="28"/>
    </row>
    <row r="1820" spans="3:3" x14ac:dyDescent="0.25">
      <c r="C1820" s="28"/>
    </row>
    <row r="1821" spans="3:3" x14ac:dyDescent="0.25">
      <c r="C1821" s="28"/>
    </row>
    <row r="1822" spans="3:3" x14ac:dyDescent="0.25">
      <c r="C1822" s="28"/>
    </row>
    <row r="1823" spans="3:3" x14ac:dyDescent="0.25">
      <c r="C1823" s="28"/>
    </row>
    <row r="1824" spans="3:3" x14ac:dyDescent="0.25">
      <c r="C1824" s="28"/>
    </row>
    <row r="1825" spans="3:3" x14ac:dyDescent="0.25">
      <c r="C1825" s="28"/>
    </row>
    <row r="1826" spans="3:3" x14ac:dyDescent="0.25">
      <c r="C1826" s="28"/>
    </row>
    <row r="1827" spans="3:3" x14ac:dyDescent="0.25">
      <c r="C1827" s="28"/>
    </row>
    <row r="1828" spans="3:3" x14ac:dyDescent="0.25">
      <c r="C1828" s="28"/>
    </row>
    <row r="1829" spans="3:3" x14ac:dyDescent="0.25">
      <c r="C1829" s="28"/>
    </row>
    <row r="1830" spans="3:3" x14ac:dyDescent="0.25">
      <c r="C1830" s="28"/>
    </row>
    <row r="1831" spans="3:3" x14ac:dyDescent="0.25">
      <c r="C1831" s="28"/>
    </row>
    <row r="1832" spans="3:3" x14ac:dyDescent="0.25">
      <c r="C1832" s="28"/>
    </row>
    <row r="1833" spans="3:3" x14ac:dyDescent="0.25">
      <c r="C1833" s="28"/>
    </row>
    <row r="1834" spans="3:3" x14ac:dyDescent="0.25">
      <c r="C1834" s="28"/>
    </row>
    <row r="1835" spans="3:3" x14ac:dyDescent="0.25">
      <c r="C1835" s="28"/>
    </row>
    <row r="1836" spans="3:3" x14ac:dyDescent="0.25">
      <c r="C1836" s="28"/>
    </row>
    <row r="1837" spans="3:3" x14ac:dyDescent="0.25">
      <c r="C1837" s="28"/>
    </row>
    <row r="1838" spans="3:3" x14ac:dyDescent="0.25">
      <c r="C1838" s="28"/>
    </row>
    <row r="1839" spans="3:3" x14ac:dyDescent="0.25">
      <c r="C1839" s="28"/>
    </row>
    <row r="1840" spans="3:3" x14ac:dyDescent="0.25">
      <c r="C1840" s="28"/>
    </row>
    <row r="1841" spans="3:3" x14ac:dyDescent="0.25">
      <c r="C1841" s="28"/>
    </row>
    <row r="1842" spans="3:3" x14ac:dyDescent="0.25">
      <c r="C1842" s="28"/>
    </row>
    <row r="1843" spans="3:3" x14ac:dyDescent="0.25">
      <c r="C1843" s="28"/>
    </row>
    <row r="1844" spans="3:3" x14ac:dyDescent="0.25">
      <c r="C1844" s="28"/>
    </row>
    <row r="1845" spans="3:3" x14ac:dyDescent="0.25">
      <c r="C1845" s="28"/>
    </row>
    <row r="1846" spans="3:3" x14ac:dyDescent="0.25">
      <c r="C1846" s="28"/>
    </row>
    <row r="1847" spans="3:3" x14ac:dyDescent="0.25">
      <c r="C1847" s="28"/>
    </row>
    <row r="1848" spans="3:3" x14ac:dyDescent="0.25">
      <c r="C1848" s="28"/>
    </row>
    <row r="1849" spans="3:3" x14ac:dyDescent="0.25">
      <c r="C1849" s="28"/>
    </row>
    <row r="1850" spans="3:3" x14ac:dyDescent="0.25">
      <c r="C1850" s="28"/>
    </row>
    <row r="1851" spans="3:3" x14ac:dyDescent="0.25">
      <c r="C1851" s="28"/>
    </row>
    <row r="1852" spans="3:3" x14ac:dyDescent="0.25">
      <c r="C1852" s="28"/>
    </row>
    <row r="1853" spans="3:3" x14ac:dyDescent="0.25">
      <c r="C1853" s="28"/>
    </row>
    <row r="1854" spans="3:3" x14ac:dyDescent="0.25">
      <c r="C1854" s="28"/>
    </row>
    <row r="1855" spans="3:3" x14ac:dyDescent="0.25">
      <c r="C1855" s="28"/>
    </row>
    <row r="1856" spans="3:3" x14ac:dyDescent="0.25">
      <c r="C1856" s="28"/>
    </row>
    <row r="1857" spans="3:3" x14ac:dyDescent="0.25">
      <c r="C1857" s="28"/>
    </row>
    <row r="1858" spans="3:3" x14ac:dyDescent="0.25">
      <c r="C1858" s="28"/>
    </row>
    <row r="1859" spans="3:3" x14ac:dyDescent="0.25">
      <c r="C1859" s="28"/>
    </row>
    <row r="1860" spans="3:3" x14ac:dyDescent="0.25">
      <c r="C1860" s="28"/>
    </row>
    <row r="1861" spans="3:3" x14ac:dyDescent="0.25">
      <c r="C1861" s="28"/>
    </row>
    <row r="1862" spans="3:3" x14ac:dyDescent="0.25">
      <c r="C1862" s="28"/>
    </row>
    <row r="1863" spans="3:3" x14ac:dyDescent="0.25">
      <c r="C1863" s="28"/>
    </row>
    <row r="1864" spans="3:3" x14ac:dyDescent="0.25">
      <c r="C1864" s="28"/>
    </row>
    <row r="1865" spans="3:3" x14ac:dyDescent="0.25">
      <c r="C1865" s="28"/>
    </row>
    <row r="1866" spans="3:3" x14ac:dyDescent="0.25">
      <c r="C1866" s="28"/>
    </row>
    <row r="1867" spans="3:3" x14ac:dyDescent="0.25">
      <c r="C1867" s="28"/>
    </row>
    <row r="1868" spans="3:3" x14ac:dyDescent="0.25">
      <c r="C1868" s="28"/>
    </row>
    <row r="1869" spans="3:3" x14ac:dyDescent="0.25">
      <c r="C1869" s="28"/>
    </row>
    <row r="1870" spans="3:3" x14ac:dyDescent="0.25">
      <c r="C1870" s="28"/>
    </row>
    <row r="1871" spans="3:3" x14ac:dyDescent="0.25">
      <c r="C1871" s="28"/>
    </row>
    <row r="1872" spans="3:3" x14ac:dyDescent="0.25">
      <c r="C1872" s="28"/>
    </row>
    <row r="1873" spans="3:3" x14ac:dyDescent="0.25">
      <c r="C1873" s="28"/>
    </row>
    <row r="1874" spans="3:3" x14ac:dyDescent="0.25">
      <c r="C1874" s="28"/>
    </row>
    <row r="1875" spans="3:3" x14ac:dyDescent="0.25">
      <c r="C1875" s="28"/>
    </row>
    <row r="1876" spans="3:3" x14ac:dyDescent="0.25">
      <c r="C1876" s="28"/>
    </row>
    <row r="1877" spans="3:3" x14ac:dyDescent="0.25">
      <c r="C1877" s="28"/>
    </row>
    <row r="1878" spans="3:3" x14ac:dyDescent="0.25">
      <c r="C1878" s="28"/>
    </row>
    <row r="1879" spans="3:3" x14ac:dyDescent="0.25">
      <c r="C1879" s="28"/>
    </row>
    <row r="1880" spans="3:3" x14ac:dyDescent="0.25">
      <c r="C1880" s="28"/>
    </row>
    <row r="1881" spans="3:3" x14ac:dyDescent="0.25">
      <c r="C1881" s="28"/>
    </row>
    <row r="1882" spans="3:3" x14ac:dyDescent="0.25">
      <c r="C1882" s="28"/>
    </row>
    <row r="1883" spans="3:3" x14ac:dyDescent="0.25">
      <c r="C1883" s="28"/>
    </row>
    <row r="1884" spans="3:3" x14ac:dyDescent="0.25">
      <c r="C1884" s="28"/>
    </row>
    <row r="1885" spans="3:3" x14ac:dyDescent="0.25">
      <c r="C1885" s="28"/>
    </row>
    <row r="1886" spans="3:3" x14ac:dyDescent="0.25">
      <c r="C1886" s="28"/>
    </row>
    <row r="1887" spans="3:3" x14ac:dyDescent="0.25">
      <c r="C1887" s="28"/>
    </row>
    <row r="1888" spans="3:3" x14ac:dyDescent="0.25">
      <c r="C1888" s="28"/>
    </row>
    <row r="1889" spans="3:3" x14ac:dyDescent="0.25">
      <c r="C1889" s="28"/>
    </row>
    <row r="1890" spans="3:3" x14ac:dyDescent="0.25">
      <c r="C1890" s="28"/>
    </row>
    <row r="1891" spans="3:3" x14ac:dyDescent="0.25">
      <c r="C1891" s="28"/>
    </row>
    <row r="1892" spans="3:3" x14ac:dyDescent="0.25">
      <c r="C1892" s="28"/>
    </row>
    <row r="1893" spans="3:3" x14ac:dyDescent="0.25">
      <c r="C1893" s="28"/>
    </row>
    <row r="1894" spans="3:3" x14ac:dyDescent="0.25">
      <c r="C1894" s="28"/>
    </row>
    <row r="1895" spans="3:3" x14ac:dyDescent="0.25">
      <c r="C1895" s="28"/>
    </row>
    <row r="1896" spans="3:3" x14ac:dyDescent="0.25">
      <c r="C1896" s="28"/>
    </row>
    <row r="1897" spans="3:3" x14ac:dyDescent="0.25">
      <c r="C1897" s="28"/>
    </row>
    <row r="1898" spans="3:3" x14ac:dyDescent="0.25">
      <c r="C1898" s="28"/>
    </row>
    <row r="1899" spans="3:3" x14ac:dyDescent="0.25">
      <c r="C1899" s="28"/>
    </row>
    <row r="1900" spans="3:3" x14ac:dyDescent="0.25">
      <c r="C1900" s="28"/>
    </row>
  </sheetData>
  <dataConsolidate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showGridLines="0" topLeftCell="A2" zoomScale="60" zoomScaleNormal="60" workbookViewId="0">
      <selection activeCell="A5" sqref="A5:C10"/>
    </sheetView>
  </sheetViews>
  <sheetFormatPr baseColWidth="10" defaultRowHeight="15" x14ac:dyDescent="0.25"/>
  <cols>
    <col min="1" max="16384" width="11.42578125" style="27"/>
  </cols>
  <sheetData>
    <row r="5" spans="1:3" x14ac:dyDescent="0.25">
      <c r="A5" s="27" t="s">
        <v>893</v>
      </c>
      <c r="B5" s="27" t="s">
        <v>894</v>
      </c>
      <c r="C5" s="27" t="s">
        <v>895</v>
      </c>
    </row>
    <row r="6" spans="1:3" x14ac:dyDescent="0.25">
      <c r="A6" s="27" t="s">
        <v>896</v>
      </c>
      <c r="B6" s="27">
        <v>70</v>
      </c>
      <c r="C6" s="27">
        <v>20</v>
      </c>
    </row>
    <row r="7" spans="1:3" x14ac:dyDescent="0.25">
      <c r="A7" s="27" t="s">
        <v>897</v>
      </c>
      <c r="B7" s="27">
        <v>85</v>
      </c>
      <c r="C7" s="27">
        <v>55</v>
      </c>
    </row>
    <row r="8" spans="1:3" x14ac:dyDescent="0.25">
      <c r="A8" s="27" t="s">
        <v>898</v>
      </c>
      <c r="B8" s="27">
        <v>60</v>
      </c>
      <c r="C8" s="27">
        <v>40</v>
      </c>
    </row>
    <row r="9" spans="1:3" x14ac:dyDescent="0.25">
      <c r="A9" s="27" t="s">
        <v>899</v>
      </c>
      <c r="B9" s="27">
        <v>35</v>
      </c>
      <c r="C9" s="27">
        <v>60</v>
      </c>
    </row>
    <row r="10" spans="1:3" x14ac:dyDescent="0.25">
      <c r="A10" s="27" t="s">
        <v>900</v>
      </c>
      <c r="B10" s="27">
        <v>80</v>
      </c>
      <c r="C10" s="27">
        <v>20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D2B74893-388B-488A-A436-CE713E30A6CD}">
          <xm:f>'Tablas dinamicas'!$A$843:$B$861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</vt:lpstr>
      <vt:lpstr>Tablas dinamicas</vt:lpstr>
      <vt:lpstr>TablasAnexas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2022-03-24T21:34:31Z</dcterms:created>
  <dcterms:modified xsi:type="dcterms:W3CDTF">2022-03-29T16:25:22Z</dcterms:modified>
</cp:coreProperties>
</file>