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9"/>
  <workbookPr showInkAnnotation="0" updateLinks="never" codeName="ThisWorkbook"/>
  <mc:AlternateContent xmlns:mc="http://schemas.openxmlformats.org/markup-compatibility/2006">
    <mc:Choice Requires="x15">
      <x15ac:absPath xmlns:x15ac="http://schemas.microsoft.com/office/spreadsheetml/2010/11/ac" url="C:\Users\D3864566\Desktop\GPSA\SEGUIMIENTO OBRAS CIVIL\"/>
    </mc:Choice>
  </mc:AlternateContent>
  <xr:revisionPtr revIDLastSave="0" documentId="11_234F692DE4DCC15BD59ABDB2B961EB42CAC85C28" xr6:coauthVersionLast="47" xr6:coauthVersionMax="47" xr10:uidLastSave="{00000000-0000-0000-0000-000000000000}"/>
  <bookViews>
    <workbookView xWindow="0" yWindow="0" windowWidth="20490" windowHeight="7755" firstSheet="1" activeTab="1" xr2:uid="{00000000-000D-0000-FFFF-FFFF00000000}"/>
  </bookViews>
  <sheets>
    <sheet name="Obras Año 1 - 212" sheetId="82" r:id="rId1"/>
    <sheet name="Obras Año 2" sheetId="84" r:id="rId2"/>
    <sheet name="sgmto diarios" sheetId="117" r:id="rId3"/>
    <sheet name="Obras Año 3" sheetId="108" r:id="rId4"/>
    <sheet name="Finalizados Año 2" sheetId="116" r:id="rId5"/>
    <sheet name="DETENIDOS A2" sheetId="97" r:id="rId6"/>
    <sheet name="DETALLE META MARZO" sheetId="118" r:id="rId7"/>
    <sheet name="Finalizados Año 3" sheetId="107" r:id="rId8"/>
    <sheet name="Resumen Año 2" sheetId="88" r:id="rId9"/>
    <sheet name="Estados" sheetId="87" state="hidden" r:id="rId10"/>
  </sheets>
  <definedNames>
    <definedName name="_xlnm._FilterDatabase" localSheetId="5" hidden="1">'DETENIDOS A2'!$A$1:$N$105</definedName>
    <definedName name="_xlnm._FilterDatabase" localSheetId="4" hidden="1">'Finalizados Año 2'!$A$1:$L$84</definedName>
    <definedName name="_xlnm._FilterDatabase" localSheetId="0" hidden="1">'Obras Año 1 - 212'!$A$1:$O$30</definedName>
    <definedName name="_xlnm._FilterDatabase" localSheetId="1" hidden="1">'Obras Año 2'!$A$2:$V$81</definedName>
    <definedName name="_xlnm._FilterDatabase" localSheetId="3" hidden="1">'Obras Año 3'!$B$2:$T$122</definedName>
    <definedName name="_xlnm._FilterDatabase" localSheetId="2" hidden="1">'sgmto diarios'!$A$1:$F$51</definedName>
    <definedName name="Asignar" localSheetId="3">#REF!</definedName>
    <definedName name="Asignar">#REF!</definedName>
    <definedName name="Búsqueda" localSheetId="3">#REF!</definedName>
    <definedName name="Búsqueda">#REF!</definedName>
    <definedName name="CentroOriente" localSheetId="3">#REF!</definedName>
    <definedName name="CentroOriente">#REF!</definedName>
    <definedName name="Costa" localSheetId="3">#REF!</definedName>
    <definedName name="Costa">#REF!</definedName>
    <definedName name="Elaboración" localSheetId="3">#REF!</definedName>
    <definedName name="Elaboración">#REF!</definedName>
    <definedName name="Evaluación" localSheetId="3">#REF!</definedName>
    <definedName name="Evaluación">#REF!</definedName>
    <definedName name="Gestión" localSheetId="3">#REF!</definedName>
    <definedName name="Gestión">#REF!</definedName>
    <definedName name="Insrv" localSheetId="3">#REF!</definedName>
    <definedName name="Insrv">#REF!</definedName>
    <definedName name="Instalación" localSheetId="3">#REF!</definedName>
    <definedName name="Instalación">#REF!</definedName>
    <definedName name="Integrado" localSheetId="3">#REF!</definedName>
    <definedName name="Integrado">#REF!</definedName>
    <definedName name="Liberar" localSheetId="3">#REF!</definedName>
    <definedName name="Liberar">#REF!</definedName>
    <definedName name="Negociación" localSheetId="3">#REF!</definedName>
    <definedName name="Negociación">#REF!</definedName>
    <definedName name="NorOriente" localSheetId="3">#REF!</definedName>
    <definedName name="NorOriente">#REF!</definedName>
    <definedName name="Obra" localSheetId="3">#REF!</definedName>
    <definedName name="Obra">#REF!</definedName>
    <definedName name="Trámite" localSheetId="3">#REF!</definedName>
    <definedName name="Trámite">#REF!</definedName>
    <definedName name="Validada" localSheetId="3">#REF!</definedName>
    <definedName name="Validada">#REF!</definedName>
  </definedNames>
  <calcPr calcId="152511" calcCompleted="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8" i="84" l="1"/>
  <c r="F51" i="117" l="1"/>
  <c r="E51" i="117"/>
  <c r="D51" i="117"/>
  <c r="F50" i="117" l="1"/>
  <c r="S11" i="84"/>
  <c r="E50" i="117"/>
  <c r="D50" i="117"/>
  <c r="F49" i="117" l="1"/>
  <c r="E49" i="117"/>
  <c r="D49" i="117"/>
  <c r="F48" i="117"/>
  <c r="E48" i="117"/>
  <c r="D48" i="117"/>
  <c r="D47" i="117"/>
  <c r="F47" i="117" l="1"/>
  <c r="E47" i="117"/>
  <c r="F5" i="117" l="1"/>
  <c r="E5" i="117"/>
  <c r="D5" i="117"/>
  <c r="F46" i="117" l="1"/>
  <c r="E46" i="117"/>
  <c r="D46" i="117"/>
  <c r="V63" i="84" l="1"/>
  <c r="V64" i="84"/>
  <c r="V65" i="84"/>
  <c r="V66" i="84"/>
  <c r="V67" i="84"/>
  <c r="V69" i="84"/>
  <c r="F45" i="117" l="1"/>
  <c r="E45" i="117"/>
  <c r="D45" i="117"/>
  <c r="F44" i="117"/>
  <c r="E44" i="117"/>
  <c r="D44" i="117"/>
  <c r="F4" i="117" l="1"/>
  <c r="E4" i="117"/>
  <c r="D4" i="117"/>
  <c r="F43" i="117" l="1"/>
  <c r="E43" i="117"/>
  <c r="D43" i="117"/>
  <c r="F42" i="117" l="1"/>
  <c r="E42" i="117"/>
  <c r="D42" i="117"/>
  <c r="G37" i="84"/>
  <c r="S37" i="84"/>
  <c r="S38" i="84"/>
  <c r="S40" i="84"/>
  <c r="S44" i="84"/>
  <c r="S47" i="84"/>
  <c r="S3" i="84"/>
  <c r="S39" i="84"/>
  <c r="S69" i="84"/>
  <c r="S4" i="84"/>
  <c r="S5" i="84"/>
  <c r="S57" i="84"/>
  <c r="S6" i="84"/>
  <c r="S7" i="84"/>
  <c r="S8" i="84"/>
  <c r="S9" i="84"/>
  <c r="S10" i="84"/>
  <c r="S13" i="84"/>
  <c r="S14" i="84"/>
  <c r="S52" i="84"/>
  <c r="S16" i="84"/>
  <c r="S20" i="84"/>
  <c r="S21" i="84"/>
  <c r="S56" i="84"/>
  <c r="S22" i="84"/>
  <c r="S23" i="84"/>
  <c r="S24" i="84"/>
  <c r="S25" i="84"/>
  <c r="S26" i="84"/>
  <c r="S49" i="84"/>
  <c r="S27" i="84"/>
  <c r="S28" i="84"/>
  <c r="S29" i="84"/>
  <c r="S30" i="84"/>
  <c r="S45" i="84"/>
  <c r="S31" i="84"/>
  <c r="S32" i="84"/>
  <c r="S33" i="84"/>
  <c r="S34" i="84"/>
  <c r="S35" i="84"/>
  <c r="S36" i="84"/>
  <c r="S48" i="84"/>
  <c r="S50" i="84"/>
  <c r="S51" i="84"/>
  <c r="S53" i="84"/>
  <c r="S54" i="84"/>
  <c r="S55" i="84"/>
  <c r="S68" i="84"/>
  <c r="S42" i="84"/>
  <c r="S58" i="84"/>
  <c r="S43" i="84"/>
  <c r="S59" i="84"/>
  <c r="S60" i="84"/>
  <c r="S61" i="84"/>
  <c r="S46" i="84"/>
  <c r="S62" i="84"/>
  <c r="S63" i="84"/>
  <c r="S64" i="84"/>
  <c r="S65" i="84"/>
  <c r="S66" i="84"/>
  <c r="S67" i="84"/>
  <c r="S71" i="84"/>
  <c r="S72" i="84"/>
  <c r="S73" i="84"/>
  <c r="S74" i="84"/>
  <c r="S75" i="84"/>
  <c r="S41" i="84"/>
  <c r="S76" i="84"/>
  <c r="S77" i="84"/>
  <c r="S78" i="84"/>
  <c r="F41" i="117"/>
  <c r="E41" i="117"/>
  <c r="D41" i="117"/>
  <c r="F11" i="117"/>
  <c r="E11" i="117"/>
  <c r="D11" i="117"/>
  <c r="F40" i="117"/>
  <c r="E40" i="117"/>
  <c r="D40" i="117"/>
  <c r="F2" i="117"/>
  <c r="F3" i="117"/>
  <c r="E2" i="117"/>
  <c r="E3" i="117"/>
  <c r="D2" i="117"/>
  <c r="D3" i="117"/>
  <c r="F39" i="117"/>
  <c r="E39" i="117"/>
  <c r="D39" i="117"/>
  <c r="F38" i="117"/>
  <c r="E38" i="117"/>
  <c r="D38" i="117"/>
  <c r="F37" i="117" l="1"/>
  <c r="E37" i="117"/>
  <c r="D37" i="117"/>
  <c r="F6" i="117"/>
  <c r="E6" i="117"/>
  <c r="D6" i="117"/>
  <c r="R23" i="108" l="1"/>
  <c r="F36" i="117"/>
  <c r="E36" i="117"/>
  <c r="D36" i="117"/>
  <c r="R4" i="108" l="1"/>
  <c r="R9" i="108"/>
  <c r="I2" i="82"/>
  <c r="F7" i="117"/>
  <c r="F8" i="117"/>
  <c r="F9" i="117"/>
  <c r="F10" i="117"/>
  <c r="E7" i="117"/>
  <c r="E8" i="117"/>
  <c r="E9" i="117"/>
  <c r="E10" i="117"/>
  <c r="D7" i="117"/>
  <c r="D8" i="117"/>
  <c r="D9" i="117"/>
  <c r="D10" i="117"/>
  <c r="F13" i="117"/>
  <c r="F14" i="117"/>
  <c r="F15" i="117"/>
  <c r="F16" i="117"/>
  <c r="F17" i="117"/>
  <c r="F18" i="117"/>
  <c r="F19" i="117"/>
  <c r="F20" i="117"/>
  <c r="F21" i="117"/>
  <c r="F22" i="117"/>
  <c r="F23" i="117"/>
  <c r="F24" i="117"/>
  <c r="F25" i="117"/>
  <c r="F26" i="117"/>
  <c r="F27" i="117"/>
  <c r="F28" i="117"/>
  <c r="F29" i="117"/>
  <c r="F30" i="117"/>
  <c r="F31" i="117"/>
  <c r="F32" i="117"/>
  <c r="F33" i="117"/>
  <c r="F34" i="117"/>
  <c r="F35" i="117"/>
  <c r="F12" i="117"/>
  <c r="E13" i="117"/>
  <c r="E14" i="117"/>
  <c r="E15" i="117"/>
  <c r="E16" i="117"/>
  <c r="E17" i="117"/>
  <c r="E18" i="117"/>
  <c r="E19" i="117"/>
  <c r="E20" i="117"/>
  <c r="E21" i="117"/>
  <c r="E22" i="117"/>
  <c r="E23" i="117"/>
  <c r="E24" i="117"/>
  <c r="E25" i="117"/>
  <c r="E26" i="117"/>
  <c r="E27" i="117"/>
  <c r="E28" i="117"/>
  <c r="E29" i="117"/>
  <c r="E30" i="117"/>
  <c r="E31" i="117"/>
  <c r="E32" i="117"/>
  <c r="E33" i="117"/>
  <c r="E34" i="117"/>
  <c r="E35" i="117"/>
  <c r="E12" i="117"/>
  <c r="D35" i="117"/>
  <c r="D17" i="117"/>
  <c r="D18" i="117"/>
  <c r="D19" i="117"/>
  <c r="D20" i="117"/>
  <c r="D21" i="117"/>
  <c r="D22" i="117"/>
  <c r="D23" i="117"/>
  <c r="D24" i="117"/>
  <c r="D25" i="117"/>
  <c r="D26" i="117"/>
  <c r="D27" i="117"/>
  <c r="D28" i="117"/>
  <c r="D29" i="117"/>
  <c r="D30" i="117"/>
  <c r="D31" i="117"/>
  <c r="D32" i="117"/>
  <c r="D33" i="117"/>
  <c r="D34" i="117"/>
  <c r="D13" i="117"/>
  <c r="D14" i="117"/>
  <c r="D15" i="117"/>
  <c r="D16" i="117"/>
  <c r="D12" i="117"/>
  <c r="B33" i="88" l="1"/>
  <c r="D12" i="97" l="1"/>
  <c r="R3" i="108" l="1"/>
  <c r="R28" i="108"/>
  <c r="R8" i="108"/>
  <c r="R29" i="108"/>
  <c r="R30" i="108"/>
  <c r="R31" i="108"/>
  <c r="R32" i="108"/>
  <c r="R33" i="108"/>
  <c r="R34" i="108"/>
  <c r="R35" i="108"/>
  <c r="R36" i="108"/>
  <c r="R37" i="108"/>
  <c r="R38" i="108"/>
  <c r="R39" i="108"/>
  <c r="R40" i="108"/>
  <c r="R41" i="108"/>
  <c r="R42" i="108"/>
  <c r="R43" i="108"/>
  <c r="R44" i="108"/>
  <c r="R45" i="108"/>
  <c r="R46" i="108"/>
  <c r="R47" i="108"/>
  <c r="R48" i="108"/>
  <c r="R49" i="108"/>
  <c r="R50" i="108"/>
  <c r="R51" i="108"/>
  <c r="R52" i="108"/>
  <c r="R53" i="108"/>
  <c r="R54" i="108"/>
  <c r="R55" i="108"/>
  <c r="R56" i="108"/>
  <c r="R57" i="108"/>
  <c r="R58" i="108"/>
  <c r="R59" i="108"/>
  <c r="R60" i="108"/>
  <c r="R61" i="108"/>
  <c r="R62" i="108"/>
  <c r="R63" i="108"/>
  <c r="R64" i="108"/>
  <c r="R65" i="108"/>
  <c r="R66" i="108"/>
  <c r="R67" i="108"/>
  <c r="R68" i="108"/>
  <c r="R69" i="108"/>
  <c r="R70" i="108"/>
  <c r="R71" i="108"/>
  <c r="R72" i="108"/>
  <c r="R73" i="108"/>
  <c r="R74" i="108"/>
  <c r="R75" i="108"/>
  <c r="R76" i="108"/>
  <c r="R77" i="108"/>
  <c r="R78" i="108"/>
  <c r="R79" i="108"/>
  <c r="R80" i="108"/>
  <c r="R81" i="108"/>
  <c r="R82" i="108"/>
  <c r="R83" i="108"/>
  <c r="R84" i="108"/>
  <c r="R85" i="108"/>
  <c r="R86" i="108"/>
  <c r="R87" i="108"/>
  <c r="R88" i="108"/>
  <c r="R89" i="108"/>
  <c r="R90" i="108"/>
  <c r="R91" i="108"/>
  <c r="R92" i="108"/>
  <c r="R93" i="108"/>
  <c r="R94" i="108"/>
  <c r="R95" i="108"/>
  <c r="R96" i="108"/>
  <c r="R97" i="108"/>
  <c r="R98" i="108"/>
  <c r="R99" i="108"/>
  <c r="R100" i="108"/>
  <c r="R101" i="108"/>
  <c r="R102" i="108"/>
  <c r="R103" i="108"/>
  <c r="R104" i="108"/>
  <c r="R105" i="108"/>
  <c r="R106" i="108"/>
  <c r="R107" i="108"/>
  <c r="R108" i="108"/>
  <c r="R109" i="108"/>
  <c r="R110" i="108"/>
  <c r="R111" i="108"/>
  <c r="R112" i="108"/>
  <c r="R113" i="108"/>
  <c r="R114" i="108"/>
  <c r="R115" i="108"/>
  <c r="R116" i="108"/>
  <c r="R117" i="108"/>
  <c r="R118" i="108"/>
  <c r="R119" i="108"/>
  <c r="R120" i="108"/>
  <c r="R121" i="108"/>
  <c r="R122" i="108"/>
  <c r="B1" i="108" l="1"/>
  <c r="G27" i="108" s="1"/>
  <c r="G22" i="108" l="1"/>
  <c r="G7" i="108"/>
  <c r="G18" i="108"/>
  <c r="G21" i="108"/>
  <c r="G16" i="108"/>
  <c r="G17" i="108"/>
  <c r="G26" i="108"/>
  <c r="G15" i="108"/>
  <c r="G24" i="108"/>
  <c r="G25" i="108"/>
  <c r="G20" i="108"/>
  <c r="G14" i="108"/>
  <c r="G5" i="108"/>
  <c r="G6" i="108"/>
  <c r="G13" i="108"/>
  <c r="G19" i="108"/>
  <c r="G11" i="108"/>
  <c r="G12" i="108"/>
  <c r="G23" i="108"/>
  <c r="G10" i="108"/>
  <c r="G4" i="108"/>
  <c r="G9" i="108"/>
  <c r="G121" i="108"/>
  <c r="G28" i="108"/>
  <c r="G35" i="108"/>
  <c r="G30" i="108"/>
  <c r="G31" i="108"/>
  <c r="G33" i="108"/>
  <c r="G34" i="108"/>
  <c r="G8" i="108"/>
  <c r="G29" i="108"/>
  <c r="G32" i="108"/>
  <c r="G36" i="108"/>
  <c r="G38" i="108"/>
  <c r="G40" i="108"/>
  <c r="G42" i="108"/>
  <c r="G44" i="108"/>
  <c r="G46" i="108"/>
  <c r="G48" i="108"/>
  <c r="G50" i="108"/>
  <c r="G53" i="108"/>
  <c r="G57" i="108"/>
  <c r="G61" i="108"/>
  <c r="G65" i="108"/>
  <c r="G75" i="108"/>
  <c r="G92" i="108"/>
  <c r="G102" i="108"/>
  <c r="G54" i="108"/>
  <c r="G58" i="108"/>
  <c r="G62" i="108"/>
  <c r="G66" i="108"/>
  <c r="G79" i="108"/>
  <c r="G94" i="108"/>
  <c r="G104" i="108"/>
  <c r="G3" i="108"/>
  <c r="G37" i="108"/>
  <c r="G39" i="108"/>
  <c r="G41" i="108"/>
  <c r="G43" i="108"/>
  <c r="G45" i="108"/>
  <c r="G47" i="108"/>
  <c r="G49" i="108"/>
  <c r="G51" i="108"/>
  <c r="G55" i="108"/>
  <c r="G59" i="108"/>
  <c r="G63" i="108"/>
  <c r="G69" i="108"/>
  <c r="G81" i="108"/>
  <c r="G96" i="108"/>
  <c r="G108" i="108"/>
  <c r="G52" i="108"/>
  <c r="G56" i="108"/>
  <c r="G60" i="108"/>
  <c r="G64" i="108"/>
  <c r="G73" i="108"/>
  <c r="G87" i="108"/>
  <c r="G100" i="108"/>
  <c r="G114" i="108"/>
  <c r="G71" i="108"/>
  <c r="G83" i="108"/>
  <c r="G89" i="108"/>
  <c r="G98" i="108"/>
  <c r="G106" i="108"/>
  <c r="G112" i="108"/>
  <c r="G68" i="108"/>
  <c r="G70" i="108"/>
  <c r="G72" i="108"/>
  <c r="G74" i="108"/>
  <c r="G77" i="108"/>
  <c r="G85" i="108"/>
  <c r="G91" i="108"/>
  <c r="G93" i="108"/>
  <c r="G95" i="108"/>
  <c r="G97" i="108"/>
  <c r="G99" i="108"/>
  <c r="G101" i="108"/>
  <c r="G103" i="108"/>
  <c r="G105" i="108"/>
  <c r="G110" i="108"/>
  <c r="G118" i="108"/>
  <c r="G116" i="108"/>
  <c r="G122" i="108"/>
  <c r="G120" i="108"/>
  <c r="G67" i="108"/>
  <c r="G76" i="108"/>
  <c r="G78" i="108"/>
  <c r="G80" i="108"/>
  <c r="G82" i="108"/>
  <c r="G84" i="108"/>
  <c r="G86" i="108"/>
  <c r="G88" i="108"/>
  <c r="G90" i="108"/>
  <c r="G109" i="108"/>
  <c r="G111" i="108"/>
  <c r="G113" i="108"/>
  <c r="G115" i="108"/>
  <c r="G117" i="108"/>
  <c r="G119" i="108"/>
  <c r="D13" i="97" l="1"/>
  <c r="B5" i="88" l="1"/>
  <c r="B6" i="88"/>
  <c r="B7" i="88"/>
  <c r="B8" i="88"/>
  <c r="B9" i="88"/>
  <c r="B10" i="88"/>
  <c r="B11" i="88"/>
  <c r="B12" i="88"/>
  <c r="B13" i="88"/>
  <c r="B14" i="88"/>
  <c r="B15" i="88"/>
  <c r="B16" i="88"/>
  <c r="B17" i="88"/>
  <c r="E22" i="88"/>
  <c r="D3" i="97"/>
  <c r="D4" i="97"/>
  <c r="D5" i="97"/>
  <c r="D6" i="97"/>
  <c r="D7" i="97"/>
  <c r="D8" i="97"/>
  <c r="D9" i="97"/>
  <c r="D10" i="97"/>
  <c r="D11" i="97"/>
  <c r="D105" i="97"/>
  <c r="D59" i="97"/>
  <c r="D2" i="97"/>
  <c r="S70" i="84"/>
  <c r="B36" i="88" l="1"/>
  <c r="B35" i="88"/>
  <c r="B34" i="88"/>
  <c r="E18" i="88"/>
  <c r="E19" i="88"/>
  <c r="E20" i="88"/>
  <c r="E21" i="88"/>
  <c r="E23" i="88"/>
  <c r="E24" i="88"/>
  <c r="I23" i="82" l="1"/>
  <c r="I22" i="82"/>
  <c r="I21" i="82"/>
  <c r="I20" i="82"/>
  <c r="I19" i="82"/>
  <c r="I18" i="82"/>
  <c r="I17" i="82"/>
  <c r="I6" i="82"/>
  <c r="E25" i="88"/>
  <c r="B32" i="88" l="1"/>
  <c r="B38" i="88" s="1"/>
  <c r="B4" i="88" l="1"/>
  <c r="B3" i="88"/>
  <c r="E26" i="88" l="1"/>
  <c r="B18" i="88"/>
  <c r="B1" i="84"/>
  <c r="G11" i="84" l="1"/>
  <c r="G12" i="84"/>
  <c r="G18" i="84"/>
  <c r="G19" i="84"/>
  <c r="G15" i="84"/>
  <c r="G17" i="84"/>
  <c r="G40" i="84"/>
  <c r="G44" i="84"/>
  <c r="G48" i="84"/>
  <c r="G38" i="84"/>
  <c r="G50" i="84"/>
  <c r="G47" i="84"/>
  <c r="G51" i="84"/>
  <c r="G49" i="84"/>
  <c r="G52" i="84"/>
  <c r="G26" i="84"/>
  <c r="G10" i="84"/>
  <c r="G34" i="84"/>
  <c r="G24" i="84"/>
  <c r="G25" i="84"/>
  <c r="G7" i="84"/>
  <c r="G23" i="84"/>
  <c r="G22" i="84"/>
  <c r="G6" i="84"/>
  <c r="G30" i="84"/>
  <c r="G56" i="84"/>
  <c r="G21" i="84"/>
  <c r="G16" i="84"/>
  <c r="G54" i="84"/>
  <c r="G68" i="84"/>
  <c r="G14" i="84"/>
  <c r="G20" i="84"/>
  <c r="G13" i="84"/>
  <c r="G59" i="84"/>
  <c r="G9" i="84"/>
  <c r="G58" i="84"/>
  <c r="G61" i="84"/>
  <c r="G62" i="84"/>
  <c r="G8" i="84"/>
  <c r="G77" i="84"/>
  <c r="G27" i="84"/>
  <c r="G35" i="84"/>
  <c r="G55" i="84"/>
  <c r="G39" i="84"/>
  <c r="G4" i="84"/>
  <c r="G3" i="84"/>
  <c r="G57" i="84"/>
  <c r="G45" i="84"/>
  <c r="G33" i="84"/>
  <c r="G65" i="84"/>
  <c r="G42" i="84"/>
  <c r="G78" i="84"/>
  <c r="G72" i="84"/>
  <c r="G46" i="84"/>
  <c r="G73" i="84"/>
  <c r="G66" i="84"/>
  <c r="G74" i="84"/>
  <c r="G63" i="84"/>
  <c r="G64" i="84"/>
  <c r="G43" i="84"/>
  <c r="G69" i="84"/>
  <c r="G5" i="84"/>
  <c r="G32" i="84"/>
  <c r="G28" i="84"/>
  <c r="G36" i="84"/>
  <c r="G70" i="84"/>
  <c r="G41" i="84"/>
  <c r="G67" i="84"/>
  <c r="G31" i="84"/>
  <c r="G75" i="84"/>
  <c r="G76" i="84"/>
  <c r="G53" i="84"/>
  <c r="G29" i="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Diana Carolina Acosta Salinas</author>
  </authors>
  <commentList>
    <comment ref="E18" authorId="0" shapeId="0" xr:uid="{00000000-0006-0000-0800-000001000000}">
      <text>
        <r>
          <rPr>
            <b/>
            <sz val="9"/>
            <color indexed="81"/>
            <rFont val="Tahoma"/>
            <family val="2"/>
          </rPr>
          <t>Diana Carolina Acosta Salinas:</t>
        </r>
        <r>
          <rPr>
            <sz val="9"/>
            <color indexed="81"/>
            <rFont val="Tahoma"/>
            <family val="2"/>
          </rPr>
          <t xml:space="preserve">
Autorizados por Adquisición para iniciar fabricación, pte confirmación de intervención en sitio</t>
        </r>
      </text>
    </comment>
    <comment ref="E24" authorId="0" shapeId="0" xr:uid="{00000000-0006-0000-0800-000002000000}">
      <text>
        <r>
          <rPr>
            <b/>
            <sz val="9"/>
            <color indexed="81"/>
            <rFont val="Tahoma"/>
            <family val="2"/>
          </rPr>
          <t>Diana Carolina Acosta Salinas:</t>
        </r>
        <r>
          <rPr>
            <sz val="9"/>
            <color indexed="81"/>
            <rFont val="Tahoma"/>
            <family val="2"/>
          </rPr>
          <t xml:space="preserve">
5 con contrato devuelto, 2 autorizados para Inicio que se cayeron y están en rebúsqueda</t>
        </r>
      </text>
    </comment>
  </commentList>
</comments>
</file>

<file path=xl/sharedStrings.xml><?xml version="1.0" encoding="utf-8"?>
<sst xmlns="http://schemas.openxmlformats.org/spreadsheetml/2006/main" count="2811" uniqueCount="754">
  <si>
    <t>UNIVERSO</t>
  </si>
  <si>
    <t>REGIONAL</t>
  </si>
  <si>
    <t>SITIO</t>
  </si>
  <si>
    <t>PLAZO MINTIC</t>
  </si>
  <si>
    <t>ALIADO</t>
  </si>
  <si>
    <t>ESTADO</t>
  </si>
  <si>
    <t>CAUSAL DETENCIÓN</t>
  </si>
  <si>
    <t>FC PRIORITARIAS</t>
  </si>
  <si>
    <t>MES</t>
  </si>
  <si>
    <t>FC W</t>
  </si>
  <si>
    <t>OBSERVACIONES</t>
  </si>
  <si>
    <t>SOPORTES BLOQUEOS</t>
  </si>
  <si>
    <t>INTERVENTOR</t>
  </si>
  <si>
    <t>RFICs V0</t>
  </si>
  <si>
    <t>PLAN CHOQUE</t>
  </si>
  <si>
    <t>Año 1</t>
  </si>
  <si>
    <t>SurOccidente</t>
  </si>
  <si>
    <t>CAQ.Guayabal</t>
  </si>
  <si>
    <t>HB Sadelec</t>
  </si>
  <si>
    <t>8. ENTREGA PRIORITARIAS</t>
  </si>
  <si>
    <t>-</t>
  </si>
  <si>
    <t xml:space="preserve">Mayo 12: Estudio de suelos se tendrá el 18 de mayo.// Mayo 14: Predio requiere una limpieza, se está buscando que la limpieza sea hecha por el propietario.  Se escalará valor de trasiego especial.  // Mayo 18: No se ha logrado comunicación con los propietarios.  No se ha intervenido el predio. // Mayo 19: No se ha logrado comunicación con el propietario, pendiente recepción de estudios técnicos // Mayo 21: No se ha logrado comunicación con el propietario, Se buscará certificación de restricciones de movilidad en ese sector por los bloqueos. Torre de 80m en diseño.  // Mayo 24: Soporte de bloqueos enviado, continúa sin avance. Memorias de diseño ok, se iniciará fabricación. // Mayo 25: Comunidad participa en el paro, no se podrá avanzar en sitio con trasiego.  Avanza fabricación. // Mayo 26: Propietario informa que la comunidad está en paro y no hay manera de llegar a sitio.  No se puede avanzar en sitio hasta que se resuelva la situación en la zona. // Mayo 28: Se mantiene situación // Marzo 31: Propietario termina turno en el paro el 31 de mayo, se reintentará contacto. // Junio 2: Propietario indicó que hoy llegaban a la zona.  A la espera de despacho de transporte, Se tendrá confirmación en el transcurso del día. // Junio 4: Propietario hace parte del comité de paro y va a permitir paso por los bloqueos.  Se intentará desplazar personal a la zona durante el fin de semana. // Junio 8: Ya se tomaron estudios de suelos, cuadrilla en desplazamiento. Se espera que personal llegue a sitio el jueves para revisar tradiegos y tala de vegetación.  // Junio 9: Se espera llegada de personal en W23, continúa FC // Junio 11: Se realizará reunión con la comunidad el 11 de junio para confirmar coordenadas e ingreso del material.  Personal en desplazamiento a la zona, se debe confirmar ubicación porque no coinciden las coordenadas // Junio 15: Se realizó visita el viernes, se realizó replanteo, pendiente aclaración de la coordenada.  Se debe escalar trasiego // Junio 16: Estudios recibidos por OC, pendiente envío al aliado.  Se busca sistema mecánico para subida de material, cerro.  Se está buscando abrir camino para adecuar un ingreso peatonal, zona selvática. Estudios técnicos enviados el 16 de junio.  // Junio 18: Diseño de cimentación.  Se definieron puntos para el sistema mecánico, también se definió con la comunidad el tema de limpieza.  Se está gestionando afiliación de ARL de las personas de la comunidad // Junio 21: Sitio listo para inicial, pendiente entrega de diseño, debe llegar hoy.  Pendiente levantamiento de APU de acero y trasiego.  Trayecto en malacate 3km.  Se buscará subir a hombro y adecuar el camino.  En negociación con la comunidad.  Etsructura no finalizada por escasés de acero.  Fecha en riesgo // Junio 22: Planos de cimentación ok, requiere zapatas lo que modifica la cantidad de material previsto.  Con esta cantidad se definirá valor del trasiego a hombro con la comunidad..  // Junio 23: En validación de nuevas cantidades para cierre de negociación con la comunidad.  Se da inicio a limpieza adecuación de terreno el próximo fin de semana.  Demora en fabricación de la torre por represamiento de material.  Se espera que la torre se tenga el 25 de Julio.  Fecha FC en riesgo de cumplimiento por fecha de entrega de torre y trasiego. // Junio 25: Continúa problema de material para fabricación de la torre.  Se da inicio a alistamiento de terreno, dificultad por lluvias.  // Junio 28: Se iniciaron trabajos en la zona por parte de la comunidad, en alistamiento del terreno.  APU se enviará entre 28 y 29. // Junio 29: Avanza limpieza de sitio con la gente del sector.  Hoy se enviará APU de sobrecosto de la estructura. // Junio 30: No se logró envío del APU para torre, en revisión.  // Julio 2: Sitio con afectación por lluvias.  Se cargará APU el 2 de Julio para aprobación en reunión de compras.// Julio 6: Continúa avance en despeje de camino, selva virgen y espesa. // Julio 7: APU creado, se subirá a ivalua.  // Julio 9: APU de trasiego subido en ivalua.  Continúa el alistamiento del terreno, problemas por condiciones climáticas.Avance muy lento.  Se documentará situación. // Julio 12: Solo se ha hecho limpieza de la trocha. Fuertes lluvias en la zona. Pendiente aprobación trasiego COMPRAS. // Julio 13: Se trabajo con COMPRAS con el trasiego, se proyecta respuesta hoy o mañana. No hubo comunicación con el personal. Se reporta alguna situación de orden orden público pendiente soportes // Julio 14: Enfrentamientos en la zona y dieron de baja a 5 subersivos, la gente no quiere trabajar mientras se calma la situación. Se solicitan soportes. // Julio 14: Pendiente aprobación del trasiego. Se viendo si se puede iniciar actividades con personal de la zona. El lunes 19 se define. Se hizo el descapote del sitio. Julio 19 sin ingreso por Orden Público - en gestiones con el presidente de la junta de acción comunal. Aún está pendiente la aprobación del trasiego por parte de Compras. // Julio 21: Se detuvo la obra por parte de la comunidad.  Pendiente aprobación del APU de trasiego para retomar actividades // Julio 23: continúa pendiente aprobación de trasiego, se escalará a compras. // Julio 26: Continúa pendiente respuesta de compras. // Julio 27: Continúa pendiente aprobación de trasiego.  // Julio 28: Compras envió aprobación de trasiego por un valor que tras validar con la comunidad no fue aceptado.  Proveedor dará respuesta a Compras con la respuesta de la comunidad. // Julio 30: No se logró acuerdo por el valor aprobado, se está buscando otro grupo buscando ajustar costo al valor aprobado // Agosto 2:  Se consiguió otro contacto en sitio y se envió contacto a Compras para retomar negociación. // Agosto 4: Pendiente respuesta de compras para negociación con las nuevos contactos. // Agosto 6: Aprobado trasiego, se inicia trasiego.  Inicia logística, se espera tener el próximo lunes fecha proyectada.  Torre lista para despacho. // Agosto 13: Se iaprobó trasiego, en adecuaciones de camino de ingreso para iniciar trasiego de materiales // Agosto 20: Continúa tala y alistamiento de camino por selva virgen.  FC prioritarias 31/10/2021
Agosto 24: se esta presentando situcion similar a PUT GERMANIA y se levantara soportes
Agosto 26: continua igual por orden publico
Agosto 27: Comunidad no permite el ingreso a la zona ni está trabajando, obra civil detenida, pendiente envío de soporte por parte del contratista.
Septiembre 3: Se avanza con algunas cosas que la comunidad permite, comunidad informó que se trata de campo minado.  Gerencia de seguridad indagará sobre esta situación
Septiembre 7:a información recibida por el contratista en reunión del día viernes, habitantes de la zona les confirmaron que cuando hubo grupos irregulares en la zona, habían dejado sembradas minas antipersona en el sector debido a operaciones militares que se adelantaron en dicha área hace unos años, así mismo es de tener en cuenta que según se observa al perecer el elemento es inerte, este y otro tipo de 
objetos eran utilizados por grupos armados para elaborar artefactos explosivos improvisados, de acuerdo a eso es valida la recomendación emitida por el coronel Mora de suspender actividades en ese sitio hasta que haya apoyo para verificar.no ocupar la zona por el momento.
Septiembre 10:respuesta del oficial de operaciones de la BR12  con respecto a este requerimiento, no se puede descartar la presencia de artefactos explosivos, por eso se le a recalcado a esta empresa, que cuando vayan a entrar a las diferentes áreas  de trabajo, nos hagan la consulta, pero son reiterativos en entrar a los sectores y no hacen la consulta, ya se tomo contacto con el Tc Albino, oficial de operaciones del Comando Especifico del Caguan, ya que ello  tienen una unidades cerca en ese sector, para que con los grupos exde de las unidades de ellos, puedan apoyarlo y verificar ese posible artefacto explosivo.
Septiembre 14:el dia viernes  se realizó reunión por medio telefónico con coronel Albino y Mayor Parada encargados del caso de Guayabal, nos informan que ya se movilizó personal hacia la zona, que tratáramos de comunicarnos con el personal que tenemos en sitio y así hacer una reunión en el sector para iniciar la validación del terreno. Se citó nueva reunión para el día de mañana para continuar con el proceso de validación de línea segura para retoma de trabajos de apertura de camino para ingreso de material.
Septiembre 17:el ejercito ya dejo un sendero seguro que el personal que va a trabajar en sitio debe utilizar para sus desplazamientos en el sector, considero que este concepto el del resorte de obras civiles e implementación, deben confirmar con los contratistas si van a ejecutar las obras bajo esa condición o no para definir si se mantienen en la prórroga solicitada o es requerido mas tiempo. 
Septiembre 24: continua igual ,hubo ampliacion de plazo por sitio vencido
Octubre 1: Hierro transportado 100% a sitio, inician excavaciones. Se mantiene FC prioritarias
Octubre 8: esta en escavacion
Octubre 29: 60% decimentacion
Noviembre 5: estan armando hierro de cimentacion , se mantiene FC 
Noviembre 12: se mueve FC por los trasiegos esta complicado por temas de lluvia, selvatico
Diciembre 3: continua en cimentacion, se mantiene FC 
Diciembre 6: continua en cimentacion,esta semana laterminan de vaciar ,se mantiene FC 
Diciembre 14: ya comienzan a montar torre a final delaotra semana ,semantiene FC 
Diciembre 17: cimentacion, torre de 80 metros, se mueve FC para 20 Enero, Fc antes de la  30 DIc por el motivo por lluvias y rendimiento por dificulta del sitio.
Enero 4: torre en sitio de acopio, por las festividades gente de la misma zona se retiro y no sepudo continuar con las labores.
Enero 11:  Se define estructura de 18 m para atender la localidad y enlace satelital debido a la imposibilidad de contar con línea de vista para salida de mw
Enero 12:  Compromiso estructura de 18 m lista para instalar equipos: 19 de enero – Sigue FC – Daño en una pieza del malacate: en consecución del repuesto.No se consigue en Neiva, se busca en Bogotá: Impacto 4 días.
Enero 17: se consigue repuesto en Bogota, malacate ok, entrega de Poste 17 Enero, la Planta se retira de Monguí para reubicación, lista para instalacion de equipos 23 Enero.se esta haciendo materialpra las placas,planta va en camino,prioridad placa de planta, elposte lo entregaron ayer pero no estaba completo,pendiente reunion con elproveedor para la entrega de lapieza faltante.
Enero 19: el poste lo estan despachando hoy desde medellin, trabajando en la fabricacion de placa, para el 22 esta la placa satelital, los aacesorios los entregan el viernes y despacharlo lo mas pronto posible para Guayabal.entre el viernes y el sabado esta llegando todo a Guayabal y de ahi trasiego mular.
Enero 21: poste sali de medellin , el 22 llega a sitio para iniciar trasiego
Enero 25: poste lo estan subiendo, FC 28 Enero.planta oprativa.
Enero 26: planta funcional en sitio,estructura en sitio 
Enero 28: se confirma que hoy quedaq con priorotarias,obrta civil y planta.
Febrero 14: torre en punto de acopio,cimentacion,falta fundir vigas por el invierno 
Febrero 21: proceso de relleno,latorre la estan empezando a trasegar 
Marzo 2: ciementacion 100 %,trasiego de torre,se mantiene FC 
Marzo 7: se fundieron todas las placas,se termino de subir la torre,se mantiene FC,hoy se empieza ramado de torre 
Marzo 11: 18 mteros de montaje de torre,se han presnetado lluvias,avanzando en cerramineto 
Marzo 16: 36 metros de altura de torre, por temas de lluvias se ha tresado </t>
  </si>
  <si>
    <t>N/A</t>
  </si>
  <si>
    <t xml:space="preserve">LUIS EDIEL TORRES </t>
  </si>
  <si>
    <t>Año 1-3</t>
  </si>
  <si>
    <t>Oriente</t>
  </si>
  <si>
    <t xml:space="preserve">CAS.Llano Grande </t>
  </si>
  <si>
    <t>CICSA</t>
  </si>
  <si>
    <t>3. FABRICACIÓN ESTRUCTURA</t>
  </si>
  <si>
    <t xml:space="preserve">Febero 18: contrato radicado
Marzo 1: ya se entregaron estudios tecnicos 
Marzo 8: diseño de cimentacion y se empieza con fabricacion de torre y a espera de material para iniciar en sitio.
Marzo 15: visita al sitio,trasiego complejo se empezo fabricacion, se empieza cimentacion 18 marzo, se mantiene FC </t>
  </si>
  <si>
    <t>Gippsy</t>
  </si>
  <si>
    <t>VCH.Cano Guaripa</t>
  </si>
  <si>
    <t>2. PENDIENTE ESTUDIO TÉCNICO</t>
  </si>
  <si>
    <t xml:space="preserve">Marzo 10: contrato radicado, se puede iniciar obra y necesita consulta previa </t>
  </si>
  <si>
    <t>DAVID CASTRO</t>
  </si>
  <si>
    <t>GUV.La Siberia</t>
  </si>
  <si>
    <t>4. CIMENTACIÓN</t>
  </si>
  <si>
    <t>En Curso</t>
  </si>
  <si>
    <t xml:space="preserve">Diciembre 1: Contrato radicado
Diciembre 14: se inicia hoy y se proyecta FC 
Diciembre 21: se proyecta FC para Marzo por el tema de poste y se agotaron este toca fabricarlo 
Diciembre 28: Iniciado, en fabricacion de poste. 
Enero 4: se espera  en dos semanas que se entregue el poste y se mantiene FC 
Enero 11: se realiza visita en sitio, se mantiene FC 
Enero 18: elposte lo entregan finalizandoi esta semana, hoysemonta formato de trasiego,se mantiene FC 
Enero 25: se mantiene FC , poste esta lito 
Febrero 8: pendiente aprobacion de trasiego, poste listo y pendiente de envio
Febrero 15: pendiente validacion aprobacion de trasiego 
Febrero 22: APU aprobado, se mantiene FC con poste y satelital
Marzo 1: continua FC,falta que llegue poste,trabajando en sitio 
Marzo 8: cimentacion 60 % , se mueve FC por la entrega de fabricacion del poste quedaron de enciralo la semana pasada y lo entregaron ayer 
Marzo 15: se mantiene FC,sitio parado por orden publico,poste en sitio </t>
  </si>
  <si>
    <t>PUT.La Chipa</t>
  </si>
  <si>
    <t xml:space="preserve">Septiembre 17: Contrato radicado
Septiembre 27: estudio tecnico enviado el 26.
Octubre 12: se inicia hoy 
Octubre 22: se esta solucionando lo del trasiego, se escala caso en IVALUA
Noviembre 5: personal esta en sitio, pendiente aprobacion de trasiego 
Noviembre 12: ya se aprobo trasiego y pasa a cimentacion , se mantiene FC 
Diciembre 17: continua en cimentacion 2 metros de profundidad, trabajos atrasados por lluvias 65 % de excavacion, la torre la envian el 27 Dic, se mueve FC, se proyecta para 25 enero y queda pendiente confirmacion con el aliado
Diciembre 21: se mueve FC 31/01/2022 retraso del contratista en fabricacion y despacho de torre 
Enero 14: continua en cimentacion,torre no esta en sitio,las zapatas las funden esta semana,posiblemenete se incumple por incumplimineto contratista
Enero 21:el terreno se ha derrumbado varias veces, incumplimiento del contratista
Enero 25: lo unico que envian es que estan excavando y se derrumba la cimentacion por las lluvias 
Enero 31: cambio de antena vega a PUT.Remolinos
Febrero 2: excavaciones profundas y por las lluvias ha tenido atrasos por las condiciones de la excavacion,el dia de mañana se empieza a fundir 
Febrero 4: sitio detenido por orden publico,decretaron paro armado y declararon objetivo militar a cualquier bote que este navegando por el rio,personal no pudo desplazarse a la obra debido al riesgo de orden público que se presenta en la zona.
Febrero 18: hoy se va citar al presidente de la junta para validar si ya es posible ingresar al stio 
Febrero 23: se estan desplazando a sitio para validar el tema de seguridad con el sitio,pendiente confirmacion en laproximo seguimiento 
Febrero 25: se reanuda sitio,la visita se relizo elmiercoles,recomendacion de lacomunidad es que se haga desplazamineto de laobra por elcacerio
Marzo 2: se mantiene FC,amarre de dos pedestales,se esta trabajando en piso,torre en sitio de obra 
Marzo 7: continua en cimentacion 40 % , se mantiene FC,14 se empieza con armado de torre 
Marzo 11: continua en cimentacion,armando la viga para fundir la cimentacion,torre en sitio la proxima semana se empeiza a montar , se mantiene FC 
Mrazo 16: ciemntacion fundida, mañana empieza montaje de torre ( 80 mteros ) cimentacion compleja,nivel freatico,rellenos en piso, se terminan el viernes para empezar a trabajar las placas </t>
  </si>
  <si>
    <t xml:space="preserve">JUAN CARLOS GONZALEZ </t>
  </si>
  <si>
    <t>SI</t>
  </si>
  <si>
    <t>CAQ.Holanda</t>
  </si>
  <si>
    <t>6. ADECUACIONES CIVILES &amp; EE</t>
  </si>
  <si>
    <t xml:space="preserve">Noviembre 8: Contrato radicado
Noviembre 12: pendiente estudios tecnicos , pendiente FC
Noviembre 19: sitio pendiente aprobacion de trasiego 
Noviembre 23: Área contratada suficiente para sistema fotovoltáico, se pide ampliar cerramiento 
Noviembre 26: Se detiene por aprobación Trasiego
Diciembre 3: continua detenido
Diciembre 6: trasiego tuvo modificacion del material para el cerramineto ampliado, elprecio quefue autorizado  ,el contratista no va proceder por que el precio no le sirve .
Diciembre 14: continua detenido por aprobacion de trasiego, elaliado esta en coneversacion con compras,elincremento de materialporampliacion de cerramineto 
Diciembre 17: continua detenido, se solicita aclarar la situcion con compras 
Enero 7: continua detenido no han aprobado trasiego,elprecio que se aprobo el 27 Dic elcontratista no lo acepto.
Enero 14: continua detenido,cargado en ivalua.
Enero 18: segun validacion de Hector hoy se resuelve porque paso de 50 millones a 147 millones del liquidacion
Enero 21: se reanuda sitio y se proyecta FC.pasa a cimentacion ( excavaciones)
Febrero 18: pasa armado de torre 80 %,se manieen FC 
Marzo 2: torre armada 100 %,se esta avanzando en el cerramiento,se mantiene FC 
Marzo 7: se ingreso material electrico,se mantiene FC , pasa adecuaciones 
Marzo 11: pendiente validacion de salida satelitalse tienen condiciones para planta, se mantiene FC 
Marzo 16: se mantiene FC </t>
  </si>
  <si>
    <t>GERMAN DAVID DIEZ</t>
  </si>
  <si>
    <t>CAQ.Brasilia</t>
  </si>
  <si>
    <t xml:space="preserve">Noviembre 8: Contrato radicado
Noviembre 12: pendiente estudios tecnicos , pendiente FC
Noviembre 19: ya se tiene estudiso tecnicos y pasa a fabricacion 
Noviembre 23: Área contratada suficiente para sistema fotovoltáico, se pide ampliar cerramiento 
Diciembre 3: ya se aprobo diseños de estructura 
Diicmebre 17: a espera de respuesta de APU para trasiego no se han desplazado, se mantiene FC 
Enero 7: semantiene FC 
Enero 14: torre en fabricacion la entregan la otra semana w3 pendiente por aprobacion de trasiego cargado a ivalua la replica la cargaron el 6 enero ya que no habian aceptado elprecio
Enero 18: hoy se resuelve aprobacion trasiego
Enero 21: apenas se va reiniciar por que el APU fue aprobado el dia de ayer no hay avance 
Febrero 18: excavcion de cimentacion ,ingresando material, se  mantiene FC 
Marzo 2: se presentan inconeniente con el personal del sector el cual abandono las labores de excavación dejando esta actividad solo a nuestro personal lo cual nos afecta en los tiempos de ejecución de la obra el personal de la zona tampoco se hace participe del descargue de las embarcaciones teniendo que desplazar el personal de la obra para ejecutar esta actividad incrementando los tiempos de la obra.
Marzo 7: excavaciones al 100 %, la torre se despacha esta semana 
Marzo 11: la torre se despacho,armado aceros, se mantiene FC, se despacho material electrico y en espera de informacion para la placa satelital
Marzo 16: trasiego complejo y el APU fue aporbado sobre el timepo,zapatas fundidas,continua en cimentacion 30 %,torre despachada,pendiente aterrizar bien la fecha por atrasos </t>
  </si>
  <si>
    <t xml:space="preserve">CAQ.Brisas de la Tunia </t>
  </si>
  <si>
    <t xml:space="preserve">Diciembre 17: contrato radicado
Enero 12: se proyecta FC 17/05/2022
Enero 14: ok estudios de suelos 
Enero 21: estan en diseño de cimnetacion, trasiego aprobado 
Febero 18: sacaron las cuadrillas y se acordo  con la comunidad de ingresar personal propio, reunion con el jefe de la comunidad para validar situciones en personal en zona, 
Marzo 2: proceso de excavacion 80 % ,4  despacho de torre,se mantieen FC 
Marzo 7: armando acero,continua en cimentacion, pendiente validar si la torre llego a sitio,se manirne FC 
Marzo 11: continua en cimentacion,la torre ya se ingreso y se esta trasegando, se mantiene FC, armando acero
Marzo 18: en cimentacion,torre en sitio y esta en proceso de trasiego, se mantiene FC </t>
  </si>
  <si>
    <t>Resol 212</t>
  </si>
  <si>
    <t xml:space="preserve">SND.Campo Seco </t>
  </si>
  <si>
    <t>COLSAGO</t>
  </si>
  <si>
    <t>5. ARMADO TORRE</t>
  </si>
  <si>
    <t>Enero 20: Avance Negociacion
Febero 15: se escala caso a RF por las coordenadas,validando opcion de implementar una movil provisional hoy entregaron lasopciones y se pera que elfin de semana entreguen los estudios,ubicar predio que tenga 10x10
Febrero 22: Contrato radicado  contratista esta en sitio trabajando,opcion provisional movil,pendiente revisar fecha de acuerdo cronograma de activades
Marzo 1: por inconveninetes de orden publico no se ha podido realizar movieminetos,planta llego a sitio,la movil llega 01 Marzo
Marzo 2: se notifica por aplicativo instlacion de equipos SND.Temp Campo Seco
Marzo 8: movil queda para hoy con prioritarias 
Marzo 15: se mantiene FC Pasa armado de torre 60 %</t>
  </si>
  <si>
    <t xml:space="preserve">Nroccidente </t>
  </si>
  <si>
    <t>CAD. Guaduales</t>
  </si>
  <si>
    <t>IDJ</t>
  </si>
  <si>
    <t xml:space="preserve">Diciembre 17: contrato radicado
Enero 3:  para este sitio elpropietario coloco problema por todo El tiempo del contrato (tuvimos que hacer contrato a 2 años)
 Solicito pago de canon de arrendamiento (se le dio cortesía de WIFI)
 Solicito que el área no fuera superior a los 60 metros cuadrados. El acredita que si nos da un área mas grande tendría  una perdida económica.,seescala caso El propietario  dice que si debe aumentar el área mejor no se realiza el contrato.
Enero 5: ok estudios tecnicos.
Enero 11:se escala caso a Susana y Camilo ya que el propietario  del predio solicita 40 millones para pagos de servidumbres y permisos de acceso adicional el propietario indica que sólo dejará dar inicio a las obras una vez se cuadre el valor del canon, ya que no va dejar usar su predio con un arriendo a $0 y una vez el acta de inicio sea revisada por su abogado, ya se inicio los diseños y fabricacion de la torre.
Enero 13: sitio detenido por propietario.
Marzo 1: se reanuda sitio confirmando elingreso a laestacion para dar continuidad a la obra,seda incio hoy en el aplicativo
Marzo 3: se proyecta FC 
Marzo 10:personal en sitio para empezar excavaciones, trasiego por maestra, se mantieneFC ,la torre la entregan para el 24 Febrero
Marzo 16: el contratista no acepta el APU,falta precio de la torre continua en excavaciones, torre casi fabricada totalmente </t>
  </si>
  <si>
    <t>Costa</t>
  </si>
  <si>
    <t>BOL.Las Playitas</t>
  </si>
  <si>
    <t>INGEMEC</t>
  </si>
  <si>
    <t xml:space="preserve">Noviembre 9: Contrato radicado
Noviembre 18: ok de estudios tecnicos 
Noviembre 23: Avanza fabricación, en visita a sitio.  Se tiene inconveniente con galvanizadora
Diciembre 16: retraso por diseño de cimentacion,se solicito recomendaciones,se espera diseño de cimentacion ,nivel freatico a 40 centimetors 
Enero 5: se mantiene FC 
Enero 13: continua en cimnetacion, haciendo pilotaje hoy empizan y el hierro llega pasado mañana, se mantiene FC 
Enero 20: continua en cimentacion, se cambio eldiseño por elnivel freatico, seguimineto alcronograma y se esta solicitando informacion deL avance( fotos),se mantiene FC.,pendiente aprobacion de trasiego cargado  el 17 y el 13 tiene visto bueno delingeniero.
Enero 27: se mueve FC por motivo de incumplimiento del contratista y aprobacion de APU
Febrero 1: pendiente aprobacion de trasiego,se adelantaron pilotes y esta pendiente elresto de material, continua en cimentacion,torre fabricada no se ha despachado.gente en sitio.
Febrero 8: retraso por aprobacion de trasiego, se termino de fundir pilotes, se esta armando de cimentacion 
Febrero 14: se reporta detencion por orden, se decreta paro armado en elterritorio nacional durante 72 horas, se inicia el 14 Febrero  a las 6 am y termina 17 Febrero a las 6 am 
Febrero 22: continua detenido,torre en sitio,no permien el ingreso del material 
Marzo 1: se reanuda sitio,se proyecta FC 
Marzo 8: cimentacion 100 % y pasa armado de torre  12 metros de altura y se mantiene FC 
Marzo 15: 100 % terminada la torre, se continua con soporte de RF y microondas, hoy se inicia con la placa del generador y tanque y las acometidas,posiblemente se adelanata la fecha, se mantiene FC .
</t>
  </si>
  <si>
    <t>Juan Manuel Iguarán</t>
  </si>
  <si>
    <t>BOL.La Humareda</t>
  </si>
  <si>
    <t xml:space="preserve">Noviembre 19: Contrato radicado 
Noviembre 25: Pendiente estudios técnicos
Diciembre 2:ok estudios  estudios tecnicos 
Diciembre 16: hay confusion con elpropietario,no se ha podido contactar al propietario,hoy llegan a sitio.
Enero 5: el sitio se va detener por cambio de ubicacion de la torre por  solicitud del propietario ya que no esta decuerdo  y estan solicitando beneficios como  adquirir  internet para todo el colegio. se escalara a negociacion 
Enero 13: se reanuda sitio y queda pendiente de observaciones de estudios de suelos.
Enero 20: hoy envian el trasiego corregido,se mantiene FC.
Enero 27: pendiente aprobacion APU 
Febrero 1: pendiente aprobacion de trasiego, fabricacion terminada y galvanizada.
Febrero 3: no han aprobado el trasiego.no hay avance solo setiene fabricada la torre.
Febrero 8: se buscara alternativa, llego piloteadora en sitio 
Febrero 15: se reporta detencion por orden, se decreta paro armado en elterritorio nacional durante 72 horas, se inicia el 14 Febrero  a las 6 am y termina 17 Febrero a las 6 am, por temor de lacomunidad no seingresa alsitio.
Febrero 22: no se ha podido trasegar por que no quieren trasnportar por el miedo sin que vayan a atenner represrias,continua detenido 
Marzo 1: se reanuda sitio apartir de hoy,trasegando triturado arena y acero,excavacion de pilotes (15),con elmaterial que logre llegar 
Marzo 8: excavacion de pilotes terminada( 27) y falta por fundir 12,se avanza en excavacion de las zapatas,no se ha llevado la torre ya que no se puede ingresar el material, nivel del rio bajo y el material se entra en lancha pequeña,9 se despacha la torre para estar llegando entre el miercoles y jueves.
Marzo 15: continua en excavacion de zapatas,los pilotes se fundieron, por la elecciones no permitieron trabajar el domingo, hoy se continua con el trasiego de la gramilla,torre en camino, se mantiene FC </t>
  </si>
  <si>
    <t>VCH.Santa Ines</t>
  </si>
  <si>
    <t>9. DETENIDO</t>
  </si>
  <si>
    <t>Propietario</t>
  </si>
  <si>
    <t xml:space="preserve">Noviembre 19: Contrato radicado, consulta previa
Noviembre 30 : hoy 30 Nov se inicia , no requiere consulta previa 
Dicimebre 14:ya se inicio, elcontratista estuvo en sitio y elposte se entrega laotra semana y estan validando eltema de la cimentacion
Diciembre 21: se mantiene FC Y continua igual 
Diciembre 28: En sitio en fabricacion del poste, validacion de trasiegos. Se mantiene FC
Enero 4: esta complicado por el material agragado de la cimentacion y el cerramiento, por que el material no se consigue en la zona y toca moverlo desde otro lado, posiblimente se mueva FC 
Enero 11: las lluvias han retraso la obra, se mantiene FC, poste trasegando y se mantiene FC 
Enero 18: se detiene aparecio otro dueño delpredio,no permitieron continuar con la ejecucion,se escala caso.
para ingresar al al predio $5.000.0000, como prima inicial para continuar con las laboresmano deobra en la zona no calificada,Exige un pago por la protección en la zona. Comprarle el material al resguardo indígena, no podría usar los proveedores directamente de la cantera. Aumentando los costos,se escala caso validar las condiciones contractuales y titularidad del predio para continuar la construcción.
Enero 20: en respuesta a escalamiento se solicita validar otras opciones por que hay problema de titularidad que nos detiene la implementación pues a la fecha es quien figura en el folio de matrícula quien podría celebrar el contrato hasta que se decida el proceso de revocatoria del acto administrativo de adjudicación de esas tierras a favor de particulares sin el consentimiento de la comunidad.  
Enero 25: continu detenido.
Febrero 8: continua detenido 
Febrero 15: continua detenido 
Febrero 21: segun respuesta de caso escalado elpredio pertenece a un resguardo indigena,se informa que para poder ingresar es necesario contactar algobernador del cabildo.
Febrero 22:contratista informa al ingresar al sitio el propietario que figura pone los candados y solicita el retiro del personal. Es la misma respuesta que dio el negociador hace un mes y al parecer no se ha realizado nada más.
Marzo 1: continua detenido, esta semana se va hacer otro acercamniento 
Marzo 8: se realizo contacto con el cabildo indigena y se espera que esta semana se puedan reunir
Marzo 15: se hablo con el gobernador y autorizo el inicio, ayer se ingreso a la zona por que hay retenes en la via,pendiente la siguinete semana 
</t>
  </si>
  <si>
    <t>CAD.San Lorenzo</t>
  </si>
  <si>
    <t xml:space="preserve">Comunidad </t>
  </si>
  <si>
    <t>Noviembre 29: Contrato radicado 
Diiciembre 2: Ok estudios tecnicos 
Diciembre 16:  se envia declaración juramentada de parte de CICSA por la imposibilidad de inicio de obra en el sitio y audio enviado por el señor gobernador del resguardo, quien manifiesta que el punto elegido para la ubicación de la antena ha sido cancelado por dificultades con el dueño del predio y solicita que se proceda de manera inmediata en cualquiera de los otros dos puntos tomados en la última visita de rebúsqueda
Enero 3:sitio detenido por comunidad
Enero 5: la única opción viable que queda es la OPCION 10, ya que la 8 se cayó por problemas en el terreno y la 9 es la que el gobernador indica que el propietario se niega a ceder el predio.en conjunto con RF e Implementación revisando en el sector la posibilidad de adelantar una solución temporal (tipo poste) pero para eso tenemos que esperar que el personal que está en zona logre identificar la líne a de vista para Tx. se hace la salvedad que es una solución temporal y de menor escala que lo planeado para el proyecto
Enero 7: es necesario que se aclare el tema de la contratación de ese predio, ya que el propietario de la OPCION 10 no dejó ingresar a realizar trabajos hoy en el sitio, debido que su propiedad no hace parte del Cabildo y que si se quiere colocar allí la solución es necesario que se haga una negociación directamente con él.
Enero 11: sitio detenido  nuevamente por discusiones internas entre Gobernador y propietarios de predios: Caso escalado en comité de seguimiento con Dirección Jurídica. Adriana Duque da indicaciones a Adquisición de sitios para levantar acta entre los involucrados junto con la Defensoría del Pueblo para soportar ante el Mintic.se notifico que elministerio nos dio plazo</t>
  </si>
  <si>
    <t>CHO.Miacora</t>
  </si>
  <si>
    <t>Consulta Previa</t>
  </si>
  <si>
    <t xml:space="preserve">Diciembre 7: Contrato radicado 
Diciembre 15: ok estudios tecnicos </t>
  </si>
  <si>
    <t>BOL.La Esperanza</t>
  </si>
  <si>
    <t>INGERREDES</t>
  </si>
  <si>
    <t>Orden Público</t>
  </si>
  <si>
    <t xml:space="preserve">Septiembre 27: Contrato Radicado
Octubre 7: hoy se da inicio
Octubre 14: Iniciando en sitio, pendiente diseño de cimentación. 
Octubre 21: la finalizacion de fabricacion es para el 15/11/2021, el informe se envia hoy para escalar el caso con IVALUA
Octubre 28:se mantiene FC, empiezan cimentacion el lunes 1  Nov
Noviembre 4: compromiso de terminar la estructura , estan trasegando  por maestra
Noviembre 18:  se detiene sitio estan  en el proceso de conseguir personal y hay problemas de orden publico 
Noviembre 23: Se obtuvo Contacto con Líder comunitario para conseguir personal de la zona buscando que no se tenga problema con los grupos al margen de la Ley.  Pendiente entrega de soportes
Diciembre 2: se reanuda sitio y pasa a cimentacion se proyecta nuevo FC 15 Enero
Diciembre 16: barranco cerca quedo aclarado en cuanto obra civil, el aliado se va reunir con el secretario de planeacion, se va enviar la coordenada donde va quedar, pendiente soluciony proyecctar nuevo FC ,se detiene sitio por negocion 
Enero 5: solucionado y aclarado lo dela coordenada donde va quedar, sitio continua detenido por lacuasal orden Publico llego grupo armado almargen de laley donde se openen a la construccion de la estacion base ya que manifiestan que les estan quitando parte de la via.
Enero 13: esta semana pendiente reunirse con la comunidad para que permitan avanzar con la obra, se alcanzo a realizar excavacion y la torre esta en 75 % de fabricacion.
Enero 18: se espera que eldia sabado se vuelvan a reunir por que estan solicitando algo de extorcion, pendiente soportes.
Enero 27:los grupos al margen de la ley se estan presentando  cada 8 dias pero la gente de la zona da la recomendacion que no continuen con las obras, espera que dia sabado se reunan para validar que pretencion tienen.posiblemente mañana nos definen.
Febrero 1: grupo almargen de laley manifiesta que su interes es dinero, el dia jueves se vueleven a reunion para conciliar.regional envia declaracion extrajuicio.
Febrero 8: no se ha llegado a ningun acuerdo, sitio continua detenido,compromiso de enviar denuncio 9 Febrero
Febrero 15: sitio continua detenido 
Febrero 22: continua detenido,sin avance 
Marzo 8: el grupo del ELN manifesto que no estan interesados en la contruccion de la estacion base,pendiente visita a sitio.
Marzo 11: se escala caso solicitando cambio de aliado ya que el aliado actual manifiesta no contionuar con la obra por problemas de orden publico,tema escalado a juridica.
</t>
  </si>
  <si>
    <t>Pendiente</t>
  </si>
  <si>
    <t>NAR.Vuelta Larga</t>
  </si>
  <si>
    <t>PTE</t>
  </si>
  <si>
    <t>Continúa en armado de torre.  // Abril 16: Se mantiene FC a 5 de mayo, avance parcial // Abril 19: Hijos del propietario continúan deteniendo la obra.  Avanza armado de torre a 36m.  Material en sitio.  // Abril 21: Se mantiene FC y condiciones.  Se indica contacto de negociadora a Contratista de OC // Abril 23: Se mantiene trabajo a media marcha.  En comunicación con Yolima Plata  // Abril 26: Continúa trabajo a marcha media.  Mantenemos FC // Abril 28: Se mantienen condiciones, se mantiene FC // Abril 30: Se mueve fecha de prioritarias al 10 de mayo. // Mayo 3: Adquisición de sitios confirma consulta previa ok en sitio, se pueden reanudar trabajos a plena marcha.  Se informa a Regional y aliado condiciones de la aprobación.  Armado de torre a 60m.  Vistiendo torre .  Sitio con Planta definitiva. // Mayo 4: Se mantiene FC.  Sitio con Planta. // Mayo 5: Prioritarias para el 10 de mayo.  Adecuaciones en piso.// Mayo 7: Se mantiene Fc para el 10 de mayo.  Enfrentamientos en la zona.  Pendiente fundir Placas en sitio.  Se suspenden trabajos por el día de hoy.  Se espera que el fin de semana la situación se calme. // Mayo 10: Situación de orden público, pendiente envío de declaración juramentada.  Población desplazada por enfrentamientos entre grupos al margen de la ley.  // Mayo 12: Continúa detención de orden público, personal en Barbacoas, posibilidad de avance por decisión del Gobierno para suspender erradicación aérea hasta que se de consulta previa. // Junio 2: Se está buscando contacto con el Teniente que indicó el mayor Rubio. // Junio 4: No se ha logrado comunicación con el Teniente, comunidad informa que no hay gente en la zona // Junio 8: No se ha logrado comunicación con la Fudra, en apoyo con presidente de la junta de acción comunal. // Junio 11: No se ha logrado comunicación con la Fudra, continuan acercamientos con la Junta // Junio 15: Se logró comunicación con el coronel de la fudra, se está buscando apoyo de la comunidad, porque el coronel dice que realizaría acompañamiento, pero se debe acordar con la comunidad.// Junio 16: Comunidad inició regreso, se espera regresar a sitio en W25.// Junio 21: Personal en sitio estará en sitio entre jueves y viernes, se espera tener personal en sitio el viernes 25.  Pendiente adecuaciones en piso. // Junio 25: Comunidad no ha podido regresar a la zona, no se logró envío de personal a sitio. // Junio 28: Continúa situación // Julio 2: Comunidad no ha regresado a la zona.  Aún no han obtenido go para regresar // Julio 6: Se mantiene situación, comunidad regresará a sitio el 14 o 15 de Julio.  Se iniciarpa desplazamiento a la zona en W28.  Se retomará en esta semana proyecto // Julio 9: Se mantiene condición de regreso de la comunidad al cacerío.  Ingreso de personal en W28 // Julio 12 y 13 : El viernes 16 se confirmará si se pueden reiniciar activades. // Julio 14: No se pudo ingresar al sitio, siguen enfrentamientos en la zona. No hay personal en la veredas, estan en las cabeceras Barbacoas. Se solicita actualizar soportes. 19 de Julio: siguen los combates y no se ha podido ingresar. la Junta de Acción comunal manifiesta que no hay condiciones en este momento. Cicsa remitirá nuevamente comunicación a copei. // Julio 21: Se enviarán nuevos soportes porque se presentan de nuevo combates.  Comunidad no ha regresado a la zona. // Julio 23: Se tiene reunión el 26 de julio y se buscará acta de compromiso para que la comunidad acompañe. // Julio 26: Reunión cancelada, comunidad informa que condiciones están muy difícil.  Se tendrá soporte escrito de la comunidad.  Teniente fue cambiado, se está buscando nuevo contacto.  // Julio 27: No se ha logrado comunicación con el nuevo coronoel.  Comunidad indica que no se permite ingreso.  // Julio 30: Teniente Guarnizo, F3 Fudra 2.  No se ha logrado comunicación con el teniente.  Presidente de la Junta de acción comunal continúa recomendacion de no ingreso a la zona.// Agosto 2: No se ha logrado con el teniente.  Junta de acción comunal mantiene su recomendación de no ingreso al sitio.  // Agosto 3: No se ha logrado con el teniente Guarnizo // Agosto 6: Tres grupos al margen de la ley en combates, comunidad abandonó la zona.,  Junta de acción comunal recomienda que mientras ellos no estén en la zona el aliado no ingrese a la zona.  Se generará oficio desde la Gerencia de Seguridad a FFMM // Agosto 10: No ha retornado la población civil a la zona.  Seguridad informa que enviará el oficio pero no se garantizan condiciones para el contratista si no hay comunidad en la zona. // Agosto 13:  Se mantiene situación de desplazamiento.  // Agosto 17: Se recomienda desde seguridad mantener apoyo con la junta de acción.  
Agosto 27: Continúa situación de desplazamiento.
Agosto 31: Contacto con el mayor rubio, contínua situación de desplazamiento de comunidades de negritos y Vuelta Larga.  Se está definiendo si habrá retorno o reubicación de la comunidad.
Septimebre 3: continua igual
Septmebre 3: contnua igual
Septimebre 7 : continua sin cambios 
Septiembre 21: Conversación con el mayor Rubio del Copei.  Jurisdicción de unidad Militar cambió, ahora estará en manos de la Fudra.  La próxima semana se tendrá contacto con el comendante de la Fudra para validar posibilidades de Ingreso.
Septiembre 28: 21 de septiembre, el mayor Rubio confirma que la zona está en transición, está llegando la fuerza de despliegie rápido #2, La Frudra pide una espera, porque sólo ha llegado una compañía de 72 hombres asegurando el puesto de mando, pendiente llegada de resto de unidades.
los habitantes del sector continúan en el casco urbano de Roberto Payan, esta tomando control en la zona la Fuerza de Despliegue Rápido No.2, el cual se encontraba asignado a la Armada Nacional, estan haciendo relevo actualmente.
Octubre 5:se envia solicitud de apoyo y acompañamiento de seguridad al despliegue  en jurisdicción del municipio de Roberto Payan, donde se solicita  apoyo de acompañamiento y seguridad para que 
nuestros equipos de ingenieros y contratistas, puedan adelantar dicha tarea
Octubre 8: a espera de respuesta del oficio que se envio.
Octubre 12: se volvio a enviar solicitud a espera de respuesta
Octubre 19: no hay avance de ningun de las solicitudes, hoy se envia nuevamante el oficio
Octubre 26:a espera de respuesta a los requerimientos enviados al BADRA6
Noviembre 5: se envia nuevamante oficio BRADA 6,respuesta sobre oficio Referente a su solicitud quiero comentarle que tanto el oficial de Operaciones de la Fudra 2, como el comandante del Batallón (Badra 6) con Puesto de Mando en Roberto Payan ya están enterados de la situación. Me piden que le comunique que en el lapso de 15 a 20 dias van tener disponibilidad de tropas para ese sector.
Niviembre 11:se envia comunicacion recibida el dia de ayer por parte del COPEI Nariño, donde confirman que ya hay personal de ejercito en la zona de Vuelta Larga, se debe tener la informacion informacion de personal, cronograma de labores y tiempo estimado en zona para enviar esta informacion al COPEI y al comandante del BADRA6
Noviembre 19: se espera de cronoigrama para solicitare a suegiridad cordinacion 
Noviembre 23: El Coronel Gómez, comandanre del BADR, inció que aún se están organizando para iniciar la toma del dispositivo en ese sector.  Comunicaciones vía teléfono.  El fin de semana estuvo personal en sitio, se realizó inventario y tomaron fotos.  Pendiente envío de cronograma.
Noviembre 30: no hay respuesta por que a nivel nacional  estan en elecciones y estan concentrados en las elecciones consejo cumunitariso juveniles 
Diciembre 3:no hay novedad  ni respuesta por las elecciones y estan concentrados en las elecciones 
Diciembre 7: ningun avance 
Diciembre 10: esta pendiente confirmacion por traslados de personal .contratista confirma que elrio esta seco y no puede llegar con los materiales, no se tiene respuesta,estan haciendo traslado de personal .
Diciembre 16: hasta el moneto no se tiene respuesta de ninguna unidad militar
Diciembre 21: de acuerdo a lo que informa el coronel gomez vadra 6 van a tener  gente alla en 10 dias.
Enero 7: el 28 de diciembre  se envio  mensaje por whatsapp el Coronel Gomez del BADRA6 para mirar el tema de apoyo, no se ha recibido respuesta y no fue posible comunicacion via telefonica, se va  a buscar direccion de correo y oficio,en el transcurso del dia de hoy voy a enviar oficios a los nuevos comandantes de unidades para solicitud de apoyos
Enero 11: se tuvo contacto el 10 Enero con el Coronel Gomez del Badra 6, quien confirma que apartir del 15 Enero habra tropa en el sector,solicita confirmar exactamente el tiempo de duracion de la obra ya que en oficio enviado por Jefatura de Estado Mayor de Operaciones le hablan de 12 semanas l coronel manifiesta que ese lapso de tiempo es dificil mantener tropa en sitio, mas teniendo en cuenta que se aproxima el dispositivo de plan democracia a nivel nacional.
Enero 14: entre el 15 y el 17 esta llegandopersonalalsitio.
Enero 17:  El rio Ispi que es el rio que conduce de Roberto Payan a la vereda Vuelta Larga, esta con un caudal muy bajo razón por la cual el acceso está complicado y se han incrementado notablemente los precios de transporte hacia la vereda
La torre estuvo abandonada 8 meses y la selva ha hecho su trabajo, la estación está completamente cubierta de maleza, el cemento se dañó, el material pétreo se contamino y está lleno de maleza, los ángulos del cerramiento se oxidaron y están inservibles.
 No se encontró nada de lo que se deje en el sitio ya que el retiro fue inmediato y no dio tiempo de retirar nada, por lo cual muchas cosas fueron robadas tal como el material eléctrico que teníamos en sitio.
Actualmente no hay ningún material en la zona todo se encuentra o dañado o fue hurtado, se solicita se autorice el formato de trasiego ya que es necesario volver a llevar material para culminar las placas de tanques, equipo y planta. cerramiento y todo lo eléctrico.
Enero 18: se necesita aprobacion de trasiego adicional,se cerraron todas las OT,logar orden de trabajo,ejercito esta en zona
Enero 25: hasta la semana pasada habia tropa en sitio no ha tenido comunicacion con el mayor Vasquez , el rumor en la zona es que claro envio el ejercito por lo cual la orden de la guerrilla es que quien colabore con el proyecto tendrá consecuencias, por lo cual ningún lanchero los queiere transportar,  Es necesario esperar hasta que se vaya el ejército para que nuevamente las juntas de acción comunal de la zona realicen una nueva conversación con la guerrilla para destrabar el proceso y lograr culminar la obra
Enero 31:sin avance,mientras este el ejercito la comunidad no permite el ingreso a la zona .
Febrero 7: la comunidad no permite elingreso minetras el ejercito este en lazona.</t>
  </si>
  <si>
    <t xml:space="preserve">JUAN  CARLOS GONZALEZ </t>
  </si>
  <si>
    <t>CAQ.Pto Napoles</t>
  </si>
  <si>
    <t>BASA</t>
  </si>
  <si>
    <t>// Abril 23: Se buscó manejo con la comunidad, pero la líder comunitaria no ha apoyado.  Reunión en fin de semana // Abril 26: No se logró comunicación con la líder comunitaria.  Se logró aclarar tema de dineros pendientes de pagar, se espera solución en W17.  // Abril 30: Quedó aclarado el tema de dineros pendientes. Se está buscando comunicación con la líder comunitaria para realizar el pago. // Junio 18: Se estableció contacto con la comunidad, no se tiene apoyo.  // Julio 6:Se intentó nuevo acercamiento de la comunidad pero no se logra  apoyo.  Herramienta y material en sitio. 19 de Julio: el personal salió del sito // Agosto 6: En comunicación con el Coronel Fredy Mora Rojas del BR 12 se informó que se requieren unos 5 meses para coordinar la logística y garantizar acompañamiento de las FFMM en la zona. // Agosto 10: Seguridad envió acta de reunión como soporte de la respuesta. // Agosto 13: Se mantiene condición. // Agosto 17: Sin cambios, se generó oficio para el comando específico del Caguan buscando respuesta por escrito.  
Agosto 27:Comando Superior respondió de mala forma a las solicitudes para este sitio.  Desde Seguridad se dará manejo al tema.  Continua Pendiente respuesta
Agosto 31: Viernes se ofició al comando mayor del Caguan nuevamente,  se está buscando nuevo contacto con el coronel Moya, quien lidera Batallón de Peñas Coloradas, se buscará hablar con él hoy a las 3pm.  También se está buscando contacto con el General Florez, comandante de fuerza de tarea Omega.
Septiembre 3: pendiente gestion ministerio de defensa , segun solicitud del CEC
Septimebre 7: no es posible realizar el apoyo al sitio
Septiembre 10: se va llevar a la mesa del ministerio
Septiembre 14: se va tratar el tema en la mesa con el Mintic  para que el ministerio define de quien es reponsabilidad 
Septiembre 21: continua igual
Septiembre 28:  reunión con General Florez Cuervo (Fuerza Omega), para definir responsabilidades operativas en la zona, quien sugiere definir con el General Tafur.  Se dirige comunicación al General Tafur, comandante del comando conjunto #3, SurOriente buscando que se asigne responsabilidad a una unidad.
Octubre 1: Comando conjunto #3 Sur Oriente, solicitando definición para prestar el apoyo
Octubre 5: pendiente respuesta de carta enviada 
Octubre 8: se envio comunicacion al comando # 3 espera de respuesta, ese tema se trato el dia miercoles con el mintic y el comando general
Octubre 12: se volvio  a enviar comunicacion a espera de respuesta 
Octubre 19:  no hay avance de ningun de las solicitudes, hoy se envia nuevamante el oficio
Octubre 26: a espera de respuesta de requerimiento remitido del CCON3 a la FT Omega
Noviembre 5: continua igual 
Noviembre 9: se envio requeriminto al SEC.
Noviembre 23: No se ha recibido respuesta al SEC, se realizó comunicación con el cabo Andrés Narvaez y se informó que los mandos se encuentran en Florencia Caquetá. organizando el Plan Democracia que respaldará las elecciones.  NO se tiene confirmación del acompañamiento.Se volvió a realizar requerimiento por escrito.
Diciembre 3:no hay respuesta del SEC
Diciembre 6: ninguna novedad,hoy se envia requerimiento especifico del caguan y esta pendiente de respuesta 
Diciembre 10: en espera de respuesta,se envio oficio nuevamante eldia 7 Dic al comando especifico del caguan, se ha tratado de contactarlos via wahsap o via telefonica y no se logra contacto.
Diciembre 16: al momento no se ha recibido respuesta de ninguna unidad militar.
Diciembre 21: la semana pasada se envio nuevamante el oficio
Enero 7: no se ha recibido respuesta, hoy voy a enviar comunicacion de nuevo
Enero 11: se envia nuevamente oficio al coronel cesar Dario Montoya solicitando aporyo de acompañamiento y seguridad para que el equipo de ingenieros y contratistas puedan adelantar avance de las obras.
Enero 13:Se tuvo comunicación telefónica con el Coronel Albino del Comando Especifico del Caguán donde manifiesta que con el fin de planear el apoyo solicitado para el sector de CAQ.Puerto Nápoles, requieren con carácter urgente el dato de tiempo requerido para la culminación de la obra en sitio así mismo a partir de que fecha se iniciarían nuevamente los trabajos
Enero 14: se espera para laprimera semana de febrero estariasn ingresando a sitio,desplazar torre mas o menos 5 semanas para obra civil y 4 semanas para implemetancion.
Enero 18: se envia comunicacion al Mayor castellanos del COPEI dela 6 division y se esta en espera de comunicacion
Enero 25: se envio nuevamante oficio el dia de ayer 24 Enero   al  comando especifico del caguan  solicitando acompañamineto y seguridad.
Enero 31: sin avance, no hay respuesta sobre el oficio que se envio.
Febrero 7: no hay respuesta.
Febrero 16:se envia nuevamamte oficio solicitando confirmacion acerca de avances sobre solicitud de apoyo realizado en documento que se envio el  10 de enero.
Febrero28:se solicita nuevamante confirmacion de avance sobre solicitud de apoyo realizado el 10 de enero</t>
  </si>
  <si>
    <t>CAU.Mendez</t>
  </si>
  <si>
    <t>ING DEL HUILA</t>
  </si>
  <si>
    <t>CAU.Sabana</t>
  </si>
  <si>
    <t>// Abril 23: Estructura fabricada ok.</t>
  </si>
  <si>
    <t>PUT.Resguardo</t>
  </si>
  <si>
    <t>HB SADELEC</t>
  </si>
  <si>
    <t>Abril 23:  Estructura fabricada.</t>
  </si>
  <si>
    <t>NOR.Vetas Central-2</t>
  </si>
  <si>
    <t xml:space="preserve">ACJ </t>
  </si>
  <si>
    <t xml:space="preserve">Agosto 6: Comunidad y propietario están amenazados por parte de grupos al margen de la ley.  FFMM (Coronel Molina) recomienda darle manejo con la Alcaldía y la comunidad.  Seguridad solicita un soporte de socialización con la comunidad para iniciar nuevamente apoyo con FFMM
Agosto 31.: continua pendiemte con la socializacion .
Septiembre 7 : se solicito socializacion
Diciembre 14: el 18 de noviembre se envio elaudio donde se indica que no hay permiso para para la estacion base 
Enero 4:  se escala caso Agradecemos la confirmación para retomar las gestiones de socialización (para los estudios de suelos y el inicio de la ejecución). De lo contrario adjuntar las evidencias que nos soporten los inconvenientes para retomar
Enero 5: larespuesta es que la negativa se mantiene y es de caracter definitivo.y no se envia la informacion por escrito ya que la comunidad y lideres les da temor
Enero 18: sin avance 
Enero 25: sin avance </t>
  </si>
  <si>
    <t>VCH.Sarrapia</t>
  </si>
  <si>
    <t>Noviembre 22: Contrato radicado, consulta previa</t>
  </si>
  <si>
    <t>VCH.Sunape</t>
  </si>
  <si>
    <t>VCH.Nacuanedorro</t>
  </si>
  <si>
    <t>VCH.Tuparro</t>
  </si>
  <si>
    <t>GUV.Barranco Ceiba</t>
  </si>
  <si>
    <t>Noviembre 19: Contrato radicado, consulta previa</t>
  </si>
  <si>
    <t>VCH.La Raya</t>
  </si>
  <si>
    <t>VCH.Siare</t>
  </si>
  <si>
    <t>VIA VoBo INCIO DE OBRA</t>
  </si>
  <si>
    <t>FECHA VoBo INICIO DE ORA</t>
  </si>
  <si>
    <t>FECHA DE INICIO DE OBRA APLICATIVO</t>
  </si>
  <si>
    <t>DIAS ENTRE VoBo Y HOY</t>
  </si>
  <si>
    <t>FC ESTUDIOS TÉCNICOS</t>
  </si>
  <si>
    <t>ENTREGA ESTUDIOS</t>
  </si>
  <si>
    <t>OK ESTUDIOS</t>
  </si>
  <si>
    <t>ALIADO OC ASIGNADO</t>
  </si>
  <si>
    <t>OBSERVACIÓN</t>
  </si>
  <si>
    <t>PLANTA?</t>
  </si>
  <si>
    <t>FC FIN FABRICACIÓN</t>
  </si>
  <si>
    <t xml:space="preserve">PLAZO MINTIC </t>
  </si>
  <si>
    <t>MES PROYECCIÓN</t>
  </si>
  <si>
    <t>RFIC V0</t>
  </si>
  <si>
    <t>RADICADO MINTIC</t>
  </si>
  <si>
    <t>Año 2</t>
  </si>
  <si>
    <t>SUC.Tierra Santa</t>
  </si>
  <si>
    <t>Contrato Radicado</t>
  </si>
  <si>
    <t>Noviembre 9: Contrato radicado
Noviembre 23: Estudio ok, FC 3 de febrero
Diciembre 16: demora en trasiego por diseños, pendiente revisar y se escala APU 
Enero 6: se  escala caso a IVALUA , pendiente confirma bien el FC cuando apruben el trasiego
Enero 13: pendente el dia de hoy solicion de aprobacion trasiego, esta pendiente que el aliado cargue lo del trasiego.
Enero 20: se carga formato 14 Enero para aprobacion de trasiego,pendiente que compras lo apruebe, por incumplimineto delcontratista ha tenido retrasos porenvio de aprobacion de trasiego.
Febrero 1: iniciando ciemntacion, el trasiego se aprobo  el 21 Enero.piloteadora llega el dia jueves, no esta aprobado elAPU de los micropilotes,toca elevarlos por zona inundable 
Febrero 8: exacavcion de micropilotes y trasiego de materiles 
Febrero 15: micropilotes fundidos 50 % de cimentacion,torre en sitio, armando aceros, la cimentacion la funden el dia 19 Febrero,semantiene FC 
Febrero 22: se funde cimentacion el dia de mañana,torre en sitio,continua en cimnetacion, se mantiene FC 
Marzo 1: continua en cimentacion por tema delparo no sepudo transporat el cemento,torre en sitio ,semantiene FC 
Marzo 8: continua en cimentacion,terminando excavacion de muro de contension,por tema del paro se traso la obra 8 dias por el suministro de material , se han presnetado lluvias,torre en sitio el dia de mañana se empieza a montar
Marzo 15: terminada cimentacion, pasa armado de torre 42 metros y se esta trabajando en el muro de contension, se mantiene FC, se esta trasegando material.</t>
  </si>
  <si>
    <t>Pendienrte</t>
  </si>
  <si>
    <t>JUAN MANUEL IGUARAN</t>
  </si>
  <si>
    <t xml:space="preserve">Suroccidente </t>
  </si>
  <si>
    <t>CAU.Santa Rosa Patia</t>
  </si>
  <si>
    <t xml:space="preserve">Noviembre 9: Contrato radicado
Noviembre 30: pendiente aprobacion trasiego 
Diciembre 17:  visto bueno interventor trasiego 3 Dic pendiente respuesta de compras
Enero 12: zona difici lpo rorden publico, el 11 se logro contacto con elque atiende la zona ,en espera de lagestion,sitio sin iniciar
Enero 21: se reporta derrumbes en el camino que no permite el ingreso, el aliado manifiesta revisar el precio del trasiego o renegociar
Enero 25: llegaron a sitio la semana pasada y estan en excavacion 5 kilomteros en trasiego en mula pasa a cimentacion ( excavaciones)
Enero 31: estructura se despacho, trasiego complejo y los derrumbes de acceso,la estructura esta en punto de acopio.
Febrero 9: se mantiene FC 
Febrero 14:pasa armado de torre 70 %,cimentacion 100 % , se mantiene FC 
Febrero 21: 100 % armado de torre 
Marzo 3: se presneta afectaciones con derrumbes, no se ha podido ingresar ,obra civil terminada.va con energia comercial,se mantiene FC 
Marzo 14: adecuaciones en piso, se presneta afectacion de ingreso por derrumbes 
Marzo 17: las adecuacion en piso ciompletas, la proxima semana se espera tener red construida,obra civil terminada y se adelanta sitio, red comercial </t>
  </si>
  <si>
    <t>CAQ.La Paz 1</t>
  </si>
  <si>
    <t>Septiembre 17: Contrato radicado
Octubre 1: torre de 80 metros, se inica paartir de mañana 
Octubre 8: estan iniciando escavaciones, la otra semana envian el trasiego
Octubre 22: se inicia en sitio el 25 OCT
Octubre 29: el fin  de semana  inician excavaciones de cimnetacion y ya la torre esta lista 
Noviembre 5: se escala caso a IVALUA 
Noviembre 12: pendiente por aprobacion de trasiego 
Diciembre 17:  se mueve FC  por que el trasiego se aprobo el 3 Dic 
Enero 7: terminando excavacion,semantiene FC 
Enero 14: 100 excavacion y armando hierro,se cayo un puente donde pasan el material y lo estan arreglando 
Enero 21: la otra semana inician armado de torre, terminando cimentacion fundida al 80 % , se mantiene FC 
Enero 28: se mueve FC por que elpuente que se cayo retreaso la obra ,fc antes 15 febrero 2: continua en cimentacion en paralelo se adelantan el tema de placas , torre en sitio de acopio por temas de lluvias ha tenido retrasos 
Febrero 16:retrasos por lluvias y caminos,se mantiene FC ,Ttrasegando torre, montaje de torre 19
Febrero 21: se reporta lluvias,se termino fundida de cimentacion 
Febrero 23: se termino de fundir los keyston, se mueve FC por trasiego complejo y la comunidad solicito arreglo de puentes y vias de ingreso las cuales deben ser corregidas para contoinaur con eltrasiego,vestias mientras se arreglaban los puentes  y laslluvias que se ha presnetado han afectado elavance de obra 
Febrero 25: cimentacion 100 % y se pasa armado de torre,prearmando elmaterial ,semantiene FC 
Marzo 2: placas fundidas y se esta trabajando en el TGD,se esta pensando a montar torre,se mantiene FC 
Marzo 7: continua en armado de torre,pendiente validar informacion y avance, se mueve FC por lluvias , en piso se cumple con las condiciones pero  el arnado de torre ha tenido retrasos  
Marzo 11: 46 metros de altura de la torre, el lunes no se pudo trabajar ya que aparecion un cadaver y se cito al personal d ela obra donde indicaron unas instrucciones , se mantiene FC ,se llego con la planta en sitio pero la propietaria no permite el ingreso manifiesta que quein responde por el terreno afectado una posible solucion es vender el tereno donde se instalara la planta.
Marzo 16: obra civil terminada,pendiente validacion de ingreso de planta.
Marzo 18: pndiente validacion ingreso de planta.</t>
  </si>
  <si>
    <t>CAU.San Martin</t>
  </si>
  <si>
    <t>ING. DEL HUILA</t>
  </si>
  <si>
    <t xml:space="preserve">Enero 19: Contrato radicado
Febrero 2: ok estudios tecnicos pendeinte definir fecha ya que esta pendiente confirmacion presupuestal del aliado que genero RF 
Febrero 14: sitio dificil dos estaciones de malacate,
Marzo 4: se visito el dia de ayer, se estuvo habalndo con la comunidad y se va empezar a implemnetar tarabita,pendiente aporbacion de trasiego,propietaria manifiesta que se le debe pagar las matas de cafe que hay que tumbar.
Marzo 7: ya se aprobo el trasiego,personal en sitio,adeciones de tarabita, se requqier de diseño el ingeniero estructural esta trabajando 
Marzo 14: se escala caso la dueña está cobrando los cafetales que se verían afectados dentro del área contratada por hacer la E.B como área técnica se están reconociendo los cafetales externos, favor confirmar si quedo así estipulado en el contrato para no tener sobrecostos en este ítem,como área técnica se están reconociendo los cafetales externos, favor confirmar si quedo así estipulado en el contrato para no tener sobrecostos en este ítem
Marzo 18: se esta realizando trasiego de material, </t>
  </si>
  <si>
    <t>2. DISEÑO DE TORRE</t>
  </si>
  <si>
    <t>LUIS FERNANDO MURCIA</t>
  </si>
  <si>
    <t>PUT.Gallinazo</t>
  </si>
  <si>
    <t xml:space="preserve">Enero 19: Contrato radicado
Enero 29: ok documetacion tecnica
Enero 31: diseños, el calculista esta realizanzo la validacion del sitio 
Febrero 4: se remiten diseños 8 Febrero,personal en sitio  Febrero 9,trasiego aprobado,fabricacion de torre 24 Febrero, torre en sitio 1 Marzo, cimentacion 16 Marzo,torre con altura 6 Abril, adecuaciones 13 Abril.
Febrero 9: no dejaron ingresar alsitio ,pendiente validacion elviernes 
Febrero 14: hoy se realiza replanteo,trasiego aprobado, 14 perosonal en zona para coordinar el moviineto de material con la comunidad,torre fabricada , se mantiene FC 
Febrero 21: se inicia excavacion y material de cantera,se mantiene FC 
Marzo 4: continua en cimentacion,armando hierro,se mantiene FC 
Marzo 14: se mantiene FC ,continua en cimentacion 80 % 
Marzo 18: cimentacion 100 % y se empieza con emsamble de torre, el marte llega personal en sitio, se mantiene FC </t>
  </si>
  <si>
    <t xml:space="preserve">LUIS FERNANDO MURCIA </t>
  </si>
  <si>
    <t>Año 2-3</t>
  </si>
  <si>
    <t>CAQ.Zabaleta</t>
  </si>
  <si>
    <t xml:space="preserve">Diciembre 1: Contrato radicado
Diciembre 7: no se  tiene estudios tecnicos y se proyecta FC para 31 Marzo 2022
Diciembre 15: ok  estudios tecnicos 
Enero 14: semantiene FC
Enero 31: diseños aprobados,el pesonal sale esta semana para alla y organizando tema de trasiego
Febrero 11: se ingresa a sitio se valido trasiego y definir logistica para el traslado de material,hoy se envia formato para escalarlo a caso a ivalua, 15 febrero empizan excavaiones, 28 Febrero se despacha laestructura
Febrero 18: logistica del trasiego para llevar el material,ya se hizo el replanteo
Febrero 25: replanteo,estan en excavciones y la proxima semana llega elprimer material,trasiego cargado,pendiente aprobacion y pasa a cimentacion,se mantiene FC latorre se despacha 4 Marzo
Marzo 7: se continua en cimentacion,armando hiwrro,excavacion 50 %, se mantiene FC 
Marzo 11: continua en cimentacion,excavacion se finalizo 50 %, se tuvo inconveniente para coordinar el ingreso al personal a la zona,no se ha despachado la torre,se despacha el dia martes ,posiblemenete se mueva FC,pendiente seguimiento
Marzo 16: continua en cimentacion, la torre se despacha hoy,se mueve  FC complejidad de trasiego 1 mes y medio trasegando material por afectacion de lluvias,acceso de material  
Marzo 18: se continua transpprtando material para empezar la fundicion de zapatas,continua en cimentacion,trasiego de torre </t>
  </si>
  <si>
    <t>SUC.Palmaritico</t>
  </si>
  <si>
    <t>WB INGENIERIA</t>
  </si>
  <si>
    <t xml:space="preserve">Diciembre 23:Contrato radicado 
Enero 6: ok estudios tecnicos, no se proyecta FC ya que esta pendinete que compras apruebe el precio de la torre 
Enero 13: en fabricacion, se requiere trasiego a hombro, la otra semana entregan torre 
Enero 20: continua en fabricacion y se entrega a finales de este mes, semantiene FC 
Febrero 1: estructura fabricada, fecha de entrega en tre el 9 y 10 Febrero, excavacion,se mantiene FC 
Febrero 8: nivel freatico y toco cambiar cimentacion, se envio al calculista para dar solucion y se debe utilizar pilotes.entrega de nuevo diseño 9 Febrero
Febrero 15: se encontronivelfreatico,se escala caso a ivalua sobre el precio de pilotes 
Febrero 22: sitio requiere pilotes,pendiente aprobacion de trasiego, estructura fabricada, se escala caso a Juan Ernesto y a Hectror
Marzo 1:  se han presnetado lluvias,se adlano trazado y replanteo,torre fabricada,se mantiene FC ,10 dias en aprobacion de de APU
Marzo 8: retraso por trasnporte de material en el sitio por las lluvias,estan avanzando con los pilotes, se espera estar el dia jueves tener fundido los 3 pilotes,se despacha torre el dia jueves o viernes , se mantiene FC 
Marzo 15: ayer de transporto material en tractor por que la via se volvio nada por las lluvias,hoy estan en actividades de pilotaje,7 pilotes fundidos y hoy quedan los 12, 30 % de avance , la torre la despacahan el dia 18 Marzo </t>
  </si>
  <si>
    <t>SUC.Pueblo Buho</t>
  </si>
  <si>
    <t>BBC</t>
  </si>
  <si>
    <t>Febrero 16: contrato radicado
Febrero 22: plan B con sitio existente,celda portatil con realse.trasiego aprobado,pilotaje y relleno traegar se demoran 20 dias mas,pendiente aterrizar fecha de acuerdo al cronograma que se valide con el contratista 
Marzo 1: estructura con realse se proyecta FC 
Marzo 8: trasiego de material ha sido complejo por que partde del rui se seco y tocahacer parte en rio y otro en carretera y se esta acopiando materila en sitio, el dia de mañlana se empieza la cimentacion 
Marzo 15: se esta realizando excavacion  40 % en el 60 % del terreno, terminado de fabricar la torre para enviarla a galvanizar, entrega de torre en sitio para el 28 Marzo</t>
  </si>
  <si>
    <t>OK</t>
  </si>
  <si>
    <t>COR.Pueblo Seco</t>
  </si>
  <si>
    <t xml:space="preserve">COLSAGO </t>
  </si>
  <si>
    <t xml:space="preserve">Marzo 4: contrato radicado
Marzo 8: pendiente validacion de FC cunado se entregus estudios tecnicos 
Marzo:11: entrega de estudios tecnicos 
Marzo 14: ok estudios tecnicos 
Marzo 15: se proyecta FC, se tiene disponible celda portatil </t>
  </si>
  <si>
    <t xml:space="preserve">JAVIER  ALAPE </t>
  </si>
  <si>
    <t>CAQ.Balsillas</t>
  </si>
  <si>
    <t>ND</t>
  </si>
  <si>
    <t xml:space="preserve">Marzo 11: se incluye sitio pendiente radicacion de contrato,esta en negociocion,pendiente asignacion de contratista y validacion de structura disponible
Marzo 16: contrato radicado
Marzo 18: novedad por que las coordenadas se desplazaron 20 metros , pendiente estudios tecnicos y se proyecta FC </t>
  </si>
  <si>
    <t>CUN.Tibita Centro-2</t>
  </si>
  <si>
    <t xml:space="preserve">Diciembre 29: Contrato radicado
Enero 4: pendiente inicio de acuerdo a solicitud de  Edison Roso para sustentar el proyecto hacia la gerencia de R5
Enero 11:continua pendiente por solicializacion que pide Edison Roso.
Enero 14: envian estudios tecnicos 
Enero 18: se inician hoy  se proyecta FC 
Enero 25: programando llegada a sitio, se mantiene FC 
Febrero 8: estructura en fabricacion, en lista de esprea para galvanizadora
Febrero 15: estructura en fabricacion  y el 25 se despacha 
Febrero 22: se mueve FC por fabricacion y galvanizado hicieron retrasar la entrega de la celda,contratista apoya a realizar los movinetos sin la aprobacion de trasiego
Marzo 1: se mantiene FC ,continuen cimentacion
Marzo 8: se mantiene FC,pasa armado de torre 30 % 
Marzo 15: obra civil terminada 100 % </t>
  </si>
  <si>
    <t>David Castro</t>
  </si>
  <si>
    <t>ARA.El Caucho</t>
  </si>
  <si>
    <t>INTELEX</t>
  </si>
  <si>
    <t>Enero 11: contrato radicado
Enero 25: a espera de analisis de  estudios suelos para proyectar FC ( por las inunciones y nivel fraatico
Febrero 15:continua en fabricacion y se mantiene FC 
Febrero 22: avance en cimentacion , se reporta orden de oren publico por el paro armado , se mantiene FC 
Marzo 1: se mantiene FC,esta semana se culmina lacimentacion,torre trasegando 
Marzo 8: se mantiene FC,pasa armado de torre 20 % se empezo con los primeros montantes 
Marzo 15: posiblemenete se adlante una semana,se estan ejecutando el tema de energia, energia provisional</t>
  </si>
  <si>
    <t>DAvid Castro</t>
  </si>
  <si>
    <t>CAS.Los Chochos</t>
  </si>
  <si>
    <t xml:space="preserve">Marzo 10: Contrato radicado
Marzo 15: pendiente estudios tecnicos </t>
  </si>
  <si>
    <t xml:space="preserve">GIPPSY </t>
  </si>
  <si>
    <t>ARA.Los Angelitos B</t>
  </si>
  <si>
    <t>GEOTECNIA</t>
  </si>
  <si>
    <t xml:space="preserve">Enero 13: contrato radicado
Enero 25: a espera de analisis de  estudios suelos para proyectar FC ( por las inunciones y nivel fraatico
Febrero 8: fabricacion de celda, pendiente revisar los trasiegos por el clima ( verano) , el trasiego se entrega 9 Febrero, se espera valor del trasiego para validar cunado ingresa gente en sitio, 25 Febrero celda fabricada
Febrero 15: pendiente aprobacion 
Febrero 22: La celda portátil está en fabricación y a más tardar se finaliza el viernes, no se ha recibido aporbacion de compras,compraas devolvio el formato 
Marzo 4: contratista manifiesta que mientras se apruena el trasiego , se envio personal a sitio  realizando la demarcación del área de la estación, la limpieza, el descapote y la nivelación del terreno, sin embargo, al llegar la propietaria nos indica que la E.B no se puede construir en el sitio en el que Claro nos envió las coordenadas  sino que tocaría construirla al otro lado del cole
Marzo 8: se mantiene FC ,La torre llega la otra semana 
Marzo 15: cimentacion 100 % y estan trasegando la torre </t>
  </si>
  <si>
    <t>CAU.Honduras</t>
  </si>
  <si>
    <t xml:space="preserve">Marzo 14. contrato radicado 
Marzo 18: personal en desplazaminto para el sitio </t>
  </si>
  <si>
    <t>JUAN CARLOS GONZALEZ</t>
  </si>
  <si>
    <t xml:space="preserve">Consulta previa </t>
  </si>
  <si>
    <t>CAU.Parque Munchique</t>
  </si>
  <si>
    <t xml:space="preserve">Marzo 14. contrato radicado 
Marzo 15: juridica devuelve contrato Las coordenadas de aplicativo no coinciden con las del contrato. 
Marzo 15: s eradioca nuevamante, se asiga contratista y se proyecta FC 
Marzo 18: cuadrilla en desplazaminto a sitio </t>
  </si>
  <si>
    <t xml:space="preserve">GERMAN DAVID DIEZ </t>
  </si>
  <si>
    <t>CAU.La Lomita</t>
  </si>
  <si>
    <t>CAQ.Camicaya</t>
  </si>
  <si>
    <t xml:space="preserve">Enero 3: contrato radicado
Enero 7: pendiente confirmacion de FC 
Enero 14: ok estudios tecnicos se proyecta FC 
Enero 31: se esta validando otros diseños, el precio no esta cubriendo el costo
Febrero 4: fabricacion,pendiente revision de precios por incremneto de materilaes en el mercado.fecha compromiso de fabricacion   4 Marzo ,fecha de personal en sitio para validar condicones  martes 8 Febrero, fecha envio reporte de trasiego 11 Febrero,inicio de obra 11 Febrero.,cimentacion 18 marzo, torre armada 4 Abril.
Febrero  9: no se ha podido ingresar por las lluvias
Febrero 14: ya se realizo visita en sitio, se envia trasiego 16 Febrero , 21 Febrero inicio de excavaciones, torre en proceso de fabricacion 10 Marzo , se mantiene FC
Febrero 21: diseñador sugiere keyson,noesta definida la fabricacion de la torre. 
Marzo 4: excavaciones,se mantiene FC 
Marzo 14: finalizando excavaciones, esta semana se empieza con armado de hierro,continua en cimentacion se mantiene FC 
Marzo 18: continua en cimentacion 40 %, se finalizaron excavaciones se inicia armado de aceros, torre en fabricacion se esta terminando el 25 para despacharla a sitio, se mantiene FC </t>
  </si>
  <si>
    <t>CAU.La Palma</t>
  </si>
  <si>
    <t xml:space="preserve">Enero 21: contrato radicado
Febrero 9: ok estudios tecnicos
Febrero 14: 30 % de fabricacion,se mantiene FC 
Febrero 21: 16 Febrero se envia formato para aprobacion de trasiego,estructura fabricada en trasiego,celda portil de 45 metros 
Marzo 4: esta en excavaciones,se mantiene FC 
Marzo 14: continua en cimentacion, se estan armando las parrillas, se mantiene FC , se han presnetado lluvias  
Marzo 18: iniciando armado de plataform IP, se mantiene FC </t>
  </si>
  <si>
    <t>PUT.Damasco Caicedo</t>
  </si>
  <si>
    <t xml:space="preserve">Enero 31: contrato radicado
Febrero 14: personal ingresa hoy a la zona, hoy se envian diseño , no hay avance de obra 
Febrero 21: contoinua en fabricacion 11 Marzo, se mantiene FC 
Marzo 4: se esta arreglando con la comunidad para poder pasar los materiles ya que el nivel del agua de la quebrada en muy bajo
Marzo 14: se presneta inconveniente de trasnporte de material por que la comunidad tiene proframada una minga y no se sabe cuando se soluciona 
Marzo 18: presneta fuerte acfectacion en lluvia, pendiente seguimineo por riesgo </t>
  </si>
  <si>
    <t>HUI.Aleluyas</t>
  </si>
  <si>
    <t xml:space="preserve">Febrero 10: Contrato radicado
Febrero 16: ok estudios tecnicos 
Febrero 18: torre convecional,cimentacion compleja la subida de material de cantera es fuerte, se solicito validar al diseñador la cimentacion
Febrero 21: continua en diseñode torre 23 Febrero 
Marzo 4: ayer entro personal a la zona 
Marzo 14: hundiemiento  de la calzada, pendiente validacion entre hoy y mañana si se  permite dar continuidad del paso,finalizando excavacion 
Marzo 18: 50 % de excavacion, moviendo material para fundir el keystone,torre 70 % fabricada, se despacha el 26 Marzo, se mantiene FC </t>
  </si>
  <si>
    <t>CAU.Aures</t>
  </si>
  <si>
    <t xml:space="preserve">Febrero 10: Contrato radicado
Febrero 23: se esta evaluando la cimentacion por que es una piedra,estan modificando los estudios y los esta revisando elsuelista 
Febrero 25: ok estudios tecnicos 
Marzo 4: trasiego gestionado y esta en diseño 
Marzo 14: se han presnetado dificultades no se ha logrado el contacto con el propietario para ingresar a sitio,no responde el telefono y no se ha podido gestionar la cita programada.
Marzo 18: personal en sitio y realizando excavaciones, acero llega la proxima semana </t>
  </si>
  <si>
    <t>CAU.Agua Blanca</t>
  </si>
  <si>
    <t xml:space="preserve">Febrero 11: Contrato radicado
Febrero 25: okestudios tecnicos 
Marzo 2:se proyecta FC 
Marzo 3: se envia formato de trasiego 
Marzo 14: personal viajando para entrar a sitio 
Marzo 18: personal en sitio,torre en fabricacion y el 26 la entregan </t>
  </si>
  <si>
    <t>CAU.El Placer</t>
  </si>
  <si>
    <t xml:space="preserve">Fberero 24: contrato radicado 
Marzo 4: no se han entregado estudios tecnicos 
Marzo 7: ok estudios tecnicos pendiente validar fecha 
Marzo 11: se proyecta FC,validar plan B </t>
  </si>
  <si>
    <t>VCH.Aceitico</t>
  </si>
  <si>
    <t xml:space="preserve">Noviembre 19: Contrato Radicado
Noviembre 30:se inicia hoy , no requiere consulta previa, contrato radicado 
Diciembre 10: no seha iniciado según validacion con la regional
Diciembre 14: no hay definicion por que en el aplicativo registra 3 alturas de la torre , tioca aclarara laestructura , ok estudios tecnicos 10 Dic,pendiente definir FC 
Diciembre 21: pendiente estudios tecnicos por parte de juridica 
Diciembre 28: Pendiente actualizacion de los diseños, solicitados a vallascar. 
Enero 4: para iniciar el sitio se necesita ok estudios de suelos torre  de 100 metros, los estudios los enviaron para poste de 18 metros  que se contemplo al inicio, se escalo caso a BLANCA  ISBAEL CASTAÑEDA
Enero 11: pendiente estudios  de suelos sondeo a la profundidad requerida debido al requerimiento de altura, por favor realizarlo cuanto antes debido a que se requiere iniciar la obra con prontitud, se requqire para torre de 100 metros y el estudio los hicieron para torre de 60 
Enero 18: se informa que si faltando un mes no se tiene la torre se envia poste,hoy se inicia
Enero 24: se escala caso a adquisicion de sitios ya que las condiciones finales que se requieren para la construccion de la estructura de 100 metros m es necesario solicitar mayor área al propietario, debido a que actualmente solo contamos con 15x15 (225)y son requeridos 25x25 (625).
Enero 25: estudios de suelos los entregan 15 Febero, estan avanzando en la fabricacion de estructura.
 Frebrero 15: se envia estudios de suelos al contratista 
Febrero 22: poste provisional,no se tiene aprobacion de APU 
Marzo 8: no se aprobado APU 
Marzo 15: pendiente aprobacion de APU y validacion de plan B </t>
  </si>
  <si>
    <t>PUT.El Bombon</t>
  </si>
  <si>
    <t xml:space="preserve">Septiembre 17: Contrato radicado
Septiembre24: ayer se dio inicio de obra
Octubre 1: el dia de ayer se tiene estudios de suelos, el  04 oct se inicia
Octubre 12: inicio el jueves, no se tiene diseños 
Octubre 22: ya se aprobo los diseños , no se tiene avance en sitio
Noviembre 5: sitio reasignado a CICSA, inicio de obra para el dia de mañana
Noviembre 12: se inician excavaciones el 15 Nov 
Diciembre 17: continua en cimentacion y trasiegos , se mueve FC por que el contratista no reporto la complejidad de ingresar a ala zona ya que habian grupos al margen de la ley 
Diciembre 22:se detiene sitio por suspension de actividades ya que los siguientes dias de diciembre estan realizando proyectos en las comunidades proyectos como brigadas de salud  y movimientos de maquinarias en las vias para mantenimineto.
Enero 3: contnua detenido 
Enero 14: se reanuda sitio, torre la envian 22 enero y se proyecta FC 15 fEBERO
Enero 21: continua en cimentacion, armando hierro , la torre la envian mañana
Enero 28: continua en cimentacion,se mueve FC a fundicion de los caisson esta dura,nivelfreatico y por las festividades. 
Enero 31: trasiego a probado, torre en punto de acopio, trasegando material,se mantiene FC 
Febrero 11: sitio critico por que e lnivel freatico no ha permitido elavance,eldlujo de agua es bastante,estructura en lazona y respectivas excavaciones hasta el momento no se tiene solucion definitiva cunado se extrae elagua se presneta fisuras.
Febrero 18:empezaron a tener gretas el suelo,pendiente aprobacion trasiego
Febrero 25: pendiente aprabacion APU 
Marzo 2: no se puede ejecutar obras por pendente aprobacion de APU 
Marzo 7: aprobacion de de APU y trasiego,se mueve FC por el atarso de aprobacion de trasiego y APU 3 semanas 
Marzo 14: continua en cimentacion  70 % 2 keystone fundidios,sitio con planta 
Marzo 18: armando pedestales,torre en sitio,vigas de amarre esta semana y pedestales,tiene factibilida con la electrificadora,red comercial, se mantiene FC ,no va con planta </t>
  </si>
  <si>
    <t>CAQ.Las Verdes</t>
  </si>
  <si>
    <t xml:space="preserve">Septiembre 2: contrato radicado
Septiembre 10: se inicia obra para el lunes 
Septiembre 17: celda portatil
Septiembre 24: la otra semana se inicia excavciones
Octubre 1: se detiene sitio por que aparecio otro dueño al predio 
Octubre 11: Obra reanudada, nuevo FC de fin d eobra  20/12/2021
Octubre 15: Hay un proyecto Municiíal, en construcción de via tipo Placa Huella, y no hay paso para ingresar material al sitio.  Se pidie documento firmado por la comunidad.  FC antes de detención 20/12/2021
Noviembre 5: continua detenido 
Novimebre 12: continua detenido por condicones climaticas , pedniente enviar soportes 
Noviembre 19: continua detenido, pendiente envio de soportes 
Noviembre 26: Afectación por la misma situación de la Placa Huella
Diciembre 3: continua detenido y pendiente envio de soportes 
Diciembre 7:continua detenido 
Enero 7: continua detenido, es posible uqe laproxima semana ya deje pasara por ahi
Enero 18: se reanuda sitio,trasiego de Materiles 
Febrero 11: estructura en sitio, estan armando parrillas, laotra semana se empieza armar la torre 
Febrero 18: se mantiene FC  Y pasa armado de torre 10 % 
Febrero 25: se mantiene FC,95 % en armado detorre 
Marzo 2: adecuaciones en piso adelantado mientras llegan faltantes de material que se perdio
Marzo 7: se mantiene FC,
Marzo 11: se mantiene FC,100 % armado de torre,pasa adecuaciones,hay condiciones para instslacion de la planta.se esta gestionando para subir el combustible el 15 Marzo.
Marzo 16: obra civil terminada,pendiente validacion de planta, retraso de envio d eplanta por tema de elecciones </t>
  </si>
  <si>
    <t>COR.Tinajones</t>
  </si>
  <si>
    <t>INGEREDES</t>
  </si>
  <si>
    <t xml:space="preserve">Enero 21: contrato radicado
Febrero 1: torre fabricada y adelantado cimentacion, se proyecta FC 
Ferero 8: se mantiene FC , se finalizo pilotes,torre fabricada, trasiego por maestra, torre en sitio 15 Febrero.
Febrero 15: torre en sitio,se termino tema de pilotes,terreno inestable,semantiene FC 
Febrero 22: las condicones del terreno es complejo por nivel freatico, se evidencias excavaciones inundadas,pendiente aterrizar fecha de cauerdo al avance que se tenga esta semana 
Marzo 1: cimentacion 100 %, el sitio va con planta 
Marzo 8: hubo que realizar realse y es con pilotaje,estructura montada,finalizando pintura de la torre,falta relleno en la parte inferior de la torre,pasa  armado de torre  y faltan las placas.
Marzo 15: torre 100 %,ayer se instalo las omegas,falta parte de la placa de la planta y el fin de semana no se pudo avanzar por las elecciones,el vierne no trabajo la retroesvadora, apenas ayer se empeso a pasar material </t>
  </si>
  <si>
    <t>CAQ.Union Belen</t>
  </si>
  <si>
    <t xml:space="preserve">Tramitador informa que no se ha logrado acceso al sitio por avalancha en la zona que restringe paso. // Agosto 10: Contratista en la zona, pendiente FC 
Agosto 13: Se logró llegar a sitio, se espera tener estudio técnico en W33.  Fabricación de estructura.
Agosto20:trasiego pendiente por aprobar
Agosto 27:torre en fabricacion
Septiembre 3: estructura terminada la proxima semana 
Septiembre 10: torre al 100 %, pendiente aprobacion de trasiego 
Septiembre 14: se aprueba trasiego
Septiembre 24: se empieza cimentacion la otra semana
Octubre 1:en la zona se inicio hay una construccion de via y les impidieron pasar el material, la estructura llego y estan validando desplazarse por otro lado pero no ha sido posible por temas de mano d eobra y el tema ade la via se demora 6 meses.
Octubre 5:se detiene sitio por Inicio de obras de vías en la zona, que implica la ocupación de mano de obra disponible,- Mano de obra ocupada en actividades que representan mayores ingresos elevado el valor de la mano de obra a precios exagerados.
Replanteo del trazado del acceso con el material sería sobre cultivos de propiedad de ajenos a los propietarios del terreno
Octubre 15: Se inció trasiego y descapote de estructura.
Octubre 22: pendiente resolver situacion no se va pasar por las placas huellas , se tiene  que pasar po 5 predios, los propietarios dieron la autorizacion de pasar por ahi pero se debe hacer una carretera
Octubre 29: continua en la misma situacion, se detiene sitio por acceso al sitio 
Noviembre 19: continua  detenido 
Diciembre 3: continua detenido
Diciembre 7: continua detenido 
Enero 14: se espera que para laotra semana confirman si ya se puede ingresar
Enero 7: continua detenido y es posible que laproxima semana dejen pasar
Enero 18: se reanuda sitio y se proyecta FC 
Febrero 11: se inicio montaje de plataforma, se mantiene FC 
Febero 18: primer tramo de montaje de torre, se confirma planta provisional , se mantiene FC 
Febrero 25: pasa adecuaciones,semantiene FC planta provisional 
Marzo 2: traegando tanques, se mantiene FC 
Marzo 7: torre 100 %,placas fundidas y trabajango en los cableados,tanques en punto de acopio, se mantiene FC 
Marzo 11: trasegando el combustible lo estaban subiendo el dia de ayer ,condiciones para planta,obra civil finalizada.
Marzo 16: obra civil terminada,pendiente validar el ingreso de la planta,planta que se saco del guayabo estaba destinada para Union Belen.
Marzo 18: </t>
  </si>
  <si>
    <t>NO</t>
  </si>
  <si>
    <t>PUT.Montebello</t>
  </si>
  <si>
    <t xml:space="preserve">Septiembre 17: Contrato radicado
Octubre 1: sitio cercano al rio, se devuelve estudios de suelos
Octubre 12: inicio el dia de ayer 
Octubre 22: continua igual, ya fueron a sitio y se escalo caso en IVALUA 
Noviembre 5: excavaciones al 70 %, torre en alistamiento, pendiente aprobacion trasiego para el envio 
Noviembre 12: pasa a cimentacion, se mantiene FC 
Diicmebre 17: continua en cimentacion 2 metros de profundidad, trabajos atrasados por lluvias 65 % de excavacion, la torre la envian el 27 Dic, se mueve FC, se proyecta para 25 enero y queda pendiente confirmacion con el aliado
Enero 4: se mantiene FC 
Enero 12: contratista informa que se mueve FC Para 10/02/2022 por lluvias 
Enero 21: acaban de fundir la cimentacion y traegando la torre 
Enero 28: se mueve FC por lluvias contoinuas,por festividades de fin de año elpersonal se retiro delsitio. 
Febrero 2: sitio detenido por orden publico cimentacion fundida, se esta trabajando en el preramado de la torre,por recomendacion de la comunidad se paro la obra  por presencia de grupos al margen de la ley  ya que encontraron cadaveres.
Febrero 21:  se reanuda sitio se tuvo acecaminetocon lacomunidad y se indico que las cosas estan mas calmadas,se despachopersonal eldia sabado
Febrero 25:continua en armado de torre 18 metros, se mantiene FC 
Marzo 2: torre con altura 100% ,continua con lluvias,se empieza trabajo en piso,se mantiene FC  
Marzo 7: torre con altura , se mantiene FC 
Marzo 11: se esta fundiendo la placas de tanques,pendiente validacion el lunes 
Marzo 14: falta movimiento de material, me mueve FC por trasiego por el tema de elecciones y la comunidad,hubo cambio de quien maneja los lancheros 
Marzo 16: placa de tanque fundida, se cuadro el TGD,torre 100 %, se mantiene,sitio con planta,
Marzo 18: se presenta problemas por el ingreso de material no permiten por radicacion en la zona por los cultivos , falta fundir la placa de equipos y montar las omegas y se hace el tendido de clableado, no se ha podio ingresar el combustible esta en sitio de acopio </t>
  </si>
  <si>
    <t>PUT.El Aji</t>
  </si>
  <si>
    <t xml:space="preserve">Octubre 14: Contrato radicado.
Octubre 26: se inicia el  martes 02 Nov
Noviembre 5: se incia  08 Nov 
Noviembre 12: continua igual 
Diciembre 17: estan en excavaciones , se mantiene FC, se aprobo trasiego
Diciembre 22: se detieen sitio ya que elpersonalcon elque se podia contar se encuentra recogiendola mata de coca ,por talrazon lacomunidad  no permite elingreso de vehiculos de carga pesada ,debido a lasituacion se suspende labores hasta laprimera semana de enero.regional envia declaracion extrajuicio
Enero 14: se reanuda sitio,pasa a cimentacion y se proyecta FC 
Febrero 9: sitio detenido por orden publico,4 Febrero se presneto conflicto armadopor talmotivoseparolaobra sin poder llevar material asitio y se esta a la espera de lareunion con lacomunidad para dar solicion alproblema. 
Febrero 11: continua detenido ,no hay avance y continua con alguna nodedad 
Febero 16: pendeinte reunion el dia dehoy con la comunidad para validar si es posible reiniicra la obra 
Febero 18:se realizo reunion con la comunidad el cual se llego al acuerdo de iniciar labores el 21 Fbrero 
Febrero 21:hoy esta personal en sitio,pendiente confirmacion si se reanuda de acuerdo a lo infotrmado
Febrero 23: se reanuda,seempieza a trabajar con elmaterial que se tiene en sitio, pendiente elingreso de material ya que hay un carro barado,seproyecta FC 
Febrero 25: se fundio lacimentacion,estan en rellenos y la torre esta en punto de acopio,segun cronograma el 28 se empieza ramado de torre ,semantiene FC 
Marzo 2: trasegando la torre,se mantiene FC 
Marzo 7: cimentacion 100 %,trasegando torre 60 %, se mantiene FC 
Marzo 11: se esta trabajando en el emsamble de la torre,placas ya estan,se mantiene FC 
Marzo 16: hoy se termina con armado de torre 95 % , va con planta,aparatir de mañana se empieza con trabajos en piso, se mantiene FC ,.
</t>
  </si>
  <si>
    <t>PUT.Los Andes</t>
  </si>
  <si>
    <t xml:space="preserve">CICSA </t>
  </si>
  <si>
    <t>Febero 18: se radica contrato detenido por consulta previa 
Marzo 2: ok estudios tecnicos</t>
  </si>
  <si>
    <t>GUV.La Fuguita</t>
  </si>
  <si>
    <t>ACJ</t>
  </si>
  <si>
    <t xml:space="preserve">Noviembre 17: Contrato Radicado
Diciembre 14: se proyercta FC y empiezan cimentacion laotra semana y continua en fabricacion
Dicimebre 21: se mantiene FC , continua en fabricacion
Diciembre 28; Torre reutilizada con inconvenientes estructurales por las condiciones del viento. Se modifica FC 28/02/2021
Enero 4: atrasos por faltente de materiales y se mantiene FC ,propietario mnaifiesta no continuar actividades despues de las festividades 
Enero 11: retrasos por faltante de material 
Enero 18: continua con el faltante de material para laconstruccion de la torre,esdtimado de teminar cimentacion es dos  semanas,se mueve FC 
Enero 21: Prppietario informa que una vecina está molestando y reclamando que donde se va a instalar la EB es de ella, el propietario dice que hace más de 25 años le pertenece ese Predio y tiene como respaldo a la comunidad y los documentos que adjuntamos en su momento. 
Enero 25: sitio detenido por propietario, caso escalado adquisicion de sitios, Fc antes de la detencion 10/03/2022
Febrero 8: se reanuda sitio , se inicio excavaciones y se proyecta FC ,
Febrero 15: complejidad por orden publico,atrasos en elacero de lacimentacion por que no ha llegado, los elemnetos de la torre entran ha galvanizado
Febrero 22: atraso de acero de cimentacion ,no ha podidollegar elacero de respuesto por orden publico
Marzo 8: la torre llega la otra semana,continua en cimentacion y se espera cumplir fecha  
Marzo 15: el viernes esta la torre en sitio , se mantiene FC </t>
  </si>
  <si>
    <t>SUC.San Luis de Sucre</t>
  </si>
  <si>
    <t xml:space="preserve">Septiembre 9: Contrato radicado
Septiembre 23: el aliado informa que no hay como llegar al sitio por que esta inundado
Septiembre 30: no se ha podido ingresar al stio por inundacion
Octubre 7: se detiene obra por condiciones climaticas ( inundacion)
Octubre 28: continua detenido por inundacion 
Noviembre 11: continua detenido
Diciembre 2: continua detenido 
Diciembre 9: contniua detenido por condiciones climaticas 
Diciembre 16: continua detenido por inundaciones 
Enero 6: en espera de confirmar con el contratista si el sitio se reanuda, iban a realizar visita para validar si se podia inicira la obra
Enero 13: a espera de confirmar si el sitio continua detenido el dia de hoy ya que ho se visitara 
Enero 20: se reanuda sitio y se esta en eltme ade logistica para ir  asitio,se proyecta FC  
Febrero 1: la estacion se va elevar un metro por inundacion y los diseños los estan entregando eldia de hoy, mañana se notifica APU y enviando diseños 
Febrero 8: hoy inician excavacion, se mnatiene FC 
Febrero 14: se detieen sitio por orden publico,paro armado a nivelnacional,se reanuda obra el 17 Febrero,excavcion de los pilotes 
Febrero 22: continua detenido por nuevo pampleto de paro nacional 
Marzo 1: se reanuda sitio y se proyecta FC 
Marzo 8: zapatas fundidas, suministro de material y agregado es limitado,retraso por la llegada de material por el temor de los trasnportadores por los vehiculos que han quemado.se mantiene FC , torre en sitio.
Marzo 15: pedestal fundido,torre en sitio se esta realizando prearamado,hoy inicia montaje de torre , se mantiene FC </t>
  </si>
  <si>
    <t>BOY.Chita Monserrate</t>
  </si>
  <si>
    <t xml:space="preserve">Febrero 2: contrato radicado
Febrero 8: sitio detenido por propietario, el hermano del propietario no permitio el ingreso para realizar los estudios de suelos,conratista logro validar temas de trasiego,pendiente validacion con elpropietario para saber si permiten elingreso
Febrero 22: continua detenido,esta semana va el suelista a sitio. 
Marzo 1: se reanuda sitio,hoy entregan estudios de suelos ,pendiente aterrizat fecha 
Marzo 8: pendiente aprobacion trasiego y APU 
Marzo 15: 8 Marzo quedo aprobado por el civil , no se  puede poner poste </t>
  </si>
  <si>
    <t>CAU.Sto Domingo</t>
  </si>
  <si>
    <t xml:space="preserve">Dicmebre 17: Contrato radicado 
Enero 7: ok estudios tecnicos 
Enero 14: semantiene FC 
Enero 21: se detiene sitio por orden publico ejercito nacional  monto un batallón portátil en la misma finca donde se va a construir la torre, y el rumor en la zona es que dicha antena es ara el ejercito, por lo cual los habitantes  que son cultivadores de coca, se oponen a la misma alegando que esta antena es para el ejercito, cabe recordar que la zona es muy cocalera y con alta presencia de grupos ilegales. por lo cual la gente no garantiza nuestra seguridad ya que asumen que somos contrastistas del ejercito.se realizara una socialización con la comunidad para demostrar que no somos del ejercito. pero mientras se realiza dicha reunión solicito se suspenda los tiempos del proyecto.FC ntes de la detencion 21 Marzo
Enero 25: continua detenido.
Enero 28: continua detenido 
Enero 31: continua detenido no hay avance 
Febrero 11: continua detenido por presencia del ejercito en lazona 
Febero 16: se reanuda sitio se proyecta FC ,7Marzo fabricacion de estructura , se tuvo reunion con la gente de zona y se les demostro la trayctoria con claro por lo cual se logró destrabar el proceso y la comunidad accedió, adicional se acordó con ellos que serán ellos queines realizaran el trasiego y apoyaran las labores de construcción.
Febrero 21: continua en fabricacion,se mantiene FCreplanteo e iniciaron a subir materialde cantera
Marzo 4: continua en excavaciones,torre en fabricacion y proyectada para que llegue el lunes 
Marzo 14: contonua en cimentacion, estan en armado de hierros 30 % excavacion 100 %, se mantiene FC 
Marzo 18: continua en cimentacion 60 %, 24 se despacha la torre, se mantiene FC ,se va construir red de media tension
</t>
  </si>
  <si>
    <t>CAQ.La Esperanza</t>
  </si>
  <si>
    <t xml:space="preserve">Noviembre 3: Contrato radicado
Dicimebre 17: empezando excavaciones , se mantiene FC 
Enero 7: continuan en cimentacion
Enero 14: continua en cimnetacion,se mantiene FC 
Enero 21: regional envia declaracion juramentada donde se especifica que no fue posible iniciar labores en temporada por celebracion navideña, segun tradicion de la omunidad no permiten el ingreso de personal ni de material por tanto la logistica y las labores se iniciaran apartir del 17 Enero.
Enero 25: 80 % excavaciones y se mueve FC  por festividades navideñas
Enero 28: se mantiene FC.
Enero 31: finalizando excavaciones,se esta empezando a subir el primer material, se empeiza a fundir el domingo proximo.
Febrero 2: sitio atrasado,coordinacion para ingreso a sitio,posiblemenete se mueve FC,continua en cimentacion.fibrando hierro 
Febrero 7: se mueve fc por dificultas de  ingreso por parte de la comunidad, estan en figurado de acero.
Febrero 11: acero a sitio,torre programada para que llegue eldia de mañana ,en excavaciones y armar hierro laotra semana,semantiene FC 
Febrero 18: continua en cimentacion armado pedestales para fundir, se mantiene FC la torre se despacha 21 Febrero.
Febrero 25: continua en cimentacion,trasiego complejo,torre despachada y en punto de acopio,excavcion en 100 % y armado de hierro 80 %,subiendo materialde cantera,este fin de semana funden 
Marzo 2:trasiego complejo,se mueve FC por condiciones climaticas y trasiego complejo,contnua en cimentacion
Marzo 7:se detiene sitio por orden publico personal de dicha obra fue abordado por un grupo de personas aparentemente armada con  actitud  amenazante. 
Quienes solicitan una suma de dinero por valor de Treinta Millones de Pesos Mte ($30.000.000). Como condición para permitir la continuidad de la obra ,Acuerdan pasar el día  domingo(06-Marzo) por la exigencia. FC nates de la detencion 30/03/2022
 Marzo 11: continua detenido, se esta validando con la comunidad que apoyopueda prestar,no hay vaance 
Marzo 14: continua detenido 
Marzo 18: se reanuda sitio y se proyecta FC 
</t>
  </si>
  <si>
    <t>NOR.San Francisco</t>
  </si>
  <si>
    <t xml:space="preserve">Febrero 2: contrato radicado
Febrero 11:NO es posible iniciar sitio ni firmar acta de inicio, ya que propietario indica que durante la negociación se le prometió la entrega de material en la finca por un valor de 5 millones y el pago del impuesto predial. Adicional se tienen cultivo de café y aguacate que deben ser retirados para lograr la construcción de la torre. El trasiego presenta cultivos que deben ser recompensados al propietario
Marzo 1: se reanuda sitio,estructura fabricada, elprecio que tienen aprobado de compras lo van a justar,diseño decimentacion ya esta listo 
Marzo 8: trasiego complejo a hombro ,torre fabricada 
Marzo 15:se presneta inconvenientes . El trasiego pasa directo a negociación con compras dado que el personal en la zona está solicitando un precio superior al inicialmente pactado. 
No hemos podido iniciar obras y estamos  30 días de culminación de actividade
</t>
  </si>
  <si>
    <t xml:space="preserve">GIPPSY Patricia </t>
  </si>
  <si>
    <t>SUC.Mancomojan</t>
  </si>
  <si>
    <t>Herrajes Andina</t>
  </si>
  <si>
    <t>Septiembre 9: Contrato radicado
Septiembre 30: se inicia el dia de hoy 
Octubre 7: continua igual en fabricacion de estructura
Octubre 14: Se mantiene FC de fin de obra, avanza fabricación.  Se espera inicio en sitio al finalizar la semana
Octubre 21: la torre la terminan el 31/10/2021
Octubre 28: el  Martes  inician excavaciones 
Noviembre 4: se detiene sitio por que el rio esta crecido y no se puede pasar
 Noviembre 18: se detiene por aprobacion de trasiego 
Noviembre 23: Pendiente subir a IVALUA y aprobación de presupuesto.  Corecciones enviadas por el aliado
Diciembre 9:pendiente validar el formato par autorizarlo 
Diciembre 16: continua detenido 
Enero 6: se detiene siio  La Sra. Omaida Rivera, propietaria del predio  no permite la construcción de la obra hasta que se comuniquen con ella y le expliquen los beneficios que ella obtendrá con la construcción de la EB se escala caso a Camilo Ernesto Vela Sanabria  y a susana  el dia 06 enero
Enero 7:respuesta caso escalado : Yolima plata se comunico con los propietarios del predio en Mancomojan quienes manifestaron pago de canon de arrendamiento, se les manifestó el contrato en comodato que firmaron en forma libre y concertada.Más tarde, el abogado de la familia me llama a quien le explico la trazabilidad del contrato y hoy lo socializó con el representante legal de la asociación de Mancomojan quien manifiesta que el propietario solicita que se le den los beneficios de minutos a celular e internet. El hijo Luis Rodríguez ha estado colaborando con los contratistas, pero quiere que lo contraten a él y la comunidad para la mano de obra NO calificado.
Por otro lado, solicitan que por donde va a pasar los materiales los contratistas colaboren para arreglar esa carretera y sea viable porque por temas de invierno es imposible transitar.
Es viable continuar con la obra
 Enero 13: el contratista manifiesta que no es posible continuar con la obra ya que se tiene que adecuar via, el interventor manifiesta que no es una via es un camino cuya adecuación pasa los 350 millones y por lo menos 2 meses o mas haciéndose La via escogida para el trasiego es una mas corta que tiene unas adecuaciones menores y que se pueden hacer en forma rápida, pero ellos no quieren que entremos por esa via sino por la que es un camino en que no se puede transitar .
 Enero 20: continua detenido propietario que se retracta del contrato que firmo, caso escalado a Juridica y adquisisicon de sitios 
Enero 26 : obras civiles regional y Yolima harán reunión virtual con el presidente de la JAC para solucionar el ingreso al sitio. 
Febrero 1: continua detenido.
Febrero 8: continua detenido , no hay avance y esta en manos de la negociadora.
Febrero 15: se estuvo llamando de parte de lanegociadora alpropietario pero no delogro ningun contacto 
Febero 22: se acordo que el contratista se iba dirigir a sitio,mañana se visitara a sitio por parte del contratista.
Marzo 1: pendiente reunion eldia de hoy  para validar si elsitio se  reanuda .
Marzo 8:  se reaunda ya se ejecuto la reunion el acuerdo que generaron  fue 2 millones de pesos con 10 horas,pendiente escalarar caso con compras.
Marzo 15: se empezo a condicionar el camino para realizar el trasiego ,torre en sitio.</t>
  </si>
  <si>
    <t>CAU.Laguna Dinde</t>
  </si>
  <si>
    <t xml:space="preserve">Octubre 6: Contrato Radicado
Octubre 15: Pendiente ajuste de suelos por confirmación de altura.  Pendiente concepto de RF
Octubre 22: ya se tiene confirmacion de que se va a fabricar torre de 45 
Octubre 29: se mantiene FC y continua en fabricacion
Noviembre 5: se manitiene FC
Noviembre 12: continua en fabricacion y se mantiene FC 
Diciembre 3: IVALUA aprobo precio el 29 Nov ,se detirnr contratista reporto que llego un grupo almargen delaley y no permitio continuar los trabajos la guerrila
Diciembre 6: se ha llamado reiterativamente a la señora Edilma Martínez quien figura como propietaria, la señora no contesta el numero indicado, la cuadrilla se desplazó al sitio, pero fue no fue posible llegar, ya que en la ruta fueron abordados por personas que se hicieron llamar militantes de las FARC columna Carlos Patiño, por lo cual fue necesario desviar la caravana  retornar, se debe tener en cuenta que sin tener contacto con ella es imposible ingresar al sitio, por temas de seguridad de nuestro personal
Diciembre 10: toca comunicarse primero con lapropietaria,no se ha recibido soporte para solicitar ejercito en sitio , se debe tener soporte  como declaracion  o denuncio 
Diciembre 14: Continua detenido,pendiente soportes 
Diciembre 17: continua detenido
Diciembre 20: 17 Dic el contratista envia ,declaracion extrajuicio
Enero 14: se reanuda sitio,pasa a excavaciones se proyecta nuevo FC 
Enero 21: se mantiene FC, eset fin de semana incian armado de torre.
Enero 28: hoy llega acero de refuerzo al sitio para rmar y fundir 
Febrero 7: continua en cimentacion,zapata bastante profunda,afectacion por ingreso de material( derrumbe de vias  y lluvias ) ,torre fabricada para despacho 
Febrero 11: excavacion terminada,se armo hierro y se espera alfinalizar lasemana fundida,se espera cumplir con el FC ,torre despachada, trasiego aprobado 
Febrero 18: se mantiene FC,terminando cimentacion 90 % , 
Febrero 25: se detiene sitio por den publicopasro armado a nivel nacional fc antes de ladetencion 15 Marzo (ciemntacion) cimentacion 100 %,esta programada laestructura y no se ha despachado por que no se ha podido ingresar
Marzo 2: se reanuda sitio, hoy se inica trasigo de torre,cimentacion 100 % afectacion de trasiego para
 subir la torre
Marzo 16: finalizando canastilla y pasa adecuaciones, se esta trabajando en el ultimo tramo 90 % , energia comercial, semantieneFC 
Marzo 7: se mantiene FC, cimentacion 100 %,torre en punto de emsamble por afectacion de lluvias no se ha podido empezar,
Marzo 11: continua en armado de torre,tercer montante 18 mteros de altura , va con energia comercial, se mantiene FC </t>
  </si>
  <si>
    <t>PUT.Galilea</t>
  </si>
  <si>
    <t xml:space="preserve">Septiembre 23: Contrato radicado
Octubre 12: continua igual 
Octubre 22: la estructura fabricada para el 30 Oc
Octubre 29: hoy hay reunion protocolaria con socilaizacion con los que mandan en la zona.
Noviembre 5: se mantiene FC, hoy hay reunion, para generar un acuerdo
Noviembre 26: Detendio por Aprobación de APU torre de 70m.  En DB tenía V0 W49, WC y V1 para W50
Diciembre 3: continua detenido 
Diciembre 6:Sitio en negociación, trasiego asciende a los  $ 1´085.767.500; lo cual es inviable, 
en este caso se envía un negociador a sitio pues no se puede resolver por conflicto entre las comunidades; el traslado de material a hombro tiene un costo de $ 742.867.500
Diciembre 14:continua detenido
Diciembre 17: continua detenido
Enero 7: toco enviar negociador para apoyar al contratista, en espera de compras de respuesta 
Enero 14: se aprobo trasiego, pendiente aprobacion delatrasnversal delobra civilpor elmonto
Enero 18: se reanuda sitio ,excavacion de zapatas,pendiente validar cunado se ingrese al sitio si las excavaciones se mantienen.
Enero 21: sitio con pible detenecion por sequias en el rio y no hay paso de los barcos que llevan el material.
Febrero 3: se detiene sitio por condiciones de acceso el nivel delrio mandur no ofrece condicones para garantizar la navegabilidad con carga que permita relizar eltrasiego de materiales desde elpunto de acopio.
Febrero 7: continu de tenido
Febrero 11: continua detenido, ha subido un pocopero pero nolo necesario para trasnportar
Febrero 16: no hay mejora en el caudal del rio,sitio continua detenido 
Febero 18: contonua detenido el rio no tiene sificiente caudal para subir las lanchas
Febrero 21: pendiente confirmar informacion para el proximi miercoles 
Febrero 23: continua detenido no hay mejora delcaudal
Marzo 2: continua detenido 
Marzo 7: se empezo a transportar matwrial a centro de acopio,pendiente reinicio el miercoles, pendiente reunion el dia miercoles para validar y asignacion de disponibilidad de lancahas 
Marzo 11: se reanuda sitio, se esta trabajando en trasiego , se esta segurando que entre le material para asegurara las excavaciones 
Marzo 14: continua el translado de material, falta terminat de organizar las zapatas ,torre en punto de acopio,sitio con planta 
Marzo 18: se continua moviendo material, parte de la torre ya la pasaron,seguimineto por sitio en riesgo,continua en cimentacion y excavacion 100 % y el material no ha sido suficiente para fundir los keystone,va con planta </t>
  </si>
  <si>
    <t>CAQ.Libano</t>
  </si>
  <si>
    <t xml:space="preserve">Octubre 29: Contrato radicado
Noviembre 12: pediente  estudios tecnicos , inestabilidad en el talud cercano a la torre, lo mejor es retirarse de la corona del talud unos 30mt , la respuesta dada por Maria A Las coordenadas se ubican en el límite del predio del propietario lo que constituye un riesgo debido a que la estación podría quedar instalada en un área que no sea parte del inmueble sobre el que se celebró el contrato,Contractualmente es viable el proyecto, pero se recomienda que la implementación se realice lo más a alejado posible del predio colindante
Dicimebre 17: iniciando excavaciones
Enero 7: inio de excavaciones, se mantiene FC  
Enero 14: pendiente validacion estudios de suelos por informacion que no es coherente apenas lo reportraon
Enero 25: 50 % de excavaciones, se mantiene FC 
Enero 28: continmua en cimentacion , semueve FC ya que elsitio estuvo parado por eltema de festividades en elmes de dicimebre.
Enero 31: obra con atraso, esta cerca del sitio los pinos y esta detenido por orden publico la comunidad no esta apoyando con los trasiegos y no permiten ingresar gente de afuera, se hizo replanteo la comunidad dejo de ir a las obras, personal no esta en la obra. 
Febrero 1:sitio detenido por orden publico, llego un señor en una mota  y les informo que pararan las obras y laorden es que no esta autorizada por partde de ellos la construccion de la estacion base, FC antes de la detencion 28 F 
Febrero 7: se tuvo contacto con el propietario para validar eltema de orden publico,pendiente validacion con el personalen sitio.
Febero 16: se reanuda sitio,adelanto excavciones 50%,torre no esta en sitio 
Febrero 21: pendiente validar sitio ya que no tiene reporte 
Marzo 4: 9 Marzo se despacha la torre, se mantiene FC 
Marzo 14: contnua en ciemntacion, trabajando en pedestales y viga de amarre ,sitio con planta , se mantiene FC 
Marzo 18: se mantiene FC, torre despachada a sitio,va con planta,continua en cimentacion  </t>
  </si>
  <si>
    <t>CAU.Vereda Cajibio</t>
  </si>
  <si>
    <t>Octubre 26: Contrato radicado
Noviembre 5: se solicito a Yolima confimacion donde esta ubicado  el sitio, sin estudios tecnicos y Yolima no ha dado respuesta 
Novimebre 12: se detiene sitio la propietaria solicita aclaración sobre arreglos de vivienda solicitados dentro de la negociación. Adicionalmente exige el contrato firmado.
Noviembre 26: se confirma reanudación del sitio por parte de jurídica.  No se tiene avance en sitio.  FC tentativo a 26 de febrero por complejidad de trasiego, 5Km a hombro
Dicimebre 21: se detieen sitio por que la comunidad entra a fiestas de fin de año
Enero 7: se proyecta que el sitio  se reanude la segunda semana de enero,pendiente realizar segumineto 
Enero 14: se reanuda sitio y pasa a cimnetacion 
Enero 28: continua en ciemntacion 90 % excavacion
Febrero 3: se detien sitio por condicones de acceso ya que se estan presentando derrumbes y lluvias constantes que impiden continuar con eltrasiego  FC antes de ladetencion 23 F 
Febrero 11: continua detenido,pendiente validacion si ya habilitaron la via 
Febrero 16: se reanuda sitio y se proyecta FC ,75 % de excavacion, torre en punto de acopio para el trasiego.
Febrero 18: traegando la torre 50 % , continua en cimentacion y se mantiene FC 
Febrero 25: torre con altura,pendiente plataforma,semantiene FC 
Marzo 2: se mantieen FC pasa adecuaones
Marzo 7: se mantiene FC , hoy se inicia los trabajos electricos externos,energia comercial 
Marzo 11: se detiene sitio por condiciones de acceso (derrumbes) FC antes de la detencion 15 marzo
Marzo 14: hoy se estuvo validando y no hay respuesta de remocion del derrumbe 
Marzo 18: se reanuda obra, se esta ingresando el material a hombro y a mula para trabajar en la red electrica. s eproyecta nuevamante FC.</t>
  </si>
  <si>
    <t>PUT.Esmeralda Orito</t>
  </si>
  <si>
    <t xml:space="preserve">Agosto 13: Fabricación iniciada, pendiente estudio técnico.
Agosto 20:avanza fabricacion
Agosto 27: se cambia fecha de estructura 11/09/2021
Septiembre 3: la otra semana se inician escavaciones 
Septiembre 10: este fin de semana inican escavaciones
Septiembre 17: continua igual, torre de 60
Septiembre 24: se detiene por cumunidad,las personas de la zona no permiten trabajar ya que esperan recibir dinero
Octubre 1: todavia no se tiene avance por problemas de comunidad 
Octubre 19: se reanuda sitio pero esta en negocion del contratista con la gente de la zona 
Octubre 22: todavia continua en negocicion del contratista con la gente, hasta que no se resuleva el tema no se inicia trasiego
Octubre 29:exigencia de la comunidad con el trasiego, puentes y arreglo de vias al contratista le estan pidiendo muchas cosas , continua en fabricacion
Noviembre 5: continua en fabricacion y se mantiene FC,
Noviembre 12: la torre ya esta fabricada, esta pendiente del despacho por la adecuacion de camino 
Noviembre 23: iniciaron excavaciones, inconvenientes con la comunidad.  No se tiene avance de obra, adecuaciones solicitadas por la comunidad. Posibilidad de movimiento
Diciembre 3: continua en excavaciones 50 %  se mueve FC  se estan adelantado trabajos para adecuaciones de camino y no permiten llevar cuadrillas de refuerzo ,no permiten que vaya gente de otra parte nuevo FC 27 dic, elrendimineto de obra de la gente de la region es insignificante 
Diciembre 7: continua en cimentacion y se mantiene FC 
Diciembre 14: se mantiene FC y continua en cimentacion
Diicmbre 17:se detiene  sitio   la misma comunidad esta realizando los trabajos, la vinculacion legal no se ha realizado,que no contaran con ellos hasta despues de la primera semana de enero, se mueve FC, no permiten gente externa , exacavaciones, trasnportar material , la comunidad paro los trabajos 
Diciembre 21: regional envia declaracion extrajuicio 
Enero 14: se reanuda sitio y se proyecta FC 
Enero 21: se mantiene FC , pendiente confirmaravance de obra 
Febrero 7: armado de refuerzo,pedestales,lasvigas,se esta armandotodo,monolitico,pintando cerramineto y torre,torre prearmada,esta semana terminana cimentacion y laotra semana empiezan armado detorre 
Enero 28: se mantiene FC 
Enero 31: fundiendo cimentacion, 2 zapatas fundidas y el dia de mañana  la 3, se tiene armado el refuerzo de los pedestales.
Febrero 7: terminaron de fundir zapatas, en el transcurso de esta semana terminen excavacion de viga, se esta haciendo logistica para dejar material en piso, trasegando la torre y esta en centro de acopio
Febrero 23: pasa armado de torre 18 metros , se mueve FC por elparo si hay marchas  todo el personal debe marchar,les avisaron,por condiciones climaticas que afectan el cronograma y negociacion con lacomunidad por que nolos ha dejado ingresar en algun tiempo 
Febrero 24: se detiene sitio por orden publico,estado antes de detencion armado de torre,FC 01 Marzo, se suspenden las actividades motivos de paro armado y próximo paro nacional el personal sigue en la zona y teniendo las medidas de precaución necesarias para la seguridad. 
Marzo 4:sitio detenido por comunidad ,  con la que se contrató el servicio de trasiego ahora impide continuar con la ejecución de los trabajos.El servicio de trasiego de materiales se contrató sin existir caminos de acceso hasta el sitio de la obra. Los materiales se transportaron según los acuerdos entre la comunidad y el aliado y para ello la comunidad trazó la ruta para la llegada a la estación por donde ellos mismos transportarían el material.
El trasiego de materiales ya está en su fase final, pero la comunidad determinó no permitir más el paso imponiendo como requerimiento material de construcción correspondiente a 15 viajes de afirmado.
Marzo 7: se reanuda sitio,planta definitiva, se proyecta FC 
Marzo 11: se presneta lluvias y no ha pasado el combustible, se mantiene FC 
Marzo 14: la plnta llega el dia de mañana, se mueve FC el tecnico que se estaba desplazando al sitio se enfermo.
Marzo 16: planta en sitio y se esta desplazando gente para instalarla </t>
  </si>
  <si>
    <t>SUC.Malambo</t>
  </si>
  <si>
    <t>Avance de Negociación</t>
  </si>
  <si>
    <t xml:space="preserve">Agosto 19: APU aprobado el 12 de agosto, avanza fabricación de torre.
Agosto 26: continua en fabricacion de estructura
Septiembre 2: continua igual, pendiente que el contratidta envie informacion de trasiego
Septiembre 9: pendiente aprobacion trasiego 
Septiembre 16: 13 de septiembre se aprueba trasiego
Septiembre 23: Aliado BBC no acepta los precios de celda aprobados por compras. Tema escalado con la transversal de OC para definición en reunión con BBC o reasignación de los sitios. BBC confirma que no están avanzando en fabricación.
Septiembre 30:esta inundado, no se puede avanzar con obra
Octubre 14: Detenido por condiciones climáticas, soporte adjunto en SP
Octubre 28: contnua detenido por inundacion
Noviembre 11: continua detenido 
Diciembre 2: continua detenido por condicones climaticas 
Diciembre 9: continua detenido 
Diciembre 16: continua detenido por inundacion
Enero 6: n espera de confirmar con el contratista si el sitio se reanuda, iban a realizar visita para validar si se podia inicira la obra
Enero 20: se reanuda sitio y se proyecta FC 
Febrero 1:  la estacion se va elevar un metro por inundacion y los diseños los estan entregando eldia de hoy, mañana se notifica APU y enviando diseños 
Febrero 8: personal en sitio,torre fabricada,se mantiene FC 
Febrero 14: se detiene sitio por orden publico,pampleto de paro armado a nivel nacional,temor de lostransportadores ya que vehiculo que se mueve sufre de los grupos armados,torre en sitio de acopio,sereanuda actividades el 17
Febrero 22: sitio continua detenido nuevo plampeto de paro a nacional 23 de febrero hasta el 26 febrero, no se puede ingresar material 
Marzo 1: se reanuda sitio,se inicio con la fundida de pilotes,acero armado, pernos instalados, los pilotes no estan aprobados 
Marzo 8: 24 pilotes fundidos, se empieza armado de acero para la fundida de zapata,torre en sitio,continua en cimnetacion y se mantiene FC 
Marzo 15: zapatas fundidas,estructura de torre en sitio, se mantiene FC 
</t>
  </si>
  <si>
    <t>CAQ.Las Platas</t>
  </si>
  <si>
    <t xml:space="preserve">Agosto 24: Contrato Radicado
Agosto 27: ya se tiene  contratistas
Septiembre 3:  se avanza fabricacion de estructura 
Septiembre 10:pendiente levantamiento de trasiego,inician obras el lunes
Septiembre 17: pendiente diseños 
Septiembre 24: pendiente aprobacion de trasiego
Octubre 1: ayer aprobaron trasiego, estan en correcion de diseños 
Octubre 5: se detiene sitio por que hay doble propietario, lindero de dos predios y queda demaciado pendiente contruir en uno solo.
Octubre 11: Se confirma que se puede retomar obra
Octubre 12: continua igual
Octubre 22: se inicia excavaciones en sitio y van en el 40 %
Noviembre 5: torre en punto de acopio,excavacion en 100 % y estan traegando acero de cimnetacion 
Noviembre 12: armado de parrilla, se planea vaciar a final de la otra semana , se mantiene  FC
Diciembre 3: se mantiene FC , pendiente confirmar avance 
Diciembre 14: se detiene por conduiciones de acceso debido a laconstruccion de placa huellas que se esta dando por parte de los contratistas de la alcaldia del municipio sobre lavia de acceso al sitio donde quedara ubicada laradio base,FC antes de ladetencion  29/12/2021
Enero 13: segun confirmacion con el contratista se espera poder dar continuidad a la obra la proxima semana.
Enero 18: se reanuda sitio y se proyecta FC 
Febrero 4: zapatas fundidas, terminando de subir material para fundirlo se espera que terminado la senana entrante,14 febrero se termina cimentacion y empiezan armado de torre, 7 marzo torre armado, adecuaciones finales 4 Abril.
Febrero 14: se mantiene FC,100% en cimnetacion, 50 % torre en sitio  se mantiene FC 
Febrero 21: 12metros en armado detorre,se mantiene FC 
Marzo 4: se proyecta adelanto,90 % de armado de torre 
Marzo 14 pasa adecuaciones,trabajando en los cableados, no se ha realizado el ingreso del ACPM,inicialmente con planta provisional 
Marzo 18: continua en adecuaciones, se mantiene FC </t>
  </si>
  <si>
    <t xml:space="preserve">Costa </t>
  </si>
  <si>
    <t>COR.La Lucha-2</t>
  </si>
  <si>
    <t xml:space="preserve">Febrero 28: Contrato radicado
Marzo 1: ok estudios tecnico,pendiente proyeccion
Marzo 8: se envio a diseñar la torre,mañana personal en sitio,no hay trasiego.
Se detiene sitio por propietario, no se ha podido empezar la obra por que se niegan a que se construya la antena en los predios,FC antes de la detencion 15 Mayo, los hijos de la propietaria estan solicitando dinero yerno de la propietaria el Señor Medrano habló con la vecina de al lado para colocar la antena, la señora está de acuerdo y creería que no se requiere de hacer estudio de suelos.pendiente reunion con los hijos para evitar este tipo de desestiminetos 
Marzo 16: La opción que está al frente de la señora de la opc 2, es de propiedad de la señora Ana Ramírez, es una señora humilde donde no quiere las cortesías de la SIM CARD ni el internet. Ella solicita que se le hagan mejoras a su casa que está deteriorada y vive sola y es mayor de edad.esta solicitando pago unico En ese sector ya no hay más opciones ni porque se amplie el anillo de búsqueda, los predios son de hacendados que tienes grandes extensiones de tierras y ellos piden canon de arrendamiento.pendiente informe tecnico por parte de negociadora y validacion de regional 
</t>
  </si>
  <si>
    <t>NorOccidente</t>
  </si>
  <si>
    <t>CHO.Bocas del Limon</t>
  </si>
  <si>
    <t>Enero 31: contrato radicado</t>
  </si>
  <si>
    <t>COR.Buenavista Cordobas</t>
  </si>
  <si>
    <t>M&amp;M</t>
  </si>
  <si>
    <t>Noviembre 18 Contrato radicado
Noviembre 23: En revisión RF, pendiente confirmación
Diciembre 2: ok esudios tecnicos y se proyecta FC
Enero 6:  se mueve FC por reasignacion de contratista estaba con COLGAGO y paso M&amp;M
Enero 13: se mantiene FC y continua en fabricacion
Enero 20: continua en fabricacion y se mantiene FC 
Febrero 1: excavacion, la esteructura la entregan entre viernes y sabado, lllega a sitio el 8 de febrero, se mantiene Prioritarias 
Febrero 8: sitio detenido por propietario el hijo del propietraio detuvo la obra y puso una querella por daños y perjuiicios en la personeria de cordoba por no tener el contrato de arrendamineto y no tener monto a pagar por concepto de canon de arrendamineto.caso escalado,begociadora esta trabando en apoyocon lacomunidad,contomia detenido.
Febrero 22: se espera reunion entre ellos hijos del propietario y la alcaldia.
Marzo 1:compras autorizo que se realice pago unico, y laalcaldia solicito  reunion entre delegado de laalcaldi y negociadora.
Marzo 8: el pago unico lo autorizaron pero el señor lo rechazo, quiere el pago de cannon</t>
  </si>
  <si>
    <t>SND.Satova</t>
  </si>
  <si>
    <t>COBRITELCO</t>
  </si>
  <si>
    <t xml:space="preserve">Febrero 23: contrato radicado 
Marzo 1: pendiente estudios tecnicos 
Marzo 8: pendiente estudios de suelos, se inicio compra de materiles y fabricacion 
Marzo 10: se entregan estudios tecnicos el dia 7 Marzo, se proyecta fecha tentativa ya que se esta pendiente que el propietario firme el acta hasta que lo le aclaren las mejoras que se comprometio claro a realizarle en su vivienda 
Marzo 14: sitio detenido por propietario, se realiza visita al sitio,propietario no quezo firmar el acta hasta que no le aclaren bien las mejoras que se comprometió CLARO a realizarle en su vivienda, caso escalado a Nydia </t>
  </si>
  <si>
    <t>overlay.SND Capitanejo 2</t>
  </si>
  <si>
    <t>PUT.Mundo Nuevo</t>
  </si>
  <si>
    <t>Inicia diseño de Torre, pendiente cálculo de formato de trasiego.  Visita proyectada W32
Agosto 10: Sitio con Planta, pendiente confirmación avance
Agosto 13: Fabricación al 70%, FC tentativo prioritarias el 5 de octubre.
Agosto 20:torre fabricada y despachada,pendinete escalamineto de trasiego
Agosto 27: torre fabricada sin despacho.
Septiembre 3: APU pendiente , torre de 60 metros 
Septiembre 10:el contratista esta demorado en enviar la informacion
Septiembre 17:solicitud de trasiego se realizara el dia 17/09/2021
Septiembre 24: pendiente aprobacion de trasiego, bastante complicado por el clima
Octubre 1:pendiente aprobacion trasiego, el contratista no acepta los precios, torre en transito y llega el 02 Oc a sitio de acopio 
Octubre 5: se detiene sitio por aprobacion de trasiego, el contratista no acepta precios
Octubre 22: continua en trasiego y cimentacion
Octubre 29: continuaen cimnetacion
Noviembre 5:  se mantiene FC,continua en cimentacion 
Novimebre 12: armado de acero 50 % y continua en cimentacion
Noviembre 19: continua en cimentacion, se mueve FC , el aliado no se compromete, temas de lluvias, trasiego, megociacion con el propietario FC anterior 26 Nov y se meve para EL 10 dic 
Noviembre 23: No tiene fuerza mayor.  Actualmente avanza cimentación,   Nueva fecha 10 de diciembre
Noviembre 26: Avanza cimentación.  Despacho de torre el 29 de noviembre.  Se mueve FC una semana por situación de torre
Noviembre 30: Se mueve Fc por afectacion de lluvias
Diciembre 3: continua en cimentacion, torre en sitio de acopio ,se mueve FC por contrato de trasiego por elcontratista de SADELEC .
Diciembre 7: continua en cimentacion,se mantiene FC 
Diciembre 14:se mantiene FC 
Dicimebre 17: continua en cimnetacion , armando acero y entrando material para cimnetacion, remplantaer el trasiggo no fue porsible y se tuvo que instalar malacate la gualla mojada patina en el motor 
Diciembre 21: no tiene avance, no ha llegado material al sitio para terminar la cimentacion, el malacate se daño hay que reponerla y son 2000 metros de gualla y trasiego a hombro no es posible por las condiciones de camino
Enero 4: continua en cimentacion, el malacate se habia dañado ya esta operativo y se esta reiniciando el trasiego del material para fundir cimnetacion, el sitio lo paro la comunidad el dia de ayer por eque exigen que se recupere las vias  que se deterioron por las lluvias y el paso del material ,hasta el 15 de enero no permiten trabajos en la obra, se espera que el dia de mañana se tenga contacto para validar si el propietario permite pasar 
Enero 7: se pryecta que elsitio se reanude despues del puente de reyes
Enero 14: se reanuda sitio y pasa a cimentacion se proyecta nuevo FC 
Enero 21: 2 pedestales fundidos 60 % de cimentacion y se mantiene FC 
Enero 28: continua en cimentacion, se mantiene FC 
Febrero 2: armando zaptas y pedestales  en simultaneo , se inicia mañana fundicion de zapatas, torre n punto de acopio
Febrero 14: sitio detenido porcondiciones de acceso propietario de un predio sobre el que se proyecta el trayecto del malacate reclama reconocimiento por servidumbre de paso. No es posible contactarlo telefónicamente por lo que es necesario enviar negociador del aliado pero solo hasta que las condiciones de seguridad por paro armado lo permitan.Este propietario nunca se visibilizó ni fue informado por parte de la comunidad apareciendo ahora con pretensiones económicas y no permite la operación del malacate con posturas amenazantes de acuerdo a lo informado por elcontratista.se espera que el dia de mañana se tenga contacto para validar si el propietario permite pasar .
Febero 18: negociador llega el dia de hoy para ubicar el propietario para habalar con el 
Febrero 21: se logro contacto con elpropietario y esta solicitando que lepaguen pordejar pasr materialhasta elsitio,y hoy se estara comunicando nuevamanmte con el para validar el precio por que el valor esta muy alto
Febrero 23: se hablo con elpropietario donde manifiesta que no se baja del valor de 10 millones de pesos 
Febrero 25: continua detenido
Marzo 2: continua detenido 
Marzo 4: se escala caso nuevamante a Nydia reclamante de servidumbre de paso ha detenido totalmente el paso al sitio de la obra y ha requerido al aliado presionando por una respuesta.
Marzo 11: continau detenido
Marzo 17: se escalara a la doctora Hilda pago unico</t>
  </si>
  <si>
    <t xml:space="preserve">Servidumbre </t>
  </si>
  <si>
    <t>CAU.Brisas Patia</t>
  </si>
  <si>
    <t xml:space="preserve">Enero 14: contrato radicado 
Enero 24: ok documnetacion tecnica 
Enero 24: se inicia 31 Enero
Febrero 10:no ha sido posible desplazar el personal a la zona ya que hay situcion de orden publico, se espera reunion con los comandantes de los grupos guerrilleros para poder solicitar el respectivo permiso.
Febrero 14: detenido por orden publico, No ha sido posible desplazar el personal a la zona ya que el ingreso no es seguro, se espera reunion  con los comandantes de los grupos guerrilleros para poder solicitar el respectivo permiso, pendiente envio de soportes.a la espera cuando se puede ingresar 
Febero 18: continua detenido no se tiene autorizacion para ingresar
Febrero 21: continua detenido 
Fberero 23: continua detenido,sin avance
Febrero 25: continua detenido 
Marzo 2: continua detenido ya que no ha sido posible que se reaunan 
Marzo 7: contniua detenido, no han autorizado el ingreso, no se ha llevado la reunion ya que la cita que se tenia era para la semana del paro armado, se realiza gestion con la junta para el apoyo de a quien se debe dirigir.
Marzo 11: continua detenido  no se ha podido ingresar, se ha realizado las gestiones y no se ha podido ingresar por los derrumbes y la comunidad indica que no hay via de acceso por lo tando no se ha llevado la reunion.
Marzo 14: no se ha podido coordinar la cita por los derrumbes de la zona 
Marzo 18: no se ha logrado tener la reunion por que no han confirmado la cita con ellos se han realizado los contactos 
</t>
  </si>
  <si>
    <t>Orden Publico</t>
  </si>
  <si>
    <t>SUC.Palacios</t>
  </si>
  <si>
    <t xml:space="preserve">Noviembre 18 Contrato radicado
Noviembre 23: En revisión RF, pendiente confirmación
Diciembre 2: ok esudios tecnicos y se proyecta FC
Enero 6: esta pendiente en aprobacion el precio de la torre 400 millones , se hablo con el proveedor y no le bajaron  prcecio a la estructura , se va hablar con otro proveedor , repuesta de hectror Favor reasignar el sitio a otro  proveedor con presencia en el mismo corredor puesto que no se logró llegar a un acuerdo de precio con el proveedor WB Ingenieria el cual exige un precio muy alto por la estructura.
Enero 13: se reasigo nuevo contratista, se proyecta nuevo FC
Enero 20: continua en cimnetacion, fecha estimada la fabricacion de la torre 18 Febrero ,se mantiene FC.
Febrero 1: la estructura se entrega a mitad de febrero,se mantiene FC ,SE EMPIEZA LIMPIEZA Y REPLANTEO 
Febrero 8: excavacion 50 % y torre llega  a sitio 20 Febrero 
Febrero 15: excavcion 70 %,torre llega a sitio el 20 F,se mantiene FC 
Febrero 18: se deteniene sitio por propietario según el hijo del propietario a ellos no le han notificado nada sobre el contrato ni el canon de arrendamiento, el notifica que su padre es un señor de 90 años y que no han llegado a ningún tipo de arreglo. Ellos están interesados en que hagan la construcción de la torre porque eso le trae progreso para la región pero que a ellos no le han informado nada sobre la construcción dentro de su propiedad, caso escalado
 Marzo 1: se escalando ofrecimineto de pagounico,en manos de adquisicion de sitios.
Marzo 8: pendiente confirmacion de pago unico
Marzo 16: Propietario acepta paga único pero de $5MM. Es necesario escalar este monto (VPJ </t>
  </si>
  <si>
    <t>CAU.Miraflores Caloto</t>
  </si>
  <si>
    <t xml:space="preserve">Enero 25: Contrato radicado
Febrero 14: entreho y mañana diseños arpobados , sin porcentaje de avance 
Febrero 21: estructura en proceso 4 Marzo ,celda portatir de 45mteros,se mantiene FC 
Marzo 4: torre es despachada la proxima semana,se mantiene FC 
Marzo 11: se detiene sitio por condiciones de acceso por derrumbe en la via  bajo esta condición no es posible enviar la torre, en comunicaciones con el resguardo nos dice que están organizando una Minga indígena para realizar la limpieza de los derrumbes, para la próxima semana ya que actualmente está en riesgo de caer más material y están esperando que suceda para hacer una sola jornada de limpieza,FC antes de la detencion 10 abil
Marzo 14: contonia detenido 
Marzo 18: continua detenido, no han realizado la reparacion de la via </t>
  </si>
  <si>
    <t>Condiciones de Acceso</t>
  </si>
  <si>
    <t>CAU.Las Pilas</t>
  </si>
  <si>
    <t>Noviembre 5: Contrato radicado
Noviembre 19: pendiente por aprobacion de trasiego 
Noviembre 26: Detendio por Aprobación de APU torre de 70m
Diciembre 7: se reanuda sitio 
Enero 7: se mantiene FC 
Enero 14: el terreno de construcción tiene una alta pendiente y se está presentando socavación del terreno por aguas lluvias, por lo cual Cicsa recomienda construir un muro de contención para reducir la pendiente del terreno y estabilizar el mismo, con el fin de salvaguardar las estructuras a futuro, ponemos a consideración suya el informe del ing Civil  que nos está apoyando con el proyecto para que nos autorice la construcción del muro sugerido, ya que debemos calcular el peso adicional de estos muros para contemplarlo en el formato de trasiegos.
Enero 21: a espera de cronograma, muros de contension afecta cronograma presupuesto, vaciado de concretos de cantidad importante adicional a los de la cimentacion y moviminetos de tierre en su magnitud
Enero 31: se escalo para revision de trasiego, no se ha avanzado en nada
Febrero 10: se mueve fc para Abril ya que se tuvo que construir muro de contension para reducir la pendiente del terreno y establizar el mismo
Febrero 14:14 trasiego de material,ciemntacion termina 23 Marzo, armado de torre  21 prioritarias , se mantiene FC 
Febrero 21: se mantiene FC armando hierro para muros decontasion
Marzo 4: se detiene sitio por condiciones de acceso, se presnetan derrumbes que imposibilotan el transito del material ( via taponada), las lluvias se estan incrementando y no se ha podido iniciar excavaciones FC antes de la detencion 22 Abril
Marzo 7:continua detenido 
Marzo 8: continau detenido 
Marzo 14: contonia detenido 
Marzo 18: probablemente ingresan maqueinaria al sitio pendinte validacion el lunes</t>
  </si>
  <si>
    <t xml:space="preserve">LUIS ARMANDO MURCIA </t>
  </si>
  <si>
    <t>PUT.V Nuevo Progreso</t>
  </si>
  <si>
    <t>Diciembre 10: Contrato radicado 
Diciembre 17: se pryecta FC y pendiente confirmar bien cunado este ok estudios tecnicos , torre de 80 , dos tramos de trasiego fliuvial  y despues trasiego a hombro.
Diciembre 22: llegaron  estudios tecnicos
Enero 12: el23 dic se solicito correcciones y llegaron el 27 y solo le copiaron a juan que estaba en vacaciones, quedo pendiente elinicio el ok se dio el 03 enero y el inicio se obra es para luines 17.
Enero 17: sitio detenido por comunidad  se escala caso a susana y a Luis Manuel La JAC (Piedad Diaz Gómez (vicepresidente JAC solicita que para poder iniciar trabajos se debe definir la construcción de un proyecto social en la zona, que esto ya lo habían hablado con los negociadores y la JAC propone una cocina para la escuela. Se solicita su apoyo para que esta negociación sea manejada directamente por área de Claro y se concrete directamente con la comunidad el alcance de la obra social que solicitan
Enero 20: se reanuda sitio quedo aclarado con las areas tecnicas en conferencia el dia de hoy en la mañana No están impidiendo el ingreso al predio para realizar los trabajos.
Enero 28: se detiene sitio po comunidad el representante de la JAC insiste en que CLARO debe realizar una “Obra Social” para poder permitir la construcción de la torre (correo y audio adjuntos).,caso escalado.
Febrero 4: se reanuda sitio compromiso gente en sitio el 8 Fberero,terminando excavaciones 22 Febrero,15 Marzo cimentacion terminada,29 Marzo montaje de torre.adecuainoes finales 12 abril.
Febrero 14: se detiene sitio por comunidad, les solicito retirarse del sitio ya que la JAC argumenta que dentro del proceso de negociacion se les ofrecio construccion de obra civil ( cimentacion, estructura de concreto) permitiendo únicamente el ingreso de un técnico como supervisor de los trabajos; realizar la totalidad de trasiegos, e incluso que se acordaron precios de salarios o jornales de $150.000 diario para los trabajadores de la comunidad más la alimentación. JAC solicita para poder seguir con los trabajos una visita de los negociadores (Indican que son un Abogado y un Ingeniero - "Jaime y Jhon") con los cuales presuntamente negociaron dichas condiciones y manifiestan que hasta tanto no se aclaren estas condiciones no permitirán adelantar trabajos ni la permanencia de nuestro personal en campo.caso escalado.
Febrero 16: pendiente visita del negociador en sitio, se envia correo a juridica con la informacion solicitada.
Febrero 18: continau detenido sin respuesta 
Febrero 23: continua detenido 
Marzo 2: continua detenido 
Marzo 7:continua detenido 
Marzo 17:revision con Juan ernesto</t>
  </si>
  <si>
    <t>PUT.San Vicente</t>
  </si>
  <si>
    <t xml:space="preserve">Diciembre 22: Contrato radicado
Enero 3: ok estrudios tecnicos
Enero 7:diseños y fabricacion
Enero 14: se mantiene FC 
Enero 31: se tiene diseños y realizando validacion de trasiego
Febrero 7:  se detiene sitio  por propietario se escala caso a susana propietario esta solicitando pago de canon para permitir ejecucion  de los trabajos.
Febrero 11: continua con el inconveninete 
Febero 16: sitio sin avance continua detenido
Febero 18: continua igual
Febrero 23: cntinua detenido 
Marzo 2: continua detenido
Marzo 7: continua detenido 
Marzo 11: Continua detenidobeneficio de 5 millones de pesos 
Marzo 17: caso escalado a la doctora Hilda para aprobacion de 5 millones d epesos </t>
  </si>
  <si>
    <t>CAQ.Chonchillosa</t>
  </si>
  <si>
    <t xml:space="preserve">Agosto 13: Sitio visitado en W32, inicia excavaciones.
Agosto 18: Sitio detenido, el propietario exige entrega del contrato
Octubre 8:Se enviará imagen de contrato al contratista para que le muestre al propietario indicando que sólo podrá entregarse en físico y con fecha una vez la estación base entre en servicio.
Octubre 29: pendiente envio de trasiego, no ha llegado gente a la zona 
Noviembre 5: se escala caso a IVALUA
Noviembre 12: pasa a cimentacion, pendiente aprobacion de trasiego 
Novimebre 19: se detiene sitio propietario detiene las actividades de la obra, solicita que la parte negociadora se comunique con el 
Noviemnre 26: Se reanuda, se inicia montaje de plataforma el próximo 1/12/2021.  NuevoFC 23(12/2021.  Se mueve en dash Board de W49 a W51
Diciembre 3: se detiene nuevamente sitio,  el propietario del predio,, confirma que quiere que se le pague un canon de arrendamiento mensual, porque hizo la consulta a algunas personas vecinas y otras personas de la Alcaldía Municipal y le confirman que debe cobrar un canon de arrendamiento,Sin embargo el señor dice que lo engañaron porque ni siquiera le dejaron ver contrato sino que simplemente firmó la última hoja pero que ni siquiera se lo dejaron leer. Dice que es una persona del campo que no tiene mucho estudio pero que por ningún motivo deja continuar los trabajos en esas condiciones.
Diciembre 7: continua detenido
Diciembre 10: se reanuda sitio,ensmablando plataforma y la torre la cominezan a montar esta semana 
Diciembre 17: se mantiene FC ,pasa adecuacion civiles 
Diciembre 21: se mantiene FC 
Enero 5: no fue posible elaboracion del RFICs ya que el propietario inpidio elingreso para completar el registro fotografico y algunas actividades para contar con condiciones de instalacion en soportes y abastecimiento ACPM,caso escalado al area de adquisicion.
Febrero 11: continua detenido,no se ha podido avanzar juridicamante con el propietario por lavisita del abogado externo, elpropietario se mantiene que se le debe pagar canon y cuenta con resplado de lacomunidad y de la personeria Se radicó querella policiva y se encuentra a la espera de pronunciamiento, se consediera necesario validar en que se puede negociar con elpropetario que permita elingreso .
Febero 16: sin avance continua detenido 
Febrero: continau detenido no hay avance
Febrero 23: continua detenido
Marzo 2: continua detenido
Marzo 7: continua detenido, se realizo accion policiba, propietario tiene toda la cominidad de parte de el.
Marzo 11: continau detenido 
Marzo 17: Propuesta realizar acercamineto para mejora de vivienda </t>
  </si>
  <si>
    <t>CAQ.Pilones</t>
  </si>
  <si>
    <t xml:space="preserve">Diciembre 2: Contrato radicado
Diciembre 7: pendiente estudios tecnicos y se proyecta FC 31 Marzo 2022
Diciembre 14: ok estudios tecnicos 
Enero 7: la otra semana llegan a sitio, se mantiene FC 
Enero 14: se iniciaron excavaciones 
Enero 25: 40 % excavacion
Enero 31: continua en cimentacion, estan en fabricacion de torre,dentro del cronogama proceso final de excavaciones,la proxima semana sale la torre para galvanizado.
Febrero 10: sitio detenido  propietario informa no permite iniciar obra en el sitio según coordenadas, dice que el permite construir pero a mil metros del sitio negociado, caso escalado adquisicion de sitios  FC antes de ladetencion 31 Marzo
Febero 16: sitio detenido caso escalado.
Febero 18: continau detenido
Febrero 21: cintinua deteniso
Fberero 23:se validó con RF el sitio que propone el propietario, pero está a más de un kilómetro, rf dice que el sitio no le sirve pues con la ubicación inicial se pretende cubrir dos localidades y con el punto que el propietario  da solo cubre uno.
Marzo 4: se escala nuevamante caso
Marzo 7: continua detenido ,propietario se comunica con Yolima Plata y manifiesta que sea el contratista que lo llame para poder coordinar una cita y llegar a un acuerdo que sea favorable sin perjudicar el paso del ganado.
Marzo 11: continua detenido 
Marzo 14: contonua detenido 
</t>
  </si>
  <si>
    <t>CAU.Pizare</t>
  </si>
  <si>
    <t>Noviembre 25: Contrato Radicado
Diciembre 3: pendiente estudios tecnicos 
Diciembre 7: pendiente estudios tecnicos 
Diciembre 9: ok estudios tecnicos 
Diciembre 23: se detiene sitio por orden publico ya que no se ha podido llegar al municipio a iniciar la obra por que el recorrido a los 50 kilometros en lancha  tiene costo de 2,500,000 por la segiridad que prestan los muchachos de la region para la persona que ellos autoricen ingresar a la obra y sin la orden de ellos (grupos armados) y acompañamineto de los mismos no hay ingreso a la region 
Enero 14: continua detenido,pendiente validar si se puede passar a la zona 
Enero 18: contnia detenido pendiemte validacion con elcontratista 
Enero 21: continua detenido pendiente informacion ya que el contratista esta validando si permiten ingresar
Enero 25: continua detenido, pendiente validacion y confirmar el viernes 
Enero 28: continua detenido,este fin de semana posiblemente vuelven alsitio para realizar acercamineto.
Febero 18: continau detenido pendeinte validacion con el contratista 
Marzo 11: continua detenido.</t>
  </si>
  <si>
    <t>CHO.Las Delicias</t>
  </si>
  <si>
    <t>Agosto 26: autorizado para iniciar fabricacion
Septiembre 2: esta pendiente confirmacion de aliado.
Septiembre 9: estudio de suelos y se tiene contratista, esta pendiente confirmacion de compras para iniciar en sitio
Septiembre 14: Avanza diseño de torre, pendiente autorización de compras para intervenir sitio</t>
  </si>
  <si>
    <t xml:space="preserve">Pendiente </t>
  </si>
  <si>
    <t>JUAN MAURICIO POSADA</t>
  </si>
  <si>
    <t>CHO.El 21</t>
  </si>
  <si>
    <t>Agosto 26: autorizado para iniciar fabricacion
Septiembre 2: esta pendiente confirmacion de aliado
Septiembre 9: estudios de suelo enviados al contratista 
Septiembre 14: Avanza Fabricación, pendiente autorización de compras para intervenir sitio</t>
  </si>
  <si>
    <t>CHO.San Joaquin</t>
  </si>
  <si>
    <t>INAMSILCO</t>
  </si>
  <si>
    <t>Octubre 8: Contrato radicado</t>
  </si>
  <si>
    <t>CHO.Punta Pina</t>
  </si>
  <si>
    <t>Agosto 26: autorizado para iniciar fabricacion
Septimebre 2: correccion de estudios tecnicos 
Septiembre 14: Avanza Fabricación, pendiente autorización de compras para intervenir sitio</t>
  </si>
  <si>
    <t>CHO.Guapando</t>
  </si>
  <si>
    <t>Septiembre 13: Contrato radicado
Septiembre 16: Continúa pendinete asignación de aliado por parte de compras, pues no se puede manejar por aplicativo por indisponibilidad de aliados en el corredor.</t>
  </si>
  <si>
    <t>CAU.Asencio</t>
  </si>
  <si>
    <t xml:space="preserve">Enero 11: contrato radicado
Enero 14: no hay contratistas disponibles 
Enero 18: ok documentacion tecnica 
Enero 28: se reporta dificultad porque no se ha podido asignar por elplaicativo no se proyecta FC 
Febero 18: la torre se  entrega 5 Marzo, 40% de fabricacion de torre.,validacion de malacate, complicado por inatalacion y pasar de una monataña a otra , se envio formato de trasiego 
Febrero 25:se detiene sitio por orden publico paro armado a nivel nacional no se ha podidoingresar material,fc antes de la detencion 31/03/2022
Marzo 2:  se reanuda ,se despacho personal para el sitio,hoy ingresan al predio ,pendiente proyeccion de acuerdo  cronograma
Marzo 4:se detiene sitio por condiciones de acceso, la via no tiene acceso por los derrumbes los cuales se estarán evaluado el día 5 Marzo junto con un maquinista para validar la posibilidad de abrir paso, dado que por información del personal del a zona se encuentran varios puntos en la misma situación.se proyecta cronograma de obra el cual se adjunta, se proyecta arreglo de via por 10 dis los cuales se podrán validar después de la evaluación de la vía.
Marzo 7: continua detenido, se realizo el recorrido y hay varias derrumbes.
Marzo 11: se envia APU de hora de retroexcavadora la cual está en $ 170.000 combustible incluido y aproximadamente se necesitaría 30 horas para realizar el despeje total de la vía, para un valor aproximado de $ 5.100.000 
</t>
  </si>
  <si>
    <t xml:space="preserve">LUIS FERMANDO MURCIA </t>
  </si>
  <si>
    <t>CAQ.La Argentina</t>
  </si>
  <si>
    <t xml:space="preserve">Septiembre 20: Contrato radicado
Octubre 8: se esta trasegando
Octubre 29: 20 % de cimnetacion ha llovido mucho 
Noviembre 5: 25% de cimentacion, estan en excavaciones , 11 dias de atraso por pendiente aprobacion de trasiego 
Noviembre 12: 60% de excavacion, se mantiene FC
Diciembre 17: se mueve FC para 15 Febrero  el motivo fue emora en la aprobacion y negociacion de trasiego
Diciembre 21: se mueve FC 31 Enero, el motivo es por el atraso del contratista en la fabricacion y despacho de torre 
Enero 7: se mantiene FC ,torre en sitio de acopio y se esta trasegando 
Enero 14: trasegado al 70 %, se mantiene FC 
Enero21: vaciendo cimentacion 40 %, torre traegando, se mantiene FC 
Enero 28: laotra semana terminan vaciado, se mueve FC por aprobacion de trasiego demorado 
Febrero 2: avanzando en cimentacion, se mantiene FC,fundieron zapatas pedestales y viga de amarre, torre en sitio y se esta prearmando y el material ya esta arriba , se mantiene FC 
Febero 16: ciemnatcion fundida 100 % pasa armado de torre,se presneto persona donde informa que debia parar las actividades,se esta realizando la validacion, se mantiene FC 
Febrero 21: 24 metros armado de torre,adelantado las placas,se mantiene FC,tanqyes en sitio
Febrero 23: plcas de equipo y de tanques se esta construyendo placas de la torre,semantiene FC,hoy se despcha laplanta para dejarla instalada en 27.
Febrero 25: llegaron 3 personas solicitando dinero,50 % de armado de torre 
Febrero 28:se mueve Fc por condiciones climaticas ya que no se pudo terminar la torre
Marzo 1: se notifica inconveniente para ingreso de planta ya que el propietario no permite el paso,informa que cobra 10-000,000 por dejar pasar la planta 
Marzo 2: torre con altura en piso se tiene las 3 placas , se detiene por propietario Fc antes de la detencion 04 Marzo 
Marzo 7: Continua detenido hasta que no se cumplan las condiciones que le ofrecieron no permite el ingreso
Marzo 11: contonua detenido
Marzo 17: propuesta de pago unico 
Marzo 17: propuesta de ofrecer un pago unico 
</t>
  </si>
  <si>
    <t>CAU.El Hoyo</t>
  </si>
  <si>
    <t xml:space="preserve">Agosto 30: Contrato radicado
Septiembre 2: fabricacion de estructura
Septiembre 24: pendiente aprobacion de trasiego
Octubre 1: se carga solicitud para aprobacion de trasiego
Octubre 12: continua igual,el diseño lo rechazo el jueves.  FC antes de detención 21/12/2021
Octubre 22: se reanuda sitio y se proyecta FC
Noviembre 5: se aprueba trasiego el 21/10/2021, 40% en excavaciones 
Noviembre 12: excavacion en 80 % se esta armado malacate 
Noviembre 23: Se mueve FC por demora en aprobación de trasiego
Diciembre 3: continua en cimentacion y estan subiendo material para fundir , se mantiene FC 
Diciembre 14: va atrasado, semantiene FC 
Diciembre 17: se mueve FC 25 Enero provisional el motivo trasiego ha sigo imposible es una tarabita malacate a la cual se le han tenido que instalar varios motores y no sigdo capaza de arratar la canasta 
Enero 11: no se ha podido instalar motor es un malacate artesanal
Enero 14: se mueve FC por que no han podido solucionar eltema de tarabita y ya permitieron elingreso de una cuadrilla para dar solucion 
Enero 21: solucionado lo del tema del malacate, estan midiento rendiminetos 
Enero 31: subiendo material, torre en sitio de acopio.se proyecta que la cimentacion se termine en el transcurso de la proxima semana 12 de Febrero.
Febero 18: acero armado y nivelacion de perno, se mueve FC por problemas de trasiego invertir en un motor con mas fuerza,se tuvo que recurrir al tema del helicoptero ,contua en cimentacion 
Marzo 4: se detiene sitio por condiciones de acceso,  el material no se ingresa a hombro ni a mula,el acceso es por un rio la inclinacion del terreno es muy alta,se contrato una empresa para el transportde de material en elicoptero y por condicones de seguridad.Fc antes de detencion 21 Marzo,estado ciemntacion.
Marzo 7: continua detenido,pendiente validacion con la comunidad  y con l apolicia el transporte del combistible 
Marzo 11: adecuando el nuevo motor para poder seguir subiendo material por medio de la tarabita </t>
  </si>
  <si>
    <t>Condiciones de acceso</t>
  </si>
  <si>
    <t>ARA.La Paz</t>
  </si>
  <si>
    <t xml:space="preserve">Agosto 24 : se realiza visita, la cimentacion toca con pilotes,la propietaria esta solicitando el contrato para validacion de informacion.  Fabricación avanza al 50%
Agosto 31: la señora no esta conforme con el area, esta solicitando que le paguen,cotizacion para 120 dias en pilotes.
Septiembre 7: se entrega documento a la señora, cotizacion mas de 700 millones en sitio, se necesita APU, torre fabricada al 60 %.
Septiembre 28: acero de zapatas vigas y pedestales figurando 70 %, acero de pilotes comprado cortado en bodega, esperando APU de compras para despachar a iniciar pilotaje, se envio correo el dia de ayer  para reportar tema de seguridad por secuestro de personal en sitio, una persona secuestrada. retuvo personal en obra y se llevo al maestro. no estan pidiando plata, solo indican que no estan de acuerdo con la construccion de la obra
Octubre 5: Detenido por personal SECUESTRADO en sitio. ya se levantó declaración juramentada y se envió a seguridad
Octubre 12: continua detenido por que el contratista manifiesta que no va a sitio de trabajo y en la declaracion nforma  que no queiren que construyan en ese sitio, no estan solicitando dinero.
Octubre 26: estan haciendo la gestion para empezar en sitio, se esta contratando a otras personas para que ingresen 
Noviembre 2: no se ha enviado los soportes por que se esta tratando de negociar internamnete.
Noviembre 9: continua detenido, la gente no quiere involucrarse  en realizar los denuncios, peniemte envio de soportes, pendiente validar si el contratista tramita el denuncio 
Diciembre 14: el7 Di la regional envia soporte de extrajuicio
Enero 11:  a traves del aliado se solicito ala alcaldia del municipio mediante derecho de peticion informacion sobre estado de orden publico en la zona la actividad se debe hacer en paralelo a los acercamientos y solicitud de recomendaciones que se realicen a las autoridades policiales o militares que operan en el área donde se ubica el proyecto del asunto.
Enero 18:  a espera respuesta de derecho de peticion, lo esta gestionando  el aliado vallascar   el y en espera como se va a proceder.
Enero 19:  envian soportes de la gestion realizada y del derecho depeticion de los sitios de orden piblico soporte expedido por elalcalde de Arauquita.  desde el 2 de enero se evidencia hechos graves de violencia y hostilidades en el deparatamento de Arauca derivados por grupos al margen de laley GAOR E10 y GAO ELN , la administracion municipal no se hace reposnsable de brindar seguridad,manifiestan que se tomen  en consederacion las medidas de prevencion y autoproteccion hasta que las condicones de seguridad mejoren.
Enero 25: continua detenido regional envia declaracion extrajuicio.
Febrero 8: continua detenido por orden publico.
Febrero 15: continua detenido no hay avance 
Febrero 22: continua detenido 
Marzo 15: continua detenido </t>
  </si>
  <si>
    <t>CHO.Puerto Pervel</t>
  </si>
  <si>
    <t xml:space="preserve">Pendiente aprobación de APU para cambio de materiales
Pendiente ok de jurídica para avanzar en paralelo a consulta previa
Pendiente nuevo estudio de Suelos por cambio de opción, se tendrá el 22 de agosto
Agosto 26: continua pendiente aprobacion APU estructura </t>
  </si>
  <si>
    <t>CHO.Puente de Paimado</t>
  </si>
  <si>
    <t xml:space="preserve">Pendiente aprobación de APU para cambio de materiales
Pendiente ok de jurídica para avanzar en paralelo a consulta previa
Agosto 26 . continua pendiente aprobacion APU estructura </t>
  </si>
  <si>
    <t>CHO.La Playa</t>
  </si>
  <si>
    <t>Cálculos estructurales.  Escasés de material, no se ha finalizado fabricación.  Visita realizada el 28 de Julio, requiere tala de árboles.  Propietarios se reunirán porque identifican un problema de linderos y de propiedad del predio contratado.  Reunión el fin de semana.  Se enviaron costos muy altos, se está negociando con la comunidad para bajar los costos.  Se debe enviar información de costos de trasiego el lunes 9 agosto.
Septiembre 16: Aliado no aceptó los precios aprobados por compras, no hay estrictura en fabricación.  Escalado a compras</t>
  </si>
  <si>
    <t>CHO.Curundo</t>
  </si>
  <si>
    <t xml:space="preserve">Pendiente aprobación de APU para cambio de materiales
Pendiente ok de jurídica para avanzar en paralelo a consulta previa
Agosto 26 : continua pendiente aprobacion APU estructura </t>
  </si>
  <si>
    <t>PUT.La Sultana</t>
  </si>
  <si>
    <t>Agosto 13: Fabricación iniciada, pendiente estudio técnico
Agosto 20: continua pendinete estudio tecnico
Agosto 27: torre en fabricacion, pendiente en radicion proyecto electrico por parte del contratista
Septiembre 3:torre llega a sitio la otra semana 
Septiembre 10: 10 % de escavaciones , torre llega este finde semana a sitio y se inicio escavaciones 
Septiembre 17:hoy envian trasiego para montar, la torre llega mañan al sitio
Septiembre 24: torre en sitio, se estan vaciando concreto
Octubre 1: estructura en sitio de acopio
Octubre 12: se detiene sitio por reconsideracion de trasiego, no aceptaron los precios de compras 
Octubre 19: se reanuda sitio y pasa a Adecuaciones, torre vestida 
Octubre 26:ayer se notifico fin de obra civil falta la conexion de la acometida provisional, falat notificar obra electrica 
Noviembre 2: Durante el desarrollo de la obra eléctrica, el señor Julian Romero, empieza a expresar inconformismos por diferentes temas
1. Nos indicaba que el predio en el que fue construida la EB no pertenecía al señor Raul Ibarra, pues aseguraba que el predio pertenecía a alguien de su familia. Lo cual pudimos manejar al tener las escrituras del predio en la carpeta digital compartida del sitio. 
2. Indicaba que la zona hace parte de un resguardo indígena al cual no se le solicitó aprobación para dicha construcción que genera una afectación a la comunidad en general, por lo que solicitan una obra social, que según lo que han comentado, piden la construcción de una cocina comunitaria. 
3. Exigen la presencia de unos representantes directos de la compañía Claro, para que realicen la respectiva socialización del proyecto y les indiquen el beneficio a la comunidad.
Noviembre 5: sitio detenido 
Noviembre 17. se solicitó al área de seguridad de Comcel S.A. revisar la posibilidad de conceder la labor de custodio al propietario del predio. A la fecha estamos pendientes de la respuesta. Por otro lado les confirmamos que con ocasión de la firma del contrato de comodato a cero pesos ($0), se concedió un plan de tv digital plus y un plan de internet inalámbrico de 120 gb,Con respecto al tema de la socialización del proyecto, confirma la negociadora que se hizo el respectivo proceso, pero algunos vecinos le han estado manifestando al propietario que debe solicitar el canon mensual, inclusive se tiene conocimiento de que ha intervenido una funcionaria de la Personería Municipal
 Diciembre 16: segun validacion con el aliado la imposibilidad de continuar
obedece a exigencia económica de la propietaria del predio por donde se ubicará la infraestructura para conexión al medidor.la señora que reclama el pago  es propietaria delpredio donde pasa un tramo de la red  y manifiesta que autoriza  elpaso de la red  si le pagan 6,000,000
Enero 7: continua detenido, y caso escalado a Susana
Enero 17: Lucia envia nuevamente correo a Susana y Alberto para validar si hay aance.
Enero 25: continua detenido, adicional la comunidad exige cocina comunitaria 
Enero 27:  se confirma que con la persona que se venia negociando  la inviabilidad de la contratación de la servidumbre eléctrica ya que la propietaria del predio por donde pasaría la red de energía, no acepta los ofrecimientos de las cortesías y solamente acepta un valor de $6MM
Febero 2:contratista informa que se realizo llamada al señor Humildo (Representante de la Junta de Acción Comunal), y expresa que la comunidad necesita que se haga presente un representante directamente de CLARO para que haga una socialización de los proyectos y cuáles son los veneficios que le trae a la comunidad y a su vez, entren a una negociación con la comunidad.
Febrero 7: la semana pasada se comunicaron con el propietario pero solicita es alguien de claro
Febrero 11: continua detenido.
Febero 18: continua detenido
Marzo 11: continia detenido 
Marzo 16: se escala caso a Luis Manuel ya que también para permitir el ingreso de los aliados para construcción de otra alternativa de energía, (planta eléctrica), la junta exige comunicación con algún funcionario de la Compañía con capacidad de negociación.la gestion de pla plant eléctrica junto con la condonación del pago de unos impuestos por parte del municipio al Propietario  lo está liderando Samuel Martínez con la Alcal día 
Marzo 17: se escalo caso con la dictora Hilda.</t>
  </si>
  <si>
    <t>CAU.Huisito</t>
  </si>
  <si>
    <t xml:space="preserve">Noviembre 21: Contrato radicado
Diciembre 3: pendiente estudios tecnicos 
Diciembre 7: no se ha recibido estudios de suelos con correcciones 
Diciembre 10: ok documnetacion tecnicca 
Diciembre 16:se detiene sitio por orden publico, grupo paramilitar  Carlos Patiño,
el pasado jueves 2 de Diciembre 
 incinero 2 carros que transportaban gasolina en la vía que conecta a los municipios de Balboa y Argelia.Las FARC-EP Segunda Marquetalia y el Ejército de Liberación Nacional ELN nos vemos en la obligación de declarar
paro armado indefinido a los corregimientos, veredas ríos y carreteras del municipio de el Tambo Cauca. Los pueblos 
Playa Rica, Huisito, La Paloma, las Palmas, Pandiguando, Honduras y a los comerciantes, transporte de ‘público y carros 
particulares motos, que a partir de las 00. horas del día 6 de diciembre queda totalmente prohibido transitar o
movilizarse por estas vías y pueblos ya mencionados, a no acatar la orden de paro se incineran los vehículos,FC antes de la detencion 20 enero , estado antes de la detencion fabricacion
Enero 14: sitio detenido por aprobacion de trasiego estan solicitando 1400.000.000 ,ya se cargo a ivalua 
Enero 21: se sube formato a  compras 14 Enero el ok lo da el ingeniero el 13
Enero 25: segun validacion con Hector entre hoy y mañana se responde.
Enero 28: segun validacion con hector con queda publicado hoy.
Marzo 8:segun visita realizada se adjunta formato de trasiego con los valores cotizados en sitio para lo cual se utilizara una camioneta 4x4 como forma de trasiego entre Huisito y la estación base la comunidad no quiso dar el precio por la adecuación de la vía del tramo existente y la construcción del tramo faltante para que esta llegue a la estación, los propietarios de los predio por donde pasa la vía dicen que ellos hacen la contratación con una máquina que hay en la zona, consiguen el material de recebo y la mano de obra de la comunidad, esta cotización la entregan para este viernes mientras buscan la maquina amarilla y organizan a la comunidad.
Marzo 17: se esta explorando con la comunidad de realizar via alterna, prorroga se solicita 23 fberero </t>
  </si>
  <si>
    <t>Aprobacion de Trasiego</t>
  </si>
  <si>
    <t>JUAN CARLOS GONZÁLEZ</t>
  </si>
  <si>
    <t>SUC.Labarces</t>
  </si>
  <si>
    <t>HERRAJES ANDINA</t>
  </si>
  <si>
    <t xml:space="preserve">Octubre 7: Contrato Radicado
Octubre 14: Sin estudio técnico.  Fabricación en curso
Octubre 21: se inicia hoy 
Octubre 28: se inicia hoy 
Noviembre 4:dar ok en el aplicativo, pendiemte inicar obra 
Noviembre 18: continua en fabricacion de estructura , se mantiene FC 
Noviembre 23: Torre se entrega el 2 de diembre, se mantiene FC
Diciembre 2: continua en cimentacion y se mantiene FC , la torre se entrega el 15 Dic
Diciembre 9: mañana empiezan cimentacion y el FC 30Dic
Diciembre 16: no ha llegado la  torre en sitio,posible incumplimiento del contratista no hay avance .
Diciembre 23: se mueve FC  por atrasos en la entrega de la estructura y galbanizado, atarsos en galbanizadora para entrega de material
Enero 6: hoy estan en montaje de torre , se mueve FC por incumplimiento del contratista 
Enero 13: ya se armo la plataforma hoy empiezan armado de torre , posiblmente se mueva FC por incumplimineto del contratista, se genero multa 
Enero 17: se detiene sitio por orden  publico desconicidos obligaron a parar la obra y exigen 5 millones de pesos que venian pidiendo dias atras, la torr y todos los elementos quedaron en sitio ya que solicitaron que no movieran ningun elemento FC antes de la detencion 22 Enero.
Enero 20: segun informacion del contratista van a tratar de llegar a un acuerdo,hoy confirman
Enero 27: sitio continua detenido
Febrero 1: continua detenido, pendiemte soporte de declaracion extrajuicio.
Febrero 8: se trato de negociar con un valor de 4 millones y no se logro con nigun acuerdo , hoy se vueleven a reunir para validar si aceptan los 5 millones de pesos 
Febrero 11: se recibe de parte de laregional declaracion extrajuicio donde se relata todo lo acurrido en el sitio.
Febrero 22: continua detenido, no permiten ingresar 
Marzo 1: sitiocontinua detenido sin avance 
Marzo 8: continua detenido </t>
  </si>
  <si>
    <t xml:space="preserve">SITIO </t>
  </si>
  <si>
    <t xml:space="preserve">ESTADO DE LA OBRA </t>
  </si>
  <si>
    <t>FC FINALIZACION DE OBRA</t>
  </si>
  <si>
    <t>Resol  212</t>
  </si>
  <si>
    <t xml:space="preserve">Noroccidente </t>
  </si>
  <si>
    <t>CAQ.brasilia</t>
  </si>
  <si>
    <t>CAQ.las Verdes</t>
  </si>
  <si>
    <t>Año 3</t>
  </si>
  <si>
    <t xml:space="preserve">Oriente </t>
  </si>
  <si>
    <t>CAS.Arenosa</t>
  </si>
  <si>
    <t xml:space="preserve">Febrero 2: contrato radicado
Febrero 15: contratista manifiesta que no van a sitio hasta que no aprueben eltrasiego, ok estudios tecnicos 25 f 
Marzo 1: se proyecta fc 
Marzo 8: se inicio fabricacion , vierne se inicia trasiego 
Marzo 15: se inicio excavcion, se informo que el  sitio se inunda, estructura en fabricacion </t>
  </si>
  <si>
    <t xml:space="preserve">Gippsy </t>
  </si>
  <si>
    <t>CAS.Llano Grande</t>
  </si>
  <si>
    <t xml:space="preserve">Febrero 16: Contrato radiaco
Marzo 1: ok de estudios tecnicos pero se envia correccion falta cuadro de reas totales 
Marzo 8: diseño de cimentacion y se empieza con fabricacion de torre y a espera de material para iniciar en sitio.
Marzo 15: visita al sitio,trasiego complejo se empezo fabricacion, se empieza cimentacion 18 marzo, se mantiene FC </t>
  </si>
  <si>
    <t>SND.Cuesta Rica</t>
  </si>
  <si>
    <t>MET.Tranquitas</t>
  </si>
  <si>
    <t xml:space="preserve">Marzo 11: contrato radicado
Marzo 15: pendiente estudios tecnicos </t>
  </si>
  <si>
    <t xml:space="preserve">DAVID </t>
  </si>
  <si>
    <t>CUN.Pinipay</t>
  </si>
  <si>
    <t>Marzo 15: contrato radicado</t>
  </si>
  <si>
    <t>CES.Aguas Blancas SM</t>
  </si>
  <si>
    <t>ECC</t>
  </si>
  <si>
    <t>Febrero 14: contrato radicado
Marzo 8: se entregan estudios tecnicos 
Marzo 15: se visito sitio,la torre esta en proceso de fabricacion 50 % y se esta adeantando diseños de cimentacion , trasiego por que la via es sin pavimneto,trasiego a hombro.</t>
  </si>
  <si>
    <t>JUAN MANUEL</t>
  </si>
  <si>
    <t>CES.San Jose</t>
  </si>
  <si>
    <t xml:space="preserve">WB  INGENERIA </t>
  </si>
  <si>
    <t>Febrero 21: contrato radicado</t>
  </si>
  <si>
    <t>BOL.Tacamochito</t>
  </si>
  <si>
    <t xml:space="preserve">Febrero 25: contrato radicado 
Marzo 8: pendiente asignacion aliado 
Marzo 14: ok estudios tecnicos </t>
  </si>
  <si>
    <t xml:space="preserve">JAVIER ALAPE </t>
  </si>
  <si>
    <t>BOL.Tacamocho</t>
  </si>
  <si>
    <t xml:space="preserve">Febrero 25: contrato radicado 
Marzo 8: pendiente asignacion aliado 
Marzo 14: ok estudios tecnicos , se proyecta fecha </t>
  </si>
  <si>
    <t>BOL.Monroy</t>
  </si>
  <si>
    <t xml:space="preserve">Febrero 28: contrato radicado
Marzo 8: se entregan  estudios tecnicos y se proyecta FC 
Marzo 15: se esta solicitando los planos </t>
  </si>
  <si>
    <t>BOL.Barranca Vieja</t>
  </si>
  <si>
    <t xml:space="preserve">Marzo 7: contrtato radicado
Marzo 15: pendiente estudios tecnicos </t>
  </si>
  <si>
    <t>COR.Vallecito</t>
  </si>
  <si>
    <t xml:space="preserve">Marzo 11: contrato radicado
Marzo 14: pendiente asignacion aliado </t>
  </si>
  <si>
    <t>BOL.Mandinga</t>
  </si>
  <si>
    <t xml:space="preserve">Marzo 14: Contrato radiaco </t>
  </si>
  <si>
    <t>COR.Guineo Canalete</t>
  </si>
  <si>
    <t>BOL.Santa Lucia</t>
  </si>
  <si>
    <t>BOL.Guaimaral-2</t>
  </si>
  <si>
    <t>Marzo 14: Contrato radiaco 
Marzo 15: devolucion de contrato por parte de juridica por ajustes, completar informacion del contrato</t>
  </si>
  <si>
    <t>Noroccidente</t>
  </si>
  <si>
    <t>RIS.Villa Claret-2</t>
  </si>
  <si>
    <t xml:space="preserve">Marzo 7: contrtato radicado
Marzo 10: pendiente entrega de estudios tecnicos </t>
  </si>
  <si>
    <t>RIS.Pavero-2</t>
  </si>
  <si>
    <t>Marzo 11: contrato radicado</t>
  </si>
  <si>
    <t>ANT.Barranquillita</t>
  </si>
  <si>
    <t>Marzo 14. contrato radicado</t>
  </si>
  <si>
    <t>ANT.Jurado</t>
  </si>
  <si>
    <t>MET.Pajure</t>
  </si>
  <si>
    <t xml:space="preserve">Fberero 22: contrato radicado 
Marzo 1:no se han entregado estrudios tecnicos 
Marzo 8: pendiente reasignacion de aliado ya que Cobritelco informo que no hacia la obra 
Marzo 15: pendiente asignacion contratista </t>
  </si>
  <si>
    <t xml:space="preserve">David </t>
  </si>
  <si>
    <t>Suroccidente</t>
  </si>
  <si>
    <t>PUT.V San Francisco</t>
  </si>
  <si>
    <t>PUT.La victoria</t>
  </si>
  <si>
    <t>CAQ.Puerto Tejada</t>
  </si>
  <si>
    <t>LUIS EDIEL TORRES</t>
  </si>
  <si>
    <t>CAQ.Union Sincelejo</t>
  </si>
  <si>
    <t xml:space="preserve">NOR.Balcones </t>
  </si>
  <si>
    <t>Febrero 2: contrato radicado
Febrero 14: Propietario manifiesta que le prometieorn un pago mensual por el predio,pendiente con el area de negocion  deje bien claro el contrato con ellos , manifiesta que cuando fueron lo oblogaron a fimar y que estaba enfermo .
Febrero 21:se comunicaron con la sobrina del propietario,solicitoque se leenviara las copias de los documentos que el propietario firmo,los reviso dijo que no había problema y que se podía continuar con el proyecto a cero pesos.exigió que los contratistas antes de realizar cualquier trabajo deben hablar con ella y con el presidente de Asojuntas por seguridad para ingresar a la zona y quiere asegurarse que los trabajos de mano de obra no calificada tengan en cuenta al propietario, esto debido a que el señor de buena fe prestó el predio
Marzo 1: el propietario ya dio el permiso de ingresar,pero elpresidente de lajunta de accion comunal  no se tiene elpermiso ,continua detenido 
Marzo 8: continia detenido  se tuvo reunion con la junta de accion comunnal informaron que hasta que las elecciones no pasen no pueden iniciar  obra,contratista llevo a sitio acta pero no la quiisieron firmar
Marzo 15: pendiente reunion con el presidente de accion comunal .</t>
  </si>
  <si>
    <t xml:space="preserve">ALIADO OC </t>
  </si>
  <si>
    <t>HISTORIA</t>
  </si>
  <si>
    <t>ÚLTIMO FC
FIN OBRA</t>
  </si>
  <si>
    <t>FIN OBRA + ENERGÍA</t>
  </si>
  <si>
    <t>RFIC v0</t>
  </si>
  <si>
    <t>FRICv1</t>
  </si>
  <si>
    <t>ACEPTADO NOKIA</t>
  </si>
  <si>
    <t>CAS.Canadotes</t>
  </si>
  <si>
    <t>Existente</t>
  </si>
  <si>
    <t>Sitio Existente</t>
  </si>
  <si>
    <t>CAU.Quebraditas</t>
  </si>
  <si>
    <t>CAQ.Chipa</t>
  </si>
  <si>
    <t>Iniciado Año 1</t>
  </si>
  <si>
    <t>CAU.Tetillo</t>
  </si>
  <si>
    <t>PUT.Puerto Umbria-2</t>
  </si>
  <si>
    <t>CAQ.El Carbon</t>
  </si>
  <si>
    <t>CAQ.La Primavera</t>
  </si>
  <si>
    <t>CAQ.Miramar</t>
  </si>
  <si>
    <t>CAQ.EL Sabalo</t>
  </si>
  <si>
    <t>CAU.Pancitara</t>
  </si>
  <si>
    <t>CAU.Huellas</t>
  </si>
  <si>
    <t>CAU.La Placa</t>
  </si>
  <si>
    <t>PUT.La Pedregosa</t>
  </si>
  <si>
    <t>COR.El Crucero-3</t>
  </si>
  <si>
    <t>CAQ.Barranquillita</t>
  </si>
  <si>
    <t>Fabricación de estructura, en visita de levantamiento
Agosto 10: Excavaciones avanzan al 40%, requiere aprobación de trasiego escalado el 9 de agosto por 130 millones aproximadamente
Agosto 20: se inicio montaje de plataforma, torre en sitio.
Agosto 27: se mantiene las FC, a la torre le dan altura este fin de semana, el APU se solicito el 20/08/2021.
Septiembre 3: escavacion 100 % , torre de 45 pendiente que compras apruebe trasiego
Septiembre 10: problemas de comunidad, la comunidad esta pidiendo plata, armado de torre a 30 metros.
Septiembre 14: aprobacion de trasiego
Septiembre 17: sitio notificado obra civil terminada
Septiembre 24: la planta no ha llegado al sitio, el contratista no tiene visto bueno de orden de compra, se debe enviar foto para confirmar las condiciones, se retrasa un dia pero ya mañana se termina, se cambia FC
Octubre 1: Sitio OC y energía finalizados el 30 de Septiembre.
Pendiente RFIC, se enviará en W40</t>
  </si>
  <si>
    <t>CORRECCIONES</t>
  </si>
  <si>
    <t>CAQ.Pato Balsillas</t>
  </si>
  <si>
    <t>Se solicitaron diseños, pendiente programacón de visita.  Pendiente confirmación de FC
Agosto 13: Excavaciones Ok, torre despachada, se espera tener en sitio el sábado 14 de agosto. 
Agosto 20:torre en sitio, inicia montaje de plataforma,pendiente escalamiento de trasiego
Agosto 27:30 metros de altura de torre , se envio trasiego ayer 26/08/2021
Septiembre 3: adecuaciones a piso, la otra semana se lleva planta 
Septiembre 10: estan pintando la torre , se detiene por trasiego 
Septiembre 14: aprobacion trasiego
Septiembre 21: sitio notificado obra civil, pendiente confirmacion de planta
Septiembre 24: la planta se tiene en sitio el lunes 27/09/2021,CAQ.Pato Balsillas 
Septiembre 28: en esperaque le notifiquen el ingreso por enfrentaminetos 
Octubre 1: Pendiente entrega de placa satelital. Entrega 8 de octubre. Prioritarias y energpia ok en sitio.</t>
  </si>
  <si>
    <t>MET.Guarupay</t>
  </si>
  <si>
    <t>Agosto 24:  40 % en fabricacion de torre, diseño de cimentacion
Agodsto 31: se entega estructura el dia de hoy 
Septiembre 7: escavciones al 100 %, el dia dehoy deben empezar armar plataforma, torre no esta galvanizada 
Septiembre 14: Parrilla armada, inicia viga de ampliación el 14 de septiembre.  Constantes lluvias, se usa motobomba para sacar el agua de la cimentación.  Torre estará en sitio el jueves 16 de septiembre.  Planta provisional debe llegar a sitio el 24.
Septiembre 21:llegada de planta para el 30/09/2021, torre altura 100 %, sin pintura, con plataforma de trabajo,cerramiento sin despacho con salida el 23/09/2021, hoy cita para reclamar TGD, relleno al 100 %, el 22/09/2021 funden placa para planta y viga de cerramiento, el 23/09/2021 se inicia parte electrica llegada de tanques para el sabado.
Septiembre 28: la planta llega al sitio el 30, tiene la orden de que salga hoy,el dia sabado llego a la obra el TGD junto con el tanque de ACPM. se realizara el tanqueo inicial el dia de mañana 28/09/2021, se cuenta con la instalacion del tablero electrico y se estima tener el dia de mañana las condiciones para la instalacion de la planta,se estan adelantado las actividades del cerramiento para poder  despacharlo antes del jueves 30 de sep.
Octubre 1: prioritarias y planta operativa 30 Sep, se enbia RIC el 30 Sep</t>
  </si>
  <si>
    <t>CAQ.El Manantial</t>
  </si>
  <si>
    <t>Agosto 13: Coordinador de obras se encuentra haciendo recorridos en Caquetá, FC preeliminar 24/09/2021 
Agosto 20: fabracion al 100 % inicia excavaciones
Agosto 27: eXcavciones en 40 %  Y 20 % de cimentacion
Septiembre 3: 80 % de escavaciones 
Septiembre 10: celda portatil de 45
Septiembre 14: armado de torre, Aprobacion trasiego
Septiembre 24: obra civil finalizada, pendiente envio de foto para despacho de planta
Octubre 1: Pendiente confirmación de planta. Incumplimiento del proveedor, aliado confirma que queda el martes 7 de octubre</t>
  </si>
  <si>
    <t>CAQ.Salamina</t>
  </si>
  <si>
    <t>Visita al sector, se tendrá trasiego. Presidente de la Junta de acción comunal, indican que hay algo pendiente en la negociación.  Una vez resuelto el tema de trasiego se enviarpa cronograma y FC de Prioritarias
Agosto 13: Pendiente confirmación FC de prioritarias, estructura fabricada ok Agosto 20: Avance escavaciones torre fabricada pendinete despacho.
Agosto 27: estruictura en sitio de acopio
Septiembre 3:torre en sitio, se esta montando plataforma
Septiembre 10: se monto plataforma y esta pendinete por aprobacion trasiego
Septiembre 14: aprobacion trasiego
Septiembre 17: contratista no esta deacuerdo con el precio del trasiego
Septiembe 21: la torre esta llegando a la altura final
Septiembre 24: torre tiene la altura, se esta vistiendo, en espera  de envio de foto para despacho de plantaContratista no acepta valos aprobado para trasiego
Septiembre 28: en espera de terminacion de obra civil</t>
  </si>
  <si>
    <t>CAQ.Campo Alegre-2</t>
  </si>
  <si>
    <t>Agosto 13: Continúa pendiente entrega de diseños, no requiere aprobación de trasiego.  Se despachará torre en W33.  Excavaciones al 40% 
Agosto 20: se despacha torre en W 34
Agosto 27:la celda portatil ya esta en sitio de acopio, se solicito factibilidad y va con energia comercial
Septimebre 3: pendiente aprobacion de trasiego
Septiembre 10: torre al 100 %, pendiente aprobacion trasiego
Septiembre 14: aprobacion d etrasiego
Septiembre 17:se adelanta obra, 35 metro de altura
Septiembre 21:terminando altura de torre
Septiembre 24: notificado obra terminada, la planta salio el dia de hoy, estaria en sitio el martes 28.
Septiembre 28: ya esta el tanque y la placa lista hoy deben de estar llegando al sitio
Octubre 1: Planta el sitio, pendiente conexión. Operativa en W40</t>
  </si>
  <si>
    <t>CAQ.Alto Cafeto</t>
  </si>
  <si>
    <t xml:space="preserve">Inician excavaciones en sitio.  Pendiente llegada de material y estructura a sitio.  Agosto 20: pendiente escalamiento de trasiego torre despachada a sitio
Agosto 27:continua en cimentacion,torre llega este fin de semana,estan solicitando contratos de arrendamiento.
Septiembre 3: armado de torre 80 %
Septiembre 10: se terminan escavaciones y pendiente de aprobacion de trasiego
Septiembre 14: aprobacion de trasiego
Septiembre 17: torre de 30, lleva 10 metros de altura
Septiembre 21: continua igual
Septimebre 24: armado de torre, problema de la comunidad, se despacha planta el lunes
Septiembre 28: hoy slen con las los  plantas
Octubre 1: Pendiente confirmación de planta, planta en la zona. Queda instalada el domingo 3 de octubre.   </t>
  </si>
  <si>
    <t>20/10/2021-18/11/2021</t>
  </si>
  <si>
    <t>CAQ.La Raya</t>
  </si>
  <si>
    <t>Deseño ok, enviado, torre convencional de 60m.  Inicia fabricación de estructura.  En sitio avanzan excavaciones.  Ingreso con carretera hasta sitio. 
Agosto 20: 20 % de avance en escavciones, torre en sitio
Agosto 27 :  70 % de excavaciones 
Septiembre 3: torre en sitio, torre de 60
Septiembre 10: se detiene por trasiego
Septiembre 14: aprobacion trasiego
Septiembre 17: se inicio armado de torre, torre de 60 
Septiembre 28: ya se tiene energia provisional
Octubre 1: Prioritarias ok. Energía comercial se tendrá el martes 5 de octubre</t>
  </si>
  <si>
    <t>CAQ.El Triunfo</t>
  </si>
  <si>
    <t>Agosto 13: Excavaciones finalizando, se inicia montaje de plataforma el 20 de agosto. 
Agosto 20: 30 % de montaje de torre , posibilidad de adelanto de fecha de prioritaria
Agosto 24: se adelanta forcas de prioritarias y se pide adelantar planta
Agosto 27: continua  igual, se necesita planta provicional.
Septiembre 3: la planta ya llego al sitio
Septiembre 10: hoy se envia lista de chequeo</t>
  </si>
  <si>
    <t>COR.Cabildo Santa Rosa</t>
  </si>
  <si>
    <t>Agosto 19: Estructura en sitio, inicia armado de torre
Agosto 26 : Continua armado  de torre.
Septiembre 2: continua igual
Septiembre 9:continua igual, no tiene trasiego
Septiembre 16: pendiente energia, terminada la obra civil</t>
  </si>
  <si>
    <t>CAQ.El Paraiso</t>
  </si>
  <si>
    <t>Ing del Huila</t>
  </si>
  <si>
    <t xml:space="preserve">Agosto 10: Renegociación de precios de acero.  Pendiente aprobación de BMP.  En visita a sitio, pendiente confirmación de FC
Agosto 13: Pendiente aprobación de BMP
Agosto 20: avance fabricacion
Agosto 27: es dificil la actualizacion de la informacion, estructurra fabraicada se inicia replanteo y se inicia escavaciones, estructura en sitio de acopio lista para iniciar trasiego.
Septiembre 3: torre ya tiene altura, energia comercial para el 20/09/2021
Septiembre 10:se esta montando los soporte, la torre se esta pintando, la lista de chequeo se entrega  el miercoles 
Septiembre 17: energia comercial y queda este fin de semana </t>
  </si>
  <si>
    <t>GUJ.Las Casitas-2</t>
  </si>
  <si>
    <t xml:space="preserve">Agosto 19: Avanza fabricación de estructura
Agosto 26 : continua igual
Septiembre 2: continua igual
Septiembre 9: APU para la estructura, no tiene trasiego
Septiembre 16: se inicia escavaciones, torre fabricada y esta en despacho
Septiembre 23: hoy se espera tener altura
Septiembre 30:torre terminada
</t>
  </si>
  <si>
    <t>COR.Anclar</t>
  </si>
  <si>
    <t xml:space="preserve">Agosto 19: Avanza fabricación, finaliza el 24/08.
Agosto 26: continua igual
Septiembre 9:continua igual 
Septiembre 16:torre en sitio
Septiembre 23:se empieza armado de torre y plataforma lista
Septiembre 30: se aplaza por temas de lluvia
Octubre 7: para mañana debe estra planta instalada
Octubre 8: Sitio OC y energía finalizados el 08/10/2021
Pendiente RFIC </t>
  </si>
  <si>
    <t>COR.Arizal-2</t>
  </si>
  <si>
    <t>Agosto 19: Inició excavaciones.  Estructura fabricada el 30 de agosto.
Agosto 26 : se inicia escavaciones, se despacha torre a sitio
Septimebre 2: armado de torre 
Septiembre 9: retraso de alganizado, no tiene trasiego
Septiembre 16:torre a 35 metros
Septiembre 23: la torre tiene altura y cerramiento
Septiembre 30: la planta se va despachar y se da informe como llegar al sitio
Octubre 7: planta en sitio y falta instalacion
Octubre 8:  Sitio OC y energía finalizados el 08/10/2021
Pendiente RFIC</t>
  </si>
  <si>
    <t>CAQ.Novia Puerto Valdivia</t>
  </si>
  <si>
    <t>Agosto 13: Pendiente diseño de torre.  Pendiente escalamiento de trasiego. FC tentativo prioritarias 28/09/2021 
Agosto 20: continua pendiente escalamiento trasiego
Agosto 27: se despacho la torre, no ha llegado al sitio, 25 % de cimentacion 
Septiembre 3:80 % de escavacion
Septiembre 10: pendiente aprobacion trasiego
Septiembre 14: aprobacion de trasiego
Septiembre 17:estan armando plataforma 
Septiembre 24: se inicia montaje la otra semana
Octubre 1:30 metros de armado de torre y los accesorios estan en trasiego
Octubre 5:continua igual
Octubre 12: montaje al 100 %
Octubre 19: Obra civil finalizada, pendiente conexión de energía.  Planta despachada.  Operativa el lunes 18 de Octubre</t>
  </si>
  <si>
    <t>CAQ.Fundacion</t>
  </si>
  <si>
    <t xml:space="preserve">Agosto 10: Sitio con Planta, pendiente diseño de torre y FC de prioritarias por visita en ejecución
Agosto 13: Fabricación de estructura, FC tentativo 24/09/2021, continúa pendiente diseño torre
Agosto 20: Se mueve fecha de fabricacion, avanza escavaciones 
Agosto 27 : cimentacion 10 % y la estructura la despachan esta semana
Septiembre 3: escavaciones al 100 % 
Septiembre 10:pendiente aprobacion trasiego
Septiembre 14: aprobacion trasiego
Septiembre 24: torre en sitio y la otra semana se inicia montado de torre 
Octubre 1: 30% en armado de torre 
Octubre 12: notificacion fin de obra 
Octubre 14:  Planta despachada en camino.  Se ueve FC a miércoles
Octubre 19: Obra civil finalizada , pendiente conexion de energia </t>
  </si>
  <si>
    <t>COR.Cintura</t>
  </si>
  <si>
    <t xml:space="preserve">Agosto 19:  Avanza fabricación, finaliza el 01/09
Agosto 26: continua igual
Septiembre 2: continua igual
Septiembre 9: trasiego con maestra , torre fabricada
Septiembre 16:continua igual
Septiembre 23:empezaron el tema de escavaciones,la torre llegaria al sirio el lunes.
Septiembre 30: por tema de la entrega de la torre con la galvanizadora se corre FC 
Octubre 7: contiua en cimentacion, se tiene altura de torre
Octubre 14: Se mantiene FC de fin de obra.  Planta coordinada
Octubre 20:  obra civil finalizada , pendiente RFIC
</t>
  </si>
  <si>
    <t>GUJ.Cascajalito</t>
  </si>
  <si>
    <t xml:space="preserve">Agosto 19: Avanza fabricación de estructura
Agosto 26: continua igual
Septiembre 2: continua igual,
Septiembre 9: continau igual , no tiene trasiego
Septiembre 23: torre en sitio y estan en armado de plataforma 
Septiembre 30: se mantiene la fecha y contiua en cimentacion
Octubre 7: la plataforma se esta armando, no se ha terminado la cimentacion y la otra semana se empieza armado de torre 
Octubre 14: Se mueve FC de prioritarias para el 19 de octubre.  Información enviada a Jaime. Planta ok confirmada. 
Octubre 21: terminada la obra civil pero la planta no ha llegado a sitio, el contratista tuvo inconveniente ya mañana queda implementada </t>
  </si>
  <si>
    <t>COR.Nuevos Horizontes</t>
  </si>
  <si>
    <t>Agosto 19: Reasignado a Colsago, Avanza fabricación
Agosto 26 : continua igual
Septiembre 2: continua igual
Septiembre 9: continua igual , no tiene trasiego
Septiembre 16: la fabricacion seria para el 22/09/2021
Septiembre 23:no han despachado la torre, llega el 28/09/2021
Septiembre 30: la torre esta llegando al sitio el 02 oct
Octubre 7: se esta armando plataforma y parrillas
Octubre 14: Se retrasa FC de fin de obra por trasiego con tractor por lluvias
Octubre 21: pasa a adecuaciones civiles,.</t>
  </si>
  <si>
    <t>PUT.Caicuche</t>
  </si>
  <si>
    <t xml:space="preserve">Agosto 10: Estudio ok, pendiente confirmación de fechas
Agosto 13: FC tentativo prioritarias el 28 de septiembre.
Agosto 20: pendiente escalamineto de trasiego
Agosto 27: no se ha enviado el formato para esclamineto de trasiego
Septiembre 3:80 % de escavacion
Septiembre 10: pendiente aprobacion trasiego
Septiembre 14: aprobacion trasiego
Septiembe 17:se continua en cimentacion
Septiembre 24: se incia montaje de torre la proxima semana.
Octubre 1: estructura montaje, se esta trabajando en cerramiento
Octubre 5: continua igual
Octubre 12: Planta operativa el 20 de Octubre.  Obra Ok
Octubre 19: se tiene altura de torre, condiciones en piso, tanques instalados 
Octubre 22: mañana 23 queda la planta en sitio, retraso por puente festivo
Octubre 25: Se mueve proyección por pendinete retraso en entrega de planta, queda operativa el 26/10/2021
Octubre 26: ya se notifico el envio de planta, De acuerdo a la conversación de esta mañana, le confirmo  lo siguiente la planta eléctrica fue desarmada esta mañana para el transporte fluvial se estima que en horas de la tarde la planta eléctrica estaría en sitio si las condiciones climáticas no lo permiten ya que en la zona hay fuertes lluvias.
El día 25 la planta llega al Puerto solita se programa por disponibilidad de lancha el día 26 de octubre.
</t>
  </si>
  <si>
    <t>CAQ.Los Laureles</t>
  </si>
  <si>
    <t>Agosto 13: Avanza fabricación de torre.  Fecha estimada prioritarias 04/10/2021 agosto 20: nueva proyeccion de fabricacion 12/09/2021
Agosto 27:fabricacion de torre estara para la W36, inician labores de replanteo y nivelacion, va con planta provicional
Septiembre 3: la otra semana llega torre.
Septiembre 10: pendiente por aprobacion de trasiego
Septiembre 14: aprobacion de trasiego
Septiembre 17: el montaje de torre en sitio es para la proxima semana
Septiembre 24: 80 % de excavacion. 
Octubre 1: la torre la despachan el dia de mañana 
Octubre 12: continua en cimentacion 70 % , torre en trasiego
Octubre 15: Se reporta un panfleto con extorsión.  El sitio aún no está detenido pero se genera Alerta.  Gerencia de seguridad da indicaciones de manejo con la comunidad y denuncia e informa captura de cabezilla en la zona.   Se adelanta dos días para compensar sitios de Octubre
Octubre 19: 50 % de montaje, torre de 60.
Octubre 22: esta en 60 % de armado de torre, se mantiene FC,energia comercial provisional
Octubre 26: ya estan vistiendo la torre , ya esta la parte de obra civil , el compromiso es que el sitio lo terminan y no se entrega RFIC.la condicion es adelantar el sitio pero no se tiene el RFIC 
Octubre 28: Obra civil finalizada y con  energia 28/10/2021</t>
  </si>
  <si>
    <t>8/11/2021 - 24/11/2021</t>
  </si>
  <si>
    <t>COR.San Jeronimo</t>
  </si>
  <si>
    <t xml:space="preserve">Agosto 13: Contrato radicado
Agosto 26: continua igual
Septiembre 2: se inicia hoy
Septiembre 9:no tiene trasiego, torre fabricada 
Septiembre 16: continua igual, no tiene trasiego, torre la despachan el lunes
Septiembre 23: estan armando plataforma y se mantiene FC
Septiembre 30: se empieza en armado de torre
Octubre 7: estan en armado de torre  
Octubre 14: Se mantiene FC de fin de obra, sitio en adecuaciones de obra eléctrica
Octubre 21: retraso por el tema de TGD 
Octubre 28: hoy instalan la planta, la via para entrar estan muy malas  y es por temma de lluvias </t>
  </si>
  <si>
    <t>04/11//2021</t>
  </si>
  <si>
    <t>CAS.Palmar de Guanapalo</t>
  </si>
  <si>
    <t>Agosto 24:fabricacion de estructura, se envia estudio de suelos
Agosto 31: se entrega estructura el dia de mañana 
Septiembre 7: torre fabricada al 100 %, se inicia escavaciones el sabado
Septiembre 14: No se tiene avance con HB Sadelec, pendiente confirmación del avance.  Escalado a Transversal de OC, se realizará reunión el 14 de septiembre.  El 20 de septiembre tendrán acero figurado para cimetación, no se ha iniciado cimentación, se movió inicio de ésta para el 15 de septiembre.  Despacho de torre a Sitio el 20 de septiembre
Septiembre 21:llega personal a sitio el 17/09/2021, se inicio replanteo y descapote  el 20/09/2021,se inicia escavaciones, se tiene  al 70 % con fin de obra hoy, el acero de cimentacion sera despachado el 22/09/2021 junto a la torre , llegada de torre el 24/09/2021, sin documento del alcalde, el alcalde realizo arreglo  de caño y el compromiso es construir una puerta para el ingreso del personal.
Septiembre 28:  el contratista reporte dias de lluvia,el dia de ayer llego acero a la obra pero no correpondia comprado a HB SADELEC,se espera que el dia de mañana llegue el acero correcto,ya se tiene escavaciones al 100%, el documento del alcalde no ha sido firmado y va hacer todo el proceso de arreglar el caño para poder pasar.
Octubre 5: Trabajando en cimentación, sitio con retrasos debido a lluvias y al contratista. Se tiene prioritarias para la última semana de octubre en RIESGO esta semana se realizara reunión  con HB Sadelec para validar fecha 
Octubre 12: se corre FC  para noviembre  por problemas de lluvias y de contratista , no les entregan el material
Octubre 20: armado de torre y tratar de estar el 26/10/2021 para entrar a la etapa de la implementacion.
Octubre 29: obra civil finalizada y notificada con energia ene l aplicativo el dia 29 Oct</t>
  </si>
  <si>
    <t>SUC.El Congreso</t>
  </si>
  <si>
    <t xml:space="preserve">Agosto 19: Propuesta del geotecnista corresponde a una cimentación compleja, el contratista envió nueva propuesta en revisión del geotecnista.  Estructura en fabricación, se espera tener ok el 19/08.  Se espera tener definición el 19 de agosto
Agosto 26:continua en fabricacion, se espera diseño de cimentacion para hoy.
Septiembre 2: trasiego de 300 millones 
Septiembre 9: pendiente aprobacion de trasiego 
Septiembre 16: torre fabricada pendiente aprobacion trasiego
Septiembre 23: Escalado a compras para aprobación de trasiego
Septiembre 30: se esta trabajando pero se ha presentado inundaciones en sitio, torre en sitio
Octubre 7: se detiene obra por condiciones climaticas.
Octubre 21: se reanuda y esta en armado de torre y queda con FC para el 15/11/2021
Octubre 28: se modifica FC para el 31 Oc ya se notifico fin de obra, pendiente instalacion de planta 
Noviembre 2: Obra civil Finalizada y con energia </t>
  </si>
  <si>
    <t>CAU.La Aguada</t>
  </si>
  <si>
    <t xml:space="preserve">Agosto 13: Fabricación iniciada, pendiente estudio técnico.
Agosto 20:contnua pendiente estudio tecnico y pendinete escalamiento de trasiego
Agosto 27: se realiza levanatamineto de trasiego, fabricacion de estructura.
Septiembre  3 :pendiente envio formato de trasiego
Septiembre 10: se iniciaron escavaciones
Septiembre 17: aprobacion trasiego, escavcion en sitio
Septiembre 24. torre en sitio, 40 % de excavacion
Octubre 1: torre en sitio,50 % vaciado de cimentacion, torre de 60
Octubre 8: cimentacion en 80 %, temas electricos en piso 
Octubre 29: armado de torre a 12 metros 
Noviembre 5: Obra civil Finalizada y con energia </t>
  </si>
  <si>
    <t>9/11/2021-18/11/2021</t>
  </si>
  <si>
    <t>CAQ.Esmeralda Chaira</t>
  </si>
  <si>
    <t>Agosto 10: Sitio con planta
Agosto 13: Pendiente disseños de torre. 
Agosto 20: se mueve fecha de fabricacion
Agosto 27: la torre la despachan esta semana, cimentacion 10 % .
Septiembre 3:30 % de escavaciones 
Septiembre 10: escavacion en 50 % , pendiente aprobacion trasiego
Septimebre 14: aprobacion de trasiego
Septiembre 17: continua igual
Septiembre 24: la proxima semana llega la torre
Octubre 1: 6 de Oct despachan la torre, estan fundiendo cimentacion
Octubre 5:continua igual, la torre la despachan el dia de mañana
Octubre 12: torre en transito y la cimentacion esta completa 
Octubre 14: Inicó montaje de torre, se mantiene FC de fin de obra
Octubre 19: 12  metros de armado de torre 
Octubre 22: van en 18 metros de armado de torre 
Octubre 26: pendiente por confirmar altura de la torre 
Octubre 29: continua en armado de torre, la planta hay que retirarla de otra estacion base, se instalara el fin de semana 
Noviembre 2: finalizado por obra civil , hubo cambio de contratista, el dia de hoy se ara con el desplazamiento,
Noviembre 4:De acuerdo a la conversación vía telefónica sostenida el día de hoy con el Ing. Rafael García y siguiendo su indicación el día 5 de noviembre se realiza la conexión en la estación CAQ.SALAMINA, esta misma cuadrilla se desplazará una vez culminé a la estación CAQ.ESMERALDA CHAIRA a realizar la instalación de la planta que se realizará el día 6 y 7 de noviembre del presente año.
Noviembre 5:la planta no esta en el sitio 
Noviembre 8: Obra civil finalizada y notifcada obra civil y con energia 07/11/2021</t>
  </si>
  <si>
    <t>PUT.Simon Bolivar</t>
  </si>
  <si>
    <t xml:space="preserve">Agosto 13: Fabricación iniciada, pendiente estudio técnico.
Agosto 20:pendiente aprobacion trasiego, avanza fabricacion de estructura,diseño
Agosto 27:continua igual
Septiembre 3: se despacha torre a sitio la otra semana 
Septiembre 10: pendiente  aprobacion trasiego, zona selvatica
Septiembre 14: se aprueba trasiego
Septiembre 17: continua igual, escavcion en 70 %
Septiembre 24: 80 % de excavacion y se trasiego
Octubre 1: estan fundiendo pedestales, torre en trasiego
Octubre 12: cimentacion completa 
Octubre 22: ya se inicio el montaje, se mantiene FC, va con planta provisional
Octubre 29: 12 metro de altura de torre, se mantiene FC
Noviembre 5: terminada obra civil , se mueve FC por que se reasigno el aliado de la planta 
Noviembre 10: obra civil finalizada y con Energia </t>
  </si>
  <si>
    <t>CAQ.Santa Marta</t>
  </si>
  <si>
    <t xml:space="preserve">Agosto 13: Fabricación iniciada, pendiente estudio técnico.
Agosto 20:30% en fabricacion de torre,pendinete escalamiento de trasiego
Agosto 27:no han enviado trasiego, 60 % de fabricacion 
Septiembre 3: el 15/09/2021 llega torre a sitio, celda portatil
Septiembre 10: la estructura llega la otra semana 
Septiembre 17:continua igual, celda portatil
Septiembre 24: la torre llega este finde semana
Octubre 1: celda en sitio
Octubre 5:continua igual
Octubre 8: celda en sitio, tranformador en calibracion, la otra semana en montaje de plataforma
Octubre 15: Armado de torre, plataforma al 80%.  Torre en sitio
Octubre 26: se mantiene con FC, para 
Octubre 29: ya se notifico fin de obra, falta instalar el medidor , el fin de semana queda ya con energia 
Noviembre 2: confirmacion de energia legalizada , el operador de red  tenia programado ir la semana pasada y por temas de invierno , no pudo hacer la visita y se reprogramo para esta semana 
Noviembre 4: no se puede realizar la conexión con la situación de lluvias actuales porque representa una condición insegura para los trabajadores,Aun no se encuentra energizado ni legalizado debido a este inconveniente climático.
Noviembre 9:va con energia comercial , depende de la electrificadora para legalizar la energia
Noviembre 11: Obracivil finalizada y con energia notificada en el aplicativo </t>
  </si>
  <si>
    <t>CAQ.Casa Grande</t>
  </si>
  <si>
    <t xml:space="preserve">Agosto 13: Se inician excavaciones en W33.  Se despachará torre en W33
Agosto 20: torre fabicada al 100 % inician escavaciones, pendiente envio APU de trasiego
Agosto 27: 40 % de escavaciones
Septimebre 3: pendiente aprobacion de trasiego
Septiembre 10: se terminaron las escavaciones, pendiente aprobacion  trasiego
Septiembre 14:incluido en ivalua, pendiente aprobacion.  Avanza cimentación
Septiembre 17:cimentacion, pendiente aprobacion trasiego
Octubre 1 : se reporta trasiego aprobado el 28, pendiente revalidar el FC
Octubre 8: 70 % en cimentacion, torre llega mañana y trasegando el materia
Octubre 15: Cimentación al 90%, torre en trasiego muy acanzado.  Inicia armado la próxima semana
Octubre 26:ha llovido muchisimo , va en 30 mteros de altura, ya enviaron mas gente al sitio y estan trabajando en piso, comenzando a vaciar placas
Octubre 29: ha estado lloviendo mucho , se mueve FC por que ha estado llovinedo mucho
Noviembre 4: estaría con condiciones de instalación para el día 11 de noviembre siempre y cuando las condiciones climáticas se normalicen.
Noviembre 12: hoy queda la plnata instalada 
Noviembre 16: obra civil finalizada y con energia </t>
  </si>
  <si>
    <t>PUT.Arizona</t>
  </si>
  <si>
    <t xml:space="preserve">Pendiente estudio de suelos, sitio con Planta
Agosto 20: diseños de torre, se confirma operador de red
Agosto 27:esta en fabricacion de estructura, lleva trasiego con maestra 
Septiembre 3: pendiente aprobacion trasiego
Septiembre 10: 80% de escavacion, pendiente aprobacion trasiego
Septiembre 14: aprobacion trasiego
Septiembre 17:continua igual
Septiembre 24:armado de hierro de cimentacion
Octubre 1:30 % de cimentacion, estructura en sitio
Octubre 12: continua en cimentacion 80 % 
Octubre 22: continua en cimentacion, pedestales al 100 %
Octubre 29: ya iniciaron montaje 
Noviembre 5: esta en montaje en el ultimo tramo 
Noviembre 9:para el 12 Novi, esta la planta en sitio,se mantiene el FC 
Noviembre 12: se mantiene FC 
Noviembre 16: obra civil finalizada y con energia </t>
  </si>
  <si>
    <t>PUT.La Libertad</t>
  </si>
  <si>
    <t xml:space="preserve">Agosto 13: Faricación de torre al 70%, pendiente visita a sitio 
Agosto 20:estructura fabricada, pendinete despacho
Agosto 27: la torre se despacha la segunda semana de septiembre, no hay trasiego
Septiembre 3: torre fabricada
Septiembre 10: pendiente aprobacion de trasiego
Septiembre 14: se verifica y esta montado en el cuadro de control
Septiembre 17: esta pendiente aprobacion trasiego
Septimebre 24: se esta trabajando en sitio pero esta pendiente  por que no se ha llegado a ningun acuerdo con el area de compras
Octubre 1:torre en sitio, estimado montaje para el 20 oct 
Octubre 5:contnua igual
Octubre 15: Inicia montaje de torre. No se moverá FC.  Planta provisional, en cordinación
Octubre 19: se corre FC para el 30 Oct  apenas iniciraron montaje al 10 % 
Octubre 22: 43  metros de montaje, se manitiene FC, va con planta provisional
Octubre 26: ya se tiene altura 
Octubre 29: se mantiene FC en cuanto  obra civil , ya estan en transito con la planta
Noviembre 2: la planta va en camino, hubo un problema con el ferry .
Noviembre 4: La planta se encutra en En Puerto Asís para trasladar, El dia de hoy 3/11/2021 se valida informacion con ING Miguel Ortega de HBSADELEC, quien informa :  Que la plancha para la planta eléctrica está operativa, las acometidas  eléctricas, mangueras de combustible, suministros de combustible y instalación de TGD aproximadamente la estación estaría esta semana y para realizar pruebas eléctrica seria el  dia lunes 8 de noviembre.
Noviembre 5: terminada obra civil , se manitne FC
Noviembre 9:la planta eléctrica Put.la libertad  el día de hoy quedo dentro de la estación no se logro conectar por lo siguientes
• No hay mangueras de combustible
• Las acometidas eléctricas salen de tubería pero no tiene coraza américa y asesoraos para la protección y cumplir con la norma retie,
• No hay TGD 
• No hay inversor de corriente
Noviembre 16: obra civil finalizada y con energia 
</t>
  </si>
  <si>
    <t>SUC.Canutalito-2</t>
  </si>
  <si>
    <t>Septiembre 13: Contrato radicado
Septiembre 16: Continúa pendinete asignación de aliado por parte de compras, pues no se puede manejar por aplicativo por indisponibilidad de aliados en el corredor.
Septiembre 30: se inicia hoy
Octubre 7: continua igual
Octubre 14: Se mantiene FC de fin de obra al 8 de diciembre.  Avanza fabricación
Octubre 21: continua igual en fabricacion, la estructura esta para el 01/11/2021
Octubre 28: ya se termino la cimentacion, mañana se empieza a armar torre
Noviembre 4: se adelanta FC ,torre pintada al 50 %  , ya se tiene altura, tiene linea de vida 
Noviembre 11: se notifica fin de obra civil , pendiente instalacion de planta, se adelanta sitio 
Noviembre 16: obra civil finalizada y con energia</t>
  </si>
  <si>
    <t>TOL.El Caucho</t>
  </si>
  <si>
    <t xml:space="preserve">Agosto 23: Contrato Radicado
Septiembre 3: inician escavaciones dentro de 10 dias , celda portail de 45
Septiembre 10: pendinete envio formato de trasiego, la celda en fabricacion 60 % 
Septiembre 17:el lunes inician escavaciones
Sepemtoembre 24: el propietario esta solicitando el contrato, el señor no esta dejando avanzar en la obra
Octubre 1: propietario permitio el ingreso pero hasta la excavacion y solicita el contrato.
Octubre 8: Se enviará imagen de contrato al contratista para que le muestre al propietario indicando que sólo podrá entregarse en físico y con fecha una vez la estación base entre en servicio.
Octubre 15: Plataforma ok, torre en sitio. el fin de semana.  Se requiere reforzar cuadrillas para adelantar armado de torre.
Octubre 29: 30 metros de altura y cominezan a vestir la torre 
Noviembre 5: la obra civil  el fin de semana queda terminada
Noviembre 12: hoy queda el medidor instalado , se mantiene FC 
Noviembre 16:obra civil finalizada,el sitio cuenta con energia pero no tiene medidor.
Noviembre 16:se solicita licencia de construccion ya que la electrificadora lo está exigiendo para dar trámite el proyecto eléctrico.
 Adicionalmente solicitan justificar si se requiere o No, la licencia ambiental.se esta a la espera espera que el tramitador me indique la fecha estimada en la que se expedirá la licencia.
Noviembre 16: obra civil finalizada y notificada con energia en el aplicativo
</t>
  </si>
  <si>
    <t>SUC.Orejero-2</t>
  </si>
  <si>
    <t>Agosto 19: Propuesta del geotecnista corresponde a una cimentación compleja, el contratista envió nueva propuesta en revisión del geotecnista.  Estructura en fabricación, se espera tener ok el 19/08
Agosto 26: continua igual
Septiembre 2: trasiego de 300 millones, torre fabricada
Septiembre 9:pendiente aprobacion de trasiego
Septiembre 23: Escalado a compras para aprobación de trasiego
Octubre 7: se detiene obra por condiciones climaticas, la estrucuta realsada y requere trasiego
Octubre 28: se reanuda sitio 
Noviembre 4: la estructura tiene altura 
Noviembre 11: se adelanta sitio  que estaba con proyeccion  para el 09-12para el 1711/2021 por remplazo de SUC.La palma 
Noviembre 16: obra civil  finalizada y con energia notificada en el aplicativo</t>
  </si>
  <si>
    <t>PUT.La Sevilla</t>
  </si>
  <si>
    <t xml:space="preserve">Agosto 13: Fabricación iniciada, pendiente estudio técnico.
Agosto 20:pendiente aprobacion de trasiego, diseño
Agosto 27: torre en fabricacion
Septiembre 3: se inicia escavaciones 
Septiembre 10: 40 % de escavacion, pendiente  aprobacion de trasiego
Septiembre 14: aprobacion de trasiego
Septiembre 17:estan haciendo excavaciones, el estudio de suelos cambio
Octubre 1: encontraron flujo de agua y cambio las especificaciones 
Octubre 12: pasa armado de torre 
Octubre 22: 36 mteros de montaje 
Octubre 29: se manitne FC y pasa a Adecuaciones 
Noviembre 5: se mantiene FC  pasa solucion provisional de EE
Noviembre 9: se mantiene FC, se programa para que la planta este en sitio el 14/11/2021
Noviembre 16: obra civil finalizada y con energia </t>
  </si>
  <si>
    <t>16/11/2021-18/11/2021</t>
  </si>
  <si>
    <t>SUC.Sehebe</t>
  </si>
  <si>
    <t>Agosto 19: Estructura despachada a sitio.  Avanzan excavaciones en sitio
Agsoto 26: retrasado no hay justificacion, se acordo para el 30/09/2021
Septiembre 2: continua igual,hubo retraso con el contratista sin justificacion
Septiembre 9: se envia APU para trasiego
Septiembre 16: pendiente aprobacion de trasiego
Septiembre 23: Escalado a compras para aprobación de trasiego
Septiembre 30: trasiego aprobado el 23 SEP
Octubre 7:reportan retrazos por tema de lluvias,se corre FC por condiciones climaticas ( la lluvia) 
Octubre 14: Se termina de fundir cimentación el 15 de octubre.  Se antiene FC a 13 de noviembre
Octubre 21: todavia en cimentacion, la otra semana se empieza el armado de torre 
Octubre 28: terminando de fundir el muro de contension
Noviembre 4: estructura lista, ya se tiene altura., se mantiene FC 
Noviembre 11:se mmueve FC para el 14 queda instalada la planta
Noviembre 16: obra civil finalizada y pendiente  conexion de planta , para el dia de mañana queda .
Noviembre 18: obra civil finalizada y con energia notificada en el aplicativo.</t>
  </si>
  <si>
    <t>CAQ.Agua Blanca</t>
  </si>
  <si>
    <t>Agosto 13: Fabricación de estructura, pendiente estudio técnico.
Agosto 20:avanza fabricacion hasta el 30% pendiente escalamineto de trasiego
Agosto 27:50 % de fabricacion, inicio de escavciones el miercoles 
Septiembre 3:se esta iniciando escavaciones, celda portatil, la otra semana llega a sitio
Septiembre 10: pendiente  envio formato de trasiego para envio de compra
Septiembre 17:sitio en escavacaciones para montar plataforma
Septiembre 24: 50 % de escavacion, este fin de semana la torre esta en sitio, toco llevar de gente para pato balsillas 
Octubre 1: la otra semana se empieza montaje de plataforma 
Octubre 5: continua igual
Octubre 8: 100 % de excavaciones 
Octubre 15: Rorre en sitio 100%, inició armado de plataforma e iniciar armado de torre en W41.  Adecuaciones de Planta OK
Octubre 22: trasiego complejo y habido lluvias no ha podido avanzar en el montaje , se mueve FC 15 Nov 
Octubre 26: 30 metros de altura es de 45 y ha llovido bastante y llego gente a parar la obra y el contratista esta esperando que lo llamen para concretar reunion
Octubre 29:30 metros de altura
Noviembre 5 : 30 metros de altura 
Noviembre 12: terminda la obra civil, va en camino la planta, se mantiene FC
Noviembre 16: salia de un sitio y entraba a agua blanca , no tivueron como tramitar el permiso 
Noviembre 18: el  aliado de la planta se presento de nuevo al sito CAQ.Novia puerto Valdivia para realizar el retiro de la planta que va para Agua Blanca y la comunidad se opuso de nuevo colocaron barreras para evitar que saquen la planta.
Noviembre 19:para el dia de mañana queda instalada la planta.
Noviembre 23: Se tuvo que preparar nuevamente logística por retraso tras salida de CAQ.Novia Puerto Valdivia.</t>
  </si>
  <si>
    <t>CAQ.Playa Verde</t>
  </si>
  <si>
    <t>Estructura en Fabricación, con FC de entrega 23 de Agosto.  Requiere trasbordo por complejidad de entrada de canoa grande.  Se revalidará en visita y una vez realizada se redefinirá FC de prioritarias.  Pendiente escalamiento de trasiego según avance en visita
Agosto 10: Sitio con Planta, continua en visita
Agosto 13: Fabricación al 80%, pendiente confirmación de escalamiento de trasiego.
Agosto20: trasiego escalado pendiente aprobacion
Agosto 27: estructura fabricada y no se ha despachado
Septiembre 3:pendiente aprobacion de trasiego, torre de 45 metros
Septiembre 10: escavciones al 100 % , pendiente aprobacion trasiego
Septiembre 14: trasiego aprobado
Septiembre 24: pendiente de aprobar ya que no han aceptado para escalar a compras 
Octubre 1: el 02 de Oc llega la torre a sitio de acopio, excavaciones al 100%, no ha habido personal en sitio por no tener precio aprobado
Octubre 5: continua igual
Octubre 12: excavaciones, no se ha empezado cimentacion, no se tiene confirmacion de despacho de la torre 
Octubre 14: Torre en último tramo de trasiego.  Avanzan obras en piso, en riesgo de incumplimiento.
Octubre 19: no tuvo avance, estan armando acero, celda de 45 ,estructura en sitio, se corre FC, hubo trasiego, terreno con dificultad para excavar,la torre la despacharon 06/10/2021, demora en aprobacion, trasiego complicado y el rendimineto en el sitio no es el mejor 
Octubre 22: continua en cimentacion, ya estan haciendo prearmado de la torre 
Octubre 29: ya esta en montaje 
Noviembre 5: pasa adecuaciones y lleva planta definitiva 
Noviembre 9: se mantiene el FC,el 12/11/2021 esta la planta en sitio
Noviembre 12:  la planta va en camino para el sitio a espera de conformacion,TDG y caja de alaramas llega mañana , parte de material,se mueve FC 17 Nov
Noviembre 18: hoy estan terminando las condiciones para reportar, 
Noviembre 23: No se cumplió fecha de propritarias, el jueves se tendrá conexión de alarmas y tanques abastecidos.  Planta instalada, pendiente conexión</t>
  </si>
  <si>
    <t>CAQ.Maracaibo</t>
  </si>
  <si>
    <t>Agosto 25: Contrato Radicado
Agosto 27: pendiente estudio tecnico
Septiembre 17:ya van a iniciar cimentacion, torre de 60
Septiembre 24:torre continua en fabricacion, se envia formato de trasiego el dia de ayer 
Octubre 1: torre llega la otra semana, excavacion  al 100 %
Octubre 8: se esta haciendo viga de cerramiento
Octubre 29: cimentacion  100 %  80% trasegado
Noviembre 5: esta en armado de torre, 36 metros, la otra semana queda energizado.
Noviembre 19: se mantiene FC  y pasa adecuaciones civiles, va con energia comercial.
Noviembre 23: Sitio finalizado, en conexión de energía.  Se mantiene FC. RFIC V1 se enviaría el 25 de noviembre.</t>
  </si>
  <si>
    <t>PUT.Alto Temblon</t>
  </si>
  <si>
    <t xml:space="preserve">Asignación reciente.  Se espera realizar visita en W32. 
Agosto 13: Torre en fabricación al 70%, no requiere escalamiento de trasiego.  FC tentativo fin de obra 7 de octubre
Agosto 20:inicia escavaciones 
Agosto 27:torre fabricada y se despacha en W36.
Septiembre 3: 50 % de escavaciones, torre frabricada 
Septiembre 10: escavciones listas, se esta trasegando hierro
Septimebre 14: persnal de compras incluido en ivalua.  Avanza cimentación
Septiembre 17: pendiente aprobacion trasiego
Septiembre 24: torre de 60 mtetros.hoy esta llegando torre a sitio, no se ha llegado a ningun acuerdo con el area de compras
Octubre 1:estructtura en sitio y el montaje estimado para el 20 oct, torre en sitio
Octubre 5: continua igual
Octubre 12: torre en sitio
Octunbre 15: Arnado de torre inicia el 16 de Octubre.  Nuevo FC 24 de Octubre 19: apenas iniciaron montaje   10 % se corre FC para el 30/10/2021
Octubre 22: llego rumor que iban a fumigar, en toda la zona sacan a todo el mundo, raspar la coca antes de que fumiguen , los montadores estaban alojados en una casa y los sacaron de ahi.
Octubre 26:18 metros de altura, el jueves se tiene la torre con altura 
Octubre 29: se mueve FC  por que hubo fumigaciones y ocupan para la gente que va realizar la activadad de raspado de coca y sacaron a los montadores 
Noviembre 4: Planta eléctrica se encuentra en desplazamiento desde Bogotá fecha aproximada llegada 6/11/2021. El Dia de hoy 3/11/2021 se valida con ING Miguel Ortega de HBSADELEC, quien informa : Que la plancha para la planta eléctrica esta operativa se encuentran instalando la tubería, las acometidas  eléctricas, mangueras de combustible, suministros de combustible y instalación de TGD aproximadamente la estación estaría esta semana y para realizar pruebas eléctrica seria el  dia jueves  11 de noviembre. 
Noviembre 5: se mueve FC para 12/11/2021,por que estan en finalizacion de torre 
Novimebre 9:la planta para el sitio PUT.Alto Temblon quedo en el sitio el di de ayer, pero informan que no hay condiciones para su puesta en operación, ya que  faltan las acometidas eléctricas de potencia, acometida del inversor,  acometida para el arranque remoto para el ciclado y los tanques no están abastecidos,se  requiere una segunda visita, una vez se cuente con todas las condiciones, para dejar la planta operativa
Noviembre 23: Información confusa, Sadelec envió fotos con la torre finalizada.  Sadelec envió a Gustavo para confirmar situación actual del sitio.  Gustavo llega a sitio el 23 de noviembre.  </t>
  </si>
  <si>
    <t>CAU.La Alianza</t>
  </si>
  <si>
    <t xml:space="preserve">Septiembre 2: contrato radicado
Octubre 1: se inicia obra el dia lunes, se aprueba trasiego el dia de ayer 
Octubre 12:continua igual 
Octubre 22: cimentacion, iniciando excavaciones 
Noviembre 5: excavaciones 100 %, estructura trasegada , el lunes inican armado
Noviembre 12: plataforma en ensamble y l aotra semana empiezan armado de torre 
Noviembre 19: posible adelanto para cumpli con el indicador 
Noviembre 23: energía ok con cita para conexión provisional el sábado 27 de noviembre. Estructura estará con condiciones para el 29.  Candidato para adelanto.
Noviembre 26: No se tiene posibilidad de adelanto.  </t>
  </si>
  <si>
    <t>COR.Severa-2</t>
  </si>
  <si>
    <t xml:space="preserve">Agosto 30: Contrato radicado
Septiembre 2: fabricacion de estructura
Septiembre 23: llegan a sitio apartir de mañana 
Septiembre 30: se inicio la semana pasada
Octubre 7:la torre la entregan el 14 Oct
Octubre 14: Se inician excavaciones, se mantiene FC
Octubre 21: la torre la entregan el 23 y llega a sitio el 26 
Octubre 28: continua en cimentacion, hoy se despacho la torre 
Noviembre 4: la torre esta en sitio  la comunidad  paro los trabajos de armado de la torre por inconformidad en la ubicación de la misma ya que ellos se oponen que sea en los predios del colegio, según manifiestan no van a permitir que continúen los trabajos hasta que no se acerque una comisión de la alcaldía o una negociadora de CLARO para llegar a un acuerdo.
Noviembre 8: llega correo donde informan que día el dia hoy se concertó una reunión con la comunidad y nos a permitir continuar con los trabajos, pero no está demás que envíen una comisión para que se reúnan con las personas que están inconformes con la construcción de la torre para no tener inconvenientes más adelante.
Noviembre 11: se detiene sitio por que se encomtraron inconsistencias en el contrato, se escalo caso a Susana , se detuvo los trabajos por que según el alcalde Luis Antonio Rhenales Otero hay unas inconsistencias  en el contrato las cuales les puede traer líos jurídicos y hasta cuando no se arregle estas inconsistencia no se puede continuar con la construcción de la estación base
Noviembre 18: se reaunuda sitio y se proyecta para el 30/11/2021 queda en armado de torre
Noviembre 23: Sitio con retraso por detención de 10 días por inconsistencia en contrato.  Avance armado de torre
Noviembre 30: no se logra terminar obra se mueve FC 3  Dic por imcumplimiento del contratista 
Diciembre 2: se confirma instalacion de planta para el 04 Dic
Diciembre 6: Obra civil finalizada y con energia notificada en el aplicativo.
</t>
  </si>
  <si>
    <t>COR.Palmira-2</t>
  </si>
  <si>
    <t>Agosto 19: En evaluación de RF por posible cobertura desde COR.San Rafael Palmira
Septiembre 2: se inicia hoy 
Septiembre 16:se inicia escavaciones, torre fabriacada
Septiembre 23: pendiente inicio de escavaciones por tema de lluvias
Septiembre 30: el 6 octubre entregan la torre 
Octubre 7: esta pendiente entrega de torre no se ha confirmado
Octubre 14: COntratista indica que no consigue materiales, se realiza escalamiento a la transversal sobre este cntratista.  Se mueve FC de fin de obra a 16/11/2021.  Excavación en curso, torre se tendrá el 26 de octubre
Octubre 21:23 Octubre empiezan excavaciones por problemas de lluvias y la torre se han demorado para despacharla 
Octubre 28: hoy se inican excavaciones y la torre ya se despacho 
Noviembre 4:se detiene sitio  la quebrada crecio 3 metros , y no se puede pasar por que esta totalmante inundado, re aliza cambio de cimentacion por el tema de inundacion  
Noviembre 18: se reanuda sitio 
Noviembre 23: Se adelanta FC a 30 de noviembre como reemplazo de COR.Broquelito.
Noviembre 30: se mueve FC para el 03 Dic por condiciones climaticas 
Diciembre 6: se detiene sitio por orden publico , grupo al margen de la ley solicito dinero</t>
  </si>
  <si>
    <t>COR.Broquelito</t>
  </si>
  <si>
    <t xml:space="preserve">Septiembre 7: Contrato radicado
Septiembre 23:Aliado BBC no acepta los precios de celda aprobados por compras. Tema escalado con la transversal de OC para definición en reunión con BBC o reasignación de los sitios. BBC confirma que no están avanzando en fabricación.
Octubre 7: continua igual 
Octubre 14: Avanza fabricación, sitio visitado, se mantiene FC
Octubre 21:  continua igual en fabricacion
Octubre 28: mañana empiezan excavaciones 
Noviembre 4: estructura en desplazaminrto en sitio 
Noviembre 11: se manitiene FC y continua en cimentacion
Noviembre 18: estructura en sitio y estan armando la parrilla y plataforma , se mantiene FC 
Noviembre 23: Inicia armado de torre el 25 de noviembre.  Se mueve por retraso en el inicio de armado de torre.  Se mueve FC al 6 de diciembre y se adelanta en reemplazo COR.Palmira-2
Diciembre 2: excavaciones electricas y la rorre tiene altura 
Diciembre 7: se mueve FC para el 9 Dic,pendinete confirmacion cual fue el motivo
Diciembre 9: Notificacion fin de obra , y para mañana 10 queda la planta instalada </t>
  </si>
  <si>
    <t>COR.Bella Cohita</t>
  </si>
  <si>
    <t xml:space="preserve">Agosto 13: Contrato radicado
Agosto 26: continua igual
Septimebre 2: inicia hoy
Septiembre 9: continua igual, no tiene trasiego
Septiembre 16:continua igual, trasiego por maestra
Septiembre 23: Aliado BBC no acepta los precios de celda aprobados por compras. Tema escalado con la transversal de OC para definición en reunión con BBC o reasignación de los sitios. BBC confirma que no están avanzando en fabricación.
Octubre 7: contnua igual en fabricacion
Octubre 14: Sitio reasignado a Colsago, avanza fabricación y se mantiene FC de fin de obra para fin de novienbre
Octubre 21: posible trasiego 4x4, trasiego a hombro de 80 metros 
Octubre 28: se espera despachar el lunes y mañana empiezan excavaciones
Noviembre 4: estan en excavaciones, se mantiene FC  
Noviembre 11: se mantiene FC,continua en cimentacion , estan armando parrillas
Noviembre 18: la estructura llega hoy al sitio y todavia estan en excavaciones, se mantiene FC 
Noviembre 23: Armado de torre, avanza a 23m.  Se espera tener altura de torre hoy.  Se pide despacho de Planta Eléctrica
Noviembre 30: se mueve FC  07 Dic por imclumpimiento del contratista 
Diciembre 2: se detiene sitio por que el dia de ayer llegaraon solictando dinero por valor de  7 millones  y ademas retuvieron el personal
Diciembre 9: se reanuda sitio y con prioritarias para el 12 Dic </t>
  </si>
  <si>
    <t>CAU.La Pedregosa</t>
  </si>
  <si>
    <t xml:space="preserve">Septiembre 13:Contrato radicado
Octubre 1: ya se tiene estudio de suelos 
Octubre 12: torre fabricada 
Octubre 22: 50 % de montaje, se mantiene FC 
Octubre 29: 22 se escalo a IVALUA, se detiene sitio por aprobacion de trasiego
Noviembre 5: sitio se reanuda, pasa a cimentacion
Noviembre 12: se mantiene FC y continua en cimnetacion 
Noviembre 23: Estructura en montaje, pendiente confirmar
Noviembre: Avanza montaje de torre al 20%.  Aliado solicitó plazo a 10 de diciembre.  Incumplimiento Aliado.  Debe tener Planta provisional
Noviembre 30: se mantiene FC, continua en armado de torre 
Diciembre 3: se mantiene FC , ya tiene altura
Diciembre 7: se mueve FC 17 por incumplimieto delcontratista 
Diciembre 10: semantiene FC segun confirmacion con el contratista 
Diciembre 14: adecuciones  de piso,cableado,se mantiene FC , laplanra es una reubicacion y se espera para el 18
Diicmebre 17: se mantiene FC </t>
  </si>
  <si>
    <t>CAQ.Mono Alta</t>
  </si>
  <si>
    <t xml:space="preserve">Septiembre 21: Contrato radicado
Octubre 8: continua igual
Octubre 29: la otra semana llega la torre al sitio 
Noviembre 5: ya se iniciaron excavaciones, la otra semana entregan torre 
Noviembre 12: la otra semana llega la estructura, se mantiene FC 
Noviembre 23: Inicia armado de Plataforma.  Candidato para adelanto.
Noviembre 16: Por confusión interna del aliado se vendió la estructura y tuvieron que volver a construir.  Nueva torre se tendrá finalizada en W48.  Por incumplimiento se muebe FC.  Aliado pide nueva fecha para el 18 de diciembre.   Inclumplimiento del contratista
Diciembre 3: continua en cimentacion y este fin de semana empiezan a montar plataforma ,se mantiene FC 
Diciembre 7: pasa armado de torre y se mantiene FC 
Diciembre 14: se mantiene FC
Diicembre 18: se mantiene FC </t>
  </si>
  <si>
    <t>SUC.Buenos Aires-2</t>
  </si>
  <si>
    <t xml:space="preserve">Septiembre 27: Contrato radicado
Octubre 7:se inicia hoy
Octubre 14: Avanza fabricación de estructura, pendiente confirmación de trasiego.
Octubre 21: trasiego atractor de 21 kilometro 
Octubre 28: continua igual se mantiene FC, en fabricacion de estructura 
Noviembre 4: se termina la proxima semana fabricacion 11 Nov 
Noviembre 18: la celda ya esta fabricada, la estan despachando para el sitio, continua en cimentacion 
Noviembre 23: Avanza galvanizado, se mantiene FC.  Se tiene avance en sitio.
Diciembre 2: la torre llega hoy a sitio, se mantiene FC 
Diciembre 9: pasa adecuaciones y se espera mejorar FC , incumplimiento del contratista
Diciembre 16: la planta llega el dia de hoy y queda instalada el dia 17 Dic,obra civil  finalizada , se mantiene FC </t>
  </si>
  <si>
    <t>CAQ.Remolinos de Aricunti</t>
  </si>
  <si>
    <t xml:space="preserve">Septiembre 2: Contrato radicado
Septiembre 10: inician obras el lunes 
Septiembre 24: pendiente por aprobacion de trasiego
Octubre 1: celda portatil de 45
Octubre 12: toca realizar relleno por inundacion para realzar la celda portatil
Octubre 22: excavaciones al 10 % 
Noviembre 5: excavacion al 100 % , celda en sitio ya trasegada 
Noviembre 12: contonia en cimnetacion y se mantiene FC 
Diciembre 3: esta en armado de plataforma ,pendiente por confirmar si se mantiene FC 
Diciembre 14: se mantiene FC para 15 Dic
Diciembre 16: el equipo que tenian disponible para veste sitio presnto falla ,se reasigno con una planta  que no se utilizo en otro sitio y queda instalada para el 17 Dic </t>
  </si>
  <si>
    <t>CAU.Ortega</t>
  </si>
  <si>
    <t xml:space="preserve">Septiembre 29: Contrato radicado
Octubre 22: continua igual , la estructura fabricada para el 24 oc
Octubre 29: se mantiene FC continua en fabricacion
Noviembre 5:continua en fabricacion y mañana termina , se mantiene FC 
Noviembre 12: se mantiene FC y pasa a cimenctacion 
Noviembre 23: Pendiente confirmación de avance.  Posible retraso por detención de una semana por aparición de nuevo propietario.  
Diciembre 3: esta en montaje de torre, se mueve FC para el 15 Dic por retrasos por reclamacion de orto propietario,no se escalo y lomanejo elcontratista.
Diciembre 7: pasa adecuaciones y ya se tiene altura, se mantiene FC 
Diciembre 10: actualmente no se tiene energia, va con energia comercial,no se tiene confirmacion por parte de la electificadora, se solicito FSN .
Diciembre 14: instalando soportes, vistiendo la torre, semantiene FC 
Dicimebre 17: solo falta condicion electrica y se mantiene FC </t>
  </si>
  <si>
    <t>COR.Flechas Sabanas-2</t>
  </si>
  <si>
    <t xml:space="preserve">Agosto 23: Contrato Radicado
Agosto 26: continua igual
Septiembre 2: continua igual 
Septiembre 9 :  se inicia hoy
Septiembre 16:se cambia FC prioritarias 
Septiembre 23:Ingeredes indica no estar de acuerdo con los precios aprobados por compras, se pide reasignación
Septiembre 30: sitio detenido por aliado no acepta precio
Octubre 7: ya se acepta precio
Octubre 14: Se mantiene FC de fin de obra, avanza fabricación.  Sitio sin trasiego
Octubre 21:continua en fabricacion
Octubre 28: continua  igual  en fabricacion
Noviembre 4: torre fabricada y la estan enviando a sitio
Noviembre 18: se esta iniciando el montaje de parrilla y plataforma y continua en cimnetacion, se mantiene FC 
Noviembre 23: Inició armado de torre, se mantiene FC
Diciembre 2: se mueve FC para el 9 Dic por imcumplimineto del contratista
Diciembre 9: pasa adecuaciones y se actualiza FC para el 11 dic 
Diciembre 13: se mueve FC pendientes de adecuaciones electricas y estan terminando cerramientos.
Diciembre 16: se mantiene FC </t>
  </si>
  <si>
    <t>CAQ.Santiago de la Selva</t>
  </si>
  <si>
    <t xml:space="preserve">Agosto 13: Fabricación iniciada, pendiente estudio técnico.  Pendiente aprobación BPM estructura 
Agosto 20: pendiente aprobacion BPM,pendiente escalamineto de trasiego
Agosto 27: torre de 80 metros, en espera de autorizacion, sitio con trasiego en espera de formato
Agosto 30: Se reanuda sitio, pediente confirmación de nuevo FC de fin de obra y fabricación de estructura
Septiembre 3: torre de 80 metros, pendiente aprobacion , pendiente confirmar FC priorotaria
Septiembre 7: torre de 80 metros , sitio con trasiego,pendiente APU de fabricacion
Septiembre 14:  detenido por propietario ya que no permite el ingreso,pendiente envio de trasiego a compras 
Septiembre 17: el propietario del sitio  confirma el permiso de ingreso para retomar las labores de implementación, torre de 80 metros 
Octubre 8: Negociador aclaró la situación al propietario.  Se puede retomar contacto y retomar obra.  Contratista debe counicarse con el propietario.
Octubre 29: pasa a cimnetacion 50 %
Noviembre 5: se inicia con armado de parrillas 60 % en cimentacion, trasegando el acero
Noviembre 12: 100% de excavaciones, se mantiene FC 
Diciembre 17: se adelanta sitio en remplazo de los pinos con FC 23/12/2021
Diciembre 21: terminada obra civil , se confirma con el contratista y el sitio ya cuenta con energia </t>
  </si>
  <si>
    <t>CAU.Ledesma</t>
  </si>
  <si>
    <t xml:space="preserve">Octubre 29: Contrato radicado
Noviembre 5: pendiente estudios tecnicos 
Noviembre 12: pasa a fabricacion y se mantiene FC
Diciembre 13: se detiene sitio por orden publico, grupo paramilitar  Carlos Patiño,
el pasado jueves 2 de Diciembre 
 incinero 2 carros que transportaban gasolina en la vía que conecta a los municipios de Balboa y Argelia.Las FARC-EP Segunda Marquetalia y el Ejército de Liberación Nacional ELN nos vemos en la obligación de declarar
paro armado indefinido a los corregimientos, veredas ríos y carreteras del municipio de el Tambo Cauca. Los pueblos 
Playa Rica, Huisito, La Paloma, las Palmas, Pandiguando, Honduras y a los comerciantes, transporte de ‘público y carros 
particulares motos, que a partir de las 00. horas del día 6 de diciembre queda totalmente prohibido transitar o
movilizarse por estas vías y pueblos ya mencionados, a no acatar la orden de paro se incineran los vehículos,FC antes de la detencion 20 enero , estado antes de la detencion fabricacion
</t>
  </si>
  <si>
    <t>CAQ.La Rastra</t>
  </si>
  <si>
    <t xml:space="preserve">Visita se realizará en W32, pendiente confirmación de FC
Agosto 13: Fabricación al 80%, , FC tentativo prioritarias el 5 de octubre. 
Agosto 20:inicia escavaciones,torre fabricada se despacha en W 34
Agosto 27: contnua en cimentacion, estructura fabricada sin despacho
Septiembre 3: celda portatil, 30 % de escavacion
Septiembre 10: se esta armando el hierro y esta detenida por trasiego de compras 
Septiembre 14: aprobacion de trasiego el dia 13/09/2021
Septiembre 17: el contratista se esta quejando por el precio de trasiego
Septiembre 24: se retira  la gente de sitio por que no se ha llegado a ningun acuerdo
Octubre 12: no se ha despachado la torre
Octubre 22: sigue en cimentacion, se esta haciendo trasiego hasta el sitio de la obra 
Octubre 29: continua en cimentacion y se mantiene FC  
Noviembre 5: contnua igual, el trasiego lo termina esta semana , se mueve FC por que el trasiego esta complicado, en barco, en carro y despues a hombro 
Noviembre 12: se mantiene FC y continua en cimentacion
Noviembre 19: se mantiene FC , estan armando la plataforma 
Noviembre 23: Inició montaje de torre. Celda portátil torre.  Se mantiene FC
Noviembre 26: Avanza armado de totr, pendiente actualización.  Planta en despacho.  Estarán en Florencia hasta confirmación de despacho por río.
Noviembre 29: No se tenían conficiones para instalar planta, pendiente confirmación de OC.  Planta en a zona 
Noviembre 30:se debe esperar hasta el 7 Dic para instalacion de l a lanta  ya que no hay condciones para la instalacion y por incumplimiento del contratista,ya tiene altura de torre.
Diciembre 3: la torre ya esta montada,se robaron el material electrico TGD ,sesoolicita poner denuncio soportendo el robo se mueve FC 
Diciembre 7: continua en armado detorre, se mantiene FC 
Diciembre 10: se mantiene FC para el 14 
Diciembre 14: terminando instalacion de soportes y cableado electrico,se mueve FC para el 17 Dic hantenido lluvias intermitentes a esperar que se seque la torre.
Diciembre 17: se mantiene FC , hoy se instala 1 tanque 
Diicimebre 21: se confirma que queda hoy con proritarias </t>
  </si>
  <si>
    <t>CAQ.Las Morras</t>
  </si>
  <si>
    <t>En programación para hacer visita de valoración para tener información de trasiegos y material en la zona se realizará el 6 de agosto.  Fabricación de estructura en curso.  Se debe validar tala, se espera tener respuesta el viernes para FC de prioritarias
Agosto 13: Zona con terreno difícil y vulnerable a condiciones climáticas.  Pendiente confirmación de FC de prioritarias.  Pendiente conclusiones de visita. 
Agosto 20: trasiego escalado pendiente aprobacion
Agosto 27 : pendiente aprobacion de compras, terreno no estable
Septiembre 3: no se ha iniciado escavaciones 
Septiembre 10: pendiente  aprobacion trasiego, el ejecito no permite escavaciones, se requiere acompañamiento del ejercito
Septiembre 14: aprobacion de trasiego
Septiembre 17: los contratistas no acepta el precio
Octubre 1: se detiene por que se requiqre autorizacion del ejercito para ingresar,Se escalará a seguridad para gestionar con el ejército.
Octubre 5:En comunicación sostenida con el Mayor Jesus Parada confirma que ya se cuenta con la autorización para ingresar al sitio, recomienda que el personal que vaya al sitio sea el registrado en la solicitud, si se requiere ingresar personal diferente al ya relacionado, debe realizarse la solicitud respectiva para que el área de seguridad militar haga la correspondiente validación 
Octubre 22.:continua en cimentacion
Octubre 29: continua en cimnetacion 
Noviembre 5: se mueve FC trasiego complicado , tiene que hacer un parte en carro, 3 tramos en  malacate.
Novimebre 12: se mantiene FC, continua en cimentacion y la torre esta en el primer acopia de malacate 
Noviembre 26: Pendiente confirmación
Noviembre 30: hoy queda con altura, estan en trasiego de matrieles para completar condicones prioritarias 
Diciembre 3: se mantiene FC y pasa adecuaciones 
Diciembre 7: latorre ya tiene altura,tamques en acopio,se mantiene FC 
Diciewmbre 10: ya se tiene todo listo para elingreso de planta ,falata soporte de MW y por eldiametro necesita otro soporte.semantiene FC 
Diciembre 14: obra civil terminada,seconfirma que la planta queda instalada el 16 Dic,semueve FC por que laplnata no ha llegado
Dicimebre 17: llegando al sitio al medio con la planta y en la tarde envian fotos 
Diciembre 21: ayer se logro negociar con la comunidad con 6 millones y hoy solicitarn 10 millones.</t>
  </si>
  <si>
    <t>COR.San Rafael Palmira</t>
  </si>
  <si>
    <t xml:space="preserve">Octubre 8: Contrato radicado
Octubre 14: Continúa pendiennte estudio técnico
Octubre 21: se inica hoy y se corre FC para el 29/12/2021
Octubre 28: se inicia hoy 
Noviembre 4: dar ok en el aplicativo, pendiemte inicar obra 
Noviembre 18: pasa a cimentacion, se despacho la torre y deberia estar en sitio , se mantiene FC 
Noviemnre 23: Plataforma armada, se inicia armado de torre en W48.  Posible adelanto, pendiente confirmación de nuevo FC
Diciembre 2: 6 metros de armado de torre , se mantiene FC 
Diciembre 9: se mantiene FC , posible que mejore FC 
Diciembre 16: torre armada y se mantiene FC y pasa adecuaciones plan instalada el 26 Dic,sitio adelantado 
Diciembre 23: se mantiene FC </t>
  </si>
  <si>
    <t>SUC.Higueron</t>
  </si>
  <si>
    <t xml:space="preserve">Septiembre 21: Contrato radicado
Septiembre 23: No se puede asignar aliado por aplicativo, escalado a Oscar Tibasolsa para revisión en módulo OTs. Balanceo de corredores
O ctubre 14: Avanza fabricación, FC 10/12
Octubre 21: continua igual y no tiene trasiego
Octubre 28: continua igual
Noviembre 4: 60 % fabricacion de estructura, sin trasiego
Noviembre 18: la torre llega el 22 Nov a sitio y pasa a cimentacion, se mantiene  FC
Noviembre 23: Se retrasa llegada de torre una semana, nueva fecha 30/11/2021se mantiene FC
Diciembre 2: la torre llega mañana a sitio , se mueve FC para el 14 el contratista confirmo
Diciembre 9: continua en cimentacion , se confirmo con el contratista 20 Dic 
Diciembre 16: 17 Dic empiezan armado de torre ,semueve FC por incumplimiento del contratista 
Diicembre 23: se mueve FC por que derrumbo parte de las excavaciones y por lluvias en la zona , planta electrica en sitio </t>
  </si>
  <si>
    <t>COR.Remolino</t>
  </si>
  <si>
    <t xml:space="preserve">Septiembre 28: Contrato radicado
Octubre 14: Avanza fabricación, se mantiene FC
Octubre 21: se mantiene FC
Octubre 28: continua igual y se  mantiene FC 
Noviembre 18: pasa a cimentacion y se mantiene FC 
Noviembre 23: Se mantiene avance y proyección
Diciembre 2: se mueve FC por incumplimneto del contratista, consecucion de materiales  y se movio el dia 25 Nov
Diciembre 9: la torre llega mañana a sitio,y se empieza en armado de plataforma, se mantiene FC 
Diciembre 16: el dia 17 empiezan armar torre, se mantiene FC 
Diciembre 23: altura de torre 42 metros se mueve FC por el tema de TGD por la entrega aliados y tambien atarso de obra </t>
  </si>
  <si>
    <t>TOL.Cabildo</t>
  </si>
  <si>
    <t>Septiembre 29: Contrato radicado
Octubre 22: estan en sitio, y estan iniciando tala de arboles, no se ha complicado
Octubre 29: se mantiene FC y continua en fabricion
Noviembre 5: celda portatil ya se despacho 
Noviembre 12: pasa a cimentacion y se mantiene FC 
Noviembre 23: Avanza montaje de torre.  Celda portátil de 45 metros. Candidato para adelanto
Diciembre 3: continua en armado de torre, elmontaje esta retresado por que hubo derrumbe en la carretera se interrumpio eltrasiego de parte de la torre,se mueve FC 15 Dic 
Diciembre 7:Eestan finalizando plataforma para iniciar montaje  ,semantiene FC
Diciembre 10:  para entrar a la zona el trasiego es complejo y tambien hay derrumbes para entrar elmaterial,laplataforma esta ensamblada se mueve FC 23 Dic,estan armado plataforma 
Diciembre 14: pasa adecuaciones y se mantiene FC 
Diciembre 16: se detiene sitio por requerimiento legal electrificadora FC antes 25 Diciembre 16: se envia correo solicitando carpeta de documetacion tenica de negociacion para poder radicar ante la electrificadora el proyecto electrico de conexion  a red comercial.se confirma despacho de planta para 24 Dic
Diicmebre 20: se informa a Jaime Ariel  No se garantiza contar con energía en un estimado hasta antes de dos semanas. Por favor tu colaboración con el suministro de planta provisional.
Diicmebre 21: se confirma FC para el 25, con reubicacion de planta 
Diciembre 24: OC finalizada, Planta quedará operativa el 28 de diciembre
Diciembre 29: semueve Fc imposiblee ltradiegodo de subida de la planta debido a que elgobernador en nombre de la comunidad manifesto que hasta el 4 de enero hay autorizacion para el ingreso</t>
  </si>
  <si>
    <t>SUC.Travesia</t>
  </si>
  <si>
    <t xml:space="preserve">Agosto 19: Avanza fabricación, se espera finalizar el 30/08/2021.  Sin avance en sitio, visitado y con logística
Agosto 26:continua igual
Septiembre 2:  se requiere trasiego, torre terminada,esta por definir ruta de trasiego 
Septiembre 9: trasiego de materiales  en aprobacion , torre fabricada
Septiembre 16: pendiente aprobacion trasiego
Septiembre 23: Escalado a compras para aprobación de trasiego 
Octubre 7: se aprueba trasiego el 30 Sep, torre con realse 
Octubre 14: Torre fabricada, estructura en trasiego, avanzan excavaciones y continíua llevada de material a sitio
Octubre 21: continua cimenetacion y trasegando material y tore fabricada 
Octubre 28: se esta excavando y trasegando 
Noviembre 4: cimentacion del keison
Noviembre 18: se mantiene FC y continua en cimentacion 
Noviemnre 23: Se fundieron Kaison y se avanza con fundición de pedestales.  Torre de 45 m convencional con realce, zona inundable.
Diciembre 2: continua en cimentacion ya se fundieron los kaison , continuan las lluvias en sitio 
Diciembre 9: se mantieen FC y se termino cimentacion, estan haciendo realse, torre en sitio  
Diciembre 16: cimentacion terminada y estan en realse de la torre ,torre en sitio , se mantiene FC 
Diciembre 23: obra civil en 70 % se mueve FC escaso material de relleno
Enero 6: planta en sitio y hay que esperar que hayan condiciones para que quede instalada, se mantiene FC </t>
  </si>
  <si>
    <t>CAQ.Las Palmeras</t>
  </si>
  <si>
    <t xml:space="preserve">Agosto 13: Avanza fabricación, pendiente estudio técnico.  Pendiente aprobación de APU
 Agosto 20:pendiente aprobacion de BPM de torre
Agosto 27: en espera que comparas apruebe , se espera que el lunes este el trasiego
Septiembre 3: compras no ha aprobado, torre de 80 metros 
Septiembre 7 : torre de 80 metros, tiene trasiego
Septiembre 10: la torre ya esta aprobada, pendiente aprobacion de trasiego, 20 % de escavacion
Septiembre 14: aprobacion de trasiego
Septiembe 17:80 % de escavaciones , torre de 80 metros
Septiembre 24: se esta trabajando con la cimentacion
Octubre 1: trasegando material, excavacion al 100 % y l aotra semana se empieza vaciado de cimentacion, torre de 80 metros 
Octubre 8: trasegando la torre 
Octubre 29: cimentacion en 100 % , estan haciendo todo lo de piso mientras llega la torre al sitio
Noviembre 5: se termino cimentacion y se inicia armado de torre
Noviembre 12: montando torre,se recambia platinas, se mantiene FC 
Noviembre 19: con posibilidad de adelantar el sitio para cubrie el cumplimiento de meta 
Noviembre 23: Obra en piso finalizada, montaje de torre estará lista en W48.  Fin de obra 10 de diciembre.  
Noviembre 26: Comunidad está restringiendo paso por condiciones de clima y daño en el camino
Diciembre 3: todo en piso y tuvo problemas por las lluvias se esta restringiendo elpaso,se mueve FC  20 dic.
Diciembre 14: la planta va en camino,semantiene FC 
Diciembre 17: se mantiene FC  pasa adecuacions, la planta va en camino .
Diciembre 21: 90 % trabajos en piso, obra electrica cableados, falta vestir la torre, se mueve FC 27 Dic por retrasos 
Diciembre 28: se mueve FC hubo montante mal fabricado y no les cuadro la estructura, dos cuadruillas en la terminal por que la gente que estaba en el sitio se fueron de vacaciones 
Enero 3: se mueve FC  por que la gente que tenian  se fueron por las festividades 
Enero 7: se mantiene FC </t>
  </si>
  <si>
    <t>SUC.La Palma</t>
  </si>
  <si>
    <t xml:space="preserve">Agosto 19: Fabricación en curso, proyectada 30 de agosto.  Iniciará excavaciones en W34
Agosto 26: continua en fabricacion de estructura.
Septiembre 2:torre fabricada, se entrega esta semana 
Septiembre 9: tiene trasiego
Septiembre 16: trasiego a camion y a hombro, torre fabricada
septimebre 23: se estan haciendo escavaciones
Octubre 7:continua en cimentacion, el pedestal se fundio ayer
Octubre 14: Sitio detenido por orfden público.  Grupo al margen de la ley solicita un % de la ejecución de la obra.  Se había terminado de fundir cimentación.  Pendiente Soportes
Octubre 21: se reaunuda obra , pendiente envio de soprtes 
Octubre 28: se esta fundiendo muro de contension y se mantien el FC
Noviembre 4: por las lluvias solo rinde 3 horas de trabajo
Noviembre 11: no se tiene gente haciendo la obra, pendiente reunion  para coordinar que es lo que estan haciendo , se mueve FC pero se remplaza por SUC Orejero 2
Noviembre 18: continua en cimentacion  y se mantiene FC 
Noviembre 23: Se mantiene FC, avance finalización, cercana a finalizar, se espera finalizar en W47.  Torre en sitio, se iniciará armado en W48
Diciembre 2: pasa a armado de torre.
Diciembre 9. se mueve FC 10 Enero FC antes de moverla 10 Dic  por motivo de las lluvias que han afectado el realse, incumplimiento de contratista 
Diciembre 16: continua en cimentacion y laotra semana se empieza armado de torre, se mantiene FC 
Enero 6: se mantiene FC, la planta llega la planta a sitio.
Enero 12: se mueve FC ya que personal se accidento y toco contratar personalnuevo para terminar obra civil, planta en sitio.
Enero 13: se mantiene FC </t>
  </si>
  <si>
    <t>CAQ.Los Cristales</t>
  </si>
  <si>
    <t xml:space="preserve">Agosto 24: Contrato Radicado
Agosto 27: ya se tiene  contratistas 
Septiembre 17: pendiente de diseños 
Septiembre 24: pendiente aprobacion de trasiego
Octubre 1: ayer se aprobo trasiego, estan en correcion de diseños 
Octubre 12: ok dieseño de torre.
Octubre 22: ya se inicio excavacion van en el 50 % 
Noviembre 5: esta semana se termino las excavaciones de cimnetacion y se esta armando las parrillas y la torre se esta enviado la proxima semana, mucha lluvia 
Noviembre 12: la proxima semana envian la torre, se mantiene FC
Diciembre 3:  continua en cimentacion,latotrre la despachan a finales de la proxima semana ,se mueve FC por priblemas de fabricacion de la torre ,lasmedidas de angulo no han estado disponible comercialamnte 
Diciembre 17:  , cerrar torre vestirla , sitio con planta , se mantiene FC
Diciembre 21: se mantiene FC  
Diciembre 24: Torre finalizada, pendiente finalizar adecuaciones en piso y obra eléctrica.  Comunidad detiene los trabajos por fiestas. El FC estimado antes de la detención era 29/12/2021 
Enero 14: se reanuda sitio pasa adecuacion y se proyecta FC </t>
  </si>
  <si>
    <t>CAU.La Chicuena</t>
  </si>
  <si>
    <t xml:space="preserve">Septiembre 21: Contrato radicado
Octubre 12:  el 8 de Oct quedaron de enviar el APU , hoy se esta realizando visita de reconocimineto de sitio 
Octubre 22: esta semana se puede ternet la estructura fabricada , ya realizaron la visita de escalamineto de trasiego
Octubre 29: se mantiene FC y continua en fabricacion de estructura
Noviembre 5: contionua igual , se mantiene FC
Noviembre 5: No se ha confirmado despacho de torre, sitio tuvo problemas de material de torre.  CICSA solitió nuevo FC del 15 de diciembre.  
Diciembre 3: se mantiene FC y pasa a excavaciones 
Diciembre 7: continua en cimentacion ,semantiene FC 
Diciembre 13:se detiene sitio por orden publico, grupo paramilitar  Carlos Patiño,
el pasado jueves 2 de Diciembre 
ic que conecta a los municipios de Balboa y Argelia.Las FARC-EP Segunda Marquetalia y el Ejército de Liberación Nacional ELN nos vemos en la obligación de declarar
paro armado indefinido a los corregimientos, veredas ríos y carreteras del municipio de el Tambo Cauca. Los pueblos 
Playa Rica, Huisito, La Paloma, las Palmas, Pandiguando, Honduras y a los comerciantes, transporte de ‘público y carros 
particulares motos, que a partir de las 00. horas del día 6 de diciembre queda totalmente prohibido transitar o
movilizarse por estas vías y pueblos ya mencionados, a no acatar la orden de paro se incineran los vehículos,FC antes de la detencion 15 Dic, estado antes de detencion cimentacion
Diciembre 20: 17 Dic elcontratista envia declaracion extra juicio
Enero 7: sin vance continua detenido 
Enero 14: se reanuda sitio.torre con altura y pasa adecuaciones.
Enero 21: energia comercial, se mantiene FC </t>
  </si>
  <si>
    <t>SUC.Monteria</t>
  </si>
  <si>
    <t>ECC LTDA</t>
  </si>
  <si>
    <t xml:space="preserve">Agosto 19: Avanza fabricación, finaliza el 30/08. 
Agosto 26: continua igual 
Septiembre 2:se envia trasiego esta semana  por problemas de diseño y la torre esta lista
Septiembre 9: pendiente  aprobacion de trasiego
Septiembre 16:pendiente aprobacion trasiego
Septiembre 23: Escalado a compras para aprobación de trasiego
Octubre 7: continua detenido por aprobacion de trasiego
Octubre 14: En gestión de compras, pendiente por comunicación con la comunidad complicada
Octubre 28: el trasiego ya fue aprobado pero continua detenido por condiciones climaticas .
Noviembre 11: continua detenido
Noviembre 18: se reanuda sitio y pasa a trasiego de materiels 
Noviembre 23: Se mantiene avance de trasiego y FC
Diciembre 16: apsa a cimentacion y se mantiene  FC 
Enero 6: pasa armado de torre, se actauliza FC 20/01/2022
Enero 13: se mantiene FC Y terminando armado de torre 
Enero 20: sitio adelantado,se mueve FC  por avance en laobra.
Enero 27: se mantiene FC </t>
  </si>
  <si>
    <t>BOY.Raquira Quicagota</t>
  </si>
  <si>
    <t xml:space="preserve">Octubre 22: contrato radicado
Dicimebre 14: se mantiene FC 
Diciembre 21: se mueve FC para 30 Enero, el motivo es por trasiego complejo , traegando en mula y por la epoca se retrasa por que la gente no trabaja
Diciembre 28: Terminando de adecuar el terreno, poste en sitio. Materiales al 80%.
Enero 4: se mantiene FC,  poste en sitio
Enero 11: el viernes se fundio cimentacion. poste izado, se mantiene FC
Enero 18: se mantiene FC, poste de 18 y esta instalado 
Enero 25: planta instalada </t>
  </si>
  <si>
    <t>SUC.Pajonalito</t>
  </si>
  <si>
    <t xml:space="preserve">Octubre 29: Contrato radicado
Noviembre 4: Ingeredes que pide aplazamiento de 3 proyectos ODH debido no es posible atender esta asignación dado el volumen tan elevado de proyectos que tenemos
Noviembre 23: Estudio técnico se levantó en una coordenada distinta a la contratada.  Se tendrá nuevo estudio técnico el 30 de noviembre, se mueve FC a 20 de febrero
Diciembre 16: pasa a cimentacion y se mantiene FC 
Enero 6: torre tiene altura , pasa armado de torre, se actiliza FC 
Enero 13: torre tiene altura y esta en adecuaciones , se mantiene FC 
Enero 20: se mueve FC,sitio adelantado </t>
  </si>
  <si>
    <t>COR.El Cocuelo-2</t>
  </si>
  <si>
    <t xml:space="preserve">Octubre 29: Contrato radicado
Noviembre 4 : ya estan en el desmonte 
Noviembre 18: hay que hacer un muro de contension, esto no aparecia en los estudios tecnicos y causo retraso y apenas el martes dieron el diseño , hacer el muro y excavciones y a medida que ese esta armando la torre , se va trasegando el material, se mueve FC el  06 Enero y estaba para el 06/12/2021
Noviembre 23: Se envió diseño de muro de conteción, ya tiene VoBo.  Se inicia en firme en sitio.  Se mantiene FC 
Diciembre 16: continua en cimentacion, hay que hacer muro de contension para armar la torre y no estaba contemplado ,torre en sitio 
Enero 6: fanilzando muro de contension  y trasegando , se mueve FC , incumplimiento contratista 
Enero 13: torre  6 metros de altura , posiblemente se incumpla por incumplimineto de contratista 
Enero 20: se mueve FC incumplimiento decontratista 
Enero 27: </t>
  </si>
  <si>
    <t>COR.Villa Concepcion</t>
  </si>
  <si>
    <t xml:space="preserve">Septiembre 28: Contrato radicado
Octubre 14: Avanza fabricación, se mantiene FC
Octubre 21: continua en fabricacion 
Octubre 28: se mantiene igual
Noviembre 4: fabricacion en 30 % , material escaso
Noviembre 18: continua en fabricacion y se mantiene FC 
Noviembre 24: Aliado retrasado con fabricación por escasés de material, se tiene al 60%.  Se mueve FC al 23 de diembre
Diciembre 2: la torre la entregan hoy , continua con FC 
Diciembre 9: se mueve FC para el 28 Dic por incumplimineto del contratista , la torre la entegan mañana
Diciembre 16: se mueve FC por incumplimiento del contratista  
Enero 6: se mueve fc po r que el contratista manifiesta que la torre no esta galvanizada   ya que cerraron todos estos dias  de diciembre 
Enero 13: torre llega el domingo y empiezan armado de torre, posible incumplimineto por contratista 
Enero 20: el lunes se comienza a montar la tore posiblemente se incumpla por contratista.
Enero 27: altura final y soporte instalados, se mantiene FC 
Febrero 1: obra civil finalizada y con planta operativa </t>
  </si>
  <si>
    <t>PUT.Balsamo</t>
  </si>
  <si>
    <t xml:space="preserve">Agosto 10: Visita realizada el fin de semana, pendiente confirmación de resultados.  Sitio con Planta
Acosto 13: Pendiente envío de APU de trasiego.  FC priortarias 20/09/2021
Octubre 1: pendeinte validacion si es negociacion o precios de jornales 
Octubre 12: reunion el dia de ayer y no se tiene informacion 
Octubre 15: sitio reanudado, torre reasignada, en Fabricación de torre.  FC nuevo tras reanudación 26 de Noviembre
Octubre 22: se mantiene FC 26 Nov
Octubre 29: el contratista cambio la cuadrilla, se esta negociando trasiego y arrancan de cero
Noviembre 5: estan en sitio en excavaciones 
Noviembre 12: se mantiene FC continua en cimnetacion
Novirembre 19: se mueve FC estaba para 26/11/2021 y queda para el 13/12/2021 el motivo es por que hubo negocioan con el propietario y adecuacion de camino para hacer el trasiego 
Noviembre 23: Avanzan excavaciones, propietario solicitó adecuar caminos y puentes para lograr el ingreso, se avanza en adecuación de camino.  
Noviembre 26: Pendiente confirmación
Noviembre 30: se mantiene FC 
Diciembre 3: continua en cimentacion,se entregaron recomendaciones por nivel de Freatico.se mueve FC 27 dic 
Diciembre 7: continua en cimentacion 60 % en armado de acero,70 % de la torre esta en sitio, continua FC  
Diciembre 14: 2 zapatas fundidas,torre en sitio y el resto dematerial, se mantiene FC 
Dicimebre 17: fundida las 3 zapatas, estan armado acero para la cimentacion,
Diciembre 21: ya se fundio la cimentacion se mueve FC por  temas de rendimineto de trasiego FC antes 07 Enro 
Enero 4: esta en prearmado de la torre , la gente se retiro los ultimos dias de diciembre y apenas estan retomando 
Enero 7: se mantiene FC 
Febrero 2: planta en sitio,no hay forma de validar comunicacion con los tecnicos 
Enero 14: se mantiene FC ,estan montado torre 50 % pasa a armado de torre 
Enero 21: se mantiene FC, pasa adecuaciones.
Enero 31: hoy quedainstalada la planta </t>
  </si>
  <si>
    <t>SUC.Narino</t>
  </si>
  <si>
    <t xml:space="preserve">Septiembre 9: Contrato radicado
Septiembre 23: En validación de RF, se están realizando simulaciones desde sitio existente y sitio de año 2 para definición de necesidad del sitio.
Septiembre 30: autorizado para fabricacion
Octubre 7: se inicia hoy 
Octubre 14: Avanza fabricación de estructura
Octubre 21: continua igual  en fabricacion 
Octubre 28: continua igual 
Noviembre 4: fabricacion 60 % 
Noviembre 18: se aprobo el presupuesto de trasiego, continua con el mismo FC 
Noviembre 23: Se inicia Politaje en sitio en W48.  Se mueve FC al 23/12/2021.  Retraso por aprobación del trasiego, demora del aliado en escalamiento y de Claro en aprobación
Diciembre 2: se mantiene FC y pasa a cimentacion
Diciembre 9: se mantiene FC y continua en cimentacion
Diciembre 16:  Posible incumplimiento,se mantiene FC 
Diciembre 23: se mueve FC por mitivo por trasiego fluviall no esta disponible para fn de año si no ara cominezo de año
Enero 6: se termino cimentacion , ayer se empezo a trasegar la torre 
Enero 13: mañana empiezan armado de torre y se mnatiene FC 
Enero 20: la torre tiene 20 metros dealtura, seespera que se cumpla.
Enero 27:torre pintada con cerramineto, el combustible llega el sbado junto con la planta, se mantiene FC 
Febrero 1: prioritarias hoy </t>
  </si>
  <si>
    <t>COR.Laguneta</t>
  </si>
  <si>
    <t xml:space="preserve">Octubre 29: Contrato radicado
Noviembre 18: ok de estudios tecnicos y se proyecta fecha 21/01/2022
Noviembre 23: Avanzan excavaciones en sitio.  Posible adelanto.  Torre aún no está en sitio, debe llegar en W48 y alcanzaría a entrar en diciembre.
Diciembre 16: continua  en cimentacion se mantiene FC 
Enero 6: todavia en cimentacion, terminanado armado de parrilas y plataforma, se mantiene FC
Enero 13: la torre llega mañana, se pasa a armado de torre, se mueve FC  por retrasos con el tema de la galbanizadora 
Enero 20: se mueve FC para el 7 Febrero por retrasos en galvanizadora,el22 empeizan armado de torre,FC antes 31 Enero.
Febrero 1: terminando armado de torre,instalando los soportes,se mantiene FC
Febrero 3: se mantiene FC  </t>
  </si>
  <si>
    <t>COR.Los Mimbres</t>
  </si>
  <si>
    <t xml:space="preserve">Noviembre 18 Contrato radicado
Noviembre 23: En revisión RF, pendiente confirmación
Diciembre  2:  pendiente confirmar FC por que no hay disponibilidad de aliado
Diciembre 7: ok de estudios tecnicos 
Diciembre 9: se inicia hoy  y se proyecta FC 
Dicienbre 16: continua en fabricacion
Enero 6: contratista informa que la galvanizadora cerro desde 28 dic hasta el 11 enero, continua en cimentacion , semantiene FC 
Enero 13: estructura fabricada y se despacha el dia de mañana, pasa a cimentacion, se mantiene FC 
Enero 20: continua en cimentacion,estan armando parrillas y plataforma, se mantiene  FC, torre en sitio.
Febrero 1: terminada obra civil pendiente conexion de planta  </t>
  </si>
  <si>
    <t>PUT.Campobello</t>
  </si>
  <si>
    <t xml:space="preserve">Agosto 10: EN visita el fin de semana, pendiente confirmación de FC.  Pendiente aprobación de precios de acero, sin escalamiento de BPM
Agosto 13: Pendiente aprobación BPM, según aprobación se usará torre en bodega del aliado ok fabricada 
Agosto 20: torre fabricada
Agosto 27: torre frabricada , no hay diseño de cimentacion, se empiza escavaciones cuando este resuelto el diseño, se radico proyecto electrico
Septiembre 3: torre llega a finales la otra semana 
Septiembre 10: 20 % de escavaciones 
Septiembre 17:pendiente aprobacion de trasiego, torre llega el dia de mañana al sitio, torre de 60
Septiembre 24:se esta vistiendo la torre,la cimentacion no ha rendido por las lluvias
Octubre 1:contnua en cimentacion, estructura en sitio de acopio, han habido problemas con las excavaciones 
Octubre 5:continua igual
Octubre 12: se detiene sitio NO aceptación de los precios aprobados por el área de compras para la ejecución del trasiego del proyecto , bajo el proceso de IVALUA
Octubre 19: se reanuda sitio y continua en cimentacion
Octubre 22: estan en montaje 
Octubre 29: continua en cimnetacion  85 % 
Noviembre 5: se mantiene FC, cimentacion al 90 %, este fin de semana inician montaje 
Novimebre 12: pasa a armado de torre , se mantiene FC 
Noviembre 16: se presenta inconvenientes con la conexión de energía comercial, por lo que se toma la decisión de la adecuación en el sitio para la implementación de la planta eléctrica.,La gestión de materiales y logística de envíos se está realizando, actualmente se cuenta con agregado en la obra y se está trabajando con eso. Según programación tendríamos adecuación para el día lunes 22 
Noviembre 19: se mueve FC  por temas de lluvias  fecha anterior 19/11/2021 y se pasa para 03/12/2021, actualmente se presnetan lluvias frecuentes 
Noviembre 23:  Armado de torre, se mantiene fc
Noviembre 26: Pendiente confirmación.  Avanza montaje de torre 12m.  Detención por lluvias.  Sitio con Planta provisional, inconveniente con adecuación eléctrica.  Se piden soportes de IDEAM y registro fotográfico como soporte
Noviembre 30: se mantiene FC , pendiente soporte para el registro del IDEAM
Diciembre 3: se matiene FC  y pasa adecuaciones 
Diciembre 7: se mantiene FC 
Diciembre 10: planta en sitio,hace falta pintura de torre, se confirma con el contratista y queda con  prioritarias el dia de hoy 
Diciembre 13: se mueve FC falta que nos confriemn si va con planta o con ernergia comercial ,si ya quedo cableado,falta cableado
Diciembre 14:se mueve FC 17 Dic por condiciones climaticas y retroceso en el avance ,pendiemnte envio de soportes porparte delcontratista,trabajos en torre 100 % ,trabajos en piso SPT 100 % ducteria instalada y cableado tendido en puntas ( pendientes conexiones) ,plataformas y soportes para equipos instalados a aterrizados ,tanques de abastecimineto en sitio de acopio - Trabajo para transporte hasta el sitio, instalación y abastecimiento (quien provee el servicio de trasiego no estaría disponible hasta fin de semana.
Febrero: 
- En simultáneo se adelantan trabajos para implementar energía comercial (definitiva)
Se solicita información periódica para determinar la solución que entrará en servicio más rápido y se espera cualquiera para el próximo domingo.
Dicimebre 17: se mantiene FC 
Diciembre 21: se confirm prioritarias para el dia de hoy 
Diciembre 22: no los dejo entrar elprioritaro que almedio dia respuesta,pedniente seguimiento,solo faltaba el combustible 
Diciembre 22: se detiene sitio propietario determino que no permite el ingreso a su predio ,no deja entrar elcombustible para abastece los tanques de ACPM, la razon es por incumplimiento condiciones del contrato ( Internet-plan) incluso pago de canon.
Enero 7: continua sitio detenido y escalado a Susna 
Enero 18: continua detenido y se escala caso nuevamente
Enero 21: continua detenido 
Enero 25: sitio continua detenido, el contratista estuvo haciendo reccorido pero el propietario manifesto que no iba dejar entra a nadie.
Enero 28: continua detenido
Enero 31: sin avance continua detenido, el propietario no ha permitido ingresar
Febrero 2: continua detenido
Febrero 9: se reanuda sitio y se proyecta FC </t>
  </si>
  <si>
    <t>PUT.San Rafael</t>
  </si>
  <si>
    <t>Agosto 27: Contrato radicado
Septiembre 7: continua igual 
Septiembre 10: inician obras el lunes 
Septiembre 17: pendiente por diseños, torre d 60 metros 
Septiembre 24: se aprueba trasiego el dia de ayer 
Octubre 1:se esta validando como se va a llevar piloteadora al sitio
Octubre 12: continua igual ,excavaciones en sitio
Octubre 22: pilotiadora en sitio  lleva el 10% ya se etsa trasegando material al sitio
Noviembre 5: 80 % de excavacion de los cabesales de los pilotes , torre esta pendiente de envio , se mantiene FC
Noviembre 12: 50 % de los pilotes fundidos, la torre se despacha a final de la otra semana 
Dicimebre 17: cimentacion fundida , falata fundir pedazo de pdestal, adecuaciones en piso, riego de inundacion cercano al rio, se mantiene FC , la torre se esta trasegando al sitio
Diciembre 22: se detieen sitio ya que el presidente de la junta de accion comunal solicito retiro del personal ajeno a lacomunidad por eventos regionales apartir de la fecha,manifesto que se pueden tomar labores laprimera semana de enero regional envia declaracion extrajuicio
Enero 14: se reaunda sitio y pasa a armado de torre,seproyecta nuevo FC 
Enero 21: se mantiene FC  Y  continua en armado de torre y replanteo de las placas.
Enero 28: semantiene FC,torre con altura falta vestirla.
Enero 31: se mantiene FC ,torre vestida,sitio con planta 
Febrero 7: terminada obra civil, se mueve FC por tema de laplnata</t>
  </si>
  <si>
    <t>CAU.Villa Maria</t>
  </si>
  <si>
    <t>Septiembre 13: Contrato radicado
Octubre 1: cambia de celda poretatil a torre de 45
Octubre 8: pendiente envio de trasiego con el nuevo peso 
Octubre 29: 11 dias de atraso por aprobacion trasiego , inician excavaciones la otra semana, torre terminada 
Noviembre 5: se detiene sitio por pendiente aprobacion trasiego.
Noviembre 12: continua detenido, el contratista no acepta el precio 
Noviembre 19: se reanuda sitio y se proyecto FC para el 19 Dic
Noviembre 23: Retraso fue por aprobación de precios del traseigo, avanza cimentación.  Se inició armado de acero en las excavaciones. Se cambió estructura por ubicación de la estructura
Noviembre 26: Se mantiene FC.  90% de material trasegado a sitio.  Torre en despacho en W48.  Cimentación avanza al 80%. Riesgo de movimiento por lluvias
Diciembre 3: se mueve FC por lluvias 
Diciembre 7: continua igual en cimentacion y se mantiene FC 
Diciembre 14: se mantiene FC 
Diciembre 17: cerramiento vaciado , se mantiene FC ,la torre llega a hoy a sitio
Diciembre 21: la torre llego a sitio de acopio y por la condiciones del camino en subir la torre y el material para construir la cimentacion, se mueve FC 15 enero
Enero 7: se mueve FC 30 Enero el motivo es por festividades y comunidad 
Enero 14: terminaron cimnetacion, la otra semana empiezan armado de torre,semantiene FC ,terminando de trasegar.
Enero 21: se mantiene FC, se inicio montaje de torre 
Enero 27: se mantiene FC,24 metros de altura. 
Febrero 1: no esta el cerramineto, no han podido subir la planta por que esta fangoso.falta terminar armado de torre por lluvias 
Febrero 9: la planta no se ha podido subir por laslluvias.</t>
  </si>
  <si>
    <t>PUT.Cana Brava</t>
  </si>
  <si>
    <t xml:space="preserve">Sitio visitado, requiere aprobación de trasiego, pendiente escalamiento del APU.  Requiere limpieza y tala de árboles, se está buscando apoyo con la comunidad, continúa negociación.  Personal en sitio. 
Agosto 10: Sitio con Planta, pendiente avance
Agosto 13: Fabricación al 80%, pendiente escalamiento de APU trasiego 
Agosto 20: torre fabricada, pendiente formato de trasiego,en negociacion de precios con la comunidad 
Agosto 27: torre fabricada pero son despacho
Septiembre 3: inconveniente con comunidad con el tema de trasiego, torre fabricada al 100 %
Septiembre 10: torre terminada
Septiembre 17: torre terminada, se logra acuerdo con la comunidad por tema de trasiego
Septiembre 24:la proxima semana empiezan escavaciones de cimentacion, se cambia fecha por nivelacion de terreno y lluvias.
Octubre 1: el aliado no acepta aprobacion de trasiego
Octubre 12: propietario del nieto esta solicitando canon  de arrendamiento y no han firmado el acta de inicio de obra  
Octubre 22: esta en cimnetacion 
Octubre 29: continua en cimnetacion, excavaciones 
Noviembre 5: continua en cimentacion, excavaciones al 20 % , se mantiene FC , la estructura la despachan la otra semana 
Novimebre 12: se mueve FC para  10-12 -2021 , estan importando material de parte de la torre.
Noviembre 23: El movimiento de fechas se dió por importación de material.  Aún no se ha confirmado solución, actualmente en transporte desde china.
Noviembre: avanzan excavaciones.  Se mantienen condiciones.
Noviembre 26:  Avanza cimentación, suelo no es roca pero está muy sólido, se está buscando desconsolidar con agua, lo que ha bajado el rendimiento.  Continúan excavaciones, con poco avance, 40%. Pendiente confirmar si la situación era identificable desde el estudio de suelos y recomendaciones del suelista.  Estructura se despachará el 29 de noviembre.  Por estas dos sityuaciones se mueve FC Pendiente definición de solución técnica.  Trasiego no eficiente por lluvias. Se enviará RFIv0 hoy
Noviembre 30: se mantiene FC mientras no se sepa cuando va llegar la torre a sitio no se puede aterrizar bien.
Diciembre 3: avance lento de la excavacion por el tema de suelo desconsolidado suelomuy duro,  se  espera confirmar FC 
Diciembre 7: terminaron excavaciones y estan iniciando trasiego de material 
para cimentacion, se mueve FC por elrendimiento con personal dela zona nuevo FC 30 Dic 
Enero 4: continua en cimnetacion, el avance es lento por temas de lluvia, se solicita justificar con registro del ideam, el refuerzo de la cimentacion ( acero armado ) replanterar el camino no estaba adecuadio y se realizo trasiego con malaate 
Diciembre 14: estan armando acero y trasiego complejo por laslluvias se empatano y tuvieron que armar malacate 
Dicimebre 17: se mantiene FC, complejidad  del trasnporte de material para cimentacion.
Diciembre 21: por las lluvias no permite la operacion de malacate funcione por que la gualla se resvala, se mueve FC 07/01/20212antes FC 30/12/2021
Enero 7: continua en cimentacion y se mantiene FC 
Enero 14: fundicion de zapatas,trorre en sitio de acopio,se mantiene FC 
Enero 21: han tenido problema para subir el material por temas de lluvias al 90 % de cimentacion, para iniciar trasiego de torre.
Enero 25: se mueve FC  por condiciones climaticas (lluvias), cimentacion terminada y falta llevar la torre por las lluvias 
Enero 28: iniciaron montaje,se mantiene FC 
Febrero 2: se tiene altura de torre, se mantiene FC </t>
  </si>
  <si>
    <t>CAS.Elvecia</t>
  </si>
  <si>
    <t xml:space="preserve">Octubre 28: Contrato radicado
Noviembre 30: la torre esta en fabricacion y esta semana estan replanteando , se mantiene FC 
Diciembre 14: se mantiene FC y continua en fabricacion
Diciembre 21: se mantiene FC , estan moviendo el material 
Diciembre 28: Torre lista galvanizada, en excavaciones se mantiene FC.
Enero 4: 70 % en cimnetacion y falta montante de la torre que se esta importtando, se mueve FC 
Enero 11: 90 % ciementacion, pendiente montantes 
Enero 18: se mantiene FC Y la torre laentregan laotra semana
Enero 25: cimentacion al 100 % y torre en sitio, se mantiene FC
Febrero 8: 80 % subida de la torre, se mantiene FC  
Febrero 8: tanques en sitio,planta llega el 12, se mantiene FC </t>
  </si>
  <si>
    <t>CAS.Canalete</t>
  </si>
  <si>
    <t>Octubre 22: Contrato radicado
Noviembre 9: 80 % de fabricacion, falta galvanizado
Noviembre 30: hoy se presentan personas  en sitio para avazar en el pilotaje 
Dciembre 14: ciemntacion especial pilotes y el APU se monto la semana pasada y a espera que compra lo autorice 
Diciembre 21:se mantiene FC 
Diciembre 28 : Torre llega esta semana,  APU  pendiente de autorizacion por compras
Enero 4: torre fabricada, en galbanizado, compras no autorizdo el APU de la cimentacion, hoy se inicia en cimentacion, 3 semanaas en ciemntacion y dos subiendo la torre 
Enero 11: se esta trabajando en el tema de pilotaje la torre ya salio del galbanizado y en el transcurso de esta semana llega a sitio la torre
Enero 18: estan terminado de fundir pilotes y la torre fabricada,se mantiene FC
Enero 25: se mantiene FC, Cimentacion terminada  y pasa armado de torre, torre en sitio.
Febrero 8: se mantiene FC, torre con altura, la torre la estan vistiendo, en proceso de legalizacion de energia.</t>
  </si>
  <si>
    <t>HUI.Versalles</t>
  </si>
  <si>
    <t>Octubre 15: Contrato radicado
Octubre 26: se devuleve estudios tecnicos el 25 OCT, solo se exploro hastal los 4 metros de profundidad 
Noviembre 5: ok estudios tecnicos,se inica el 8 Nov
Noviembre 12: se inician excavciones el 16 Nov, se mantiene FC 
Diciembre 17: se detiene   se cargo escalamineto el 25 Nov  de trasiego, no hay respuesta de parte de compras.
Enero 3: hasta que no se reciba por ivalua no se quita la detencion
Enero 7: se reanuda sitio y pendiente confirmacion de FC 
Enero 14: finalizando cimentacion y la estructura esta en sitio,se confirma FC
Enero 21:  se mantiene FC,este fin de semana empiezan plataforme para armado de torre.
Enero 25: se mantiene FC 
Enero 28: posiblemente de adelante sitio para el 10/02/2022,pasa armado de torre.
Enero 31: se mantiene FC y no se requiere planta, falta de terminar el ultimo tramo a la torre 
Febrero 7: demora en entrega de laconexion,seproyecta priorotarias para el 15,adecuacion terminadas pendiente energia provisional  se reprograma para el 15
Febrero 16: energia provisional,hoy queda con energia.</t>
  </si>
  <si>
    <t>CAQ.Bocana Anaya</t>
  </si>
  <si>
    <t>CAQ.Dos Quebradas</t>
  </si>
  <si>
    <t xml:space="preserve">Noviembre 8: Contrato radicado
Noviembre 30: Ok de estudios tecnicos 
Diciembre 17: pasa a cimentacion, se mantiene FC 
Enero 7: excavacion 100 % van a empezar armado deplataforma ,se mantiene FC
Enero 14: se armoparrilla y eltrasiego esta completo, continua en cimnetacion y se mantiene FC 
Enero 25: pasa armado de torre, se mantiene FC 
Enero 28: armado de torre en 20 %,se mantiene FC 
Enero 31: trasiego en materiles,armado de parrilla, torre en sitio, se mantiene FC 
Febrero 7: esta semana queda armada la torre y se proyecta cumplir 
Febrero 16: se mantiene FC adecuaciones en plataforma
Febrero 18: plan se despacho ayer.
Febrero 21: </t>
  </si>
  <si>
    <t>PUT.El Recreo</t>
  </si>
  <si>
    <t xml:space="preserve">Noviembre 9: Contrato radicado
Noviembre 30: se genera proceso en  ivalua ya que ests pendiente pro aprobacion de trasiego que lo cargue el aliado 
Diciembre 17: trasiego aprobado el 13 dic y según cronograma del alaido, se mantiene FC 
Enero 12: se mantiene FC,  faltan los rrelllenos,trasegando torre en sitio para inicira montaje la proxima semana 
Enero 14: relleno de cimentacion, torre en sitio de acopio ,semantiene FC 
Enero 21: se mantiene FC, torre en sitio, inician montaje de torre esta semana.
Enero 25: pasa armado de torre, se mantiene FC 
Enero 28:estan armando latorre, pero no hay placas. 
Enero 31: se mantiene FC 
Febrero 7: torre terminada y pasa adecuaciones,seproyecta cumplir con priorotarias 
Febrero 16:exacases de combustible montar sensor de combustible a los tanques 
</t>
  </si>
  <si>
    <t>CAQ.Palizadas</t>
  </si>
  <si>
    <t>Estructura en Galvanizado.  Trasiego en canoa, comunidad entregó valores, en elaboración de APU, pendiente escalamiento a compras 
Agosto 13: Estructura ok, se mantiene FC prioritarias 15/10/2021.  Avanzan excavaciones 
Agosto 20: se mantiene igual
Agosto 27: esta en cimentacion, esta semana inicia transporte de estructura a sitio de acopio
Septiembre 3: 100 % de estructura 
Septiembre 10: por las lluvias se ha atrasado la llevada de la torre 
Septiembre 17:nivelacion de terreno grande 
Septiembre 24: continua cimentacion,lluvias demaciado fuertes.
Octubre 1: estan en excavacion, torre en trasito y se estima que el 10 oct esta en sitio 
Octubre 5:continua igual
Octubre 12:continua en cimentacion 20 %
Octubre 15: Torre no despachada a sitio, avanza cimentación.   Nuevo FC 15 de noviembre.  
Octubre 22: sitio complicado la torre apenas esta en trasiego, el material de rio tambien esta en trasiego.
Octubre 29: se mantiene el FC y continua en cimentacion
Noviembre 5: continua en cimentacion 10 %  se mueve FC ha tenido cmplicaciones por tema de lluvias y se tuvo que resconstruir  las zapatas 
Noviembre 12: estan construyendo los pedestelas antes de la viga , se mantiene FC con posible retraso
Noviiembre: Inicia montaje de torre
Noviembre 26: Pendiente confirmación, no se tiene avance
Noviembre 30: 45 metros de altura, las condiciones  estarian para el 06 Dic para ingresar la planta al sitio   y para el 10 dic condiciones priorotarias , el contratista no se compromtio para terminar el 02 dic.
Diciembre 3: se mantiene en las misma condicoines 
Diciembre 7: torre con altura y pasa adecuaciones civiles ,se mantiene FC 
Diciembre 10: se esta terminando de vestir,elinvierno retraso los trabajos 
Diciembre 14: estan terminando adecucion en torre y trabajo en piso,se mueve FC por condiciones climaticas.falta cableado por que debe ser en seco
Diciembre 16: se detrieen sitio ya que la comunidad  se encuentra en actividades de obra civil  para una cancha por lotanto la comunidad  esta comprometida a la estracion de material ocupando obligatoriamnete canoas y personal  Esta situación afectó específicamente las actividades de fundición de placa para equipos y tanques de ACPM se habían programado para principios de esta semana ya que no se dispuso del material de río para construcción de concretos
D,FC antes de ladetencion 22 Dic.
Enero 7: continua detenido, segun confirmacion delcontratista hasta el 25 enero no permiten iniciar
Enero 14: continua detenido
Enero 21: contnua detenido y pendiente soportes
Enero 25: sitio se reanuda para el 26 en, se proyecta FC 06/02/2022
Enero 28: se mantiene FC  con energia el 6
Febrero 2: se mantiene FC, energia comercial y se esta en espera que la empresa de energia confirma 
Febrero 4: sitio detenido por orden publico, fc antes de detencion 06 F, contratista manifesta que cuando llego persinal a la obra se encontraba un grupo de personas con armamentoy solicito que se retiraran hasta nuevo aviso.
Febero 16: personal entro a sitio para validar como esta el terreno,se reanuda sitio,se proyecta FC 
Febrero 21: falta relet
Febrero 23: obra civil finalizada,falta configuracion de alarma de relet</t>
  </si>
  <si>
    <t>SUC.Hatillo</t>
  </si>
  <si>
    <t>ctubre 1: Contrato Radicado
Octubre 14: Estudio técnico ok, FC de fin de obra 31/12
Octubre 21: torre fabricada , trasiego de 300 metros 
Octubre 28: el sendero por donde van a trasegar toca hacerlo a mula
Noviembre 4: trasiego, no se tiene avance 
Noviembre 18: ya tiene piloteadora en sitio y mañana empiezan
Noviembre 23: Avanza cimentación, se mantiene FC
Diciembre 2: continua en cimentacion y se mantiene FC 
Diciembre 9: continua en cimentacion y se mantiene FC 
Diciembre 16: continua en cimentacion y trasegando material , se mantiene FC ,posiblemente se mueve por incumplimineto
Diciembre 23: se mueve FC por atrasos en obra civil , suminstros de materiales
de obra civil 
Enero 6: se mantiene FC , la cimetacion esta casi terminada, torre trasegando, la demora es por que el trasiego se hizo a hombro 
Enero 13: mañana empiezan en armado de  torre, la junta de accion comunal solicitan arreglos en la cancha de futbol, se paro la obra por dos dias por que grupo armado estuvo solicitando vacunas , posiblemente se incumpla por incumplimineto de contratista, el retraso fue por el trasiego ya que se hizo a hombro
Enero 20: la torre la estan pintando pero portemas de lluvias ha tenido atrasos,posiblemenete se incumple por contratista. 
Enero 27: se mantiene FC, planta ya esta instalada 
Febrero 3: se mantiene FC,planta en sitio.
Febrero 8: se mantiene FC  , torre en proceso de armado, planta en sitio
Febrero 15: tanques con combustibles,torre con altura pero no esta pintada,planta electrica en sitio.</t>
  </si>
  <si>
    <t>GUJ.San Pedro</t>
  </si>
  <si>
    <t xml:space="preserve">Diciembre 13: Contrato radicado
Diciembre 16: pendiente confirmar FC pendiente estudios tecnicos 
Diciembre 22: okestudios tecnicos 
Enero 6: se inicio el 01/01/2022
Enero 13: torre en fabricacion, se estima finalizar el 21 Enero 
Enero 20: pendiente confirmacion fabricacion de torre, se mantiene FC 
Febrero 1: excavacion 100 %, la estructura llega mañana almedio dia para iniciar armado,se mantiene FC 
Febero 8: se mantiene FC , excavcion 100 % 
Febrero 15: excavacion 100 %,torre con altura 45metros ,vistien latorre, setiene todoslos materiles en sitio 
Febrero 22: obra civil finalizada,hoy queda instalada l aplnta </t>
  </si>
  <si>
    <t>SUC.Boca Cerrada</t>
  </si>
  <si>
    <t>Septiembre 9: Contrato radicado 
Septiembre 23: Ingeredes indica no estar de acuerdo con los precios aprobados por compras, se pide reasignación
Septiembre 30: el aliado no acepta el precio
Octubre 7: estan fabricando 
Octubre 14: Pendiente revisión de FC, trasiego complejo sitio ubicado en una Isla.  Riesgo de movimiento de FC
Octubre 21: continua en fabricacion, tiene trasiego
Octubre 28: se modifica FC para el 20 de  Dic por que la cimentacion es complicada
Noviebre 4:  torre fabricada al 60 %  queda lista el 20 Nov
Noviembre 18: pasa a trasiego de materiales y continua con el mismo FC 
Noviembre 23: Avanza trasiego, se espera iniciar pilotaje en W48.  Se menatiene FC
Diciembre 2: pasa a cimnetacion y se mantiene FC
Diciembre 9: continua en cimnetacion y se mantiene FC 21 Dic
Diciembre 16: posiblemente se mueve FC,se escalo APU el 16 dic y hoy mismo se acepta  con validacion de Hector,se mueve FC 11  Enero por imcumplimiento del contratista 
Diciembre 23: se detiene sitio por oposicion de comunidad 
Enero 6: se reanuda sitio y falta validar con INGERREDES si la comunidad si permite continuar con la obra 
Enero 13: continua en cimentacion, posiblemente no se va cumplir por incumplimineto del contratista y se espera aterrizar fecha la proxima semana
Enero 20: cimentacion al 100 %, realse de estacion base,pendiente confirmacion delnuevo FC por que posiblemente se incumpla por incumplimientode contratista. 
Enero 21: se reporta detencion por orden publico,FC antes de la detencion 31/01/2022,grupo al margen de la ley esta solicitando plata 20 millones de $ 
Febrero 1: se espera reunion eldia viernes para llegar a un acuerdo, sitio continua detenido.
Febrero 8: se reanuda sitio, se poryecta FC , 
Febrero 15: cimentacion fundida 100 %,torre en sitio y estan armando plataforma se proyecta cumplir, 
Febrero 22: altura de torre 100 %,adecuacion electricas para el ciclado de la planta,TGD queda intsla el dia de hoy, se mantiene FC 
Marzo 1: torre con altura,ayer llego laplanta se tuvo problema con lainstalacion por bateria ,obra civil terminada.</t>
  </si>
  <si>
    <t>CAQ.Puerto Londono</t>
  </si>
  <si>
    <t>11/011/2022</t>
  </si>
  <si>
    <t xml:space="preserve">Noviembre 9: Contrato radicado
Noviembre 12: pendiente estudios tecnicos 
Noviembre 30: se inicia obra el 29 Nov
Dicimebre 17: 2 Dic visto bueno por el interventor  y no se tiene respuesta de parte de compras  sobre trasiego
Enero 14: pasa a cimnetacion y se mantiene FC 
Enero 21: celda portatil  en sitio de acopio, ya tiene excavaciones, trasegando la estructura, se mantiene FC 
Enero 28: continua en cimentacion,iniciando insdtalacion de plataforma.
Enero 31: se mantiene FC , se armo la plataforma,iniciando armado de torre
Febrero 7:  continua en armado de torre de proyecta cumplir 
Febrero 16:contonua en armado de torre 100 %,sitio con planta y se confirma que para el 27 ingresa la planta 
Febrero 23: torre finalizada 100 % ,pasa adecuaciones para elsistema ciclado y lallegada de tanques ,planta llega el 27 y queda instalada,se mantiene FC 
Febrero 28: se notifica obra civil terminada 
Febrero 28: pendiente llegada de la planta 
Marzo 2: planta queda instala el dia de hoy </t>
  </si>
  <si>
    <t>CAQ.Macarena</t>
  </si>
  <si>
    <t xml:space="preserve">Septiembre 16: Contrato radicado
Octubre 1: celda de 60 metros, pendiente  diseño de cimentacion, se inicio el 28
Octubre 8:la otra semana estregan torre y se inician excavaciones
Octubre 29: reasignacion de contratista
Novimebre 5: este sitio se va a reasignar CICSA
Noviembre 12: se inicio el 08 Nov,se mantiene FC 
Diciembre 10: lasemana pasada empezaron excavaciones , eltrasiego se aprobo el 3 dediciembre 
Diciembre 14: retraso de obra por cambio de contratista antes con In del huila y ya esta copn CICSA y eltrasiego esta aprobado
Diciembre 17: continua en cimentacion y se mantiene FC
Enero 7: 100 % armado de acero,se mantiene FC  
Enero 14: torre en sitio,material en vaciado se mueve FC por que la comunidad no permitio trabajar por festividades desde el 23 Dic hasta el 11 enero
Enero 21: terminando de vaciar para comenzar a montar torre 80 % de cimentacion, se mantiene FC 
Enero 24: regional envia declaracion extrajuicio donde se soporta lasuspension de ejecucion durante elperido comprendido entre el 23 de Dic y 12 Enero debido a las festividades de fin de año.
Enero 28: este fin de semana estan vaciando viga de amarre ,torre en sitio, posiblemente se incumple, se mueve FC porlos trasiego omplejos y lluvias.
Enero 31: torre en punto de acopio,continau en ciemnteacion, hay dificultad de orden publico, se espera isar la torre, el jueves empieza montar torre 
Febrero 2: torre en punto de acopio , rendimineto bajo por inconvenientes con el apoyo de la cumunidad,dificultad en el movimiento de material en la zona, hace falta hacer llegar el material , en seguimineto para validar  fecha 
Febrero 7: se detiene sitio por orden publico,2 hombre motorizados llegaron al lugar,detuvieron las labores manifestando que no se tienen permiso y que se seguiran comunicando a traves del propietario delpredio.regional envia 
declaracion 
Febrero 11: se continua trabajando hasta que se agote el material  y se espera validat esta semana
Fbeero 16: se reanuda sitio,100% cimentacion y pasa armado de tore, se proyecta FC 
Marzo 4: obra civil finalizada,falta entrar el combustible y el inversor que se perdio 
Febero 18: torre 100 % aramda y pasa adecuaciones 
Febrero 25: se mantiene FC,pendiente elingreso de la planta y el ACPM
Marzo 2: obra civil terminada,planta va en camino </t>
  </si>
  <si>
    <t>COR.Guaymaral</t>
  </si>
  <si>
    <t>Diciembre 29: Contarto radicado
Enero 14: okestudios tecnicos
Enero 20: se proyecta FC , se esta haciendolalogistica para  visitar sitio.
Febrero 1: se envio fabricar la torre, se realizo visita, se envio mail ya que el dueño del predio manifesto que queria que se construyera en otra ubicacion corrido 15 mteros,de no ser asi solicita que los otros proyectos que tiene con claro no continuen.
Febrero 8: se creo opcion nueva opcion 4 ,replanteo, localizacion en sitio, las coordenadas se recibieron el viernes, la torre lega el dia 10 Febrero
Febrero 15: torre en sitio,excavaciones, laotra semana esta latorre arriba, 22 Febrero torre 100 % 
Febrero 22: se presenta inconvenientes con el personal de la zona ( nativas,indigenas ) ,estan solicitando querellas,suelo pedregozo y se retraso o el keystone, estan montado plataforme de celda,todo el materila esta en sitio 
Marzo 1: hoy queda torre montada 100 %, elparo afecto con el tema de material que estaba programado para el despacho,tablero TGD en sitio,se mueve FC por condiciones climaticas ,laplanta llego a asitio 
Marzo 8: retraso por lluvias, planta en sitio,terminada obra civil.</t>
  </si>
  <si>
    <t>CAQ.La Reforma</t>
  </si>
  <si>
    <t>Noviembre 25: Contrato Radicado
Enero 7: inicio de excavaciones para esta semana 
Enero 14: cimentacion 30 %,continua en cimnetacion 
Enero 25: cimentacion 50 % y se mantiene FC 
Enero 31: finalizazon xcavaciones y armado de hierros, torre en punto de acopioc completa
Febrero 11:torre en sitio, fundida lacimentacion y se empieza a montar torre laotra semana,se mantiene FC 
Febrero 18: torre en punto de acopio,terminando rellenos ya se fundio todo, se mantiene FC 
Febrero 25: pasa armado detorre 18 metros,placas en piso fundidas,se mantiene FC 
Marzo 2: continua armado de torre 48 metros,en piso ya se tiene placas,se mueve FC por condiciones climaticas 
Marzo 7:  se detiene sitio por orden publico el dia viernes se reporto que llego un grupo armado solicitando 30 millones de pesos para continuar la obra.FC antes de la detencion  07 Marzo.</t>
  </si>
  <si>
    <t>PUT.Jose Maria</t>
  </si>
  <si>
    <t>Octubre 15: Contrato radicado
Noviembre 5: torre en fabricacion ,sitio para avanzar
Noviembre 12: se inicio el 08 Nov, se mantiene FC 
Dicimebre 17: se envia torre para el 20 Dic, trasiego aprobado , se mantiene FC 
Enero 12: torre en sitio   para iniciar trasiego 
Enero 14: trasegando materialpara la fundicion,torre en zona de acopio, armando hierro en zapatas, se mantiene FC 
Enero 21: contratista informa lluvias en la zona, estan armando parrillas, se mueve FC por afectacion de lluvias la fundicione de la cimentacion se ga retrasado dos semanas.
Enero 28: se mantiene FC Se instalaron carpas sobre las excavaciones.
Se tiene motobomba para retiro de agua lluvia  de las excavaciones.
Se hicieron zanjas para evacuar el agua lluvia.
Se tiene listo el acero armado de las zapatas.
Febrero 2: hoy se funden zapatas, hierro armado de pedestales, se mantiene FC,torre en sitio, 85% de material trasegado  
Febrero 16:fundida de cimentacion 17 F,se prsentaron lluvias,torre en prearmado en sitio,excavcion lista, torre en sitio,TGD
Febrero 21:19 febrero se empieza armadode torre,rrellenos de zapatas 23 Febrero
Febrero 23: se mueve FC  por lluvias de afectacion  en elmontaje de la torre se solicita soportes  de obra  continua en armado detorre altura de 6 metros,se esta haciendo relleno de excavaciones para trabajar el tema de placas  
Fedbrero 25: contoinua en armado de torre,se mantiene FC 
Marzo 2: placas armadas,altura de 36 mteros en la torre, se mantiene FC 
Marzo 3: se han presentado lluvias constantes 48 metros de altura,se proyecta tener instalado el TGD
Marzo 7: se tiene condiciones para la planta en sitio,torre con altura  60 metros,falta instalacion de plataforma, se mueve FC por las lluvias 
Marzo 11: torre tiene altura, se esta montado la plataforma, planta instalada y pendiente notificacion de obra civil
Marzo 14: pendiente instalacion de busvard torre y en piso,incumplimineto injustificado del contratista.</t>
  </si>
  <si>
    <t>CUN.Tibita Centro</t>
  </si>
  <si>
    <t xml:space="preserve">Enero 6:contrato radicado
Enero 11: pendinete asignacion de contratista 
Enero 18:se inicia hoy 
Febrero 8: llega el personal esta semana a realizar excavaciones el 10 Febrero.
Febrero 15: se inicia excavacion,se mantiene FC 
Febrero 22:excavacion 80 %,torre en sitio 60 % y el resto llega el jueves, se mueve FC por fabricacion y galvanizado 
Marzo 1: 100 % de altura de torre,se mantiene FC , pasa adecuaciones
Marzo 8: obra civil terminada planta confirmacion de planta  
Marzo 15: obra civil terminada 100 % pendiente validacion de ingreso de planta </t>
  </si>
  <si>
    <t>CAQ.Los Pinos</t>
  </si>
  <si>
    <t xml:space="preserve">Octubre 1: Contrato Radicado
Octubre 14: Estudio técnico ok, FC de fin de obra 31/12
Octubre 21: torre fabricada , trasiego de 300 metros 
Octubre 28: el sendero por donde van a trasegar toca hacerlo a mula
Octubre 29 :evalucion de trasiego y continua en fabricacion
Noviembre 5: esta pendiente enviar el trasiego por parte del contratista
Noviembre 12: 20 % de cimentacion, esta pendiente de envio de trasiego 
Diciembre 3: continua en cimentacion y estan entrando material para vaciar concreto, posible retraso y se espera remplazar por CAQ. Santiago de la Selva
Dciembre 14:continua en cimentacion 
Diciembre 17: se remplaza sitio por santiago de la selva por incumplimiento ya que viene con retraso de lluvias, se mueve FC 
Enero 3: se mueve FC por qeu la torre no esta galbanizada 
Enero 7: cimentacion 100 % ,latorre llega laotra semana,se mantiene FC
Enero 14: pasa armnado de torre, semantiene FC 
Enero 20: se detiene sitio por orden publico,Fc antes de ladetencion 30/01/2022
llego gente armada y no se identificaron, manifestaron que no permitian continuar  las obras hasta llegar a un acuerdos.
Enero 25: continua detenido contratista envia declaarcion extrajuicio.
Enero 28: continua detenido,pendiente comunicacion con elpersonal delaobra para determinar cuando permiten elingreso.
Enero 31: no se ha logrado contacto, el grupo no ha podido reportal absolutamente nada.
Febrero 11: continua detenido 
Febero 16:se reanuda  personal en sitio esta semana, se epera reactivar la obra el lunes 21,terminar la torre y adecuones d episo,cimentacion 100 % terminada 
Febero 18: 30 % armado de torre,24 metros,se mantiene FC 
Febrero 25: se mantiene FC,elarmado de latorre laterminan  ellunes 
Marzo 2: continua en armado de torre altura, no se tiene reprte de parte del contratista
Marzo 7: adecuaciones en piso, red comercial, se mantiene FC ,torre armada 100 %
Marzo 16: obra civil terminada,energia comercial provisional 
Marzo 11: se mantiene FC,plataforma montada se esta trabajando en piso,red construida </t>
  </si>
  <si>
    <t>CAU.Lerma</t>
  </si>
  <si>
    <t>Agosto 27: Contrato radicado
Septiembre 28:Se manejará con solución convencional y cimentación tipo Keison, FC de fin de obra 9 Nov.  Estructura con precio aprobación.
Octubre 1: torre en fabricacion y el trasiego lo envian la otra semana
Octubre 8: se esta fabricando la torre ya se aprobo APU
Octubre 15: Cambio de condiciones de obra por tratarse de un filo.  Se mueve proyección al 20/12/2021.  Torre convencional de 45m
Octubre 29: se empezo con cimnetacion
Noviembre 5: continua en cimentacion
Noviembre 12: 20% excavaciones, celda cuadrada de 45 , se mantiene FC 
Diciembre 3: torre en fabricacion,se mantiene FC y torre de 45 
Diciembre 14: no se ha podido subir material por temas de derrumbes y lluvias, se ha perdido mas de 15 dias, se mueve FC para el 15 Enero fecha antes 31/12/2021
Diciembre 17: se mantiene FC , cimentacion 60 % el dia de hoy reportan derrumbes en la via 
Enero 3: se mueve FC por las condicones de la via y los derrumbes 
Enero 7: se mantiene FC
Enero 14: se detiene sitio porcondiciones climaticas,derrumbes en la via ,desde el 01 enero se detuvo.pendiente soportes 
Enero 21: continua detenido por condiciones climaticas por derrumbes, pendiente soportes
Enero 25: continua detenido, pendiente confirmar el virnes
Enero 28: se reanuda sitio ,esta en cimentacion y se proyecta nuevo FC 
Febrero 7: pendiente reporte,ha habido inconveninetes en elsitio por combates,torre en sitio 
Febrero 11: se detiene sitio por orden publico lavia hacia e lsitio tiene un derrumbe y la maquinaria  que se estaba utilizando para destaponar fue  queemada  por la guerrilla y lo que hace que elderrumbe continue ahi haciendo posible eltransito  de parte de laregionalse recibe declaracion ante notaria e imagen de lanoticia.
Febero 18: continua detenido, se esta validando si se puede ingresar el material por otro lado por que afectaria los costos de trasiego 
Febero 16: continau detenido
Febrero 18: se reanuda sitio,se esta accediendo por otra via,terminando la cimentacion (relleno) 
Febrero 25: sitio detenido por paro armado,estado cimentacion,fc antes de ladetencion 18 marzo
Marzo 2: no se ha confirmado el movimiento del material,continua detenido,se va insistir entre hoy y mañana para validar el ingreso nuevamante
Marzo 7: continua detenido,con lo que se tiene en sitio se esta tranajando ya que no hay ingreso de materiales 
Marzo 11: se reanuda sitio y se proyecta FC, torre armada 100 %, se esta trabajando en la canastilla y adelanto la red electrica,terminar de instalar soporteria.</t>
  </si>
  <si>
    <t>OBLIGACIÓN</t>
  </si>
  <si>
    <t>RESPONSABLE</t>
  </si>
  <si>
    <t>OSERVACIONES</t>
  </si>
  <si>
    <t>FC SOLUCIÓN DETENCIÓN</t>
  </si>
  <si>
    <t>ESTRUCTURA</t>
  </si>
  <si>
    <t>ALTURA (m)</t>
  </si>
  <si>
    <t>ESTRUCTURA FABRICADA</t>
  </si>
  <si>
    <t>FC FIN DE OBRA</t>
  </si>
  <si>
    <t>OBS FECHA</t>
  </si>
  <si>
    <t>FUERZA MAYOR?</t>
  </si>
  <si>
    <t>SOPORTES</t>
  </si>
  <si>
    <t>ODH-2</t>
  </si>
  <si>
    <t>Adquisición de Sitios / Jurídica</t>
  </si>
  <si>
    <t xml:space="preserve">Octubre 7: Se está pidiendo confirmación por escrito para inicio de obras por parte de la comunidad. </t>
  </si>
  <si>
    <t>Torre Triangular</t>
  </si>
  <si>
    <t>Celda Portatil Torre</t>
  </si>
  <si>
    <t>Octubre 7: Se está pidiendo confirmación por escrito para inicio de obras por parte de la comunidad. 
Octubre 15: Respuesta de procedencia de consulta previa, en gestión adquisición</t>
  </si>
  <si>
    <t>Octubre 15: Sitio con contrato radicado, detenido consulta previa</t>
  </si>
  <si>
    <t>Octubre 5: Contratista manifiesta que no va a sitio de trabajo.  Personal retenido y elementos hurtados, no hay extorsión pero el grupo al margen de la ley indica que no permitirán continuación de obra</t>
  </si>
  <si>
    <t>OK Declaración Juramentada
Pendiente Denuncio
Pendiente Contacto COPEI</t>
  </si>
  <si>
    <t>Aprobacion trasiego</t>
  </si>
  <si>
    <t xml:space="preserve">Diciembre 16: se reporta detencion </t>
  </si>
  <si>
    <t>Diciembre 23: se reporta detencion</t>
  </si>
  <si>
    <t>Orden publico</t>
  </si>
  <si>
    <t>Enero 17: se reorta detencion</t>
  </si>
  <si>
    <t>COR.Buena Vista Cordoba</t>
  </si>
  <si>
    <t>Febrero 8: se reporta detencion</t>
  </si>
  <si>
    <t>Febero 11: se reporta detencion</t>
  </si>
  <si>
    <t xml:space="preserve">CAQ.Pilones </t>
  </si>
  <si>
    <t>Febrero 14: se reporta detencion</t>
  </si>
  <si>
    <t>Febrero 14: re reporta detencion</t>
  </si>
  <si>
    <t xml:space="preserve">Suroccidnete </t>
  </si>
  <si>
    <t>PUT.Mundo nuevo</t>
  </si>
  <si>
    <t>Febrero 15: se reporta detencion</t>
  </si>
  <si>
    <t>Propetario</t>
  </si>
  <si>
    <t>Febrero 18: se reporta detencion</t>
  </si>
  <si>
    <t xml:space="preserve">CAQ.La Argentina </t>
  </si>
  <si>
    <t>Marzo 4: se reporta detencion</t>
  </si>
  <si>
    <t xml:space="preserve">CAU.Las Pilas </t>
  </si>
  <si>
    <t xml:space="preserve">CAU.Asencio </t>
  </si>
  <si>
    <t>COR.La lucha 2</t>
  </si>
  <si>
    <t xml:space="preserve">Marzo 8: se detiene sitio por propetario </t>
  </si>
  <si>
    <t>Marzo 10: se detiene sitio por condiciones de acceso</t>
  </si>
  <si>
    <t>Marzo 15: se detiene sitio por propietario</t>
  </si>
  <si>
    <t>FECHA SOLUCIÓN</t>
  </si>
  <si>
    <t>SOLCUIÓN</t>
  </si>
  <si>
    <t xml:space="preserve">SOLUCION </t>
  </si>
  <si>
    <t>Validación Área</t>
  </si>
  <si>
    <t>Se envió al propietario imagen de contrato y se realizó contacto por parte del negociador</t>
  </si>
  <si>
    <t xml:space="preserve">Diciembre 10: se reanuda sitio </t>
  </si>
  <si>
    <t>Negociación Precios Comunidad</t>
  </si>
  <si>
    <t xml:space="preserve">Indicación a Aliado </t>
  </si>
  <si>
    <t>No Solucionado, devuelto a Rebúsqueda</t>
  </si>
  <si>
    <t>Aprobación Trasiego</t>
  </si>
  <si>
    <t>Compras OC</t>
  </si>
  <si>
    <t>Octubre 22: se reanuda sitio, fue aprobado el trasiego</t>
  </si>
  <si>
    <t xml:space="preserve">Octubre 21 : se reanuda sitio, pendiente soportes </t>
  </si>
  <si>
    <t>Condiciones Climáticas</t>
  </si>
  <si>
    <t>Octubre 21: se reanuda sitio.</t>
  </si>
  <si>
    <t>Adquisición de Sitios</t>
  </si>
  <si>
    <t xml:space="preserve">Cambio de Ubicación </t>
  </si>
  <si>
    <t>Licencias</t>
  </si>
  <si>
    <t>Jurídica</t>
  </si>
  <si>
    <t xml:space="preserve">Rebusqueda </t>
  </si>
  <si>
    <t xml:space="preserve">Noviembre 18: se reanuda sitio </t>
  </si>
  <si>
    <t>Documentacion</t>
  </si>
  <si>
    <t>Aprobacion Trasiego</t>
  </si>
  <si>
    <t>Noviembre 19: se reanuda sitio</t>
  </si>
  <si>
    <t>Se aprobó Trasiego</t>
  </si>
  <si>
    <t>SUC.Cerro Naranjo</t>
  </si>
  <si>
    <t>Noviembre 24: Se firmará con nuevo propietario, se reanuda el sitio</t>
  </si>
  <si>
    <t>Firma Nuevo contrato</t>
  </si>
  <si>
    <t>Manejo Aliado</t>
  </si>
  <si>
    <t xml:space="preserve">Noviembre 30: se reanuda sitio, no requeire consulta previa </t>
  </si>
  <si>
    <t>Diciembre 6: se reanuda sitio</t>
  </si>
  <si>
    <t>Aprobación BPM</t>
  </si>
  <si>
    <t xml:space="preserve">Diciembre 7: se reanuda sitio </t>
  </si>
  <si>
    <t xml:space="preserve">Diciembre 9: se reanuda sitio </t>
  </si>
  <si>
    <t xml:space="preserve">Diciembre 21: se reanuda sitio </t>
  </si>
  <si>
    <t>Enero 6: se reanuda sitio</t>
  </si>
  <si>
    <t>Negociacion Trasiego</t>
  </si>
  <si>
    <t xml:space="preserve">Enero 6 : se reanuda sitio </t>
  </si>
  <si>
    <t>Enero 14:se reanuda</t>
  </si>
  <si>
    <t xml:space="preserve">Enero 14: se reanuda </t>
  </si>
  <si>
    <t xml:space="preserve">Enero 18: se reanuda </t>
  </si>
  <si>
    <t xml:space="preserve">Compras </t>
  </si>
  <si>
    <t xml:space="preserve">Condiciones Climaticas </t>
  </si>
  <si>
    <t xml:space="preserve">Enero 20: Se reanuda </t>
  </si>
  <si>
    <t xml:space="preserve">Enero 20: se reanuda </t>
  </si>
  <si>
    <t xml:space="preserve">Enero 21: se reanuda </t>
  </si>
  <si>
    <t>Condicones climaticas</t>
  </si>
  <si>
    <t xml:space="preserve">Enero 28: se reanuda </t>
  </si>
  <si>
    <t xml:space="preserve">Cominidad </t>
  </si>
  <si>
    <t xml:space="preserve">Febrero 4: se reanuda </t>
  </si>
  <si>
    <t xml:space="preserve">Febrero 8: se reanuda sitio </t>
  </si>
  <si>
    <t>Febrero 8: s reanuda sitio</t>
  </si>
  <si>
    <t xml:space="preserve">Febrero 9: se reaunda sitio </t>
  </si>
  <si>
    <t>Condiciones Acceso</t>
  </si>
  <si>
    <t xml:space="preserve">Febero 16: se reanuda sitio </t>
  </si>
  <si>
    <t>Febrero 21: se reanuda sitio</t>
  </si>
  <si>
    <t xml:space="preserve">Orden publico </t>
  </si>
  <si>
    <t xml:space="preserve">Febrero 23: se reanuda sitio </t>
  </si>
  <si>
    <t xml:space="preserve">Marzo 1: se reanuda sitio </t>
  </si>
  <si>
    <t xml:space="preserve">BOY.Chita Monserrate </t>
  </si>
  <si>
    <t xml:space="preserve">Marzo 2: se reanuda sitio </t>
  </si>
  <si>
    <t xml:space="preserve">CAU.Laguna Dinde </t>
  </si>
  <si>
    <t>PUT.Esmeralda orito</t>
  </si>
  <si>
    <t xml:space="preserve">Marzo 7: se reanuda sitio </t>
  </si>
  <si>
    <t xml:space="preserve">Marzo 8: se reanuda </t>
  </si>
  <si>
    <t xml:space="preserve">CAU.Lerma </t>
  </si>
  <si>
    <t xml:space="preserve">Marzo 11 se reanuda sitio </t>
  </si>
  <si>
    <t>Febrero 3: se reanusa sitio</t>
  </si>
  <si>
    <t xml:space="preserve">CAQ.La Esperanza </t>
  </si>
  <si>
    <t xml:space="preserve">Orden Publico </t>
  </si>
  <si>
    <t>Marzo 18: se reanuda sitio</t>
  </si>
  <si>
    <t>Marzo 11: se reanuda sitio</t>
  </si>
  <si>
    <t xml:space="preserve">FC FINALIZACION DE OBRA </t>
  </si>
  <si>
    <t>SUC.Boca Cerada</t>
  </si>
  <si>
    <t>Iniciado Año 2</t>
  </si>
  <si>
    <t>PUT.Remolinos</t>
  </si>
  <si>
    <t>CAU.Yapura</t>
  </si>
  <si>
    <t>CHO.Arusi</t>
  </si>
  <si>
    <t>CAQ.Peneya</t>
  </si>
  <si>
    <t xml:space="preserve">Septiembre 3: Contrato radicado
Septiembre 14: Estuduos técnicos remitidos por jurídica 14/09/2021
Septiembre 17: fecha de inicio el dia de mañana, ya se tiene estudios tecnicos 
Septiembre 24: la otra semana se inicia excavaciones 
Octubre 1: se inicia excavaciones, se empieza con cimentacion
Octubre 8: esta en escavaciones, la torre esta en proceso de fabricacion
Octubre 29: cimentacion,todo listo para empezar a vaciar concreto
Noviembre 5: estan armando hierro, continua con el mismo FC 
Noviembre 12: armado hierro, se mantiene FC 
Diciembre 3:se esta trabajando y ellunes llega latorre , pendiente por aprobacion de trasiego y es costoso
Diciembre 6:continua igual,no se tiene informacion por que no se valido con el contratista, se mueve FC por aprobacion trasiego nuevo FC 13/01/2022
Enero 7: se mantiene FC 
Enero 14: notificacion obra civil, plan en reubicacion la idea que hhoy quede intslada laplanta en horas de la tarde </t>
  </si>
  <si>
    <t>ESTADO GENERAL</t>
  </si>
  <si>
    <t>CANTIDAD DE SITIOS</t>
  </si>
  <si>
    <t>1. PENDIENTE INICIO</t>
  </si>
  <si>
    <t>1. PENDIENTE ASIGNACIÓN ALIADO</t>
  </si>
  <si>
    <t>2. ESCALAMIENTO TRASIEGO</t>
  </si>
  <si>
    <t>2. APROBACIÓN TRASIEGO</t>
  </si>
  <si>
    <t>2. APROBACIÓN BMP MATERIALES</t>
  </si>
  <si>
    <t>3. TRASIEGO MATERIALES</t>
  </si>
  <si>
    <t>7. SOLUCIÓN PROVISIONAL/DEF DE EE</t>
  </si>
  <si>
    <t>DETALLE DETENIDOS</t>
  </si>
  <si>
    <t>TOTAL</t>
  </si>
  <si>
    <t>Aeronáutica</t>
  </si>
  <si>
    <t xml:space="preserve">Negocicion Trasiego Comunidad </t>
  </si>
  <si>
    <t>PROYECCIONES</t>
  </si>
  <si>
    <t>OC Detenida</t>
  </si>
  <si>
    <t>OC Finalizada</t>
  </si>
  <si>
    <t>Marzo</t>
  </si>
  <si>
    <t xml:space="preserve">Abril </t>
  </si>
  <si>
    <t>MAYO</t>
  </si>
  <si>
    <t>Obras Civiles</t>
  </si>
  <si>
    <t>Contratista</t>
  </si>
  <si>
    <t>Compras</t>
  </si>
  <si>
    <t>Ing Plan Expansión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</si>
</sst>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_-"/>
    <numFmt numFmtId="165" formatCode="_-&quot;$&quot;\ * #,##0.00_-;\-&quot;$&quot;\ * #,##0.00_-;_-&quot;$&quot;\ * &quot;-&quot;??_-;_-@_-"/>
    <numFmt numFmtId="166" formatCode="_(&quot;$&quot;\ * #,##0.00_);_(&quot;$&quot;\ * \(#,##0.00\);_(&quot;$&quot;\ * &quot;-&quot;??_);_(@_)"/>
  </numFmts>
  <fonts count="21">
    <font>
      <sz val="11"/>
      <color theme="1"/>
      <name val="Calibri"/>
      <family val="2"/>
      <scheme val="minor"/>
    </font>
    <font>
      <sz val="11"/>
      <name val="Calibri"/>
      <family val="2"/>
      <scheme val="minor"/>
    </font>
    <font>
      <sz val="11"/>
      <color theme="1"/>
      <name val="Calibri"/>
      <family val="2"/>
      <scheme val="minor"/>
    </font>
    <font>
      <b/>
      <sz val="11"/>
      <color theme="0"/>
      <name val="Calibri"/>
      <family val="2"/>
      <scheme val="minor"/>
    </font>
    <font>
      <sz val="11"/>
      <color rgb="FF000000"/>
      <name val="Calibri"/>
      <family val="2"/>
    </font>
    <font>
      <sz val="11"/>
      <color rgb="FF000000"/>
      <name val="Calibri"/>
      <family val="2"/>
      <scheme val="minor"/>
    </font>
    <font>
      <b/>
      <sz val="12"/>
      <color theme="1"/>
      <name val="Calibri"/>
      <family val="2"/>
      <scheme val="minor"/>
    </font>
    <font>
      <sz val="9"/>
      <color indexed="81"/>
      <name val="Tahoma"/>
      <family val="2"/>
    </font>
    <font>
      <b/>
      <sz val="9"/>
      <color indexed="81"/>
      <name val="Tahoma"/>
      <family val="2"/>
    </font>
    <font>
      <b/>
      <sz val="11"/>
      <color rgb="FFFFFFFF"/>
      <name val="Calibri"/>
      <family val="2"/>
    </font>
    <font>
      <sz val="11"/>
      <name val="Segoe UI"/>
      <family val="2"/>
    </font>
    <font>
      <sz val="11"/>
      <color rgb="FF242424"/>
      <name val="Segoe UI"/>
      <family val="2"/>
    </font>
    <font>
      <sz val="11"/>
      <color theme="1"/>
      <name val="Calibri"/>
      <family val="2"/>
    </font>
    <font>
      <sz val="11"/>
      <color rgb="FF242424"/>
      <name val="Calibri"/>
      <family val="2"/>
      <scheme val="minor"/>
    </font>
    <font>
      <sz val="11"/>
      <color theme="0"/>
      <name val="Calibri"/>
      <family val="2"/>
      <scheme val="minor"/>
    </font>
    <font>
      <sz val="11"/>
      <color rgb="FF000000"/>
      <name val="Segoe UI"/>
      <family val="2"/>
    </font>
    <font>
      <sz val="11"/>
      <color rgb="FF000000"/>
      <name val="Arial"/>
      <family val="2"/>
    </font>
    <font>
      <sz val="11"/>
      <color theme="1"/>
      <name val="Segoe UI"/>
      <family val="2"/>
    </font>
    <font>
      <b/>
      <sz val="11"/>
      <color rgb="FFFFFFFF"/>
      <name val="Calibri"/>
      <family val="2"/>
      <scheme val="minor"/>
    </font>
    <font>
      <sz val="11"/>
      <color rgb="FFFFFFFF"/>
      <name val="Calibri"/>
      <family val="2"/>
    </font>
    <font>
      <sz val="11"/>
      <color rgb="FF242424"/>
      <name val="Calibri"/>
      <family val="2"/>
    </font>
  </fonts>
  <fills count="17">
    <fill>
      <patternFill patternType="none"/>
    </fill>
    <fill>
      <patternFill patternType="gray125"/>
    </fill>
    <fill>
      <patternFill patternType="solid">
        <fgColor rgb="FFC00000"/>
        <bgColor indexed="64"/>
      </patternFill>
    </fill>
    <fill>
      <patternFill patternType="solid">
        <fgColor rgb="FFFCCCCD"/>
        <bgColor indexed="64"/>
      </patternFill>
    </fill>
    <fill>
      <patternFill patternType="solid">
        <fgColor theme="0"/>
        <bgColor indexed="64"/>
      </patternFill>
    </fill>
    <fill>
      <patternFill patternType="solid">
        <fgColor rgb="FFFBAFB1"/>
        <bgColor indexed="64"/>
      </patternFill>
    </fill>
    <fill>
      <patternFill patternType="solid">
        <fgColor theme="9" tint="0.79998168889431442"/>
        <bgColor indexed="64"/>
      </patternFill>
    </fill>
    <fill>
      <patternFill patternType="solid">
        <fgColor rgb="FF7030A0"/>
        <bgColor indexed="64"/>
      </patternFill>
    </fill>
    <fill>
      <patternFill patternType="solid">
        <fgColor theme="9" tint="0.59999389629810485"/>
        <bgColor indexed="64"/>
      </patternFill>
    </fill>
    <fill>
      <patternFill patternType="solid">
        <fgColor rgb="FFC00000"/>
        <bgColor rgb="FF000000"/>
      </patternFill>
    </fill>
    <fill>
      <patternFill patternType="solid">
        <fgColor rgb="FFE2EFDA"/>
        <bgColor rgb="FF000000"/>
      </patternFill>
    </fill>
    <fill>
      <patternFill patternType="solid">
        <fgColor rgb="FFFFFFFF"/>
        <bgColor rgb="FF000000"/>
      </patternFill>
    </fill>
    <fill>
      <patternFill patternType="solid">
        <fgColor rgb="FF757171"/>
        <bgColor indexed="64"/>
      </patternFill>
    </fill>
    <fill>
      <patternFill patternType="solid">
        <fgColor rgb="FFFFFFFF"/>
        <bgColor indexed="64"/>
      </patternFill>
    </fill>
    <fill>
      <patternFill patternType="solid">
        <fgColor theme="0"/>
        <bgColor rgb="FF000000"/>
      </patternFill>
    </fill>
    <fill>
      <patternFill patternType="solid">
        <fgColor rgb="FFFCCCCD"/>
        <bgColor rgb="FF000000"/>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0" fontId="2" fillId="0" borderId="0"/>
  </cellStyleXfs>
  <cellXfs count="182">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1" xfId="0" applyFont="1" applyBorder="1" applyAlignment="1" applyProtection="1">
      <alignment horizontal="left" vertical="center"/>
      <protection locked="0"/>
    </xf>
    <xf numFmtId="0" fontId="3" fillId="2" borderId="1" xfId="0" applyFont="1" applyFill="1" applyBorder="1" applyAlignment="1">
      <alignment horizontal="center" vertical="center" wrapText="1"/>
    </xf>
    <xf numFmtId="0" fontId="1" fillId="3" borderId="1" xfId="0" applyFont="1" applyFill="1" applyBorder="1" applyAlignment="1" applyProtection="1">
      <alignment horizontal="center" vertical="center"/>
      <protection locked="0"/>
    </xf>
    <xf numFmtId="0" fontId="1" fillId="3" borderId="1" xfId="0" applyFont="1" applyFill="1" applyBorder="1" applyAlignment="1" applyProtection="1">
      <alignment horizontal="left" vertical="center"/>
      <protection locked="0"/>
    </xf>
    <xf numFmtId="14" fontId="0" fillId="3" borderId="1" xfId="0" applyNumberForma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1" fillId="0" borderId="1" xfId="0" applyFont="1" applyBorder="1" applyAlignment="1" applyProtection="1">
      <alignment horizontal="center" vertical="center"/>
      <protection locked="0"/>
    </xf>
    <xf numFmtId="0" fontId="0" fillId="4" borderId="1" xfId="0" applyFill="1" applyBorder="1" applyAlignment="1">
      <alignment vertical="center"/>
    </xf>
    <xf numFmtId="14" fontId="3" fillId="2" borderId="1" xfId="0" applyNumberFormat="1" applyFont="1" applyFill="1" applyBorder="1" applyAlignment="1">
      <alignment horizontal="center" vertical="center" wrapText="1"/>
    </xf>
    <xf numFmtId="0" fontId="4" fillId="0" borderId="1" xfId="0" applyFont="1" applyBorder="1" applyAlignment="1">
      <alignment vertical="center"/>
    </xf>
    <xf numFmtId="0" fontId="0" fillId="0" borderId="1" xfId="0" applyBorder="1" applyAlignment="1">
      <alignment horizontal="center" vertical="center" wrapText="1"/>
    </xf>
    <xf numFmtId="0" fontId="5" fillId="0" borderId="1" xfId="0" applyFont="1" applyBorder="1"/>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xf>
    <xf numFmtId="0" fontId="0" fillId="4" borderId="1" xfId="0" applyFill="1" applyBorder="1" applyAlignment="1">
      <alignmen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wrapText="1"/>
    </xf>
    <xf numFmtId="0" fontId="0" fillId="4" borderId="0" xfId="0" applyFill="1" applyAlignment="1">
      <alignment vertical="center"/>
    </xf>
    <xf numFmtId="0" fontId="0" fillId="0" borderId="1" xfId="0" applyBorder="1"/>
    <xf numFmtId="0" fontId="0" fillId="0" borderId="1" xfId="0" applyBorder="1" applyAlignment="1">
      <alignment horizontal="center"/>
    </xf>
    <xf numFmtId="0" fontId="3" fillId="2" borderId="1" xfId="0" applyFont="1" applyFill="1" applyBorder="1" applyAlignment="1">
      <alignment horizontal="center"/>
    </xf>
    <xf numFmtId="0" fontId="0" fillId="6" borderId="1" xfId="0"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horizontal="center" vertical="center" wrapText="1"/>
    </xf>
    <xf numFmtId="0" fontId="3" fillId="7" borderId="1" xfId="0" applyFont="1" applyFill="1" applyBorder="1" applyAlignment="1">
      <alignment horizontal="center" vertical="center" wrapText="1"/>
    </xf>
    <xf numFmtId="0" fontId="0" fillId="3" borderId="1" xfId="0" applyFill="1" applyBorder="1" applyAlignment="1">
      <alignment horizontal="center" vertical="center"/>
    </xf>
    <xf numFmtId="14"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4" borderId="1" xfId="0" applyFont="1" applyFill="1" applyBorder="1" applyAlignment="1" applyProtection="1">
      <alignment horizontal="center" vertical="center"/>
      <protection locked="0"/>
    </xf>
    <xf numFmtId="0" fontId="1" fillId="4" borderId="1" xfId="0" applyFont="1" applyFill="1" applyBorder="1" applyAlignment="1" applyProtection="1">
      <alignment horizontal="left" vertical="center"/>
      <protection locked="0"/>
    </xf>
    <xf numFmtId="0" fontId="0" fillId="6" borderId="1" xfId="0" applyFill="1" applyBorder="1"/>
    <xf numFmtId="0" fontId="1" fillId="4" borderId="1" xfId="0" applyFont="1" applyFill="1" applyBorder="1" applyAlignment="1">
      <alignment vertical="center"/>
    </xf>
    <xf numFmtId="0" fontId="1" fillId="0" borderId="1" xfId="0" applyFont="1" applyBorder="1" applyAlignment="1">
      <alignment vertical="center"/>
    </xf>
    <xf numFmtId="0" fontId="1" fillId="3" borderId="1" xfId="0" applyFont="1" applyFill="1" applyBorder="1"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14" fontId="6" fillId="0" borderId="1" xfId="0" applyNumberFormat="1" applyFont="1" applyBorder="1" applyAlignment="1">
      <alignment horizontal="center" vertical="center"/>
    </xf>
    <xf numFmtId="0" fontId="1" fillId="0" borderId="0" xfId="0" applyFont="1" applyAlignment="1">
      <alignment vertical="center"/>
    </xf>
    <xf numFmtId="1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12" fillId="0" borderId="1" xfId="0" applyFont="1" applyBorder="1" applyAlignment="1">
      <alignment vertical="center"/>
    </xf>
    <xf numFmtId="0" fontId="12" fillId="3" borderId="1" xfId="0" applyFont="1" applyFill="1" applyBorder="1" applyAlignment="1">
      <alignment horizontal="center" vertical="center"/>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14" fontId="0" fillId="4"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14" fontId="0" fillId="0" borderId="1" xfId="0" applyNumberFormat="1" applyBorder="1" applyAlignment="1">
      <alignment horizontal="center" vertical="center" wrapText="1"/>
    </xf>
    <xf numFmtId="0" fontId="1" fillId="6" borderId="1" xfId="0" applyFont="1" applyFill="1" applyBorder="1" applyAlignment="1">
      <alignment vertical="center"/>
    </xf>
    <xf numFmtId="14" fontId="0" fillId="6" borderId="1" xfId="0" applyNumberFormat="1" applyFill="1" applyBorder="1" applyAlignment="1">
      <alignment horizontal="center"/>
    </xf>
    <xf numFmtId="0" fontId="10" fillId="0" borderId="1" xfId="0" applyFont="1" applyBorder="1" applyAlignment="1">
      <alignment vertical="center"/>
    </xf>
    <xf numFmtId="0" fontId="10" fillId="0" borderId="1" xfId="0" applyFont="1" applyBorder="1" applyAlignment="1">
      <alignment vertical="center" wrapText="1"/>
    </xf>
    <xf numFmtId="0" fontId="11" fillId="0" borderId="1" xfId="0" applyFont="1" applyBorder="1" applyAlignment="1">
      <alignment vertical="center"/>
    </xf>
    <xf numFmtId="0" fontId="0" fillId="8" borderId="1" xfId="0" applyFill="1" applyBorder="1" applyAlignment="1">
      <alignment horizontal="center" vertical="center"/>
    </xf>
    <xf numFmtId="0" fontId="4" fillId="8" borderId="1" xfId="0" applyFont="1" applyFill="1" applyBorder="1" applyAlignment="1">
      <alignment horizontal="center" vertical="center"/>
    </xf>
    <xf numFmtId="0" fontId="12" fillId="8" borderId="1" xfId="0" applyFont="1" applyFill="1" applyBorder="1" applyAlignment="1">
      <alignment vertical="center"/>
    </xf>
    <xf numFmtId="14" fontId="4" fillId="8" borderId="1" xfId="0" applyNumberFormat="1" applyFont="1" applyFill="1" applyBorder="1" applyAlignment="1">
      <alignment horizontal="center" vertical="center"/>
    </xf>
    <xf numFmtId="0" fontId="4" fillId="8" borderId="1" xfId="0" applyFont="1" applyFill="1" applyBorder="1" applyAlignment="1">
      <alignment vertical="center" wrapText="1"/>
    </xf>
    <xf numFmtId="0" fontId="0" fillId="8" borderId="1" xfId="0" applyFill="1" applyBorder="1" applyAlignment="1">
      <alignment vertical="center"/>
    </xf>
    <xf numFmtId="14" fontId="0" fillId="6" borderId="1" xfId="0" applyNumberFormat="1" applyFill="1" applyBorder="1" applyAlignment="1">
      <alignment horizontal="center" vertical="center" wrapText="1"/>
    </xf>
    <xf numFmtId="0" fontId="10" fillId="4" borderId="1" xfId="0" applyFont="1" applyFill="1" applyBorder="1" applyAlignment="1">
      <alignment vertical="center"/>
    </xf>
    <xf numFmtId="14" fontId="0" fillId="0" borderId="1" xfId="0" applyNumberFormat="1" applyBorder="1" applyAlignment="1">
      <alignment vertical="center"/>
    </xf>
    <xf numFmtId="14" fontId="14" fillId="4" borderId="1" xfId="0" applyNumberFormat="1" applyFont="1" applyFill="1" applyBorder="1" applyAlignment="1">
      <alignment horizontal="center" vertical="center"/>
    </xf>
    <xf numFmtId="0" fontId="0" fillId="6" borderId="1" xfId="0" applyFill="1" applyBorder="1" applyAlignment="1">
      <alignment horizontal="center"/>
    </xf>
    <xf numFmtId="0" fontId="9" fillId="2" borderId="3" xfId="0" applyFont="1" applyFill="1" applyBorder="1" applyAlignment="1">
      <alignment horizontal="center" vertical="center"/>
    </xf>
    <xf numFmtId="0" fontId="4" fillId="0" borderId="3" xfId="0" applyFont="1" applyBorder="1" applyAlignment="1">
      <alignment horizontal="center" vertical="center"/>
    </xf>
    <xf numFmtId="0" fontId="10" fillId="4" borderId="1" xfId="0" applyFont="1" applyFill="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4" borderId="3" xfId="0" applyFont="1" applyFill="1" applyBorder="1" applyAlignment="1">
      <alignment horizontal="center" vertical="center"/>
    </xf>
    <xf numFmtId="0" fontId="11" fillId="3" borderId="1" xfId="0" applyFont="1" applyFill="1" applyBorder="1" applyAlignment="1">
      <alignment vertical="center"/>
    </xf>
    <xf numFmtId="0" fontId="10" fillId="6" borderId="1" xfId="0" applyFont="1" applyFill="1" applyBorder="1" applyAlignment="1">
      <alignment vertical="center" wrapText="1"/>
    </xf>
    <xf numFmtId="0" fontId="12" fillId="4" borderId="1" xfId="0" applyFont="1" applyFill="1" applyBorder="1" applyAlignment="1">
      <alignment vertical="center"/>
    </xf>
    <xf numFmtId="0" fontId="11" fillId="0" borderId="1" xfId="0" applyFont="1" applyBorder="1" applyAlignment="1">
      <alignment horizontal="left" vertical="center"/>
    </xf>
    <xf numFmtId="0" fontId="0" fillId="0" borderId="4" xfId="0" applyBorder="1" applyAlignment="1">
      <alignment vertical="center"/>
    </xf>
    <xf numFmtId="0" fontId="9" fillId="2" borderId="2" xfId="0" applyFont="1" applyFill="1" applyBorder="1" applyAlignment="1">
      <alignment horizontal="center" vertical="center"/>
    </xf>
    <xf numFmtId="0" fontId="0" fillId="0" borderId="0" xfId="0" applyAlignment="1">
      <alignment horizontal="center"/>
    </xf>
    <xf numFmtId="14" fontId="0" fillId="3" borderId="1" xfId="0" applyNumberFormat="1" applyFill="1" applyBorder="1" applyAlignment="1">
      <alignment horizontal="center" vertical="center" wrapText="1"/>
    </xf>
    <xf numFmtId="0" fontId="0" fillId="6" borderId="1" xfId="0" applyFill="1" applyBorder="1" applyAlignment="1">
      <alignment horizontal="left" vertical="center" wrapText="1"/>
    </xf>
    <xf numFmtId="0" fontId="0" fillId="5" borderId="1" xfId="0" applyFill="1" applyBorder="1" applyAlignment="1">
      <alignment horizontal="center" vertical="center" wrapText="1"/>
    </xf>
    <xf numFmtId="0" fontId="3" fillId="2" borderId="1" xfId="0" applyFont="1" applyFill="1" applyBorder="1" applyAlignment="1">
      <alignment horizontal="center" vertical="center"/>
    </xf>
    <xf numFmtId="14" fontId="0" fillId="3" borderId="1" xfId="0" applyNumberFormat="1" applyFill="1" applyBorder="1" applyAlignment="1">
      <alignment vertical="center"/>
    </xf>
    <xf numFmtId="0" fontId="12" fillId="8" borderId="1" xfId="0" applyFont="1" applyFill="1" applyBorder="1" applyAlignment="1">
      <alignment horizontal="center" vertical="center"/>
    </xf>
    <xf numFmtId="0" fontId="13" fillId="0" borderId="1" xfId="0" applyFont="1" applyBorder="1" applyAlignment="1">
      <alignment vertical="center"/>
    </xf>
    <xf numFmtId="0" fontId="11" fillId="4" borderId="1" xfId="0" applyFont="1" applyFill="1" applyBorder="1" applyAlignment="1">
      <alignment vertical="center"/>
    </xf>
    <xf numFmtId="0" fontId="1" fillId="8" borderId="1" xfId="0" applyFont="1" applyFill="1" applyBorder="1" applyAlignment="1">
      <alignment vertical="center"/>
    </xf>
    <xf numFmtId="0" fontId="10" fillId="6" borderId="1" xfId="0" applyFont="1" applyFill="1" applyBorder="1" applyAlignment="1">
      <alignment vertical="center"/>
    </xf>
    <xf numFmtId="0" fontId="0" fillId="0" borderId="6" xfId="0" applyBorder="1" applyAlignment="1">
      <alignment vertical="center"/>
    </xf>
    <xf numFmtId="0" fontId="1" fillId="8" borderId="1" xfId="0" applyFont="1" applyFill="1" applyBorder="1" applyAlignment="1" applyProtection="1">
      <alignment horizontal="left" vertical="center"/>
      <protection locked="0"/>
    </xf>
    <xf numFmtId="0" fontId="10" fillId="8" borderId="1" xfId="0" applyFont="1" applyFill="1" applyBorder="1" applyAlignment="1">
      <alignment vertical="center" wrapText="1"/>
    </xf>
    <xf numFmtId="0" fontId="0" fillId="6" borderId="4" xfId="0" applyFill="1" applyBorder="1" applyAlignment="1">
      <alignment horizontal="center" vertical="center"/>
    </xf>
    <xf numFmtId="0" fontId="1" fillId="6" borderId="4" xfId="0" applyFont="1" applyFill="1" applyBorder="1" applyAlignment="1">
      <alignment vertical="center"/>
    </xf>
    <xf numFmtId="14" fontId="0" fillId="6" borderId="4" xfId="0" applyNumberFormat="1" applyFill="1" applyBorder="1" applyAlignment="1">
      <alignment horizontal="center" vertical="center"/>
    </xf>
    <xf numFmtId="0" fontId="0" fillId="6" borderId="4" xfId="0" applyFill="1" applyBorder="1" applyAlignment="1">
      <alignment horizontal="left" vertical="center"/>
    </xf>
    <xf numFmtId="0" fontId="0" fillId="6" borderId="4" xfId="0" applyFill="1" applyBorder="1" applyAlignment="1">
      <alignment vertical="center"/>
    </xf>
    <xf numFmtId="0" fontId="15" fillId="4" borderId="1" xfId="0" applyFont="1" applyFill="1" applyBorder="1" applyAlignment="1">
      <alignment vertical="center"/>
    </xf>
    <xf numFmtId="14" fontId="0" fillId="4" borderId="1" xfId="0" applyNumberFormat="1" applyFill="1" applyBorder="1" applyAlignment="1">
      <alignment vertical="center"/>
    </xf>
    <xf numFmtId="14" fontId="0" fillId="3" borderId="1" xfId="0" applyNumberFormat="1" applyFill="1" applyBorder="1" applyAlignment="1">
      <alignment horizontal="left" vertical="center"/>
    </xf>
    <xf numFmtId="0" fontId="16" fillId="6" borderId="1" xfId="0" applyFont="1" applyFill="1" applyBorder="1" applyAlignment="1">
      <alignment vertical="center"/>
    </xf>
    <xf numFmtId="0" fontId="0" fillId="6" borderId="7" xfId="0" applyFill="1" applyBorder="1" applyAlignment="1">
      <alignment horizontal="center" vertical="center"/>
    </xf>
    <xf numFmtId="0" fontId="15" fillId="6" borderId="1" xfId="0" applyFont="1"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4" borderId="2" xfId="0" applyFill="1" applyBorder="1" applyAlignment="1">
      <alignment horizontal="center" vertical="center"/>
    </xf>
    <xf numFmtId="0" fontId="0" fillId="0" borderId="7" xfId="0" applyBorder="1"/>
    <xf numFmtId="14" fontId="1" fillId="4" borderId="1" xfId="0" applyNumberFormat="1" applyFont="1" applyFill="1" applyBorder="1" applyAlignment="1" applyProtection="1">
      <alignment horizontal="left" vertical="center"/>
      <protection locked="0"/>
    </xf>
    <xf numFmtId="14" fontId="0" fillId="4" borderId="1" xfId="0" applyNumberFormat="1" applyFill="1" applyBorder="1" applyAlignment="1">
      <alignment horizontal="left" vertical="center"/>
    </xf>
    <xf numFmtId="0" fontId="0" fillId="4" borderId="0" xfId="0" applyFill="1" applyAlignment="1">
      <alignment horizontal="center" vertical="center"/>
    </xf>
    <xf numFmtId="0" fontId="1" fillId="4" borderId="0" xfId="0" applyFont="1" applyFill="1" applyAlignment="1">
      <alignment vertical="center"/>
    </xf>
    <xf numFmtId="14" fontId="0" fillId="4" borderId="0" xfId="0" applyNumberFormat="1" applyFill="1" applyAlignment="1">
      <alignment horizontal="center" vertical="center"/>
    </xf>
    <xf numFmtId="0" fontId="15" fillId="8" borderId="1" xfId="0" applyFont="1" applyFill="1" applyBorder="1" applyAlignment="1">
      <alignment vertical="center"/>
    </xf>
    <xf numFmtId="0" fontId="0" fillId="8" borderId="5" xfId="0" applyFill="1" applyBorder="1" applyAlignment="1">
      <alignment horizontal="center" vertical="center"/>
    </xf>
    <xf numFmtId="0" fontId="11" fillId="8" borderId="1" xfId="0" applyFont="1" applyFill="1" applyBorder="1" applyAlignment="1">
      <alignment vertical="center"/>
    </xf>
    <xf numFmtId="0" fontId="10" fillId="8" borderId="1" xfId="0" applyFont="1" applyFill="1" applyBorder="1" applyAlignment="1">
      <alignment vertical="center"/>
    </xf>
    <xf numFmtId="0" fontId="0" fillId="8" borderId="2" xfId="0" applyFill="1" applyBorder="1" applyAlignment="1">
      <alignment horizontal="center" vertical="center"/>
    </xf>
    <xf numFmtId="0" fontId="11" fillId="4" borderId="1" xfId="0" applyFont="1" applyFill="1" applyBorder="1" applyAlignment="1">
      <alignment horizontal="left" vertical="center"/>
    </xf>
    <xf numFmtId="0" fontId="1" fillId="6" borderId="1" xfId="0" applyFont="1" applyFill="1" applyBorder="1" applyAlignment="1" applyProtection="1">
      <alignment horizontal="center" vertical="center"/>
      <protection locked="0"/>
    </xf>
    <xf numFmtId="0" fontId="1" fillId="6" borderId="1" xfId="0" applyFont="1" applyFill="1" applyBorder="1" applyAlignment="1" applyProtection="1">
      <alignment horizontal="left" vertical="center"/>
      <protection locked="0"/>
    </xf>
    <xf numFmtId="0" fontId="1" fillId="0" borderId="1" xfId="0" applyFont="1" applyBorder="1" applyAlignment="1">
      <alignment horizontal="center" vertical="center"/>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left" vertical="center"/>
      <protection locked="0"/>
    </xf>
    <xf numFmtId="14" fontId="0" fillId="6" borderId="0" xfId="0" applyNumberFormat="1" applyFill="1" applyAlignment="1">
      <alignment horizontal="center"/>
    </xf>
    <xf numFmtId="14" fontId="0" fillId="6" borderId="1" xfId="0" applyNumberFormat="1" applyFill="1" applyBorder="1"/>
    <xf numFmtId="14" fontId="0" fillId="6" borderId="4" xfId="0" applyNumberFormat="1" applyFill="1" applyBorder="1" applyAlignment="1">
      <alignment horizontal="left" vertical="center"/>
    </xf>
    <xf numFmtId="14" fontId="0" fillId="6" borderId="4" xfId="0" applyNumberFormat="1" applyFill="1" applyBorder="1" applyAlignment="1">
      <alignment horizontal="center"/>
    </xf>
    <xf numFmtId="0" fontId="0" fillId="6" borderId="4" xfId="0" applyFill="1" applyBorder="1" applyAlignment="1">
      <alignment horizontal="center"/>
    </xf>
    <xf numFmtId="0" fontId="11" fillId="6" borderId="1" xfId="0" applyFont="1" applyFill="1" applyBorder="1" applyAlignment="1">
      <alignment vertical="center"/>
    </xf>
    <xf numFmtId="0" fontId="11" fillId="4" borderId="2" xfId="0" applyFont="1" applyFill="1" applyBorder="1" applyAlignment="1">
      <alignment vertical="center"/>
    </xf>
    <xf numFmtId="0" fontId="11" fillId="4" borderId="2" xfId="0" applyFont="1" applyFill="1" applyBorder="1" applyAlignment="1">
      <alignment horizontal="center" vertical="center"/>
    </xf>
    <xf numFmtId="0" fontId="0" fillId="6" borderId="0" xfId="0" applyFill="1"/>
    <xf numFmtId="0" fontId="10" fillId="4" borderId="2" xfId="0" applyFont="1" applyFill="1" applyBorder="1" applyAlignment="1">
      <alignment vertical="center" wrapText="1"/>
    </xf>
    <xf numFmtId="0" fontId="11" fillId="8" borderId="1" xfId="0" applyFont="1" applyFill="1" applyBorder="1" applyAlignment="1">
      <alignment horizontal="center" vertical="center"/>
    </xf>
    <xf numFmtId="0" fontId="1" fillId="4" borderId="1" xfId="0" applyFont="1" applyFill="1" applyBorder="1" applyAlignment="1">
      <alignment horizontal="center" vertical="center"/>
    </xf>
    <xf numFmtId="0" fontId="17" fillId="4" borderId="1" xfId="0" applyFont="1" applyFill="1" applyBorder="1" applyAlignment="1">
      <alignment vertical="center" wrapText="1"/>
    </xf>
    <xf numFmtId="0" fontId="11" fillId="8" borderId="2" xfId="0" applyFont="1" applyFill="1" applyBorder="1" applyAlignment="1">
      <alignment horizontal="center" vertical="center"/>
    </xf>
    <xf numFmtId="0" fontId="0" fillId="8" borderId="2" xfId="0" applyFill="1" applyBorder="1" applyAlignment="1">
      <alignment vertical="center"/>
    </xf>
    <xf numFmtId="0" fontId="11" fillId="8" borderId="2" xfId="0" applyFont="1" applyFill="1" applyBorder="1" applyAlignment="1">
      <alignment vertical="center"/>
    </xf>
    <xf numFmtId="0" fontId="18" fillId="9" borderId="6" xfId="0" applyFont="1" applyFill="1" applyBorder="1" applyAlignment="1">
      <alignment horizontal="center" vertical="center" wrapText="1"/>
    </xf>
    <xf numFmtId="0" fontId="5" fillId="10" borderId="8" xfId="0" applyFont="1" applyFill="1" applyBorder="1"/>
    <xf numFmtId="14" fontId="5" fillId="10" borderId="8" xfId="0" applyNumberFormat="1" applyFont="1" applyFill="1" applyBorder="1" applyAlignment="1">
      <alignment horizontal="center"/>
    </xf>
    <xf numFmtId="0" fontId="16" fillId="11" borderId="9" xfId="0" applyFont="1" applyFill="1" applyBorder="1" applyAlignment="1">
      <alignment vertical="center"/>
    </xf>
    <xf numFmtId="0" fontId="16" fillId="0" borderId="9" xfId="0" applyFont="1" applyBorder="1" applyAlignment="1">
      <alignment vertical="center"/>
    </xf>
    <xf numFmtId="0" fontId="19" fillId="12" borderId="1" xfId="0" applyFont="1" applyFill="1" applyBorder="1" applyAlignment="1">
      <alignment horizontal="center" vertical="center"/>
    </xf>
    <xf numFmtId="0" fontId="19" fillId="12" borderId="1" xfId="0" applyFont="1" applyFill="1" applyBorder="1" applyAlignment="1">
      <alignment vertical="center"/>
    </xf>
    <xf numFmtId="14" fontId="4" fillId="0" borderId="1" xfId="0" applyNumberFormat="1" applyFont="1" applyBorder="1" applyAlignment="1">
      <alignment horizontal="center" vertical="center"/>
    </xf>
    <xf numFmtId="0" fontId="4" fillId="13" borderId="1" xfId="0" applyFont="1" applyFill="1" applyBorder="1" applyAlignment="1">
      <alignment vertical="center"/>
    </xf>
    <xf numFmtId="0" fontId="20" fillId="0" borderId="1" xfId="0" applyFont="1" applyBorder="1" applyAlignment="1">
      <alignment vertical="center"/>
    </xf>
    <xf numFmtId="0" fontId="16" fillId="0" borderId="1" xfId="0" applyFont="1" applyBorder="1" applyAlignment="1">
      <alignment vertical="center"/>
    </xf>
    <xf numFmtId="0" fontId="16" fillId="13" borderId="1" xfId="0" applyFont="1" applyFill="1" applyBorder="1" applyAlignment="1">
      <alignment vertical="center"/>
    </xf>
    <xf numFmtId="0" fontId="11" fillId="13" borderId="1" xfId="0" applyFont="1" applyFill="1" applyBorder="1" applyAlignment="1">
      <alignment vertical="center"/>
    </xf>
    <xf numFmtId="0" fontId="1" fillId="8" borderId="2" xfId="0" applyFont="1" applyFill="1" applyBorder="1" applyAlignment="1">
      <alignment vertical="center"/>
    </xf>
    <xf numFmtId="0" fontId="16" fillId="14" borderId="1" xfId="0" applyFont="1" applyFill="1" applyBorder="1" applyAlignment="1">
      <alignment vertical="center"/>
    </xf>
    <xf numFmtId="0" fontId="10" fillId="8" borderId="2" xfId="0" applyFont="1" applyFill="1" applyBorder="1" applyAlignment="1">
      <alignment vertical="center" wrapText="1"/>
    </xf>
    <xf numFmtId="0" fontId="14" fillId="2" borderId="1" xfId="0" applyFont="1" applyFill="1" applyBorder="1" applyAlignment="1">
      <alignment horizontal="center"/>
    </xf>
    <xf numFmtId="14" fontId="0" fillId="0" borderId="1" xfId="0" applyNumberFormat="1" applyBorder="1" applyAlignment="1">
      <alignment horizontal="center"/>
    </xf>
    <xf numFmtId="0" fontId="16" fillId="3" borderId="9" xfId="0" applyFont="1" applyFill="1" applyBorder="1" applyAlignment="1">
      <alignment vertical="center"/>
    </xf>
    <xf numFmtId="0" fontId="12" fillId="6" borderId="1" xfId="0" applyFont="1" applyFill="1" applyBorder="1" applyAlignment="1">
      <alignment vertical="center"/>
    </xf>
    <xf numFmtId="0" fontId="5" fillId="0" borderId="9" xfId="0" applyFont="1" applyBorder="1"/>
    <xf numFmtId="0" fontId="17" fillId="4" borderId="1" xfId="0" applyFont="1" applyFill="1" applyBorder="1" applyAlignment="1">
      <alignment vertical="center"/>
    </xf>
    <xf numFmtId="0" fontId="17" fillId="6" borderId="1" xfId="0" applyFont="1" applyFill="1" applyBorder="1" applyAlignment="1">
      <alignment vertical="center" wrapText="1"/>
    </xf>
    <xf numFmtId="0" fontId="16" fillId="15" borderId="9" xfId="0" applyFont="1" applyFill="1" applyBorder="1" applyAlignment="1">
      <alignment vertical="center"/>
    </xf>
    <xf numFmtId="0" fontId="17" fillId="6" borderId="1" xfId="0" applyFont="1" applyFill="1" applyBorder="1" applyAlignment="1">
      <alignment vertical="center"/>
    </xf>
    <xf numFmtId="0" fontId="10" fillId="16" borderId="1" xfId="0" applyFont="1" applyFill="1" applyBorder="1" applyAlignment="1">
      <alignment vertical="center" wrapText="1"/>
    </xf>
    <xf numFmtId="0" fontId="1" fillId="16" borderId="1" xfId="0" applyFont="1" applyFill="1" applyBorder="1" applyAlignment="1">
      <alignment vertical="center"/>
    </xf>
    <xf numFmtId="0" fontId="3" fillId="2" borderId="1" xfId="0" applyFont="1" applyFill="1" applyBorder="1" applyAlignment="1">
      <alignment horizontal="center"/>
    </xf>
  </cellXfs>
  <cellStyles count="5">
    <cellStyle name="Millares [0] 2" xfId="2" xr:uid="{00000000-0005-0000-0000-000000000000}"/>
    <cellStyle name="Moneda 2" xfId="1" xr:uid="{00000000-0005-0000-0000-000001000000}"/>
    <cellStyle name="Moneda 3" xfId="3" xr:uid="{00000000-0005-0000-0000-000002000000}"/>
    <cellStyle name="Normal" xfId="0" builtinId="0"/>
    <cellStyle name="Normal 2" xfId="4" xr:uid="{00000000-0005-0000-0000-000004000000}"/>
  </cellStyles>
  <dxfs count="1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2" tint="-9.9948118533890809E-2"/>
        </patternFill>
      </fill>
    </dxf>
    <dxf>
      <font>
        <b/>
        <i val="0"/>
      </font>
      <fill>
        <patternFill>
          <bgColor theme="5" tint="0.59996337778862885"/>
        </patternFill>
      </fill>
    </dxf>
    <dxf>
      <font>
        <b/>
        <i val="0"/>
        <color theme="0"/>
      </font>
      <fill>
        <patternFill>
          <bgColor rgb="FFC00000"/>
        </patternFill>
      </fill>
    </dxf>
    <dxf>
      <font>
        <b/>
        <i val="0"/>
        <color theme="0"/>
      </font>
      <fill>
        <patternFill>
          <bgColor rgb="FFC00000"/>
        </patternFill>
      </fill>
    </dxf>
    <dxf>
      <border diagonalDown="1">
        <left style="thin">
          <color auto="1"/>
        </left>
        <right style="thin">
          <color auto="1"/>
        </right>
        <top style="thin">
          <color auto="1"/>
        </top>
        <bottom style="thin">
          <color auto="1"/>
        </bottom>
        <diagonal style="thin">
          <color auto="1"/>
        </diagonal>
        <vertical style="thin">
          <color auto="1"/>
        </vertical>
        <horizontal style="thin">
          <color auto="1"/>
        </horizontal>
      </border>
    </dxf>
    <dxf>
      <font>
        <b/>
        <i val="0"/>
      </font>
    </dxf>
    <dxf>
      <border>
        <left style="thin">
          <color auto="1"/>
        </left>
        <right style="thin">
          <color auto="1"/>
        </right>
        <top style="thin">
          <color auto="1"/>
        </top>
        <bottom style="thin">
          <color auto="1"/>
        </bottom>
      </border>
    </dxf>
  </dxfs>
  <tableStyles count="2" defaultTableStyle="TableStyleMedium2" defaultPivotStyle="PivotStyleLight16">
    <tableStyle name="Estilo de segmentación de datos 1" pivot="0" table="0" count="4" xr9:uid="{00000000-0011-0000-FFFF-FFFF00000000}">
      <tableStyleElement type="wholeTable" dxfId="143"/>
      <tableStyleElement type="headerRow" dxfId="142"/>
    </tableStyle>
    <tableStyle name="Estilo de tabla dinámica 1" table="0" count="5" xr9:uid="{00000000-0011-0000-FFFF-FFFF01000000}">
      <tableStyleElement type="wholeTable" dxfId="141"/>
      <tableStyleElement type="headerRow" dxfId="140"/>
      <tableStyleElement type="totalRow" dxfId="139"/>
      <tableStyleElement type="firstSubtotalRow" dxfId="138"/>
      <tableStyleElement type="secondSubtotalRow" dxfId="137"/>
    </tableStyle>
  </tableStyles>
  <colors>
    <mruColors>
      <color rgb="FFFCCCCD"/>
      <color rgb="FFFF5050"/>
      <color rgb="FFFBAFB1"/>
      <color rgb="FFFFFF99"/>
      <color rgb="FFCC99FF"/>
    </mruColors>
  </colors>
  <extLst>
    <ext xmlns:x14="http://schemas.microsoft.com/office/spreadsheetml/2009/9/main" uri="{46F421CA-312F-682f-3DD2-61675219B42D}">
      <x14:dxfs count="2">
        <dxf>
          <font>
            <b/>
            <i val="0"/>
            <color theme="0"/>
          </font>
          <fill>
            <patternFill>
              <bgColor rgb="FFC00000"/>
            </patternFill>
          </fill>
        </dxf>
        <dxf>
          <font>
            <b/>
            <i val="0"/>
          </font>
          <fill>
            <patternFill>
              <bgColor theme="5" tint="0.59996337778862885"/>
            </patternFill>
          </fill>
        </dxf>
      </x14:dxfs>
    </ext>
    <ext xmlns:x14="http://schemas.microsoft.com/office/spreadsheetml/2009/9/main" uri="{EB79DEF2-80B8-43e5-95BD-54CBDDF9020C}">
      <x14:slicerStyles defaultSlicerStyle="SlicerStyleLight1">
        <x14:slicerStyle name="Estilo de segmentación de datos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PROYECCIONES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FBAFB1"/>
              </a:solidFill>
              <a:ln>
                <a:noFill/>
              </a:ln>
              <a:effectLst/>
            </c:spPr>
            <c:extLst>
              <c:ext xmlns:c16="http://schemas.microsoft.com/office/drawing/2014/chart" uri="{C3380CC4-5D6E-409C-BE32-E72D297353CC}">
                <c16:uniqueId val="{00000001-C9DC-46C7-B7FD-E513090A97C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C9DC-46C7-B7FD-E513090A97C1}"/>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C9DC-46C7-B7FD-E513090A97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'Resumen Año 2'!$A$32:$A$37</c:f>
              <c:strCache>
                <c:ptCount val="5"/>
                <c:pt idx="0">
                  <c:v>OC Detenida</c:v>
                </c:pt>
                <c:pt idx="1">
                  <c:v>OC Finalizada</c:v>
                </c:pt>
                <c:pt idx="2">
                  <c:v>Marzo</c:v>
                </c:pt>
                <c:pt idx="3">
                  <c:v>Abril </c:v>
                </c:pt>
                <c:pt idx="4">
                  <c:v>MAYO</c:v>
                </c:pt>
              </c:strCache>
            </c:strRef>
          </c:cat>
          <c:val>
            <c:numRef>
              <c:f>'Resumen Año 2'!$B$32:$B$37</c:f>
              <c:numCache>
                <c:formatCode>General</c:formatCode>
                <c:ptCount val="6"/>
                <c:pt idx="0">
                  <c:v>30</c:v>
                </c:pt>
                <c:pt idx="1">
                  <c:v>109</c:v>
                </c:pt>
                <c:pt idx="2">
                  <c:v>14</c:v>
                </c:pt>
                <c:pt idx="3">
                  <c:v>22</c:v>
                </c:pt>
                <c:pt idx="4">
                  <c:v>6</c:v>
                </c:pt>
              </c:numCache>
            </c:numRef>
          </c:val>
          <c:extLst>
            <c:ext xmlns:c16="http://schemas.microsoft.com/office/drawing/2014/chart" uri="{C3380CC4-5D6E-409C-BE32-E72D297353CC}">
              <c16:uniqueId val="{00000006-C9DC-46C7-B7FD-E513090A97C1}"/>
            </c:ext>
          </c:extLst>
        </c:ser>
        <c:dLbls>
          <c:showLegendKey val="0"/>
          <c:showVal val="0"/>
          <c:showCatName val="0"/>
          <c:showSerName val="0"/>
          <c:showPercent val="0"/>
          <c:showBubbleSize val="0"/>
        </c:dLbls>
        <c:gapWidth val="219"/>
        <c:overlap val="-27"/>
        <c:axId val="1919006768"/>
        <c:axId val="1919007312"/>
      </c:barChart>
      <c:catAx>
        <c:axId val="191900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007312"/>
        <c:crosses val="autoZero"/>
        <c:auto val="1"/>
        <c:lblAlgn val="ctr"/>
        <c:lblOffset val="100"/>
        <c:noMultiLvlLbl val="0"/>
      </c:catAx>
      <c:valAx>
        <c:axId val="191900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006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152400</xdr:colOff>
      <xdr:row>15</xdr:row>
      <xdr:rowOff>133350</xdr:rowOff>
    </xdr:from>
    <xdr:to>
      <xdr:col>2</xdr:col>
      <xdr:colOff>676275</xdr:colOff>
      <xdr:row>17</xdr:row>
      <xdr:rowOff>57150</xdr:rowOff>
    </xdr:to>
    <xdr:sp macro="" textlink="">
      <xdr:nvSpPr>
        <xdr:cNvPr id="2" name="Flecha derecha 1">
          <a:extLst>
            <a:ext uri="{FF2B5EF4-FFF2-40B4-BE49-F238E27FC236}">
              <a16:creationId xmlns:a16="http://schemas.microsoft.com/office/drawing/2014/main" id="{00000000-0008-0000-0800-000002000000}"/>
            </a:ext>
          </a:extLst>
        </xdr:cNvPr>
        <xdr:cNvSpPr/>
      </xdr:nvSpPr>
      <xdr:spPr>
        <a:xfrm>
          <a:off x="3733800" y="2990850"/>
          <a:ext cx="523875" cy="30480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s-CO" sz="1100"/>
        </a:p>
      </xdr:txBody>
    </xdr:sp>
    <xdr:clientData/>
  </xdr:twoCellAnchor>
  <xdr:twoCellAnchor>
    <xdr:from>
      <xdr:col>2</xdr:col>
      <xdr:colOff>495300</xdr:colOff>
      <xdr:row>28</xdr:row>
      <xdr:rowOff>42862</xdr:rowOff>
    </xdr:from>
    <xdr:to>
      <xdr:col>9</xdr:col>
      <xdr:colOff>76200</xdr:colOff>
      <xdr:row>38</xdr:row>
      <xdr:rowOff>85725</xdr:rowOff>
    </xdr:to>
    <xdr:graphicFrame macro="">
      <xdr:nvGraphicFramePr>
        <xdr:cNvPr id="3" name="Gráfico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0"/>
  <sheetViews>
    <sheetView zoomScale="80" zoomScaleNormal="80" workbookViewId="0">
      <pane xSplit="3" ySplit="1" topLeftCell="D20" activePane="bottomRight" state="frozen"/>
      <selection pane="bottomRight" activeCell="D36" sqref="D36"/>
      <selection pane="bottomLeft" activeCell="A2" sqref="A2"/>
      <selection pane="topRight" activeCell="C1" sqref="C1"/>
    </sheetView>
  </sheetViews>
  <sheetFormatPr defaultColWidth="11.42578125" defaultRowHeight="15"/>
  <cols>
    <col min="1" max="1" width="13.85546875" style="1" bestFit="1" customWidth="1"/>
    <col min="2" max="2" width="20.28515625" style="4" bestFit="1" customWidth="1"/>
    <col min="3" max="3" width="28.42578125" style="4" customWidth="1"/>
    <col min="4" max="4" width="26.28515625" style="4" customWidth="1"/>
    <col min="5" max="5" width="23.28515625" style="4" bestFit="1" customWidth="1"/>
    <col min="6" max="6" width="43.42578125" style="3" bestFit="1" customWidth="1"/>
    <col min="7" max="7" width="34.42578125" style="1" customWidth="1"/>
    <col min="8" max="8" width="28.7109375" style="1" customWidth="1"/>
    <col min="9" max="9" width="28.7109375" style="1" hidden="1" customWidth="1"/>
    <col min="10" max="10" width="16.28515625" style="1" customWidth="1"/>
    <col min="11" max="11" width="136" style="4" customWidth="1"/>
    <col min="12" max="12" width="39.7109375" style="1" bestFit="1" customWidth="1"/>
    <col min="13" max="13" width="39.7109375" style="1" customWidth="1"/>
    <col min="14" max="14" width="13.5703125" style="4" customWidth="1"/>
    <col min="15" max="15" width="20.28515625" style="1" customWidth="1"/>
    <col min="16" max="16384" width="11.42578125" style="4"/>
  </cols>
  <sheetData>
    <row r="1" spans="1:114">
      <c r="A1" s="97" t="s">
        <v>0</v>
      </c>
      <c r="B1" s="97" t="s">
        <v>1</v>
      </c>
      <c r="C1" s="97" t="s">
        <v>2</v>
      </c>
      <c r="D1" s="97" t="s">
        <v>3</v>
      </c>
      <c r="E1" s="97" t="s">
        <v>4</v>
      </c>
      <c r="F1" s="97" t="s">
        <v>5</v>
      </c>
      <c r="G1" s="97" t="s">
        <v>6</v>
      </c>
      <c r="H1" s="9" t="s">
        <v>7</v>
      </c>
      <c r="I1" s="37" t="s">
        <v>8</v>
      </c>
      <c r="J1" s="97" t="s">
        <v>9</v>
      </c>
      <c r="K1" s="97" t="s">
        <v>10</v>
      </c>
      <c r="L1" s="97" t="s">
        <v>11</v>
      </c>
      <c r="M1" s="97" t="s">
        <v>12</v>
      </c>
      <c r="N1" s="97" t="s">
        <v>13</v>
      </c>
      <c r="O1" s="97" t="s">
        <v>14</v>
      </c>
    </row>
    <row r="2" spans="1:114" ht="409.5">
      <c r="A2" s="26" t="s">
        <v>15</v>
      </c>
      <c r="B2" s="41" t="s">
        <v>16</v>
      </c>
      <c r="C2" s="42" t="s">
        <v>17</v>
      </c>
      <c r="D2" s="22"/>
      <c r="E2" s="42" t="s">
        <v>18</v>
      </c>
      <c r="F2" s="61" t="s">
        <v>19</v>
      </c>
      <c r="G2" s="6" t="s">
        <v>20</v>
      </c>
      <c r="H2" s="22">
        <v>44651</v>
      </c>
      <c r="I2" s="26">
        <f t="shared" ref="I2" si="0">IF(F2="9. DETENIDO","OC Detenida",IF(H2="ND","Pendiente",MONTH(H2)))</f>
        <v>3</v>
      </c>
      <c r="J2" s="26">
        <v>43</v>
      </c>
      <c r="K2" s="23" t="s">
        <v>21</v>
      </c>
      <c r="L2" s="26" t="s">
        <v>22</v>
      </c>
      <c r="M2" s="26" t="s">
        <v>23</v>
      </c>
      <c r="N2" s="78">
        <v>44587</v>
      </c>
      <c r="O2" s="6"/>
    </row>
    <row r="3" spans="1:114" s="29" customFormat="1" ht="60">
      <c r="A3" s="6" t="s">
        <v>24</v>
      </c>
      <c r="B3" s="26" t="s">
        <v>25</v>
      </c>
      <c r="C3" s="45" t="s">
        <v>26</v>
      </c>
      <c r="D3" s="7"/>
      <c r="E3" s="8" t="s">
        <v>27</v>
      </c>
      <c r="F3" s="60" t="s">
        <v>28</v>
      </c>
      <c r="G3" s="6"/>
      <c r="H3" s="7">
        <v>44696</v>
      </c>
      <c r="I3" s="6"/>
      <c r="J3" s="6"/>
      <c r="K3" s="23" t="s">
        <v>29</v>
      </c>
      <c r="L3" s="135"/>
      <c r="M3" s="6" t="s">
        <v>30</v>
      </c>
      <c r="N3" s="113">
        <v>44629</v>
      </c>
      <c r="O3" s="26"/>
    </row>
    <row r="4" spans="1:114" s="29" customFormat="1">
      <c r="A4" s="6" t="s">
        <v>15</v>
      </c>
      <c r="B4" s="26" t="s">
        <v>25</v>
      </c>
      <c r="C4" s="174" t="s">
        <v>31</v>
      </c>
      <c r="D4" s="7"/>
      <c r="E4" s="8" t="s">
        <v>27</v>
      </c>
      <c r="F4" s="60" t="s">
        <v>32</v>
      </c>
      <c r="G4" s="6"/>
      <c r="H4" s="7"/>
      <c r="I4" s="6"/>
      <c r="J4" s="6"/>
      <c r="K4" s="23" t="s">
        <v>33</v>
      </c>
      <c r="L4" s="135"/>
      <c r="M4" s="6" t="s">
        <v>34</v>
      </c>
      <c r="N4" s="113"/>
      <c r="O4" s="26"/>
    </row>
    <row r="5" spans="1:114" ht="210">
      <c r="A5" s="26" t="s">
        <v>15</v>
      </c>
      <c r="B5" s="41" t="s">
        <v>25</v>
      </c>
      <c r="C5" s="100" t="s">
        <v>35</v>
      </c>
      <c r="D5" s="22"/>
      <c r="E5" s="42" t="s">
        <v>18</v>
      </c>
      <c r="F5" s="61" t="s">
        <v>36</v>
      </c>
      <c r="G5" s="6" t="s">
        <v>37</v>
      </c>
      <c r="H5" s="22">
        <v>44641</v>
      </c>
      <c r="I5" s="16"/>
      <c r="J5" s="16"/>
      <c r="K5" s="23" t="s">
        <v>38</v>
      </c>
      <c r="L5" s="26"/>
      <c r="M5" s="26"/>
      <c r="N5" s="113">
        <v>44623</v>
      </c>
      <c r="O5" s="26"/>
    </row>
    <row r="6" spans="1:114" ht="375">
      <c r="A6" s="26" t="s">
        <v>24</v>
      </c>
      <c r="B6" s="41" t="s">
        <v>16</v>
      </c>
      <c r="C6" s="23" t="s">
        <v>39</v>
      </c>
      <c r="D6" s="22"/>
      <c r="E6" s="42" t="s">
        <v>18</v>
      </c>
      <c r="F6" s="61" t="s">
        <v>36</v>
      </c>
      <c r="G6" s="6" t="s">
        <v>37</v>
      </c>
      <c r="H6" s="22">
        <v>44647</v>
      </c>
      <c r="I6" s="38">
        <f>IF(F6="9. DETENIDO","OC Detenida",IF(H6="ND","Pendiente",MONTH(H6)))</f>
        <v>3</v>
      </c>
      <c r="J6" s="26"/>
      <c r="K6" s="23" t="s">
        <v>40</v>
      </c>
      <c r="L6" s="26" t="s">
        <v>22</v>
      </c>
      <c r="M6" s="28" t="s">
        <v>41</v>
      </c>
      <c r="N6" s="113">
        <v>44579</v>
      </c>
      <c r="O6" s="26" t="s">
        <v>42</v>
      </c>
    </row>
    <row r="7" spans="1:114" ht="300">
      <c r="A7" s="26" t="s">
        <v>15</v>
      </c>
      <c r="B7" s="41" t="s">
        <v>16</v>
      </c>
      <c r="C7" s="101" t="s">
        <v>43</v>
      </c>
      <c r="D7" s="22">
        <v>44887</v>
      </c>
      <c r="E7" s="16" t="s">
        <v>18</v>
      </c>
      <c r="F7" s="61" t="s">
        <v>44</v>
      </c>
      <c r="G7" s="6" t="s">
        <v>37</v>
      </c>
      <c r="H7" s="62">
        <v>44651</v>
      </c>
      <c r="I7" s="21"/>
      <c r="J7" s="26"/>
      <c r="K7" s="23" t="s">
        <v>45</v>
      </c>
      <c r="L7" s="28" t="s">
        <v>22</v>
      </c>
      <c r="M7" s="28" t="s">
        <v>46</v>
      </c>
      <c r="N7" s="98">
        <v>44621</v>
      </c>
      <c r="O7" s="38"/>
    </row>
    <row r="8" spans="1:114" s="29" customFormat="1" ht="285">
      <c r="A8" s="26" t="s">
        <v>15</v>
      </c>
      <c r="B8" s="41" t="s">
        <v>16</v>
      </c>
      <c r="C8" s="2" t="s">
        <v>47</v>
      </c>
      <c r="D8" s="7">
        <v>44887</v>
      </c>
      <c r="E8" s="16" t="s">
        <v>18</v>
      </c>
      <c r="F8" s="60" t="s">
        <v>36</v>
      </c>
      <c r="G8" s="6"/>
      <c r="H8" s="64">
        <v>44651</v>
      </c>
      <c r="I8" s="19"/>
      <c r="J8" s="6"/>
      <c r="K8" s="2" t="s">
        <v>48</v>
      </c>
      <c r="L8" s="19" t="s">
        <v>22</v>
      </c>
      <c r="M8" s="28" t="s">
        <v>46</v>
      </c>
      <c r="N8" s="113">
        <v>44621</v>
      </c>
      <c r="O8" s="26"/>
    </row>
    <row r="9" spans="1:114" s="29" customFormat="1" ht="150">
      <c r="A9" s="26" t="s">
        <v>15</v>
      </c>
      <c r="B9" s="15" t="s">
        <v>16</v>
      </c>
      <c r="C9" s="100" t="s">
        <v>49</v>
      </c>
      <c r="D9" s="22"/>
      <c r="E9" s="16" t="s">
        <v>18</v>
      </c>
      <c r="F9" s="61" t="s">
        <v>36</v>
      </c>
      <c r="G9" s="6" t="s">
        <v>37</v>
      </c>
      <c r="H9" s="22">
        <v>44669</v>
      </c>
      <c r="I9" s="16"/>
      <c r="J9" s="16"/>
      <c r="K9" s="23" t="s">
        <v>50</v>
      </c>
      <c r="L9" s="26"/>
      <c r="M9" s="26" t="s">
        <v>41</v>
      </c>
      <c r="N9" s="113">
        <v>44579</v>
      </c>
      <c r="O9" s="26"/>
    </row>
    <row r="10" spans="1:114" s="29" customFormat="1" ht="135">
      <c r="A10" s="6" t="s">
        <v>51</v>
      </c>
      <c r="B10" s="26" t="s">
        <v>25</v>
      </c>
      <c r="C10" s="2" t="s">
        <v>52</v>
      </c>
      <c r="D10" s="7">
        <v>44630</v>
      </c>
      <c r="E10" s="8" t="s">
        <v>53</v>
      </c>
      <c r="F10" s="60" t="s">
        <v>54</v>
      </c>
      <c r="G10" s="6"/>
      <c r="H10" s="7">
        <v>44650</v>
      </c>
      <c r="I10" s="6"/>
      <c r="J10" s="6"/>
      <c r="K10" s="23" t="s">
        <v>55</v>
      </c>
      <c r="L10" s="135"/>
      <c r="M10" s="6"/>
      <c r="N10" s="113">
        <v>44629</v>
      </c>
      <c r="O10" s="26" t="s">
        <v>42</v>
      </c>
    </row>
    <row r="11" spans="1:114" ht="210">
      <c r="A11" s="26" t="s">
        <v>51</v>
      </c>
      <c r="B11" s="41" t="s">
        <v>56</v>
      </c>
      <c r="C11" s="101" t="s">
        <v>57</v>
      </c>
      <c r="D11" s="22">
        <v>44396</v>
      </c>
      <c r="E11" s="42" t="s">
        <v>58</v>
      </c>
      <c r="F11" s="61" t="s">
        <v>36</v>
      </c>
      <c r="G11" s="26"/>
      <c r="H11" s="22">
        <v>44674</v>
      </c>
      <c r="I11" s="26"/>
      <c r="J11" s="26"/>
      <c r="K11" s="23" t="s">
        <v>59</v>
      </c>
      <c r="L11" s="26"/>
      <c r="M11" s="26"/>
      <c r="N11" s="113">
        <v>44629</v>
      </c>
      <c r="O11" s="26"/>
    </row>
    <row r="12" spans="1:114" s="29" customFormat="1" ht="300">
      <c r="A12" s="26" t="s">
        <v>51</v>
      </c>
      <c r="B12" s="41" t="s">
        <v>60</v>
      </c>
      <c r="C12" s="101" t="s">
        <v>61</v>
      </c>
      <c r="D12" s="22">
        <v>44265</v>
      </c>
      <c r="E12" s="42" t="s">
        <v>62</v>
      </c>
      <c r="F12" s="61" t="s">
        <v>44</v>
      </c>
      <c r="G12" s="26"/>
      <c r="H12" s="22">
        <v>44651</v>
      </c>
      <c r="I12" s="38"/>
      <c r="J12" s="26"/>
      <c r="K12" s="23" t="s">
        <v>63</v>
      </c>
      <c r="L12" s="28" t="s">
        <v>22</v>
      </c>
      <c r="M12" s="28" t="s">
        <v>64</v>
      </c>
      <c r="N12" s="113">
        <v>44629</v>
      </c>
      <c r="O12" s="26" t="s">
        <v>42</v>
      </c>
    </row>
    <row r="13" spans="1:114" s="29" customFormat="1" ht="300">
      <c r="A13" s="26" t="s">
        <v>51</v>
      </c>
      <c r="B13" s="41" t="s">
        <v>60</v>
      </c>
      <c r="C13" s="101" t="s">
        <v>65</v>
      </c>
      <c r="D13" s="22">
        <v>44265</v>
      </c>
      <c r="E13" s="42" t="s">
        <v>62</v>
      </c>
      <c r="F13" s="61" t="s">
        <v>36</v>
      </c>
      <c r="G13" s="26"/>
      <c r="H13" s="22">
        <v>44661</v>
      </c>
      <c r="I13" s="6"/>
      <c r="J13" s="26"/>
      <c r="K13" s="23" t="s">
        <v>66</v>
      </c>
      <c r="L13" s="26" t="s">
        <v>22</v>
      </c>
      <c r="M13" s="26" t="s">
        <v>64</v>
      </c>
      <c r="N13" s="113">
        <v>44629</v>
      </c>
      <c r="O13" s="26"/>
    </row>
    <row r="14" spans="1:114" ht="405">
      <c r="A14" s="38" t="s">
        <v>15</v>
      </c>
      <c r="B14" s="136" t="s">
        <v>25</v>
      </c>
      <c r="C14" s="137" t="s">
        <v>67</v>
      </c>
      <c r="D14" s="12"/>
      <c r="E14" s="137" t="s">
        <v>27</v>
      </c>
      <c r="F14" s="63" t="s">
        <v>68</v>
      </c>
      <c r="G14" s="38" t="s">
        <v>69</v>
      </c>
      <c r="H14" s="12"/>
      <c r="I14" s="16"/>
      <c r="J14" s="14"/>
      <c r="K14" s="13" t="s">
        <v>70</v>
      </c>
      <c r="L14" s="38" t="s">
        <v>22</v>
      </c>
      <c r="M14" s="38"/>
      <c r="N14" s="14"/>
      <c r="O14" s="38"/>
    </row>
    <row r="15" spans="1:114" ht="240">
      <c r="A15" s="38" t="s">
        <v>51</v>
      </c>
      <c r="B15" s="10" t="s">
        <v>56</v>
      </c>
      <c r="C15" s="87" t="s">
        <v>71</v>
      </c>
      <c r="D15" s="12">
        <v>44590</v>
      </c>
      <c r="E15" s="11" t="s">
        <v>27</v>
      </c>
      <c r="F15" s="63" t="s">
        <v>68</v>
      </c>
      <c r="G15" s="38" t="s">
        <v>72</v>
      </c>
      <c r="H15" s="12"/>
      <c r="I15" s="38"/>
      <c r="J15" s="38"/>
      <c r="K15" s="13" t="s">
        <v>73</v>
      </c>
      <c r="L15" s="38"/>
      <c r="M15" s="38"/>
      <c r="N15" s="14"/>
      <c r="O15" s="38"/>
    </row>
    <row r="16" spans="1:114" s="16" customFormat="1" ht="30">
      <c r="A16" s="38" t="s">
        <v>15</v>
      </c>
      <c r="B16" s="10" t="s">
        <v>56</v>
      </c>
      <c r="C16" s="87" t="s">
        <v>74</v>
      </c>
      <c r="D16" s="12"/>
      <c r="E16" s="11"/>
      <c r="F16" s="63" t="s">
        <v>68</v>
      </c>
      <c r="G16" s="38" t="s">
        <v>75</v>
      </c>
      <c r="H16" s="12"/>
      <c r="I16" s="38"/>
      <c r="J16" s="38"/>
      <c r="K16" s="13" t="s">
        <v>76</v>
      </c>
      <c r="L16" s="38"/>
      <c r="M16" s="38"/>
      <c r="N16" s="14"/>
      <c r="O16" s="38"/>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row>
    <row r="17" spans="1:15" ht="409.5">
      <c r="A17" s="38" t="s">
        <v>51</v>
      </c>
      <c r="B17" s="10" t="s">
        <v>60</v>
      </c>
      <c r="C17" s="13" t="s">
        <v>77</v>
      </c>
      <c r="D17" s="12">
        <v>44880</v>
      </c>
      <c r="E17" s="14" t="s">
        <v>78</v>
      </c>
      <c r="F17" s="63" t="s">
        <v>68</v>
      </c>
      <c r="G17" s="38" t="s">
        <v>79</v>
      </c>
      <c r="H17" s="94"/>
      <c r="I17" s="19" t="str">
        <f>IF(F17="9. DETENIDO","OC Detenida",IF(H17="ND","Pendiente",MONTH(H17)))</f>
        <v>OC Detenida</v>
      </c>
      <c r="J17" s="38"/>
      <c r="K17" s="13" t="s">
        <v>80</v>
      </c>
      <c r="L17" s="21" t="s">
        <v>81</v>
      </c>
      <c r="M17" s="21" t="s">
        <v>64</v>
      </c>
      <c r="N17" s="14"/>
      <c r="O17" s="38"/>
    </row>
    <row r="18" spans="1:15" ht="409.5">
      <c r="A18" s="38" t="s">
        <v>15</v>
      </c>
      <c r="B18" s="10" t="s">
        <v>16</v>
      </c>
      <c r="C18" s="11" t="s">
        <v>82</v>
      </c>
      <c r="D18" s="12">
        <v>44512</v>
      </c>
      <c r="E18" s="11" t="s">
        <v>27</v>
      </c>
      <c r="F18" s="63" t="s">
        <v>68</v>
      </c>
      <c r="G18" s="38" t="s">
        <v>79</v>
      </c>
      <c r="H18" s="12"/>
      <c r="I18" s="38" t="str">
        <f t="shared" ref="I18:I23" si="1">IF(F18="9. DETENIDO","OC Detenida",IF(H18="ND","Pendiente",MONTH(H18)))</f>
        <v>OC Detenida</v>
      </c>
      <c r="J18" s="38" t="s">
        <v>83</v>
      </c>
      <c r="K18" s="13" t="s">
        <v>84</v>
      </c>
      <c r="L18" s="38"/>
      <c r="M18" s="38" t="s">
        <v>85</v>
      </c>
      <c r="N18" s="14"/>
      <c r="O18" s="38"/>
    </row>
    <row r="19" spans="1:15" ht="409.5">
      <c r="A19" s="38" t="s">
        <v>15</v>
      </c>
      <c r="B19" s="10" t="s">
        <v>16</v>
      </c>
      <c r="C19" s="11" t="s">
        <v>86</v>
      </c>
      <c r="D19" s="12">
        <v>44573</v>
      </c>
      <c r="E19" s="11" t="s">
        <v>87</v>
      </c>
      <c r="F19" s="63" t="s">
        <v>68</v>
      </c>
      <c r="G19" s="38" t="s">
        <v>79</v>
      </c>
      <c r="H19" s="12"/>
      <c r="I19" s="38" t="str">
        <f t="shared" si="1"/>
        <v>OC Detenida</v>
      </c>
      <c r="J19" s="38" t="s">
        <v>83</v>
      </c>
      <c r="K19" s="13" t="s">
        <v>88</v>
      </c>
      <c r="L19" s="38"/>
      <c r="M19" s="38" t="s">
        <v>23</v>
      </c>
      <c r="N19" s="14"/>
      <c r="O19" s="38"/>
    </row>
    <row r="20" spans="1:15">
      <c r="A20" s="38" t="s">
        <v>15</v>
      </c>
      <c r="B20" s="10" t="s">
        <v>16</v>
      </c>
      <c r="C20" s="11" t="s">
        <v>89</v>
      </c>
      <c r="D20" s="12">
        <v>44509</v>
      </c>
      <c r="E20" s="11" t="s">
        <v>90</v>
      </c>
      <c r="F20" s="63" t="s">
        <v>68</v>
      </c>
      <c r="G20" s="38" t="s">
        <v>75</v>
      </c>
      <c r="H20" s="12"/>
      <c r="I20" s="38" t="str">
        <f t="shared" si="1"/>
        <v>OC Detenida</v>
      </c>
      <c r="J20" s="38" t="s">
        <v>83</v>
      </c>
      <c r="K20" s="13"/>
      <c r="L20" s="38"/>
      <c r="M20" s="38" t="s">
        <v>46</v>
      </c>
      <c r="N20" s="14"/>
      <c r="O20" s="38"/>
    </row>
    <row r="21" spans="1:15">
      <c r="A21" s="38" t="s">
        <v>15</v>
      </c>
      <c r="B21" s="10" t="s">
        <v>16</v>
      </c>
      <c r="C21" s="11" t="s">
        <v>91</v>
      </c>
      <c r="D21" s="12">
        <v>44509</v>
      </c>
      <c r="E21" s="11" t="s">
        <v>27</v>
      </c>
      <c r="F21" s="63" t="s">
        <v>68</v>
      </c>
      <c r="G21" s="38" t="s">
        <v>75</v>
      </c>
      <c r="H21" s="12"/>
      <c r="I21" s="38" t="str">
        <f t="shared" si="1"/>
        <v>OC Detenida</v>
      </c>
      <c r="J21" s="38" t="s">
        <v>83</v>
      </c>
      <c r="K21" s="13" t="s">
        <v>92</v>
      </c>
      <c r="L21" s="38"/>
      <c r="M21" s="38" t="s">
        <v>46</v>
      </c>
      <c r="N21" s="14"/>
      <c r="O21" s="38"/>
    </row>
    <row r="22" spans="1:15">
      <c r="A22" s="38" t="s">
        <v>15</v>
      </c>
      <c r="B22" s="10" t="s">
        <v>16</v>
      </c>
      <c r="C22" s="11" t="s">
        <v>93</v>
      </c>
      <c r="D22" s="12">
        <v>44509</v>
      </c>
      <c r="E22" s="11" t="s">
        <v>94</v>
      </c>
      <c r="F22" s="63" t="s">
        <v>68</v>
      </c>
      <c r="G22" s="38" t="s">
        <v>75</v>
      </c>
      <c r="H22" s="12"/>
      <c r="I22" s="38" t="str">
        <f t="shared" si="1"/>
        <v>OC Detenida</v>
      </c>
      <c r="J22" s="38" t="s">
        <v>83</v>
      </c>
      <c r="K22" s="13" t="s">
        <v>95</v>
      </c>
      <c r="L22" s="38"/>
      <c r="M22" s="38" t="s">
        <v>23</v>
      </c>
      <c r="N22" s="14"/>
      <c r="O22" s="38"/>
    </row>
    <row r="23" spans="1:15" ht="165">
      <c r="A23" s="38" t="s">
        <v>15</v>
      </c>
      <c r="B23" s="10" t="s">
        <v>25</v>
      </c>
      <c r="C23" s="11" t="s">
        <v>96</v>
      </c>
      <c r="D23" s="12">
        <v>44629</v>
      </c>
      <c r="E23" s="11" t="s">
        <v>97</v>
      </c>
      <c r="F23" s="63" t="s">
        <v>68</v>
      </c>
      <c r="G23" s="38" t="s">
        <v>79</v>
      </c>
      <c r="H23" s="12"/>
      <c r="I23" s="38" t="str">
        <f t="shared" si="1"/>
        <v>OC Detenida</v>
      </c>
      <c r="J23" s="38" t="s">
        <v>83</v>
      </c>
      <c r="K23" s="13" t="s">
        <v>98</v>
      </c>
      <c r="L23" s="38"/>
      <c r="M23" s="38"/>
      <c r="N23" s="14"/>
      <c r="O23" s="38" t="s">
        <v>42</v>
      </c>
    </row>
    <row r="24" spans="1:15">
      <c r="A24" s="38" t="s">
        <v>15</v>
      </c>
      <c r="B24" s="10" t="s">
        <v>25</v>
      </c>
      <c r="C24" s="11" t="s">
        <v>99</v>
      </c>
      <c r="D24" s="12"/>
      <c r="E24" s="11" t="s">
        <v>27</v>
      </c>
      <c r="F24" s="63" t="s">
        <v>68</v>
      </c>
      <c r="G24" s="38" t="s">
        <v>75</v>
      </c>
      <c r="H24" s="12"/>
      <c r="I24" s="5"/>
      <c r="J24" s="14"/>
      <c r="K24" s="14" t="s">
        <v>100</v>
      </c>
      <c r="L24" s="38"/>
      <c r="M24" s="38"/>
      <c r="N24" s="14"/>
      <c r="O24" s="38" t="s">
        <v>42</v>
      </c>
    </row>
    <row r="25" spans="1:15">
      <c r="A25" s="38" t="s">
        <v>15</v>
      </c>
      <c r="B25" s="10" t="s">
        <v>25</v>
      </c>
      <c r="C25" s="11" t="s">
        <v>101</v>
      </c>
      <c r="D25" s="12"/>
      <c r="E25" s="11" t="s">
        <v>27</v>
      </c>
      <c r="F25" s="63" t="s">
        <v>68</v>
      </c>
      <c r="G25" s="38" t="s">
        <v>75</v>
      </c>
      <c r="H25" s="12"/>
      <c r="I25" s="5"/>
      <c r="J25" s="14"/>
      <c r="K25" s="14" t="s">
        <v>100</v>
      </c>
      <c r="L25" s="38"/>
      <c r="M25" s="38"/>
      <c r="N25" s="14"/>
      <c r="O25" s="38" t="s">
        <v>42</v>
      </c>
    </row>
    <row r="26" spans="1:15">
      <c r="A26" s="38" t="s">
        <v>15</v>
      </c>
      <c r="B26" s="10" t="s">
        <v>25</v>
      </c>
      <c r="C26" s="11" t="s">
        <v>102</v>
      </c>
      <c r="D26" s="12"/>
      <c r="E26" s="11" t="s">
        <v>27</v>
      </c>
      <c r="F26" s="63" t="s">
        <v>68</v>
      </c>
      <c r="G26" s="38" t="s">
        <v>75</v>
      </c>
      <c r="H26" s="12"/>
      <c r="I26" s="5"/>
      <c r="J26" s="14"/>
      <c r="K26" s="14" t="s">
        <v>100</v>
      </c>
      <c r="L26" s="38"/>
      <c r="M26" s="38"/>
      <c r="N26" s="14"/>
      <c r="O26" s="38" t="s">
        <v>42</v>
      </c>
    </row>
    <row r="27" spans="1:15">
      <c r="A27" s="38" t="s">
        <v>15</v>
      </c>
      <c r="B27" s="10" t="s">
        <v>25</v>
      </c>
      <c r="C27" s="11" t="s">
        <v>103</v>
      </c>
      <c r="D27" s="12"/>
      <c r="E27" s="11" t="s">
        <v>27</v>
      </c>
      <c r="F27" s="63" t="s">
        <v>68</v>
      </c>
      <c r="G27" s="38" t="s">
        <v>75</v>
      </c>
      <c r="H27" s="12"/>
      <c r="I27" s="5"/>
      <c r="J27" s="14"/>
      <c r="K27" s="14" t="s">
        <v>100</v>
      </c>
      <c r="L27" s="38"/>
      <c r="M27" s="38"/>
      <c r="N27" s="14"/>
      <c r="O27" s="38" t="s">
        <v>42</v>
      </c>
    </row>
    <row r="28" spans="1:15">
      <c r="A28" s="38" t="s">
        <v>15</v>
      </c>
      <c r="B28" s="10" t="s">
        <v>25</v>
      </c>
      <c r="C28" s="11" t="s">
        <v>104</v>
      </c>
      <c r="D28" s="12">
        <v>44265</v>
      </c>
      <c r="E28" s="14" t="s">
        <v>94</v>
      </c>
      <c r="F28" s="63" t="s">
        <v>68</v>
      </c>
      <c r="G28" s="38" t="s">
        <v>75</v>
      </c>
      <c r="H28" s="12"/>
      <c r="I28" s="38"/>
      <c r="J28" s="13"/>
      <c r="K28" s="14" t="s">
        <v>105</v>
      </c>
      <c r="L28" s="38" t="s">
        <v>22</v>
      </c>
      <c r="M28" s="38"/>
      <c r="N28" s="14"/>
      <c r="O28" s="38" t="s">
        <v>42</v>
      </c>
    </row>
    <row r="29" spans="1:15">
      <c r="A29" s="38" t="s">
        <v>15</v>
      </c>
      <c r="B29" s="10" t="s">
        <v>25</v>
      </c>
      <c r="C29" s="11" t="s">
        <v>106</v>
      </c>
      <c r="D29" s="12">
        <v>44265</v>
      </c>
      <c r="E29" s="11" t="s">
        <v>27</v>
      </c>
      <c r="F29" s="63" t="s">
        <v>68</v>
      </c>
      <c r="G29" s="38" t="s">
        <v>75</v>
      </c>
      <c r="H29" s="12"/>
      <c r="I29" s="13"/>
      <c r="J29" s="14"/>
      <c r="K29" s="14" t="s">
        <v>105</v>
      </c>
      <c r="L29" s="38" t="s">
        <v>22</v>
      </c>
      <c r="M29" s="38"/>
      <c r="N29" s="14"/>
      <c r="O29" s="38" t="s">
        <v>42</v>
      </c>
    </row>
    <row r="30" spans="1:15">
      <c r="A30" s="38" t="s">
        <v>15</v>
      </c>
      <c r="B30" s="10" t="s">
        <v>25</v>
      </c>
      <c r="C30" s="11" t="s">
        <v>107</v>
      </c>
      <c r="D30" s="12">
        <v>44265</v>
      </c>
      <c r="E30" s="11" t="s">
        <v>27</v>
      </c>
      <c r="F30" s="63" t="s">
        <v>68</v>
      </c>
      <c r="G30" s="38" t="s">
        <v>75</v>
      </c>
      <c r="H30" s="12"/>
      <c r="I30" s="14"/>
      <c r="J30" s="14"/>
      <c r="K30" s="14" t="s">
        <v>105</v>
      </c>
      <c r="L30" s="38" t="s">
        <v>22</v>
      </c>
      <c r="M30" s="38"/>
      <c r="N30" s="14"/>
      <c r="O30" s="38" t="s">
        <v>42</v>
      </c>
    </row>
  </sheetData>
  <autoFilter ref="A1:O30" xr:uid="{00000000-0009-0000-0000-000000000000}"/>
  <sortState xmlns:xlrd2="http://schemas.microsoft.com/office/spreadsheetml/2017/richdata2" ref="B2:Q35">
    <sortCondition ref="J1"/>
  </sortState>
  <conditionalFormatting sqref="C28">
    <cfRule type="duplicateValues" dxfId="136" priority="1044"/>
  </conditionalFormatting>
  <conditionalFormatting sqref="C29">
    <cfRule type="duplicateValues" dxfId="135" priority="1045"/>
  </conditionalFormatting>
  <conditionalFormatting sqref="C30">
    <cfRule type="duplicateValues" dxfId="134" priority="1046"/>
  </conditionalFormatting>
  <conditionalFormatting sqref="C10">
    <cfRule type="duplicateValues" dxfId="133" priority="1047"/>
  </conditionalFormatting>
  <conditionalFormatting sqref="C24">
    <cfRule type="duplicateValues" dxfId="132" priority="1048"/>
  </conditionalFormatting>
  <conditionalFormatting sqref="C25">
    <cfRule type="duplicateValues" dxfId="131" priority="1049"/>
  </conditionalFormatting>
  <conditionalFormatting sqref="C26">
    <cfRule type="duplicateValues" dxfId="130" priority="1050"/>
  </conditionalFormatting>
  <conditionalFormatting sqref="C27">
    <cfRule type="duplicateValues" dxfId="129" priority="1051"/>
  </conditionalFormatting>
  <conditionalFormatting sqref="C12">
    <cfRule type="duplicateValues" dxfId="128" priority="1052"/>
  </conditionalFormatting>
  <conditionalFormatting sqref="C31:C1048576 C1:C2 C13:C23 C11 C5:C9">
    <cfRule type="duplicateValues" dxfId="127" priority="1077"/>
  </conditionalFormatting>
  <pageMargins left="0.7" right="0.7" top="0.75" bottom="0.75" header="0.3" footer="0.3"/>
  <pageSetup orientation="portrait" r:id="rId1"/>
  <headerFooter>
    <oddFooter>&amp;C&amp;1#&amp;"Calibri"&amp;6&amp;KC0C0C0Documento Claro Colombia</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Estados!$A$1:$A$15</xm:f>
          </x14:formula1>
          <xm:sqref>F2:F30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1"/>
  <sheetViews>
    <sheetView tabSelected="1" zoomScale="73" zoomScaleNormal="73" workbookViewId="0">
      <pane xSplit="7" ySplit="2" topLeftCell="N30" activePane="bottomRight" state="frozen"/>
      <selection pane="bottomRight" activeCell="N30" sqref="N30"/>
      <selection pane="bottomLeft" activeCell="A3" sqref="A3"/>
      <selection pane="topRight" activeCell="G1" sqref="G1"/>
    </sheetView>
  </sheetViews>
  <sheetFormatPr defaultColWidth="11.42578125" defaultRowHeight="15"/>
  <cols>
    <col min="1" max="1" width="13.42578125" style="4" customWidth="1"/>
    <col min="2" max="2" width="23" style="1" bestFit="1" customWidth="1"/>
    <col min="3" max="3" width="28" style="50" bestFit="1" customWidth="1"/>
    <col min="4" max="4" width="29.85546875" style="4" customWidth="1"/>
    <col min="5" max="5" width="17.140625" style="1" customWidth="1"/>
    <col min="6" max="6" width="21.28515625" style="4" customWidth="1"/>
    <col min="7" max="7" width="26.7109375" style="4" customWidth="1"/>
    <col min="8" max="8" width="28.140625" style="51" customWidth="1"/>
    <col min="9" max="9" width="25.28515625" style="51" customWidth="1"/>
    <col min="10" max="10" width="19.140625" style="51" bestFit="1" customWidth="1"/>
    <col min="11" max="11" width="27.140625" style="3" bestFit="1" customWidth="1"/>
    <col min="12" max="12" width="95" style="52" customWidth="1"/>
    <col min="13" max="13" width="29.42578125" style="52" bestFit="1" customWidth="1"/>
    <col min="14" max="14" width="24.85546875" style="53" bestFit="1" customWidth="1"/>
    <col min="15" max="15" width="15.42578125" style="53" bestFit="1" customWidth="1"/>
    <col min="16" max="16" width="25.28515625" style="1" bestFit="1" customWidth="1"/>
    <col min="17" max="17" width="30" style="4" bestFit="1" customWidth="1"/>
    <col min="18" max="18" width="20.42578125" style="4" bestFit="1" customWidth="1"/>
    <col min="19" max="19" width="29.28515625" style="4" customWidth="1"/>
    <col min="20" max="20" width="50.140625" style="4" bestFit="1" customWidth="1"/>
    <col min="21" max="21" width="13.28515625" style="4" customWidth="1"/>
    <col min="22" max="22" width="24.7109375" style="4" customWidth="1"/>
    <col min="23" max="16384" width="11.42578125" style="4"/>
  </cols>
  <sheetData>
    <row r="1" spans="1:22" ht="15.75">
      <c r="B1" s="49">
        <f ca="1">TODAY()</f>
        <v>44638</v>
      </c>
      <c r="C1" s="45"/>
      <c r="D1" s="5"/>
      <c r="E1" s="5"/>
      <c r="F1" s="5"/>
      <c r="G1" s="5"/>
      <c r="H1" s="5"/>
      <c r="I1" s="5"/>
      <c r="J1" s="5"/>
      <c r="K1" s="5"/>
      <c r="L1" s="5"/>
      <c r="M1" s="5"/>
      <c r="N1" s="5"/>
      <c r="O1" s="5"/>
      <c r="P1" s="5"/>
      <c r="Q1" s="5"/>
      <c r="R1" s="5"/>
      <c r="S1" s="5"/>
    </row>
    <row r="2" spans="1:22" ht="30">
      <c r="A2" s="97" t="s">
        <v>0</v>
      </c>
      <c r="B2" s="97" t="s">
        <v>1</v>
      </c>
      <c r="C2" s="97" t="s">
        <v>2</v>
      </c>
      <c r="D2" s="97" t="s">
        <v>108</v>
      </c>
      <c r="E2" s="9" t="s">
        <v>109</v>
      </c>
      <c r="F2" s="9" t="s">
        <v>110</v>
      </c>
      <c r="G2" s="9" t="s">
        <v>111</v>
      </c>
      <c r="H2" s="17" t="s">
        <v>112</v>
      </c>
      <c r="I2" s="17" t="s">
        <v>113</v>
      </c>
      <c r="J2" s="17" t="s">
        <v>114</v>
      </c>
      <c r="K2" s="9" t="s">
        <v>115</v>
      </c>
      <c r="L2" s="9" t="s">
        <v>116</v>
      </c>
      <c r="M2" s="9" t="s">
        <v>5</v>
      </c>
      <c r="N2" s="9" t="s">
        <v>6</v>
      </c>
      <c r="O2" s="9" t="s">
        <v>117</v>
      </c>
      <c r="P2" s="9" t="s">
        <v>118</v>
      </c>
      <c r="Q2" s="9" t="s">
        <v>7</v>
      </c>
      <c r="R2" s="9" t="s">
        <v>119</v>
      </c>
      <c r="S2" s="37" t="s">
        <v>120</v>
      </c>
      <c r="T2" s="9" t="s">
        <v>12</v>
      </c>
      <c r="U2" s="9" t="s">
        <v>121</v>
      </c>
      <c r="V2" s="9" t="s">
        <v>122</v>
      </c>
    </row>
    <row r="3" spans="1:22" s="29" customFormat="1" ht="330">
      <c r="A3" s="6" t="s">
        <v>123</v>
      </c>
      <c r="B3" s="26" t="s">
        <v>60</v>
      </c>
      <c r="C3" s="44" t="s">
        <v>124</v>
      </c>
      <c r="D3" s="16" t="s">
        <v>125</v>
      </c>
      <c r="E3" s="22">
        <v>44509</v>
      </c>
      <c r="F3" s="22"/>
      <c r="G3" s="26">
        <f t="shared" ref="G3" ca="1" si="0">$B$1-E3</f>
        <v>129</v>
      </c>
      <c r="H3" s="22">
        <v>44519</v>
      </c>
      <c r="I3" s="22">
        <v>44519</v>
      </c>
      <c r="J3" s="22">
        <v>44519</v>
      </c>
      <c r="K3" s="27" t="s">
        <v>94</v>
      </c>
      <c r="L3" s="23" t="s">
        <v>126</v>
      </c>
      <c r="M3" s="23" t="s">
        <v>54</v>
      </c>
      <c r="N3" s="19" t="s">
        <v>37</v>
      </c>
      <c r="O3" s="28"/>
      <c r="P3" s="6" t="s">
        <v>127</v>
      </c>
      <c r="Q3" s="22">
        <v>44650</v>
      </c>
      <c r="R3" s="7">
        <v>44692</v>
      </c>
      <c r="S3" s="6">
        <f t="shared" ref="S3:S61" si="1">IF(M3="8. ENTREGA PRIORITARIAS","OC Finalizada",IF(M3="9. DETENIDO","OC Detenida",IF(Q3=0,"Pendiente",IFERROR(MONTH(Q3),""))))</f>
        <v>3</v>
      </c>
      <c r="T3" s="26" t="s">
        <v>128</v>
      </c>
      <c r="U3" s="7">
        <v>44630</v>
      </c>
      <c r="V3" s="7"/>
    </row>
    <row r="4" spans="1:22" ht="285">
      <c r="A4" s="6" t="s">
        <v>123</v>
      </c>
      <c r="B4" s="26" t="s">
        <v>129</v>
      </c>
      <c r="C4" s="69" t="s">
        <v>130</v>
      </c>
      <c r="D4" s="5" t="s">
        <v>125</v>
      </c>
      <c r="E4" s="7">
        <v>44509</v>
      </c>
      <c r="F4" s="7"/>
      <c r="G4" s="6">
        <f t="shared" ref="G4:G30" ca="1" si="2">$B$1-E4</f>
        <v>129</v>
      </c>
      <c r="H4" s="7">
        <v>44522</v>
      </c>
      <c r="I4" s="7">
        <v>44522</v>
      </c>
      <c r="J4" s="7">
        <v>44522</v>
      </c>
      <c r="K4" s="24" t="s">
        <v>27</v>
      </c>
      <c r="L4" s="2" t="s">
        <v>131</v>
      </c>
      <c r="M4" s="2" t="s">
        <v>44</v>
      </c>
      <c r="N4" s="19" t="s">
        <v>37</v>
      </c>
      <c r="O4" s="19"/>
      <c r="P4" s="7"/>
      <c r="Q4" s="7">
        <v>44645</v>
      </c>
      <c r="R4" s="7">
        <v>44692</v>
      </c>
      <c r="S4" s="6">
        <f t="shared" si="1"/>
        <v>3</v>
      </c>
      <c r="T4" s="6" t="s">
        <v>41</v>
      </c>
      <c r="U4" s="7">
        <v>44620</v>
      </c>
      <c r="V4" s="7"/>
    </row>
    <row r="5" spans="1:22" ht="315" customHeight="1">
      <c r="A5" s="6" t="s">
        <v>123</v>
      </c>
      <c r="B5" s="26" t="s">
        <v>129</v>
      </c>
      <c r="C5" s="68" t="s">
        <v>132</v>
      </c>
      <c r="D5" s="16" t="s">
        <v>125</v>
      </c>
      <c r="E5" s="22">
        <v>44459</v>
      </c>
      <c r="F5" s="22"/>
      <c r="G5" s="26">
        <f t="shared" ca="1" si="2"/>
        <v>179</v>
      </c>
      <c r="H5" s="22">
        <v>44468</v>
      </c>
      <c r="I5" s="22">
        <v>44468</v>
      </c>
      <c r="J5" s="22">
        <v>44468</v>
      </c>
      <c r="K5" s="27" t="s">
        <v>94</v>
      </c>
      <c r="L5" s="23" t="s">
        <v>133</v>
      </c>
      <c r="M5" s="2" t="s">
        <v>44</v>
      </c>
      <c r="N5" s="19" t="s">
        <v>37</v>
      </c>
      <c r="O5" s="28"/>
      <c r="P5" s="6" t="s">
        <v>81</v>
      </c>
      <c r="Q5" s="7">
        <v>44640</v>
      </c>
      <c r="R5" s="7">
        <v>44692</v>
      </c>
      <c r="S5" s="6">
        <f t="shared" si="1"/>
        <v>3</v>
      </c>
      <c r="T5" s="6" t="s">
        <v>23</v>
      </c>
      <c r="U5" s="7">
        <v>44566</v>
      </c>
      <c r="V5" s="7"/>
    </row>
    <row r="6" spans="1:22" ht="225">
      <c r="A6" s="6" t="s">
        <v>123</v>
      </c>
      <c r="B6" s="26" t="s">
        <v>129</v>
      </c>
      <c r="C6" s="69" t="s">
        <v>134</v>
      </c>
      <c r="D6" s="16" t="s">
        <v>125</v>
      </c>
      <c r="E6" s="22">
        <v>44580</v>
      </c>
      <c r="F6" s="22"/>
      <c r="G6" s="26">
        <f t="shared" ca="1" si="2"/>
        <v>58</v>
      </c>
      <c r="H6" s="22">
        <v>44594</v>
      </c>
      <c r="I6" s="22">
        <v>44594</v>
      </c>
      <c r="J6" s="22">
        <v>44594</v>
      </c>
      <c r="K6" s="27" t="s">
        <v>135</v>
      </c>
      <c r="L6" s="23" t="s">
        <v>136</v>
      </c>
      <c r="M6" s="23" t="s">
        <v>137</v>
      </c>
      <c r="N6" s="19" t="s">
        <v>37</v>
      </c>
      <c r="O6" s="28"/>
      <c r="P6" s="6"/>
      <c r="Q6" s="22">
        <v>44673</v>
      </c>
      <c r="R6" s="7">
        <v>44692</v>
      </c>
      <c r="S6" s="6">
        <f t="shared" si="1"/>
        <v>4</v>
      </c>
      <c r="T6" s="26" t="s">
        <v>138</v>
      </c>
      <c r="U6" s="7">
        <v>44623</v>
      </c>
      <c r="V6" s="7"/>
    </row>
    <row r="7" spans="1:22" ht="210">
      <c r="A7" s="6" t="s">
        <v>123</v>
      </c>
      <c r="B7" s="26" t="s">
        <v>129</v>
      </c>
      <c r="C7" s="69" t="s">
        <v>139</v>
      </c>
      <c r="D7" s="16" t="s">
        <v>125</v>
      </c>
      <c r="E7" s="22">
        <v>44580</v>
      </c>
      <c r="F7" s="22"/>
      <c r="G7" s="26">
        <f t="shared" ca="1" si="2"/>
        <v>58</v>
      </c>
      <c r="H7" s="22">
        <v>44588</v>
      </c>
      <c r="I7" s="22">
        <v>44588</v>
      </c>
      <c r="J7" s="22">
        <v>44588</v>
      </c>
      <c r="K7" s="27" t="s">
        <v>27</v>
      </c>
      <c r="L7" s="23" t="s">
        <v>140</v>
      </c>
      <c r="M7" s="23" t="s">
        <v>54</v>
      </c>
      <c r="N7" s="19" t="s">
        <v>37</v>
      </c>
      <c r="O7" s="28"/>
      <c r="P7" s="6"/>
      <c r="Q7" s="22">
        <v>44664</v>
      </c>
      <c r="R7" s="7">
        <v>44692</v>
      </c>
      <c r="S7" s="6">
        <f t="shared" si="1"/>
        <v>4</v>
      </c>
      <c r="T7" s="26" t="s">
        <v>141</v>
      </c>
      <c r="U7" s="7">
        <v>44628</v>
      </c>
      <c r="V7" s="7"/>
    </row>
    <row r="8" spans="1:22" ht="285">
      <c r="A8" s="6" t="s">
        <v>142</v>
      </c>
      <c r="B8" s="26" t="s">
        <v>129</v>
      </c>
      <c r="C8" s="69" t="s">
        <v>143</v>
      </c>
      <c r="D8" s="5" t="s">
        <v>125</v>
      </c>
      <c r="E8" s="7">
        <v>44531</v>
      </c>
      <c r="F8" s="7"/>
      <c r="G8" s="6">
        <f t="shared" ca="1" si="2"/>
        <v>107</v>
      </c>
      <c r="H8" s="7">
        <v>44546</v>
      </c>
      <c r="I8" s="7">
        <v>44546</v>
      </c>
      <c r="J8" s="7">
        <v>44546</v>
      </c>
      <c r="K8" s="27" t="s">
        <v>27</v>
      </c>
      <c r="L8" s="2" t="s">
        <v>144</v>
      </c>
      <c r="M8" s="2" t="s">
        <v>36</v>
      </c>
      <c r="N8" s="19" t="s">
        <v>37</v>
      </c>
      <c r="O8" s="19"/>
      <c r="P8" s="7"/>
      <c r="Q8" s="7">
        <v>44666</v>
      </c>
      <c r="R8" s="7">
        <v>44692</v>
      </c>
      <c r="S8" s="6">
        <f t="shared" si="1"/>
        <v>4</v>
      </c>
      <c r="T8" s="6" t="s">
        <v>141</v>
      </c>
      <c r="U8" s="7">
        <v>44622</v>
      </c>
      <c r="V8" s="7"/>
    </row>
    <row r="9" spans="1:22" ht="285">
      <c r="A9" s="6" t="s">
        <v>123</v>
      </c>
      <c r="B9" s="26" t="s">
        <v>60</v>
      </c>
      <c r="C9" s="69" t="s">
        <v>145</v>
      </c>
      <c r="D9" s="16" t="s">
        <v>125</v>
      </c>
      <c r="E9" s="22">
        <v>44553</v>
      </c>
      <c r="F9" s="22"/>
      <c r="G9" s="26">
        <f t="shared" ca="1" si="2"/>
        <v>85</v>
      </c>
      <c r="H9" s="22">
        <v>44572</v>
      </c>
      <c r="I9" s="22">
        <v>44572</v>
      </c>
      <c r="J9" s="22">
        <v>44572</v>
      </c>
      <c r="K9" s="27" t="s">
        <v>146</v>
      </c>
      <c r="L9" s="23" t="s">
        <v>147</v>
      </c>
      <c r="M9" s="23" t="s">
        <v>36</v>
      </c>
      <c r="N9" s="19" t="s">
        <v>37</v>
      </c>
      <c r="O9" s="28"/>
      <c r="P9" s="6"/>
      <c r="Q9" s="22">
        <v>44656</v>
      </c>
      <c r="R9" s="7">
        <v>44692</v>
      </c>
      <c r="S9" s="6">
        <f t="shared" si="1"/>
        <v>4</v>
      </c>
      <c r="T9" s="26"/>
      <c r="U9" s="7">
        <v>44627</v>
      </c>
      <c r="V9" s="7"/>
    </row>
    <row r="10" spans="1:22" ht="135">
      <c r="A10" s="6" t="s">
        <v>123</v>
      </c>
      <c r="B10" s="26" t="s">
        <v>60</v>
      </c>
      <c r="C10" s="69" t="s">
        <v>148</v>
      </c>
      <c r="D10" s="16" t="s">
        <v>125</v>
      </c>
      <c r="E10" s="22">
        <v>44608</v>
      </c>
      <c r="F10" s="22"/>
      <c r="G10" s="26">
        <f t="shared" ca="1" si="2"/>
        <v>30</v>
      </c>
      <c r="H10" s="22">
        <v>44572</v>
      </c>
      <c r="I10" s="22">
        <v>44572</v>
      </c>
      <c r="J10" s="22">
        <v>44572</v>
      </c>
      <c r="K10" s="27" t="s">
        <v>149</v>
      </c>
      <c r="L10" s="23" t="s">
        <v>150</v>
      </c>
      <c r="M10" s="23" t="s">
        <v>28</v>
      </c>
      <c r="N10" s="19" t="s">
        <v>37</v>
      </c>
      <c r="O10" s="28"/>
      <c r="P10" s="6"/>
      <c r="Q10" s="22">
        <v>44683</v>
      </c>
      <c r="R10" s="7"/>
      <c r="S10" s="6">
        <f t="shared" si="1"/>
        <v>5</v>
      </c>
      <c r="T10" s="26" t="s">
        <v>128</v>
      </c>
      <c r="U10" s="7">
        <v>44629</v>
      </c>
      <c r="V10" s="7" t="s">
        <v>151</v>
      </c>
    </row>
    <row r="11" spans="1:22" ht="75">
      <c r="A11" s="6" t="s">
        <v>123</v>
      </c>
      <c r="B11" s="26" t="s">
        <v>60</v>
      </c>
      <c r="C11" s="158" t="s">
        <v>152</v>
      </c>
      <c r="D11" s="16" t="s">
        <v>125</v>
      </c>
      <c r="E11" s="22">
        <v>44624</v>
      </c>
      <c r="F11" s="22"/>
      <c r="G11" s="26">
        <f ca="1">$B$1-E11</f>
        <v>14</v>
      </c>
      <c r="H11" s="22">
        <v>44631</v>
      </c>
      <c r="I11" s="22">
        <v>44631</v>
      </c>
      <c r="J11" s="22">
        <v>44631</v>
      </c>
      <c r="K11" s="27" t="s">
        <v>153</v>
      </c>
      <c r="L11" s="23" t="s">
        <v>154</v>
      </c>
      <c r="M11" s="23" t="s">
        <v>28</v>
      </c>
      <c r="N11" s="19" t="s">
        <v>37</v>
      </c>
      <c r="O11" s="28"/>
      <c r="P11" s="6"/>
      <c r="Q11" s="22">
        <v>44711</v>
      </c>
      <c r="R11" s="7"/>
      <c r="S11" s="6">
        <f t="shared" si="1"/>
        <v>5</v>
      </c>
      <c r="T11" s="26" t="s">
        <v>155</v>
      </c>
      <c r="U11" s="7">
        <v>44635</v>
      </c>
      <c r="V11" s="7" t="s">
        <v>151</v>
      </c>
    </row>
    <row r="12" spans="1:22" ht="75">
      <c r="A12" s="6" t="s">
        <v>123</v>
      </c>
      <c r="B12" s="26" t="s">
        <v>129</v>
      </c>
      <c r="C12" s="158" t="s">
        <v>156</v>
      </c>
      <c r="D12" s="16" t="s">
        <v>125</v>
      </c>
      <c r="E12" s="22">
        <v>44636</v>
      </c>
      <c r="F12" s="22"/>
      <c r="G12" s="26">
        <f ca="1">$B$1-E12</f>
        <v>2</v>
      </c>
      <c r="H12" s="22" t="s">
        <v>157</v>
      </c>
      <c r="I12" s="22" t="s">
        <v>157</v>
      </c>
      <c r="J12" s="22" t="s">
        <v>157</v>
      </c>
      <c r="K12" s="27" t="s">
        <v>27</v>
      </c>
      <c r="L12" s="23" t="s">
        <v>158</v>
      </c>
      <c r="M12" s="23" t="s">
        <v>32</v>
      </c>
      <c r="N12" s="19" t="s">
        <v>37</v>
      </c>
      <c r="O12" s="28"/>
      <c r="P12" s="6"/>
      <c r="Q12" s="22">
        <v>44671</v>
      </c>
      <c r="R12" s="7"/>
      <c r="S12" s="6"/>
      <c r="T12" s="26" t="s">
        <v>23</v>
      </c>
      <c r="U12" s="7"/>
      <c r="V12" s="7"/>
    </row>
    <row r="13" spans="1:22" s="29" customFormat="1" ht="210">
      <c r="A13" s="6" t="s">
        <v>123</v>
      </c>
      <c r="B13" s="6" t="s">
        <v>25</v>
      </c>
      <c r="C13" s="45" t="s">
        <v>159</v>
      </c>
      <c r="D13" s="5" t="s">
        <v>125</v>
      </c>
      <c r="E13" s="7">
        <v>44559</v>
      </c>
      <c r="F13" s="7"/>
      <c r="G13" s="6">
        <f t="shared" ca="1" si="2"/>
        <v>79</v>
      </c>
      <c r="H13" s="7">
        <v>44575</v>
      </c>
      <c r="I13" s="7">
        <v>44575</v>
      </c>
      <c r="J13" s="7">
        <v>44575</v>
      </c>
      <c r="K13" s="24" t="s">
        <v>53</v>
      </c>
      <c r="L13" s="2" t="s">
        <v>160</v>
      </c>
      <c r="M13" s="2" t="s">
        <v>44</v>
      </c>
      <c r="N13" s="19" t="s">
        <v>37</v>
      </c>
      <c r="O13" s="19"/>
      <c r="P13" s="7"/>
      <c r="Q13" s="7">
        <v>44645</v>
      </c>
      <c r="R13" s="7">
        <v>44692</v>
      </c>
      <c r="S13" s="6">
        <f t="shared" si="1"/>
        <v>3</v>
      </c>
      <c r="T13" s="6" t="s">
        <v>161</v>
      </c>
      <c r="U13" s="7">
        <v>44614</v>
      </c>
      <c r="V13" s="7"/>
    </row>
    <row r="14" spans="1:22" ht="135">
      <c r="A14" s="6" t="s">
        <v>123</v>
      </c>
      <c r="B14" s="6" t="s">
        <v>25</v>
      </c>
      <c r="C14" s="45" t="s">
        <v>162</v>
      </c>
      <c r="D14" s="5" t="s">
        <v>125</v>
      </c>
      <c r="E14" s="7">
        <v>44572</v>
      </c>
      <c r="F14" s="7"/>
      <c r="G14" s="6">
        <f t="shared" ca="1" si="2"/>
        <v>66</v>
      </c>
      <c r="H14" s="7">
        <v>44582</v>
      </c>
      <c r="I14" s="7">
        <v>44582</v>
      </c>
      <c r="J14" s="7">
        <v>44582</v>
      </c>
      <c r="K14" s="24" t="s">
        <v>163</v>
      </c>
      <c r="L14" s="2" t="s">
        <v>164</v>
      </c>
      <c r="M14" s="2" t="s">
        <v>54</v>
      </c>
      <c r="N14" s="19" t="s">
        <v>37</v>
      </c>
      <c r="O14" s="19"/>
      <c r="P14" s="7"/>
      <c r="Q14" s="7">
        <v>44645</v>
      </c>
      <c r="R14" s="7">
        <v>44692</v>
      </c>
      <c r="S14" s="6">
        <f t="shared" si="1"/>
        <v>3</v>
      </c>
      <c r="T14" s="6" t="s">
        <v>165</v>
      </c>
      <c r="U14" s="7">
        <v>44614</v>
      </c>
      <c r="V14" s="7"/>
    </row>
    <row r="15" spans="1:22" ht="30">
      <c r="A15" s="6" t="s">
        <v>123</v>
      </c>
      <c r="B15" s="6" t="s">
        <v>25</v>
      </c>
      <c r="C15" s="157" t="s">
        <v>166</v>
      </c>
      <c r="D15" s="5" t="s">
        <v>125</v>
      </c>
      <c r="E15" s="7">
        <v>44630</v>
      </c>
      <c r="F15" s="7"/>
      <c r="G15" s="6">
        <f t="shared" ca="1" si="2"/>
        <v>8</v>
      </c>
      <c r="H15" s="7" t="s">
        <v>157</v>
      </c>
      <c r="I15" s="7" t="s">
        <v>157</v>
      </c>
      <c r="J15" s="7" t="s">
        <v>157</v>
      </c>
      <c r="K15" s="24" t="s">
        <v>62</v>
      </c>
      <c r="L15" s="2" t="s">
        <v>167</v>
      </c>
      <c r="M15" s="2" t="s">
        <v>32</v>
      </c>
      <c r="N15" s="19" t="s">
        <v>37</v>
      </c>
      <c r="O15" s="19"/>
      <c r="P15" s="7"/>
      <c r="Q15" s="7"/>
      <c r="R15" s="7"/>
      <c r="S15" s="6"/>
      <c r="T15" s="6" t="s">
        <v>168</v>
      </c>
      <c r="U15" s="7"/>
      <c r="V15" s="7" t="s">
        <v>151</v>
      </c>
    </row>
    <row r="16" spans="1:22" ht="210">
      <c r="A16" s="6" t="s">
        <v>123</v>
      </c>
      <c r="B16" s="6" t="s">
        <v>25</v>
      </c>
      <c r="C16" s="45" t="s">
        <v>169</v>
      </c>
      <c r="D16" s="5" t="s">
        <v>125</v>
      </c>
      <c r="E16" s="7">
        <v>44574</v>
      </c>
      <c r="F16" s="7"/>
      <c r="G16" s="6">
        <f t="shared" ca="1" si="2"/>
        <v>64</v>
      </c>
      <c r="H16" s="7">
        <v>44582</v>
      </c>
      <c r="I16" s="7">
        <v>44582</v>
      </c>
      <c r="J16" s="7">
        <v>44582</v>
      </c>
      <c r="K16" s="24" t="s">
        <v>170</v>
      </c>
      <c r="L16" s="2" t="s">
        <v>171</v>
      </c>
      <c r="M16" s="2" t="s">
        <v>54</v>
      </c>
      <c r="N16" s="19" t="s">
        <v>37</v>
      </c>
      <c r="O16" s="19"/>
      <c r="P16" s="7"/>
      <c r="Q16" s="7">
        <v>44651</v>
      </c>
      <c r="R16" s="7">
        <v>44692</v>
      </c>
      <c r="S16" s="6">
        <f t="shared" si="1"/>
        <v>3</v>
      </c>
      <c r="T16" s="6" t="s">
        <v>161</v>
      </c>
      <c r="U16" s="7">
        <v>44614</v>
      </c>
      <c r="V16" s="7"/>
    </row>
    <row r="17" spans="1:22" ht="30">
      <c r="A17" s="6" t="s">
        <v>123</v>
      </c>
      <c r="B17" s="26" t="s">
        <v>129</v>
      </c>
      <c r="C17" s="158" t="s">
        <v>172</v>
      </c>
      <c r="D17" s="5" t="s">
        <v>125</v>
      </c>
      <c r="E17" s="7">
        <v>44634</v>
      </c>
      <c r="F17" s="7"/>
      <c r="G17" s="6">
        <f t="shared" ca="1" si="2"/>
        <v>4</v>
      </c>
      <c r="H17" s="7" t="s">
        <v>157</v>
      </c>
      <c r="I17" s="7" t="s">
        <v>157</v>
      </c>
      <c r="J17" s="7" t="s">
        <v>157</v>
      </c>
      <c r="K17" s="27" t="s">
        <v>27</v>
      </c>
      <c r="L17" s="2" t="s">
        <v>173</v>
      </c>
      <c r="M17" s="2" t="s">
        <v>32</v>
      </c>
      <c r="N17" s="19" t="s">
        <v>37</v>
      </c>
      <c r="O17" s="19"/>
      <c r="P17" s="7"/>
      <c r="Q17" s="7"/>
      <c r="R17" s="7"/>
      <c r="S17" s="6"/>
      <c r="T17" s="6" t="s">
        <v>174</v>
      </c>
      <c r="U17" s="7"/>
      <c r="V17" s="7" t="s">
        <v>175</v>
      </c>
    </row>
    <row r="18" spans="1:22" ht="60">
      <c r="A18" s="6" t="s">
        <v>123</v>
      </c>
      <c r="B18" s="26" t="s">
        <v>129</v>
      </c>
      <c r="C18" s="157" t="s">
        <v>176</v>
      </c>
      <c r="D18" s="5" t="s">
        <v>125</v>
      </c>
      <c r="E18" s="7">
        <v>44634</v>
      </c>
      <c r="F18" s="7"/>
      <c r="G18" s="6">
        <f t="shared" ca="1" si="2"/>
        <v>4</v>
      </c>
      <c r="H18" s="7" t="s">
        <v>157</v>
      </c>
      <c r="I18" s="7" t="s">
        <v>157</v>
      </c>
      <c r="J18" s="7" t="s">
        <v>157</v>
      </c>
      <c r="K18" s="27" t="s">
        <v>27</v>
      </c>
      <c r="L18" s="2" t="s">
        <v>177</v>
      </c>
      <c r="M18" s="2" t="s">
        <v>32</v>
      </c>
      <c r="N18" s="19" t="s">
        <v>37</v>
      </c>
      <c r="O18" s="19"/>
      <c r="P18" s="7"/>
      <c r="Q18" s="7">
        <v>44671</v>
      </c>
      <c r="R18" s="7"/>
      <c r="S18" s="6">
        <f t="shared" si="1"/>
        <v>4</v>
      </c>
      <c r="T18" s="6" t="s">
        <v>178</v>
      </c>
      <c r="U18" s="7"/>
      <c r="V18" s="7" t="s">
        <v>151</v>
      </c>
    </row>
    <row r="19" spans="1:22" ht="30">
      <c r="A19" s="6" t="s">
        <v>123</v>
      </c>
      <c r="B19" s="26" t="s">
        <v>129</v>
      </c>
      <c r="C19" s="158" t="s">
        <v>179</v>
      </c>
      <c r="D19" s="5" t="s">
        <v>125</v>
      </c>
      <c r="E19" s="7">
        <v>44634</v>
      </c>
      <c r="F19" s="7"/>
      <c r="G19" s="6">
        <f t="shared" ca="1" si="2"/>
        <v>4</v>
      </c>
      <c r="H19" s="7" t="s">
        <v>157</v>
      </c>
      <c r="I19" s="7" t="s">
        <v>157</v>
      </c>
      <c r="J19" s="7" t="s">
        <v>157</v>
      </c>
      <c r="K19" s="27" t="s">
        <v>27</v>
      </c>
      <c r="L19" s="2" t="s">
        <v>173</v>
      </c>
      <c r="M19" s="2" t="s">
        <v>32</v>
      </c>
      <c r="N19" s="19" t="s">
        <v>37</v>
      </c>
      <c r="O19" s="19"/>
      <c r="P19" s="7"/>
      <c r="Q19" s="7">
        <v>44671</v>
      </c>
      <c r="R19" s="7"/>
      <c r="S19" s="6"/>
      <c r="T19" s="6" t="s">
        <v>178</v>
      </c>
      <c r="U19" s="7"/>
      <c r="V19" s="7" t="s">
        <v>151</v>
      </c>
    </row>
    <row r="20" spans="1:22" ht="255">
      <c r="A20" s="6" t="s">
        <v>123</v>
      </c>
      <c r="B20" s="26" t="s">
        <v>129</v>
      </c>
      <c r="C20" s="45" t="s">
        <v>180</v>
      </c>
      <c r="D20" s="5" t="s">
        <v>125</v>
      </c>
      <c r="E20" s="7">
        <v>44564</v>
      </c>
      <c r="F20" s="7"/>
      <c r="G20" s="6">
        <f t="shared" ca="1" si="2"/>
        <v>74</v>
      </c>
      <c r="H20" s="7">
        <v>44575</v>
      </c>
      <c r="I20" s="7">
        <v>44575</v>
      </c>
      <c r="J20" s="7">
        <v>44575</v>
      </c>
      <c r="K20" s="27" t="s">
        <v>27</v>
      </c>
      <c r="L20" s="2" t="s">
        <v>181</v>
      </c>
      <c r="M20" s="2" t="s">
        <v>36</v>
      </c>
      <c r="N20" s="19" t="s">
        <v>37</v>
      </c>
      <c r="O20" s="19"/>
      <c r="P20" s="7"/>
      <c r="Q20" s="7">
        <v>44666</v>
      </c>
      <c r="R20" s="7">
        <v>44692</v>
      </c>
      <c r="S20" s="6">
        <f t="shared" si="1"/>
        <v>4</v>
      </c>
      <c r="T20" s="6" t="s">
        <v>141</v>
      </c>
      <c r="U20" s="7">
        <v>44627</v>
      </c>
      <c r="V20" s="7"/>
    </row>
    <row r="21" spans="1:22" ht="135">
      <c r="A21" s="6" t="s">
        <v>123</v>
      </c>
      <c r="B21" s="26" t="s">
        <v>129</v>
      </c>
      <c r="C21" s="45" t="s">
        <v>182</v>
      </c>
      <c r="D21" s="5" t="s">
        <v>125</v>
      </c>
      <c r="E21" s="7">
        <v>44582</v>
      </c>
      <c r="F21" s="7"/>
      <c r="G21" s="6">
        <f t="shared" ca="1" si="2"/>
        <v>56</v>
      </c>
      <c r="H21" s="7">
        <v>44593</v>
      </c>
      <c r="I21" s="7">
        <v>44593</v>
      </c>
      <c r="J21" s="7">
        <v>44593</v>
      </c>
      <c r="K21" s="27" t="s">
        <v>27</v>
      </c>
      <c r="L21" s="2" t="s">
        <v>183</v>
      </c>
      <c r="M21" s="2" t="s">
        <v>36</v>
      </c>
      <c r="N21" s="19" t="s">
        <v>37</v>
      </c>
      <c r="O21" s="19"/>
      <c r="P21" s="7"/>
      <c r="Q21" s="7">
        <v>44666</v>
      </c>
      <c r="R21" s="7"/>
      <c r="S21" s="6">
        <f t="shared" si="1"/>
        <v>4</v>
      </c>
      <c r="T21" s="6" t="s">
        <v>141</v>
      </c>
      <c r="U21" s="7">
        <v>44594</v>
      </c>
      <c r="V21" s="7"/>
    </row>
    <row r="22" spans="1:22" ht="120">
      <c r="A22" s="6" t="s">
        <v>123</v>
      </c>
      <c r="B22" s="26" t="s">
        <v>129</v>
      </c>
      <c r="C22" s="180" t="s">
        <v>184</v>
      </c>
      <c r="D22" s="5" t="s">
        <v>125</v>
      </c>
      <c r="E22" s="7">
        <v>44592</v>
      </c>
      <c r="F22" s="7"/>
      <c r="G22" s="6">
        <f t="shared" ca="1" si="2"/>
        <v>46</v>
      </c>
      <c r="H22" s="7">
        <v>44600</v>
      </c>
      <c r="I22" s="7">
        <v>44600</v>
      </c>
      <c r="J22" s="7">
        <v>44600</v>
      </c>
      <c r="K22" s="27" t="s">
        <v>27</v>
      </c>
      <c r="L22" s="2" t="s">
        <v>185</v>
      </c>
      <c r="M22" s="2" t="s">
        <v>28</v>
      </c>
      <c r="N22" s="19" t="s">
        <v>37</v>
      </c>
      <c r="O22" s="19"/>
      <c r="P22" s="7"/>
      <c r="Q22" s="7">
        <v>44671</v>
      </c>
      <c r="R22" s="7">
        <v>44692</v>
      </c>
      <c r="S22" s="6">
        <f t="shared" si="1"/>
        <v>4</v>
      </c>
      <c r="T22" s="6" t="s">
        <v>41</v>
      </c>
      <c r="U22" s="7">
        <v>44624</v>
      </c>
      <c r="V22" s="7" t="s">
        <v>151</v>
      </c>
    </row>
    <row r="23" spans="1:22" ht="150">
      <c r="A23" s="6" t="s">
        <v>123</v>
      </c>
      <c r="B23" s="26" t="s">
        <v>129</v>
      </c>
      <c r="C23" s="45" t="s">
        <v>186</v>
      </c>
      <c r="D23" s="5" t="s">
        <v>125</v>
      </c>
      <c r="E23" s="7">
        <v>44602</v>
      </c>
      <c r="F23" s="7"/>
      <c r="G23" s="6">
        <f t="shared" ca="1" si="2"/>
        <v>36</v>
      </c>
      <c r="H23" s="7">
        <v>44608</v>
      </c>
      <c r="I23" s="7">
        <v>44608</v>
      </c>
      <c r="J23" s="7">
        <v>44608</v>
      </c>
      <c r="K23" s="27" t="s">
        <v>27</v>
      </c>
      <c r="L23" s="2" t="s">
        <v>187</v>
      </c>
      <c r="M23" s="2" t="s">
        <v>36</v>
      </c>
      <c r="N23" s="19" t="s">
        <v>37</v>
      </c>
      <c r="O23" s="19"/>
      <c r="P23" s="7"/>
      <c r="Q23" s="7">
        <v>44666</v>
      </c>
      <c r="R23" s="7">
        <v>44692</v>
      </c>
      <c r="S23" s="6">
        <f t="shared" si="1"/>
        <v>4</v>
      </c>
      <c r="T23" s="6" t="s">
        <v>46</v>
      </c>
      <c r="U23" s="7">
        <v>44623</v>
      </c>
      <c r="V23" s="7"/>
    </row>
    <row r="24" spans="1:22" ht="120">
      <c r="A24" s="6" t="s">
        <v>123</v>
      </c>
      <c r="B24" s="26" t="s">
        <v>129</v>
      </c>
      <c r="C24" s="45" t="s">
        <v>188</v>
      </c>
      <c r="D24" s="5" t="s">
        <v>125</v>
      </c>
      <c r="E24" s="7">
        <v>44602</v>
      </c>
      <c r="F24" s="7"/>
      <c r="G24" s="6">
        <f t="shared" ca="1" si="2"/>
        <v>36</v>
      </c>
      <c r="H24" s="7">
        <v>44617</v>
      </c>
      <c r="I24" s="7">
        <v>44617</v>
      </c>
      <c r="J24" s="7">
        <v>44617</v>
      </c>
      <c r="K24" s="27" t="s">
        <v>27</v>
      </c>
      <c r="L24" s="2" t="s">
        <v>189</v>
      </c>
      <c r="M24" s="2" t="s">
        <v>28</v>
      </c>
      <c r="N24" s="19" t="s">
        <v>37</v>
      </c>
      <c r="O24" s="19"/>
      <c r="P24" s="7"/>
      <c r="Q24" s="7">
        <v>44671</v>
      </c>
      <c r="R24" s="7">
        <v>44692</v>
      </c>
      <c r="S24" s="6">
        <f t="shared" si="1"/>
        <v>4</v>
      </c>
      <c r="T24" s="6" t="s">
        <v>46</v>
      </c>
      <c r="U24" s="7">
        <v>44623</v>
      </c>
      <c r="V24" s="7" t="s">
        <v>151</v>
      </c>
    </row>
    <row r="25" spans="1:22" ht="90">
      <c r="A25" s="6" t="s">
        <v>123</v>
      </c>
      <c r="B25" s="26" t="s">
        <v>129</v>
      </c>
      <c r="C25" s="45" t="s">
        <v>190</v>
      </c>
      <c r="D25" s="5" t="s">
        <v>125</v>
      </c>
      <c r="E25" s="7">
        <v>44603</v>
      </c>
      <c r="F25" s="7"/>
      <c r="G25" s="6">
        <f t="shared" ca="1" si="2"/>
        <v>35</v>
      </c>
      <c r="H25" s="7">
        <v>44617</v>
      </c>
      <c r="I25" s="7">
        <v>44617</v>
      </c>
      <c r="J25" s="7">
        <v>44617</v>
      </c>
      <c r="K25" s="27" t="s">
        <v>27</v>
      </c>
      <c r="L25" s="2" t="s">
        <v>191</v>
      </c>
      <c r="M25" s="2" t="s">
        <v>28</v>
      </c>
      <c r="N25" s="19" t="s">
        <v>37</v>
      </c>
      <c r="O25" s="19"/>
      <c r="P25" s="7"/>
      <c r="Q25" s="7">
        <v>44671</v>
      </c>
      <c r="R25" s="7">
        <v>44692</v>
      </c>
      <c r="S25" s="6">
        <f t="shared" si="1"/>
        <v>4</v>
      </c>
      <c r="T25" s="26" t="s">
        <v>46</v>
      </c>
      <c r="U25" s="7">
        <v>44630</v>
      </c>
      <c r="V25" s="7" t="s">
        <v>151</v>
      </c>
    </row>
    <row r="26" spans="1:22" ht="60">
      <c r="A26" s="6" t="s">
        <v>123</v>
      </c>
      <c r="B26" s="26" t="s">
        <v>129</v>
      </c>
      <c r="C26" s="157" t="s">
        <v>192</v>
      </c>
      <c r="D26" s="5" t="s">
        <v>125</v>
      </c>
      <c r="E26" s="7">
        <v>44616</v>
      </c>
      <c r="F26" s="7"/>
      <c r="G26" s="6">
        <f t="shared" ca="1" si="2"/>
        <v>22</v>
      </c>
      <c r="H26" s="7">
        <v>44627</v>
      </c>
      <c r="I26" s="7">
        <v>44627</v>
      </c>
      <c r="J26" s="7">
        <v>44627</v>
      </c>
      <c r="K26" s="27" t="s">
        <v>27</v>
      </c>
      <c r="L26" s="2" t="s">
        <v>193</v>
      </c>
      <c r="M26" s="2" t="s">
        <v>28</v>
      </c>
      <c r="N26" s="19" t="s">
        <v>37</v>
      </c>
      <c r="O26" s="19"/>
      <c r="P26" s="7"/>
      <c r="Q26" s="7">
        <v>44712</v>
      </c>
      <c r="R26" s="7">
        <v>44693</v>
      </c>
      <c r="S26" s="6">
        <f t="shared" si="1"/>
        <v>5</v>
      </c>
      <c r="T26" s="26" t="s">
        <v>41</v>
      </c>
      <c r="U26" s="7">
        <v>44630</v>
      </c>
      <c r="V26" s="7" t="s">
        <v>151</v>
      </c>
    </row>
    <row r="27" spans="1:22" ht="321.75" customHeight="1">
      <c r="A27" s="6" t="s">
        <v>123</v>
      </c>
      <c r="B27" s="26" t="s">
        <v>25</v>
      </c>
      <c r="C27" s="101" t="s">
        <v>194</v>
      </c>
      <c r="D27" s="16" t="s">
        <v>125</v>
      </c>
      <c r="E27" s="22">
        <v>44519</v>
      </c>
      <c r="F27" s="22"/>
      <c r="G27" s="26">
        <f t="shared" ca="1" si="2"/>
        <v>119</v>
      </c>
      <c r="H27" s="22">
        <v>44540</v>
      </c>
      <c r="I27" s="22">
        <v>44540</v>
      </c>
      <c r="J27" s="22">
        <v>44540</v>
      </c>
      <c r="K27" s="27" t="s">
        <v>170</v>
      </c>
      <c r="L27" s="23" t="s">
        <v>195</v>
      </c>
      <c r="M27" s="23" t="s">
        <v>28</v>
      </c>
      <c r="N27" s="19" t="s">
        <v>37</v>
      </c>
      <c r="O27" s="28"/>
      <c r="P27" s="22"/>
      <c r="Q27" s="22">
        <v>44661</v>
      </c>
      <c r="R27" s="7">
        <v>44692</v>
      </c>
      <c r="S27" s="6">
        <f t="shared" si="1"/>
        <v>4</v>
      </c>
      <c r="T27" s="26" t="s">
        <v>161</v>
      </c>
      <c r="U27" s="113">
        <v>44629</v>
      </c>
      <c r="V27" s="7"/>
    </row>
    <row r="28" spans="1:22" ht="409.5">
      <c r="A28" s="26" t="s">
        <v>123</v>
      </c>
      <c r="B28" s="26" t="s">
        <v>129</v>
      </c>
      <c r="C28" s="83" t="s">
        <v>196</v>
      </c>
      <c r="D28" s="16" t="s">
        <v>125</v>
      </c>
      <c r="E28" s="22">
        <v>44456</v>
      </c>
      <c r="F28" s="22">
        <v>44476</v>
      </c>
      <c r="G28" s="26">
        <f t="shared" ca="1" si="2"/>
        <v>182</v>
      </c>
      <c r="H28" s="22">
        <v>44468</v>
      </c>
      <c r="I28" s="22">
        <v>44468</v>
      </c>
      <c r="J28" s="22">
        <v>44468</v>
      </c>
      <c r="K28" s="27" t="s">
        <v>27</v>
      </c>
      <c r="L28" s="23" t="s">
        <v>197</v>
      </c>
      <c r="M28" s="23" t="s">
        <v>36</v>
      </c>
      <c r="N28" s="28"/>
      <c r="O28" s="28"/>
      <c r="P28" s="22">
        <v>44489</v>
      </c>
      <c r="Q28" s="22">
        <v>44658</v>
      </c>
      <c r="R28" s="22">
        <v>44692</v>
      </c>
      <c r="S28" s="6">
        <f t="shared" si="1"/>
        <v>4</v>
      </c>
      <c r="T28" s="26" t="s">
        <v>41</v>
      </c>
      <c r="U28" s="22">
        <v>44559</v>
      </c>
      <c r="V28" s="7"/>
    </row>
    <row r="29" spans="1:22" ht="390">
      <c r="A29" s="26" t="s">
        <v>123</v>
      </c>
      <c r="B29" s="26" t="s">
        <v>129</v>
      </c>
      <c r="C29" s="44" t="s">
        <v>198</v>
      </c>
      <c r="D29" s="16" t="s">
        <v>125</v>
      </c>
      <c r="E29" s="22">
        <v>44441</v>
      </c>
      <c r="F29" s="22">
        <v>44454</v>
      </c>
      <c r="G29" s="26">
        <f t="shared" ca="1" si="2"/>
        <v>197</v>
      </c>
      <c r="H29" s="22">
        <v>44448</v>
      </c>
      <c r="I29" s="22">
        <v>44448</v>
      </c>
      <c r="J29" s="22">
        <v>44448</v>
      </c>
      <c r="K29" s="27" t="s">
        <v>27</v>
      </c>
      <c r="L29" s="23" t="s">
        <v>199</v>
      </c>
      <c r="M29" s="23" t="s">
        <v>44</v>
      </c>
      <c r="N29" s="28"/>
      <c r="O29" s="28"/>
      <c r="P29" s="22">
        <v>44466</v>
      </c>
      <c r="Q29" s="22">
        <v>44640</v>
      </c>
      <c r="R29" s="22">
        <v>44692</v>
      </c>
      <c r="S29" s="6">
        <f t="shared" si="1"/>
        <v>3</v>
      </c>
      <c r="T29" s="26" t="s">
        <v>23</v>
      </c>
      <c r="U29" s="113">
        <v>44609</v>
      </c>
      <c r="V29" s="7"/>
    </row>
    <row r="30" spans="1:22" ht="195">
      <c r="A30" s="6" t="s">
        <v>123</v>
      </c>
      <c r="B30" s="26" t="s">
        <v>60</v>
      </c>
      <c r="C30" s="69" t="s">
        <v>200</v>
      </c>
      <c r="D30" s="16" t="s">
        <v>125</v>
      </c>
      <c r="E30" s="22">
        <v>44582</v>
      </c>
      <c r="F30" s="22"/>
      <c r="G30" s="26">
        <f t="shared" ca="1" si="2"/>
        <v>56</v>
      </c>
      <c r="H30" s="22">
        <v>44592</v>
      </c>
      <c r="I30" s="22">
        <v>44592</v>
      </c>
      <c r="J30" s="22">
        <v>44592</v>
      </c>
      <c r="K30" s="27" t="s">
        <v>201</v>
      </c>
      <c r="L30" s="23" t="s">
        <v>202</v>
      </c>
      <c r="M30" s="23" t="s">
        <v>44</v>
      </c>
      <c r="N30" s="19" t="s">
        <v>37</v>
      </c>
      <c r="O30" s="28"/>
      <c r="P30" s="6"/>
      <c r="Q30" s="22">
        <v>44639</v>
      </c>
      <c r="R30" s="7"/>
      <c r="S30" s="6">
        <f t="shared" si="1"/>
        <v>3</v>
      </c>
      <c r="T30" s="26"/>
      <c r="U30" s="7">
        <v>44627</v>
      </c>
      <c r="V30" s="7"/>
    </row>
    <row r="31" spans="1:22" ht="409.5">
      <c r="A31" s="26" t="s">
        <v>142</v>
      </c>
      <c r="B31" s="26" t="s">
        <v>129</v>
      </c>
      <c r="C31" s="44" t="s">
        <v>203</v>
      </c>
      <c r="D31" s="16" t="s">
        <v>125</v>
      </c>
      <c r="E31" s="22">
        <v>44411</v>
      </c>
      <c r="F31" s="22">
        <v>44414</v>
      </c>
      <c r="G31" s="26">
        <f t="shared" ref="G31:G67" ca="1" si="3">$B$1-E31</f>
        <v>227</v>
      </c>
      <c r="H31" s="22">
        <v>44428</v>
      </c>
      <c r="I31" s="22">
        <v>44428</v>
      </c>
      <c r="J31" s="22">
        <v>44428</v>
      </c>
      <c r="K31" s="27" t="s">
        <v>27</v>
      </c>
      <c r="L31" s="23" t="s">
        <v>204</v>
      </c>
      <c r="M31" s="23" t="s">
        <v>44</v>
      </c>
      <c r="N31" s="19" t="s">
        <v>37</v>
      </c>
      <c r="O31" s="28" t="s">
        <v>205</v>
      </c>
      <c r="P31" s="22">
        <v>44435</v>
      </c>
      <c r="Q31" s="22">
        <v>44638</v>
      </c>
      <c r="R31" s="22">
        <v>44692</v>
      </c>
      <c r="S31" s="6">
        <f t="shared" si="1"/>
        <v>3</v>
      </c>
      <c r="T31" s="26" t="s">
        <v>46</v>
      </c>
      <c r="U31" s="22">
        <v>44606</v>
      </c>
      <c r="V31" s="7"/>
    </row>
    <row r="32" spans="1:22" ht="409.5">
      <c r="A32" s="26" t="s">
        <v>123</v>
      </c>
      <c r="B32" s="26" t="s">
        <v>129</v>
      </c>
      <c r="C32" s="83" t="s">
        <v>206</v>
      </c>
      <c r="D32" s="16" t="s">
        <v>125</v>
      </c>
      <c r="E32" s="22">
        <v>44456</v>
      </c>
      <c r="F32" s="22">
        <v>44480</v>
      </c>
      <c r="G32" s="26">
        <f t="shared" ref="G32:G44" ca="1" si="4">$B$1-E32</f>
        <v>182</v>
      </c>
      <c r="H32" s="22">
        <v>44468</v>
      </c>
      <c r="I32" s="22">
        <v>44468</v>
      </c>
      <c r="J32" s="22">
        <v>44477</v>
      </c>
      <c r="K32" s="27" t="s">
        <v>94</v>
      </c>
      <c r="L32" s="23" t="s">
        <v>207</v>
      </c>
      <c r="M32" s="23" t="s">
        <v>54</v>
      </c>
      <c r="N32" s="28"/>
      <c r="O32" s="28"/>
      <c r="P32" s="22">
        <v>44510</v>
      </c>
      <c r="Q32" s="22">
        <v>44642</v>
      </c>
      <c r="R32" s="22">
        <v>44692</v>
      </c>
      <c r="S32" s="6">
        <f t="shared" si="1"/>
        <v>3</v>
      </c>
      <c r="T32" s="26" t="s">
        <v>41</v>
      </c>
      <c r="U32" s="22">
        <v>44565</v>
      </c>
      <c r="V32" s="7" t="s">
        <v>151</v>
      </c>
    </row>
    <row r="33" spans="1:22" ht="390">
      <c r="A33" s="26" t="s">
        <v>123</v>
      </c>
      <c r="B33" s="26" t="s">
        <v>129</v>
      </c>
      <c r="C33" s="16" t="s">
        <v>208</v>
      </c>
      <c r="D33" s="16" t="s">
        <v>125</v>
      </c>
      <c r="E33" s="22">
        <v>44483</v>
      </c>
      <c r="F33" s="22"/>
      <c r="G33" s="26">
        <f t="shared" ca="1" si="4"/>
        <v>155</v>
      </c>
      <c r="H33" s="22">
        <v>44494</v>
      </c>
      <c r="I33" s="22">
        <v>44494</v>
      </c>
      <c r="J33" s="22">
        <v>44494</v>
      </c>
      <c r="K33" s="27" t="s">
        <v>27</v>
      </c>
      <c r="L33" s="23" t="s">
        <v>209</v>
      </c>
      <c r="M33" s="23" t="s">
        <v>44</v>
      </c>
      <c r="N33" s="28"/>
      <c r="O33" s="28"/>
      <c r="P33" s="22"/>
      <c r="Q33" s="22">
        <v>44643</v>
      </c>
      <c r="R33" s="22">
        <v>44692</v>
      </c>
      <c r="S33" s="6">
        <f t="shared" si="1"/>
        <v>3</v>
      </c>
      <c r="T33" s="26" t="s">
        <v>41</v>
      </c>
      <c r="U33" s="22">
        <v>44586</v>
      </c>
      <c r="V33" s="7" t="s">
        <v>151</v>
      </c>
    </row>
    <row r="34" spans="1:22" ht="30">
      <c r="A34" s="26" t="s">
        <v>123</v>
      </c>
      <c r="B34" s="26" t="s">
        <v>129</v>
      </c>
      <c r="C34" s="168" t="s">
        <v>210</v>
      </c>
      <c r="D34" s="16" t="s">
        <v>125</v>
      </c>
      <c r="E34" s="22">
        <v>44610</v>
      </c>
      <c r="F34" s="22"/>
      <c r="G34" s="26">
        <f t="shared" ca="1" si="4"/>
        <v>28</v>
      </c>
      <c r="H34" s="22">
        <v>44618</v>
      </c>
      <c r="I34" s="22">
        <v>44618</v>
      </c>
      <c r="J34" s="22">
        <v>44618</v>
      </c>
      <c r="K34" s="27" t="s">
        <v>211</v>
      </c>
      <c r="L34" s="23" t="s">
        <v>212</v>
      </c>
      <c r="M34" s="23" t="s">
        <v>28</v>
      </c>
      <c r="N34" s="19" t="s">
        <v>37</v>
      </c>
      <c r="O34" s="28"/>
      <c r="P34" s="26"/>
      <c r="Q34" s="22">
        <v>44701</v>
      </c>
      <c r="R34" s="22"/>
      <c r="S34" s="6">
        <f t="shared" si="1"/>
        <v>5</v>
      </c>
      <c r="T34" s="26" t="s">
        <v>41</v>
      </c>
      <c r="U34" s="22">
        <v>44629</v>
      </c>
      <c r="V34" s="7" t="s">
        <v>151</v>
      </c>
    </row>
    <row r="35" spans="1:22" ht="315">
      <c r="A35" s="26" t="s">
        <v>123</v>
      </c>
      <c r="B35" s="26" t="s">
        <v>25</v>
      </c>
      <c r="C35" s="101" t="s">
        <v>213</v>
      </c>
      <c r="D35" s="16" t="s">
        <v>125</v>
      </c>
      <c r="E35" s="22">
        <v>44517</v>
      </c>
      <c r="F35" s="79"/>
      <c r="G35" s="26">
        <f t="shared" ca="1" si="4"/>
        <v>121</v>
      </c>
      <c r="H35" s="22">
        <v>44534</v>
      </c>
      <c r="I35" s="22">
        <v>44534</v>
      </c>
      <c r="J35" s="22">
        <v>44534</v>
      </c>
      <c r="K35" s="27" t="s">
        <v>214</v>
      </c>
      <c r="L35" s="23" t="s">
        <v>215</v>
      </c>
      <c r="M35" s="23" t="s">
        <v>36</v>
      </c>
      <c r="N35" s="28"/>
      <c r="O35" s="28"/>
      <c r="P35" s="22"/>
      <c r="Q35" s="22">
        <v>44666</v>
      </c>
      <c r="R35" s="22">
        <v>44692</v>
      </c>
      <c r="S35" s="6">
        <f t="shared" si="1"/>
        <v>4</v>
      </c>
      <c r="T35" s="26" t="s">
        <v>161</v>
      </c>
      <c r="U35" s="113">
        <v>44629</v>
      </c>
      <c r="V35" s="7"/>
    </row>
    <row r="36" spans="1:22" ht="282.75" customHeight="1">
      <c r="A36" s="26" t="s">
        <v>123</v>
      </c>
      <c r="B36" s="26" t="s">
        <v>60</v>
      </c>
      <c r="C36" s="44" t="s">
        <v>216</v>
      </c>
      <c r="D36" s="16" t="s">
        <v>125</v>
      </c>
      <c r="E36" s="22">
        <v>44448</v>
      </c>
      <c r="F36" s="22">
        <v>44479</v>
      </c>
      <c r="G36" s="26">
        <f ca="1">$B$1-E36</f>
        <v>190</v>
      </c>
      <c r="H36" s="22">
        <v>44475</v>
      </c>
      <c r="I36" s="22">
        <v>44475</v>
      </c>
      <c r="J36" s="22">
        <v>44475</v>
      </c>
      <c r="K36" s="27" t="s">
        <v>53</v>
      </c>
      <c r="L36" s="23" t="s">
        <v>217</v>
      </c>
      <c r="M36" s="23" t="s">
        <v>54</v>
      </c>
      <c r="N36" s="28"/>
      <c r="O36" s="28"/>
      <c r="P36" s="26" t="s">
        <v>81</v>
      </c>
      <c r="Q36" s="22">
        <v>44655</v>
      </c>
      <c r="R36" s="22">
        <v>44692</v>
      </c>
      <c r="S36" s="6">
        <f t="shared" si="1"/>
        <v>4</v>
      </c>
      <c r="T36" s="26" t="s">
        <v>128</v>
      </c>
      <c r="U36" s="22">
        <v>44627</v>
      </c>
      <c r="V36" s="7" t="s">
        <v>151</v>
      </c>
    </row>
    <row r="37" spans="1:22" ht="120">
      <c r="A37" s="26" t="s">
        <v>123</v>
      </c>
      <c r="B37" s="26" t="s">
        <v>25</v>
      </c>
      <c r="C37" s="44" t="s">
        <v>218</v>
      </c>
      <c r="D37" s="16" t="s">
        <v>125</v>
      </c>
      <c r="E37" s="22">
        <v>44594</v>
      </c>
      <c r="F37" s="22"/>
      <c r="G37" s="26" t="e">
        <f>G40:G58=I37</f>
        <v>#VALUE!</v>
      </c>
      <c r="H37" s="22">
        <v>44621</v>
      </c>
      <c r="I37" s="22">
        <v>44621</v>
      </c>
      <c r="J37" s="22">
        <v>44621</v>
      </c>
      <c r="K37" s="27" t="s">
        <v>87</v>
      </c>
      <c r="L37" s="23" t="s">
        <v>219</v>
      </c>
      <c r="M37" s="23" t="s">
        <v>28</v>
      </c>
      <c r="N37" s="28"/>
      <c r="O37" s="28"/>
      <c r="P37" s="22"/>
      <c r="Q37" s="22">
        <v>44671</v>
      </c>
      <c r="R37" s="22">
        <v>44692</v>
      </c>
      <c r="S37" s="6">
        <f t="shared" si="1"/>
        <v>4</v>
      </c>
      <c r="T37" s="26" t="s">
        <v>161</v>
      </c>
      <c r="U37" s="22">
        <v>44629</v>
      </c>
      <c r="V37" s="7"/>
    </row>
    <row r="38" spans="1:22" ht="186.75" customHeight="1">
      <c r="A38" s="26" t="s">
        <v>123</v>
      </c>
      <c r="B38" s="26" t="s">
        <v>129</v>
      </c>
      <c r="C38" s="101" t="s">
        <v>220</v>
      </c>
      <c r="D38" s="16" t="s">
        <v>125</v>
      </c>
      <c r="E38" s="22">
        <v>44547</v>
      </c>
      <c r="F38" s="22"/>
      <c r="G38" s="26">
        <f t="shared" ca="1" si="4"/>
        <v>91</v>
      </c>
      <c r="H38" s="22">
        <v>44568</v>
      </c>
      <c r="I38" s="22">
        <v>44568</v>
      </c>
      <c r="J38" s="22">
        <v>44568</v>
      </c>
      <c r="K38" s="27" t="s">
        <v>27</v>
      </c>
      <c r="L38" s="23" t="s">
        <v>221</v>
      </c>
      <c r="M38" s="23" t="s">
        <v>36</v>
      </c>
      <c r="N38" s="28"/>
      <c r="O38" s="28"/>
      <c r="P38" s="26"/>
      <c r="Q38" s="22">
        <v>44671</v>
      </c>
      <c r="R38" s="22">
        <v>44692</v>
      </c>
      <c r="S38" s="6">
        <f t="shared" si="1"/>
        <v>4</v>
      </c>
      <c r="T38" s="26" t="s">
        <v>46</v>
      </c>
      <c r="U38" s="22">
        <v>44623</v>
      </c>
      <c r="V38" s="7"/>
    </row>
    <row r="39" spans="1:22" s="29" customFormat="1" ht="261.75" customHeight="1">
      <c r="A39" s="26" t="s">
        <v>123</v>
      </c>
      <c r="B39" s="26" t="s">
        <v>129</v>
      </c>
      <c r="C39" s="89" t="s">
        <v>222</v>
      </c>
      <c r="D39" s="16" t="s">
        <v>125</v>
      </c>
      <c r="E39" s="22">
        <v>44503</v>
      </c>
      <c r="F39" s="22"/>
      <c r="G39" s="26">
        <f ca="1">$B$1-E39</f>
        <v>135</v>
      </c>
      <c r="H39" s="22">
        <v>44516</v>
      </c>
      <c r="I39" s="22">
        <v>44516</v>
      </c>
      <c r="J39" s="22">
        <v>44516</v>
      </c>
      <c r="K39" s="27" t="s">
        <v>27</v>
      </c>
      <c r="L39" s="23" t="s">
        <v>223</v>
      </c>
      <c r="M39" s="23" t="s">
        <v>36</v>
      </c>
      <c r="N39" s="28"/>
      <c r="O39" s="28"/>
      <c r="P39" s="22"/>
      <c r="Q39" s="22">
        <v>44660</v>
      </c>
      <c r="R39" s="22">
        <v>44692</v>
      </c>
      <c r="S39" s="26">
        <f>IF(M39="8. ENTREGA PRIORITARIAS","OC Finalizada",IF(M39="9. DETENIDO","OC Detenida",IF(Q39=0,"Pendiente",IFERROR(MONTH(Q39),""))))</f>
        <v>4</v>
      </c>
      <c r="T39" s="26" t="s">
        <v>23</v>
      </c>
      <c r="U39" s="22">
        <v>44599</v>
      </c>
      <c r="V39" s="22"/>
    </row>
    <row r="40" spans="1:22" ht="180">
      <c r="A40" s="26" t="s">
        <v>123</v>
      </c>
      <c r="B40" s="26" t="s">
        <v>25</v>
      </c>
      <c r="C40" s="44" t="s">
        <v>224</v>
      </c>
      <c r="D40" s="16" t="s">
        <v>125</v>
      </c>
      <c r="E40" s="22">
        <v>44594</v>
      </c>
      <c r="F40" s="22"/>
      <c r="G40" s="26">
        <f ca="1">$B$1-E40</f>
        <v>44</v>
      </c>
      <c r="H40" s="22">
        <v>44606</v>
      </c>
      <c r="I40" s="22">
        <v>44606</v>
      </c>
      <c r="J40" s="22">
        <v>44606</v>
      </c>
      <c r="K40" s="27" t="s">
        <v>163</v>
      </c>
      <c r="L40" s="23" t="s">
        <v>225</v>
      </c>
      <c r="M40" s="23" t="s">
        <v>28</v>
      </c>
      <c r="N40" s="28"/>
      <c r="O40" s="28"/>
      <c r="P40" s="22"/>
      <c r="Q40" s="22">
        <v>44686</v>
      </c>
      <c r="R40" s="22">
        <v>44692</v>
      </c>
      <c r="S40" s="6">
        <f t="shared" si="1"/>
        <v>5</v>
      </c>
      <c r="T40" s="26" t="s">
        <v>226</v>
      </c>
      <c r="U40" s="22">
        <v>44622</v>
      </c>
      <c r="V40" s="7"/>
    </row>
    <row r="41" spans="1:22" ht="409.5">
      <c r="A41" s="26" t="s">
        <v>123</v>
      </c>
      <c r="B41" s="26" t="s">
        <v>60</v>
      </c>
      <c r="C41" s="83" t="s">
        <v>227</v>
      </c>
      <c r="D41" s="16" t="s">
        <v>125</v>
      </c>
      <c r="E41" s="22">
        <v>44448</v>
      </c>
      <c r="F41" s="22">
        <v>44477</v>
      </c>
      <c r="G41" s="26">
        <f ca="1">$B$1-E41</f>
        <v>190</v>
      </c>
      <c r="H41" s="22">
        <v>44466</v>
      </c>
      <c r="I41" s="22">
        <v>44466</v>
      </c>
      <c r="J41" s="22">
        <v>44466</v>
      </c>
      <c r="K41" s="27" t="s">
        <v>228</v>
      </c>
      <c r="L41" s="23" t="s">
        <v>229</v>
      </c>
      <c r="M41" s="23" t="s">
        <v>36</v>
      </c>
      <c r="N41" s="28"/>
      <c r="O41" s="28" t="s">
        <v>42</v>
      </c>
      <c r="P41" s="22">
        <v>44487</v>
      </c>
      <c r="Q41" s="22">
        <v>44700</v>
      </c>
      <c r="R41" s="22">
        <v>44692</v>
      </c>
      <c r="S41" s="26">
        <f>IF(M41="8. ENTREGA PRIORITARIAS","OC Finalizada",IF(M41="9. DETENIDO","OC Detenida",IF(Q41=0,"Pendiente",IFERROR(MONTH(Q41),""))))</f>
        <v>5</v>
      </c>
      <c r="T41" s="26" t="s">
        <v>128</v>
      </c>
      <c r="U41" s="22"/>
      <c r="V41" s="22" t="s">
        <v>151</v>
      </c>
    </row>
    <row r="42" spans="1:22" ht="409.5">
      <c r="A42" s="26" t="s">
        <v>123</v>
      </c>
      <c r="B42" s="26" t="s">
        <v>129</v>
      </c>
      <c r="C42" s="101" t="s">
        <v>230</v>
      </c>
      <c r="D42" s="16" t="s">
        <v>125</v>
      </c>
      <c r="E42" s="22">
        <v>44475</v>
      </c>
      <c r="F42" s="22">
        <v>44479</v>
      </c>
      <c r="G42" s="26">
        <f ca="1">$B$1-E42</f>
        <v>163</v>
      </c>
      <c r="H42" s="22">
        <v>44489</v>
      </c>
      <c r="I42" s="22">
        <v>44489</v>
      </c>
      <c r="J42" s="22">
        <v>44489</v>
      </c>
      <c r="K42" s="27" t="s">
        <v>27</v>
      </c>
      <c r="L42" s="23" t="s">
        <v>231</v>
      </c>
      <c r="M42" s="23" t="s">
        <v>54</v>
      </c>
      <c r="N42" s="28"/>
      <c r="O42" s="28"/>
      <c r="P42" s="22">
        <v>44515</v>
      </c>
      <c r="Q42" s="22">
        <v>44648</v>
      </c>
      <c r="R42" s="22">
        <v>44692</v>
      </c>
      <c r="S42" s="26">
        <f>IF(M42="8. ENTREGA PRIORITARIAS","OC Finalizada",IF(M42="9. DETENIDO","OC Detenida",IF(Q42=0,"Pendiente",IFERROR(MONTH(Q42),""))))</f>
        <v>3</v>
      </c>
      <c r="T42" s="26" t="s">
        <v>46</v>
      </c>
      <c r="U42" s="22">
        <v>44530</v>
      </c>
      <c r="V42" s="7"/>
    </row>
    <row r="43" spans="1:22" ht="409.5">
      <c r="A43" s="26" t="s">
        <v>123</v>
      </c>
      <c r="B43" s="26" t="s">
        <v>129</v>
      </c>
      <c r="C43" s="179" t="s">
        <v>232</v>
      </c>
      <c r="D43" s="16" t="s">
        <v>125</v>
      </c>
      <c r="E43" s="22">
        <v>44462</v>
      </c>
      <c r="F43" s="22">
        <v>44470</v>
      </c>
      <c r="G43" s="26">
        <f ca="1">$B$1-E43</f>
        <v>176</v>
      </c>
      <c r="H43" s="22">
        <v>44469</v>
      </c>
      <c r="I43" s="22">
        <v>44469</v>
      </c>
      <c r="J43" s="22">
        <v>44474</v>
      </c>
      <c r="K43" s="27" t="s">
        <v>27</v>
      </c>
      <c r="L43" s="23" t="s">
        <v>233</v>
      </c>
      <c r="M43" s="23" t="s">
        <v>36</v>
      </c>
      <c r="N43" s="28"/>
      <c r="O43" s="28"/>
      <c r="P43" s="22">
        <v>44498</v>
      </c>
      <c r="Q43" s="22">
        <v>44671</v>
      </c>
      <c r="R43" s="22">
        <v>44692</v>
      </c>
      <c r="S43" s="26">
        <f>IF(M43="8. ENTREGA PRIORITARIAS","OC Finalizada",IF(M43="9. DETENIDO","OC Detenida",IF(Q43=0,"Pendiente",IFERROR(MONTH(Q43),""))))</f>
        <v>4</v>
      </c>
      <c r="T43" s="26" t="s">
        <v>46</v>
      </c>
      <c r="U43" s="22">
        <v>44635</v>
      </c>
      <c r="V43" s="22" t="s">
        <v>151</v>
      </c>
    </row>
    <row r="44" spans="1:22" ht="409.5">
      <c r="A44" s="26" t="s">
        <v>123</v>
      </c>
      <c r="B44" s="26" t="s">
        <v>129</v>
      </c>
      <c r="C44" s="132" t="s">
        <v>234</v>
      </c>
      <c r="D44" s="16" t="s">
        <v>125</v>
      </c>
      <c r="E44" s="22">
        <v>44498</v>
      </c>
      <c r="F44" s="22"/>
      <c r="G44" s="26">
        <f t="shared" ca="1" si="4"/>
        <v>140</v>
      </c>
      <c r="H44" s="22">
        <v>44517</v>
      </c>
      <c r="I44" s="22">
        <v>44517</v>
      </c>
      <c r="J44" s="22">
        <v>44517</v>
      </c>
      <c r="K44" s="27" t="s">
        <v>27</v>
      </c>
      <c r="L44" s="23" t="s">
        <v>235</v>
      </c>
      <c r="M44" s="23" t="s">
        <v>36</v>
      </c>
      <c r="N44" s="28"/>
      <c r="O44" s="28"/>
      <c r="P44" s="22"/>
      <c r="Q44" s="22">
        <v>44659</v>
      </c>
      <c r="R44" s="22">
        <v>44692</v>
      </c>
      <c r="S44" s="6">
        <f t="shared" si="1"/>
        <v>4</v>
      </c>
      <c r="T44" s="26" t="s">
        <v>23</v>
      </c>
      <c r="U44" s="22">
        <v>44599</v>
      </c>
      <c r="V44" s="7"/>
    </row>
    <row r="45" spans="1:22" ht="375">
      <c r="A45" s="26" t="s">
        <v>123</v>
      </c>
      <c r="B45" s="26" t="s">
        <v>129</v>
      </c>
      <c r="C45" s="101" t="s">
        <v>236</v>
      </c>
      <c r="D45" s="16" t="s">
        <v>125</v>
      </c>
      <c r="E45" s="22">
        <v>44495</v>
      </c>
      <c r="F45" s="22"/>
      <c r="G45" s="26">
        <f ca="1">$B$1-E45</f>
        <v>143</v>
      </c>
      <c r="H45" s="22">
        <v>44510</v>
      </c>
      <c r="I45" s="22">
        <v>44510</v>
      </c>
      <c r="J45" s="22">
        <v>44510</v>
      </c>
      <c r="K45" s="27" t="s">
        <v>27</v>
      </c>
      <c r="L45" s="23" t="s">
        <v>237</v>
      </c>
      <c r="M45" s="23" t="s">
        <v>54</v>
      </c>
      <c r="N45" s="28"/>
      <c r="O45" s="28"/>
      <c r="P45" s="22"/>
      <c r="Q45" s="22">
        <v>44651</v>
      </c>
      <c r="R45" s="22">
        <v>44692</v>
      </c>
      <c r="S45" s="26">
        <f>IF(M45="8. ENTREGA PRIORITARIAS","OC Finalizada",IF(M45="9. DETENIDO","OC Detenida",IF(Q45=0,"Pendiente",IFERROR(MONTH(Q45),""))))</f>
        <v>3</v>
      </c>
      <c r="T45" s="26" t="s">
        <v>46</v>
      </c>
      <c r="U45" s="22">
        <v>44593</v>
      </c>
      <c r="V45" s="22" t="s">
        <v>151</v>
      </c>
    </row>
    <row r="46" spans="1:22" ht="409.5">
      <c r="A46" s="26" t="s">
        <v>123</v>
      </c>
      <c r="B46" s="26" t="s">
        <v>129</v>
      </c>
      <c r="C46" s="44" t="s">
        <v>238</v>
      </c>
      <c r="D46" s="16" t="s">
        <v>125</v>
      </c>
      <c r="E46" s="22">
        <v>44418</v>
      </c>
      <c r="F46" s="22">
        <v>44422</v>
      </c>
      <c r="G46" s="26">
        <f ca="1">$B$1-E46</f>
        <v>220</v>
      </c>
      <c r="H46" s="22">
        <v>44426</v>
      </c>
      <c r="I46" s="22">
        <v>44426</v>
      </c>
      <c r="J46" s="22">
        <v>44427</v>
      </c>
      <c r="K46" s="27" t="s">
        <v>135</v>
      </c>
      <c r="L46" s="23" t="s">
        <v>239</v>
      </c>
      <c r="M46" s="23" t="s">
        <v>44</v>
      </c>
      <c r="N46" s="28"/>
      <c r="O46" s="28" t="s">
        <v>205</v>
      </c>
      <c r="P46" s="22">
        <v>44436</v>
      </c>
      <c r="Q46" s="22">
        <v>44638</v>
      </c>
      <c r="R46" s="22">
        <v>44692</v>
      </c>
      <c r="S46" s="26">
        <f>IF(M46="8. ENTREGA PRIORITARIAS","OC Finalizada",IF(M46="9. DETENIDO","OC Detenida",IF(Q46=0,"Pendiente",IFERROR(MONTH(Q46),""))))</f>
        <v>3</v>
      </c>
      <c r="T46" s="26" t="s">
        <v>46</v>
      </c>
      <c r="U46" s="113">
        <v>44530</v>
      </c>
      <c r="V46" s="7"/>
    </row>
    <row r="47" spans="1:22" ht="409.5">
      <c r="A47" s="26" t="s">
        <v>123</v>
      </c>
      <c r="B47" s="26" t="s">
        <v>60</v>
      </c>
      <c r="C47" s="44" t="s">
        <v>240</v>
      </c>
      <c r="D47" s="16" t="s">
        <v>241</v>
      </c>
      <c r="E47" s="22">
        <v>44390</v>
      </c>
      <c r="F47" s="22">
        <v>44473</v>
      </c>
      <c r="G47" s="26">
        <f ca="1">$B$1-E47</f>
        <v>248</v>
      </c>
      <c r="H47" s="22">
        <v>44398</v>
      </c>
      <c r="I47" s="22">
        <v>44398</v>
      </c>
      <c r="J47" s="22">
        <v>44399</v>
      </c>
      <c r="K47" s="27" t="s">
        <v>53</v>
      </c>
      <c r="L47" s="23" t="s">
        <v>242</v>
      </c>
      <c r="M47" s="23" t="s">
        <v>36</v>
      </c>
      <c r="N47" s="28"/>
      <c r="O47" s="28" t="s">
        <v>42</v>
      </c>
      <c r="P47" s="22">
        <v>44452</v>
      </c>
      <c r="Q47" s="22">
        <v>44655</v>
      </c>
      <c r="R47" s="22">
        <v>44692</v>
      </c>
      <c r="S47" s="6">
        <f t="shared" si="1"/>
        <v>4</v>
      </c>
      <c r="T47" s="26" t="s">
        <v>128</v>
      </c>
      <c r="U47" s="22">
        <v>44627</v>
      </c>
      <c r="V47" s="7" t="s">
        <v>151</v>
      </c>
    </row>
    <row r="48" spans="1:22" s="29" customFormat="1" ht="409.5">
      <c r="A48" s="26" t="s">
        <v>123</v>
      </c>
      <c r="B48" s="26" t="s">
        <v>129</v>
      </c>
      <c r="C48" s="44" t="s">
        <v>243</v>
      </c>
      <c r="D48" s="16" t="s">
        <v>125</v>
      </c>
      <c r="E48" s="22">
        <v>44432</v>
      </c>
      <c r="F48" s="22">
        <v>44452</v>
      </c>
      <c r="G48" s="26">
        <f t="shared" ca="1" si="3"/>
        <v>206</v>
      </c>
      <c r="H48" s="22">
        <v>44448</v>
      </c>
      <c r="I48" s="22">
        <v>44448</v>
      </c>
      <c r="J48" s="22">
        <v>44448</v>
      </c>
      <c r="K48" s="123" t="s">
        <v>27</v>
      </c>
      <c r="L48" s="23" t="s">
        <v>244</v>
      </c>
      <c r="M48" s="23" t="s">
        <v>44</v>
      </c>
      <c r="N48" s="28"/>
      <c r="O48" s="28"/>
      <c r="P48" s="22">
        <v>44499</v>
      </c>
      <c r="Q48" s="22">
        <v>44655</v>
      </c>
      <c r="R48" s="22">
        <v>44692</v>
      </c>
      <c r="S48" s="6">
        <f t="shared" si="1"/>
        <v>4</v>
      </c>
      <c r="T48" s="26" t="s">
        <v>41</v>
      </c>
      <c r="U48" s="22">
        <v>44586</v>
      </c>
      <c r="V48" s="7"/>
    </row>
    <row r="49" spans="1:22" ht="215.25" customHeight="1">
      <c r="A49" s="38" t="s">
        <v>123</v>
      </c>
      <c r="B49" s="38" t="s">
        <v>245</v>
      </c>
      <c r="C49" s="172" t="s">
        <v>246</v>
      </c>
      <c r="D49" s="14" t="s">
        <v>125</v>
      </c>
      <c r="E49" s="12">
        <v>44620</v>
      </c>
      <c r="F49" s="12"/>
      <c r="G49" s="38">
        <f ca="1">$B$1-E49</f>
        <v>18</v>
      </c>
      <c r="H49" s="12">
        <v>44404</v>
      </c>
      <c r="I49" s="12">
        <v>44404</v>
      </c>
      <c r="J49" s="12">
        <v>44404</v>
      </c>
      <c r="K49" s="25" t="s">
        <v>62</v>
      </c>
      <c r="L49" s="13" t="s">
        <v>247</v>
      </c>
      <c r="M49" s="13" t="s">
        <v>68</v>
      </c>
      <c r="N49" s="21" t="s">
        <v>69</v>
      </c>
      <c r="O49" s="21"/>
      <c r="P49" s="12"/>
      <c r="Q49" s="12"/>
      <c r="R49" s="12">
        <v>44692</v>
      </c>
      <c r="S49" s="38" t="str">
        <f>IF(M49="8. ENTREGA PRIORITARIAS","OC Finalizada",IF(M49="9. DETENIDO","OC Detenida",IF(Q49=0,"Pendiente",IFERROR(MONTH(Q49),""))))</f>
        <v>OC Detenida</v>
      </c>
      <c r="T49" s="38" t="s">
        <v>128</v>
      </c>
      <c r="U49" s="12"/>
      <c r="V49" s="12" t="s">
        <v>151</v>
      </c>
    </row>
    <row r="50" spans="1:22" s="29" customFormat="1">
      <c r="A50" s="38" t="s">
        <v>123</v>
      </c>
      <c r="B50" s="38" t="s">
        <v>248</v>
      </c>
      <c r="C50" s="46" t="s">
        <v>249</v>
      </c>
      <c r="D50" s="14" t="s">
        <v>125</v>
      </c>
      <c r="E50" s="12">
        <v>44592</v>
      </c>
      <c r="F50" s="12"/>
      <c r="G50" s="38">
        <f t="shared" ca="1" si="3"/>
        <v>46</v>
      </c>
      <c r="H50" s="12">
        <v>44607</v>
      </c>
      <c r="I50" s="12">
        <v>44607</v>
      </c>
      <c r="J50" s="12">
        <v>44607</v>
      </c>
      <c r="K50" s="114"/>
      <c r="L50" s="13" t="s">
        <v>250</v>
      </c>
      <c r="M50" s="13" t="s">
        <v>68</v>
      </c>
      <c r="N50" s="21" t="s">
        <v>75</v>
      </c>
      <c r="O50" s="21"/>
      <c r="P50" s="12"/>
      <c r="Q50" s="12"/>
      <c r="R50" s="12">
        <v>44692</v>
      </c>
      <c r="S50" s="6" t="str">
        <f t="shared" si="1"/>
        <v>OC Detenida</v>
      </c>
      <c r="T50" s="38"/>
      <c r="U50" s="12"/>
      <c r="V50" s="7" t="s">
        <v>151</v>
      </c>
    </row>
    <row r="51" spans="1:22" ht="240">
      <c r="A51" s="38" t="s">
        <v>123</v>
      </c>
      <c r="B51" s="38" t="s">
        <v>60</v>
      </c>
      <c r="C51" s="87" t="s">
        <v>251</v>
      </c>
      <c r="D51" s="14" t="s">
        <v>125</v>
      </c>
      <c r="E51" s="12">
        <v>44518</v>
      </c>
      <c r="F51" s="12"/>
      <c r="G51" s="38">
        <f t="shared" ref="G51:G58" ca="1" si="5">$B$1-E51</f>
        <v>120</v>
      </c>
      <c r="H51" s="12">
        <v>44532</v>
      </c>
      <c r="I51" s="12">
        <v>44532</v>
      </c>
      <c r="J51" s="12">
        <v>44532</v>
      </c>
      <c r="K51" s="25" t="s">
        <v>252</v>
      </c>
      <c r="L51" s="13" t="s">
        <v>253</v>
      </c>
      <c r="M51" s="13" t="s">
        <v>68</v>
      </c>
      <c r="N51" s="21" t="s">
        <v>69</v>
      </c>
      <c r="O51" s="21"/>
      <c r="P51" s="38" t="s">
        <v>127</v>
      </c>
      <c r="Q51" s="12"/>
      <c r="R51" s="12">
        <v>44692</v>
      </c>
      <c r="S51" s="6" t="str">
        <f t="shared" si="1"/>
        <v>OC Detenida</v>
      </c>
      <c r="T51" s="38" t="s">
        <v>128</v>
      </c>
      <c r="U51" s="12"/>
      <c r="V51" s="7"/>
    </row>
    <row r="52" spans="1:22" ht="135">
      <c r="A52" s="38" t="s">
        <v>123</v>
      </c>
      <c r="B52" s="38" t="s">
        <v>25</v>
      </c>
      <c r="C52" s="172" t="s">
        <v>254</v>
      </c>
      <c r="D52" s="14" t="s">
        <v>125</v>
      </c>
      <c r="E52" s="12">
        <v>44615</v>
      </c>
      <c r="F52" s="12"/>
      <c r="G52" s="38">
        <f ca="1">$B$1-E52</f>
        <v>23</v>
      </c>
      <c r="H52" s="12">
        <v>44627</v>
      </c>
      <c r="I52" s="12">
        <v>44627</v>
      </c>
      <c r="J52" s="12">
        <v>44627</v>
      </c>
      <c r="K52" s="25" t="s">
        <v>255</v>
      </c>
      <c r="L52" s="13" t="s">
        <v>256</v>
      </c>
      <c r="M52" s="13" t="s">
        <v>68</v>
      </c>
      <c r="N52" s="21" t="s">
        <v>37</v>
      </c>
      <c r="O52" s="21"/>
      <c r="P52" s="12"/>
      <c r="Q52" s="12"/>
      <c r="R52" s="12"/>
      <c r="S52" s="38" t="str">
        <f>IF(M52="8. ENTREGA PRIORITARIAS","OC Finalizada",IF(M52="9. DETENIDO","OC Detenida",IF(Q52=0,"Pendiente",IFERROR(MONTH(Q52),""))))</f>
        <v>OC Detenida</v>
      </c>
      <c r="T52" s="38" t="s">
        <v>168</v>
      </c>
      <c r="U52" s="12">
        <v>44635</v>
      </c>
      <c r="V52" s="12" t="s">
        <v>257</v>
      </c>
    </row>
    <row r="53" spans="1:22" s="29" customFormat="1" ht="409.5">
      <c r="A53" s="38" t="s">
        <v>123</v>
      </c>
      <c r="B53" s="38" t="s">
        <v>129</v>
      </c>
      <c r="C53" s="46" t="s">
        <v>258</v>
      </c>
      <c r="D53" s="14" t="s">
        <v>125</v>
      </c>
      <c r="E53" s="12"/>
      <c r="F53" s="12">
        <v>44414</v>
      </c>
      <c r="G53" s="38">
        <f ca="1">$B$1-E53</f>
        <v>44638</v>
      </c>
      <c r="H53" s="12">
        <v>44412</v>
      </c>
      <c r="I53" s="12">
        <v>44412</v>
      </c>
      <c r="J53" s="12">
        <v>44413</v>
      </c>
      <c r="K53" s="25" t="s">
        <v>94</v>
      </c>
      <c r="L53" s="13" t="s">
        <v>259</v>
      </c>
      <c r="M53" s="13" t="s">
        <v>68</v>
      </c>
      <c r="N53" s="21" t="s">
        <v>260</v>
      </c>
      <c r="O53" s="21" t="s">
        <v>42</v>
      </c>
      <c r="P53" s="12">
        <v>44428</v>
      </c>
      <c r="Q53" s="12"/>
      <c r="R53" s="12">
        <v>44692</v>
      </c>
      <c r="S53" s="6" t="str">
        <f t="shared" si="1"/>
        <v>OC Detenida</v>
      </c>
      <c r="T53" s="38" t="s">
        <v>46</v>
      </c>
      <c r="U53" s="12">
        <v>44526</v>
      </c>
      <c r="V53" s="7" t="s">
        <v>151</v>
      </c>
    </row>
    <row r="54" spans="1:22" ht="360">
      <c r="A54" s="38" t="s">
        <v>123</v>
      </c>
      <c r="B54" s="38" t="s">
        <v>129</v>
      </c>
      <c r="C54" s="46" t="s">
        <v>261</v>
      </c>
      <c r="D54" s="14" t="s">
        <v>125</v>
      </c>
      <c r="E54" s="12">
        <v>44575</v>
      </c>
      <c r="F54" s="12"/>
      <c r="G54" s="38">
        <f t="shared" ca="1" si="5"/>
        <v>63</v>
      </c>
      <c r="H54" s="12">
        <v>44585</v>
      </c>
      <c r="I54" s="12">
        <v>44585</v>
      </c>
      <c r="J54" s="12">
        <v>44585</v>
      </c>
      <c r="K54" s="25" t="s">
        <v>27</v>
      </c>
      <c r="L54" s="13" t="s">
        <v>262</v>
      </c>
      <c r="M54" s="13" t="s">
        <v>68</v>
      </c>
      <c r="N54" s="21" t="s">
        <v>263</v>
      </c>
      <c r="O54" s="21"/>
      <c r="P54" s="12"/>
      <c r="Q54" s="12"/>
      <c r="R54" s="12">
        <v>44692</v>
      </c>
      <c r="S54" s="6" t="str">
        <f t="shared" si="1"/>
        <v>OC Detenida</v>
      </c>
      <c r="T54" s="38" t="s">
        <v>141</v>
      </c>
      <c r="U54" s="12">
        <v>44636</v>
      </c>
      <c r="V54" s="7" t="s">
        <v>151</v>
      </c>
    </row>
    <row r="55" spans="1:22" ht="34.5" customHeight="1">
      <c r="A55" s="38" t="s">
        <v>123</v>
      </c>
      <c r="B55" s="38" t="s">
        <v>60</v>
      </c>
      <c r="C55" s="87" t="s">
        <v>264</v>
      </c>
      <c r="D55" s="14" t="s">
        <v>125</v>
      </c>
      <c r="E55" s="12">
        <v>44518</v>
      </c>
      <c r="F55" s="12"/>
      <c r="G55" s="38">
        <f ca="1">$B$1-E55</f>
        <v>120</v>
      </c>
      <c r="H55" s="12">
        <v>44536</v>
      </c>
      <c r="I55" s="12">
        <v>44536</v>
      </c>
      <c r="J55" s="12">
        <v>44536</v>
      </c>
      <c r="K55" s="25" t="s">
        <v>252</v>
      </c>
      <c r="L55" s="13" t="s">
        <v>265</v>
      </c>
      <c r="M55" s="13" t="s">
        <v>68</v>
      </c>
      <c r="N55" s="21" t="s">
        <v>69</v>
      </c>
      <c r="O55" s="21"/>
      <c r="P55" s="38" t="s">
        <v>127</v>
      </c>
      <c r="Q55" s="12"/>
      <c r="R55" s="12">
        <v>44692</v>
      </c>
      <c r="S55" s="6" t="str">
        <f t="shared" si="1"/>
        <v>OC Detenida</v>
      </c>
      <c r="T55" s="38" t="s">
        <v>128</v>
      </c>
      <c r="U55" s="12">
        <v>44635</v>
      </c>
      <c r="V55" s="7"/>
    </row>
    <row r="56" spans="1:22" ht="165">
      <c r="A56" s="38" t="s">
        <v>123</v>
      </c>
      <c r="B56" s="38" t="s">
        <v>129</v>
      </c>
      <c r="C56" s="46" t="s">
        <v>266</v>
      </c>
      <c r="D56" s="14" t="s">
        <v>125</v>
      </c>
      <c r="E56" s="12">
        <v>44586</v>
      </c>
      <c r="F56" s="12"/>
      <c r="G56" s="38">
        <f ca="1">$B$1-E56</f>
        <v>52</v>
      </c>
      <c r="H56" s="12">
        <v>44593</v>
      </c>
      <c r="I56" s="12">
        <v>44593</v>
      </c>
      <c r="J56" s="12">
        <v>44593</v>
      </c>
      <c r="K56" s="25" t="s">
        <v>27</v>
      </c>
      <c r="L56" s="13" t="s">
        <v>267</v>
      </c>
      <c r="M56" s="13" t="s">
        <v>68</v>
      </c>
      <c r="N56" s="21" t="s">
        <v>268</v>
      </c>
      <c r="O56" s="21"/>
      <c r="P56" s="12"/>
      <c r="Q56" s="12"/>
      <c r="R56" s="12">
        <v>44692</v>
      </c>
      <c r="S56" s="38" t="str">
        <f>IF(M56="8. ENTREGA PRIORITARIAS","OC Finalizada",IF(M56="9. DETENIDO","OC Detenida",IF(Q56=0,"Pendiente",IFERROR(MONTH(Q56),""))))</f>
        <v>OC Detenida</v>
      </c>
      <c r="T56" s="38" t="s">
        <v>141</v>
      </c>
      <c r="U56" s="12">
        <v>44623</v>
      </c>
      <c r="V56" s="12"/>
    </row>
    <row r="57" spans="1:22" ht="405">
      <c r="A57" s="38" t="s">
        <v>123</v>
      </c>
      <c r="B57" s="38" t="s">
        <v>129</v>
      </c>
      <c r="C57" s="87" t="s">
        <v>269</v>
      </c>
      <c r="D57" s="14" t="s">
        <v>125</v>
      </c>
      <c r="E57" s="12">
        <v>44505</v>
      </c>
      <c r="F57" s="12"/>
      <c r="G57" s="38">
        <f ca="1">$B$1-E57</f>
        <v>133</v>
      </c>
      <c r="H57" s="12">
        <v>44519</v>
      </c>
      <c r="I57" s="12">
        <v>44519</v>
      </c>
      <c r="J57" s="12">
        <v>44519</v>
      </c>
      <c r="K57" s="25" t="s">
        <v>27</v>
      </c>
      <c r="L57" s="13" t="s">
        <v>270</v>
      </c>
      <c r="M57" s="13" t="s">
        <v>68</v>
      </c>
      <c r="N57" s="21" t="s">
        <v>268</v>
      </c>
      <c r="O57" s="21"/>
      <c r="P57" s="12"/>
      <c r="Q57" s="12"/>
      <c r="R57" s="12">
        <v>44692</v>
      </c>
      <c r="S57" s="38" t="str">
        <f>IF(M57="8. ENTREGA PRIORITARIAS","OC Finalizada",IF(M57="9. DETENIDO","OC Detenida",IF(Q57=0,"Pendiente",IFERROR(MONTH(Q57),""))))</f>
        <v>OC Detenida</v>
      </c>
      <c r="T57" s="38" t="s">
        <v>271</v>
      </c>
      <c r="U57" s="12">
        <v>44623</v>
      </c>
      <c r="V57" s="7"/>
    </row>
    <row r="58" spans="1:22" ht="409.5">
      <c r="A58" s="38" t="s">
        <v>123</v>
      </c>
      <c r="B58" s="38" t="s">
        <v>129</v>
      </c>
      <c r="C58" s="87" t="s">
        <v>272</v>
      </c>
      <c r="D58" s="14" t="s">
        <v>125</v>
      </c>
      <c r="E58" s="12">
        <v>44540</v>
      </c>
      <c r="F58" s="12"/>
      <c r="G58" s="38">
        <f t="shared" ca="1" si="5"/>
        <v>98</v>
      </c>
      <c r="H58" s="12">
        <v>44564</v>
      </c>
      <c r="I58" s="12">
        <v>44564</v>
      </c>
      <c r="J58" s="12">
        <v>44564</v>
      </c>
      <c r="K58" s="25" t="s">
        <v>27</v>
      </c>
      <c r="L58" s="13" t="s">
        <v>273</v>
      </c>
      <c r="M58" s="13" t="s">
        <v>68</v>
      </c>
      <c r="N58" s="21" t="s">
        <v>72</v>
      </c>
      <c r="O58" s="21"/>
      <c r="P58" s="12"/>
      <c r="Q58" s="12"/>
      <c r="R58" s="12">
        <v>44692</v>
      </c>
      <c r="S58" s="6" t="str">
        <f t="shared" si="1"/>
        <v>OC Detenida</v>
      </c>
      <c r="T58" s="38" t="s">
        <v>141</v>
      </c>
      <c r="U58" s="12">
        <v>44636</v>
      </c>
      <c r="V58" s="7" t="s">
        <v>151</v>
      </c>
    </row>
    <row r="59" spans="1:22" ht="225">
      <c r="A59" s="38" t="s">
        <v>123</v>
      </c>
      <c r="B59" s="38" t="s">
        <v>129</v>
      </c>
      <c r="C59" s="87" t="s">
        <v>274</v>
      </c>
      <c r="D59" s="14" t="s">
        <v>125</v>
      </c>
      <c r="E59" s="12">
        <v>44552</v>
      </c>
      <c r="F59" s="12"/>
      <c r="G59" s="38">
        <f ca="1">$B$1-E59</f>
        <v>86</v>
      </c>
      <c r="H59" s="12">
        <v>44564</v>
      </c>
      <c r="I59" s="12">
        <v>44564</v>
      </c>
      <c r="J59" s="12">
        <v>44564</v>
      </c>
      <c r="K59" s="25" t="s">
        <v>27</v>
      </c>
      <c r="L59" s="13" t="s">
        <v>275</v>
      </c>
      <c r="M59" s="13" t="s">
        <v>68</v>
      </c>
      <c r="N59" s="21" t="s">
        <v>69</v>
      </c>
      <c r="O59" s="21"/>
      <c r="P59" s="12"/>
      <c r="Q59" s="12"/>
      <c r="R59" s="12">
        <v>44692</v>
      </c>
      <c r="S59" s="6" t="str">
        <f t="shared" si="1"/>
        <v>OC Detenida</v>
      </c>
      <c r="T59" s="38" t="s">
        <v>138</v>
      </c>
      <c r="U59" s="12"/>
      <c r="V59" s="7" t="s">
        <v>151</v>
      </c>
    </row>
    <row r="60" spans="1:22" ht="186.75" customHeight="1">
      <c r="A60" s="38" t="s">
        <v>123</v>
      </c>
      <c r="B60" s="38" t="s">
        <v>16</v>
      </c>
      <c r="C60" s="46" t="s">
        <v>276</v>
      </c>
      <c r="D60" s="12">
        <v>44404</v>
      </c>
      <c r="E60" s="12"/>
      <c r="F60" s="12">
        <v>44783</v>
      </c>
      <c r="G60" s="38"/>
      <c r="H60" s="12"/>
      <c r="I60" s="12"/>
      <c r="J60" s="12"/>
      <c r="K60" s="25" t="s">
        <v>27</v>
      </c>
      <c r="L60" s="13" t="s">
        <v>277</v>
      </c>
      <c r="M60" s="13" t="s">
        <v>68</v>
      </c>
      <c r="N60" s="21" t="s">
        <v>69</v>
      </c>
      <c r="O60" s="21"/>
      <c r="P60" s="38"/>
      <c r="Q60" s="12"/>
      <c r="R60" s="12"/>
      <c r="S60" s="6" t="str">
        <f t="shared" si="1"/>
        <v>OC Detenida</v>
      </c>
      <c r="T60" s="38" t="s">
        <v>23</v>
      </c>
      <c r="U60" s="12">
        <v>44546</v>
      </c>
      <c r="V60" s="7"/>
    </row>
    <row r="61" spans="1:22" ht="375">
      <c r="A61" s="38" t="s">
        <v>123</v>
      </c>
      <c r="B61" s="38" t="s">
        <v>129</v>
      </c>
      <c r="C61" s="87" t="s">
        <v>278</v>
      </c>
      <c r="D61" s="14" t="s">
        <v>125</v>
      </c>
      <c r="E61" s="12">
        <v>44531</v>
      </c>
      <c r="F61" s="12"/>
      <c r="G61" s="38">
        <f ca="1">$B$1-E61</f>
        <v>107</v>
      </c>
      <c r="H61" s="12">
        <v>44543</v>
      </c>
      <c r="I61" s="12">
        <v>44543</v>
      </c>
      <c r="J61" s="12">
        <v>44543</v>
      </c>
      <c r="K61" s="25" t="s">
        <v>27</v>
      </c>
      <c r="L61" s="13" t="s">
        <v>279</v>
      </c>
      <c r="M61" s="13" t="s">
        <v>68</v>
      </c>
      <c r="N61" s="21" t="s">
        <v>69</v>
      </c>
      <c r="O61" s="21"/>
      <c r="P61" s="12"/>
      <c r="Q61" s="12"/>
      <c r="R61" s="12">
        <v>44692</v>
      </c>
      <c r="S61" s="6" t="str">
        <f t="shared" si="1"/>
        <v>OC Detenida</v>
      </c>
      <c r="T61" s="38" t="s">
        <v>23</v>
      </c>
      <c r="U61" s="12"/>
      <c r="V61" s="7"/>
    </row>
    <row r="62" spans="1:22" ht="255">
      <c r="A62" s="38" t="s">
        <v>123</v>
      </c>
      <c r="B62" s="38" t="s">
        <v>129</v>
      </c>
      <c r="C62" s="48" t="s">
        <v>280</v>
      </c>
      <c r="D62" s="14" t="s">
        <v>125</v>
      </c>
      <c r="E62" s="12">
        <v>44525</v>
      </c>
      <c r="F62" s="12"/>
      <c r="G62" s="38">
        <f t="shared" ca="1" si="3"/>
        <v>113</v>
      </c>
      <c r="H62" s="12">
        <v>44539</v>
      </c>
      <c r="I62" s="12">
        <v>44539</v>
      </c>
      <c r="J62" s="12">
        <v>44539</v>
      </c>
      <c r="K62" s="25" t="s">
        <v>62</v>
      </c>
      <c r="L62" s="13" t="s">
        <v>281</v>
      </c>
      <c r="M62" s="13" t="s">
        <v>68</v>
      </c>
      <c r="N62" s="21" t="s">
        <v>263</v>
      </c>
      <c r="O62" s="21"/>
      <c r="P62" s="12"/>
      <c r="Q62" s="12"/>
      <c r="R62" s="12">
        <v>44692</v>
      </c>
      <c r="S62" s="6" t="str">
        <f t="shared" ref="S62:S78" si="6">IF(M62="8. ENTREGA PRIORITARIAS","OC Finalizada",IF(M62="9. DETENIDO","OC Detenida",IF(Q62=0,"Pendiente",IFERROR(MONTH(Q62),""))))</f>
        <v>OC Detenida</v>
      </c>
      <c r="T62" s="38" t="s">
        <v>23</v>
      </c>
      <c r="U62" s="12"/>
      <c r="V62" s="7" t="s">
        <v>151</v>
      </c>
    </row>
    <row r="63" spans="1:22" s="29" customFormat="1" ht="75">
      <c r="A63" s="38" t="s">
        <v>123</v>
      </c>
      <c r="B63" s="38" t="s">
        <v>248</v>
      </c>
      <c r="C63" s="46" t="s">
        <v>282</v>
      </c>
      <c r="D63" s="14" t="s">
        <v>241</v>
      </c>
      <c r="E63" s="12">
        <v>44431</v>
      </c>
      <c r="F63" s="12"/>
      <c r="G63" s="38">
        <f t="shared" ca="1" si="3"/>
        <v>207</v>
      </c>
      <c r="H63" s="12">
        <v>44445</v>
      </c>
      <c r="I63" s="12">
        <v>44445</v>
      </c>
      <c r="J63" s="12">
        <v>44445</v>
      </c>
      <c r="K63" s="25" t="s">
        <v>27</v>
      </c>
      <c r="L63" s="13" t="s">
        <v>283</v>
      </c>
      <c r="M63" s="13" t="s">
        <v>68</v>
      </c>
      <c r="N63" s="21" t="s">
        <v>75</v>
      </c>
      <c r="O63" s="21"/>
      <c r="P63" s="38" t="s">
        <v>284</v>
      </c>
      <c r="Q63" s="12"/>
      <c r="R63" s="7">
        <v>44692</v>
      </c>
      <c r="S63" s="6" t="str">
        <f t="shared" si="6"/>
        <v>OC Detenida</v>
      </c>
      <c r="T63" s="38" t="s">
        <v>285</v>
      </c>
      <c r="U63" s="14"/>
      <c r="V63" s="7" t="e">
        <f>VLOOKUP(C:C,#REF!,13,0)</f>
        <v>#REF!</v>
      </c>
    </row>
    <row r="64" spans="1:22" ht="60">
      <c r="A64" s="38" t="s">
        <v>123</v>
      </c>
      <c r="B64" s="38" t="s">
        <v>248</v>
      </c>
      <c r="C64" s="47" t="s">
        <v>286</v>
      </c>
      <c r="D64" s="14" t="s">
        <v>241</v>
      </c>
      <c r="E64" s="12">
        <v>44431</v>
      </c>
      <c r="F64" s="12"/>
      <c r="G64" s="38">
        <f t="shared" ca="1" si="3"/>
        <v>207</v>
      </c>
      <c r="H64" s="12">
        <v>44440</v>
      </c>
      <c r="I64" s="12">
        <v>44440</v>
      </c>
      <c r="J64" s="12">
        <v>44440</v>
      </c>
      <c r="K64" s="25" t="s">
        <v>27</v>
      </c>
      <c r="L64" s="13" t="s">
        <v>287</v>
      </c>
      <c r="M64" s="13" t="s">
        <v>68</v>
      </c>
      <c r="N64" s="21" t="s">
        <v>75</v>
      </c>
      <c r="O64" s="21"/>
      <c r="P64" s="38" t="s">
        <v>284</v>
      </c>
      <c r="Q64" s="12"/>
      <c r="R64" s="12">
        <v>44692</v>
      </c>
      <c r="S64" s="6" t="str">
        <f t="shared" si="6"/>
        <v>OC Detenida</v>
      </c>
      <c r="T64" s="38" t="s">
        <v>285</v>
      </c>
      <c r="U64" s="14"/>
      <c r="V64" s="7" t="e">
        <f>VLOOKUP(C:C,#REF!,13,0)</f>
        <v>#REF!</v>
      </c>
    </row>
    <row r="65" spans="1:22" ht="16.5">
      <c r="A65" s="38" t="s">
        <v>123</v>
      </c>
      <c r="B65" s="38" t="s">
        <v>248</v>
      </c>
      <c r="C65" s="47" t="s">
        <v>288</v>
      </c>
      <c r="D65" s="14" t="s">
        <v>125</v>
      </c>
      <c r="E65" s="12">
        <v>44477</v>
      </c>
      <c r="F65" s="12"/>
      <c r="G65" s="38">
        <f t="shared" ca="1" si="3"/>
        <v>161</v>
      </c>
      <c r="H65" s="12" t="s">
        <v>157</v>
      </c>
      <c r="I65" s="12" t="s">
        <v>157</v>
      </c>
      <c r="J65" s="12" t="s">
        <v>157</v>
      </c>
      <c r="K65" s="25" t="s">
        <v>289</v>
      </c>
      <c r="L65" s="13" t="s">
        <v>290</v>
      </c>
      <c r="M65" s="13" t="s">
        <v>68</v>
      </c>
      <c r="N65" s="21" t="s">
        <v>75</v>
      </c>
      <c r="O65" s="21"/>
      <c r="P65" s="38"/>
      <c r="Q65" s="12"/>
      <c r="R65" s="12">
        <v>44692</v>
      </c>
      <c r="S65" s="6" t="str">
        <f t="shared" si="6"/>
        <v>OC Detenida</v>
      </c>
      <c r="T65" s="38" t="s">
        <v>285</v>
      </c>
      <c r="U65" s="14"/>
      <c r="V65" s="7" t="e">
        <f>VLOOKUP(C:C,#REF!,13,0)</f>
        <v>#REF!</v>
      </c>
    </row>
    <row r="66" spans="1:22" ht="45">
      <c r="A66" s="38" t="s">
        <v>123</v>
      </c>
      <c r="B66" s="38" t="s">
        <v>248</v>
      </c>
      <c r="C66" s="47" t="s">
        <v>291</v>
      </c>
      <c r="D66" s="14" t="s">
        <v>241</v>
      </c>
      <c r="E66" s="12">
        <v>44431</v>
      </c>
      <c r="F66" s="12"/>
      <c r="G66" s="38">
        <f t="shared" ca="1" si="3"/>
        <v>207</v>
      </c>
      <c r="H66" s="12">
        <v>44445</v>
      </c>
      <c r="I66" s="12">
        <v>44445</v>
      </c>
      <c r="J66" s="12">
        <v>44445</v>
      </c>
      <c r="K66" s="25" t="s">
        <v>27</v>
      </c>
      <c r="L66" s="13" t="s">
        <v>292</v>
      </c>
      <c r="M66" s="13" t="s">
        <v>68</v>
      </c>
      <c r="N66" s="21" t="s">
        <v>75</v>
      </c>
      <c r="O66" s="21"/>
      <c r="P66" s="38" t="s">
        <v>284</v>
      </c>
      <c r="Q66" s="12"/>
      <c r="R66" s="12">
        <v>44692</v>
      </c>
      <c r="S66" s="6" t="str">
        <f t="shared" si="6"/>
        <v>OC Detenida</v>
      </c>
      <c r="T66" s="38" t="s">
        <v>285</v>
      </c>
      <c r="U66" s="14"/>
      <c r="V66" s="7" t="e">
        <f>VLOOKUP(C:C,#REF!,13,0)</f>
        <v>#REF!</v>
      </c>
    </row>
    <row r="67" spans="1:22" ht="45">
      <c r="A67" s="38" t="s">
        <v>123</v>
      </c>
      <c r="B67" s="38" t="s">
        <v>248</v>
      </c>
      <c r="C67" s="48" t="s">
        <v>293</v>
      </c>
      <c r="D67" s="14" t="s">
        <v>125</v>
      </c>
      <c r="E67" s="12">
        <v>44452</v>
      </c>
      <c r="F67" s="12"/>
      <c r="G67" s="38">
        <f t="shared" ca="1" si="3"/>
        <v>186</v>
      </c>
      <c r="H67" s="12" t="s">
        <v>157</v>
      </c>
      <c r="I67" s="12" t="s">
        <v>157</v>
      </c>
      <c r="J67" s="12" t="s">
        <v>157</v>
      </c>
      <c r="K67" s="25" t="s">
        <v>27</v>
      </c>
      <c r="L67" s="13" t="s">
        <v>294</v>
      </c>
      <c r="M67" s="13" t="s">
        <v>68</v>
      </c>
      <c r="N67" s="21" t="s">
        <v>75</v>
      </c>
      <c r="O67" s="21"/>
      <c r="P67" s="38" t="s">
        <v>81</v>
      </c>
      <c r="Q67" s="12"/>
      <c r="R67" s="12">
        <v>44692</v>
      </c>
      <c r="S67" s="6" t="str">
        <f t="shared" si="6"/>
        <v>OC Detenida</v>
      </c>
      <c r="T67" s="38" t="s">
        <v>285</v>
      </c>
      <c r="U67" s="14"/>
      <c r="V67" s="7" t="e">
        <f>VLOOKUP(C:C,#REF!,13,0)</f>
        <v>#REF!</v>
      </c>
    </row>
    <row r="68" spans="1:22" ht="315">
      <c r="A68" s="38" t="s">
        <v>123</v>
      </c>
      <c r="B68" s="38" t="s">
        <v>129</v>
      </c>
      <c r="C68" s="87" t="s">
        <v>295</v>
      </c>
      <c r="D68" s="14" t="s">
        <v>125</v>
      </c>
      <c r="E68" s="12">
        <v>44572</v>
      </c>
      <c r="F68" s="12"/>
      <c r="G68" s="38">
        <f ca="1">$B$1-E68</f>
        <v>66</v>
      </c>
      <c r="H68" s="12">
        <v>44580</v>
      </c>
      <c r="I68" s="12">
        <v>44580</v>
      </c>
      <c r="J68" s="12">
        <v>44580</v>
      </c>
      <c r="K68" s="25" t="s">
        <v>94</v>
      </c>
      <c r="L68" s="13" t="s">
        <v>296</v>
      </c>
      <c r="M68" s="13" t="s">
        <v>68</v>
      </c>
      <c r="N68" s="21" t="s">
        <v>268</v>
      </c>
      <c r="O68" s="21"/>
      <c r="P68" s="38"/>
      <c r="Q68" s="12"/>
      <c r="R68" s="12">
        <v>44692</v>
      </c>
      <c r="S68" s="38" t="str">
        <f>IF(M68="8. ENTREGA PRIORITARIAS","OC Finalizada",IF(M68="9. DETENIDO","OC Detenida",IF(Q68=0,"Pendiente",IFERROR(MONTH(Q68),""))))</f>
        <v>OC Detenida</v>
      </c>
      <c r="T68" s="38" t="s">
        <v>297</v>
      </c>
      <c r="U68" s="12">
        <v>44623</v>
      </c>
      <c r="V68" s="7" t="s">
        <v>151</v>
      </c>
    </row>
    <row r="69" spans="1:22" ht="409.5">
      <c r="A69" s="38" t="s">
        <v>123</v>
      </c>
      <c r="B69" s="38" t="s">
        <v>129</v>
      </c>
      <c r="C69" s="48" t="s">
        <v>298</v>
      </c>
      <c r="D69" s="14" t="s">
        <v>125</v>
      </c>
      <c r="E69" s="12">
        <v>44456</v>
      </c>
      <c r="F69" s="12">
        <v>44477</v>
      </c>
      <c r="G69" s="38">
        <f ca="1">$B$1-E69</f>
        <v>182</v>
      </c>
      <c r="H69" s="12">
        <v>44473</v>
      </c>
      <c r="I69" s="12">
        <v>44473</v>
      </c>
      <c r="J69" s="12">
        <v>44473</v>
      </c>
      <c r="K69" s="25" t="s">
        <v>94</v>
      </c>
      <c r="L69" s="13" t="s">
        <v>299</v>
      </c>
      <c r="M69" s="13" t="s">
        <v>68</v>
      </c>
      <c r="N69" s="21" t="s">
        <v>69</v>
      </c>
      <c r="O69" s="21"/>
      <c r="P69" s="12">
        <v>44500</v>
      </c>
      <c r="Q69" s="12"/>
      <c r="R69" s="12">
        <v>44692</v>
      </c>
      <c r="S69" s="38" t="str">
        <f>IF(M69="8. ENTREGA PRIORITARIAS","OC Finalizada",IF(M69="9. DETENIDO","OC Detenida",IF(Q69=0,"Pendiente",IFERROR(MONTH(Q69),""))))</f>
        <v>OC Detenida</v>
      </c>
      <c r="T69" s="38" t="s">
        <v>23</v>
      </c>
      <c r="U69" s="12">
        <v>44566</v>
      </c>
      <c r="V69" s="7" t="e">
        <f>VLOOKUP(C:C,#REF!,13,0)</f>
        <v>#REF!</v>
      </c>
    </row>
    <row r="70" spans="1:22" ht="309" customHeight="1">
      <c r="A70" s="38" t="s">
        <v>123</v>
      </c>
      <c r="B70" s="38" t="s">
        <v>129</v>
      </c>
      <c r="C70" s="47" t="s">
        <v>300</v>
      </c>
      <c r="D70" s="14" t="s">
        <v>125</v>
      </c>
      <c r="E70" s="12">
        <v>44441</v>
      </c>
      <c r="F70" s="12">
        <v>44459</v>
      </c>
      <c r="G70" s="38">
        <f t="shared" ref="G70" ca="1" si="7">$B$1-E70</f>
        <v>197</v>
      </c>
      <c r="H70" s="12">
        <v>44455</v>
      </c>
      <c r="I70" s="12">
        <v>44455</v>
      </c>
      <c r="J70" s="12">
        <v>44455</v>
      </c>
      <c r="K70" s="25" t="s">
        <v>135</v>
      </c>
      <c r="L70" s="13" t="s">
        <v>301</v>
      </c>
      <c r="M70" s="13" t="s">
        <v>68</v>
      </c>
      <c r="N70" s="21" t="s">
        <v>302</v>
      </c>
      <c r="O70" s="21"/>
      <c r="P70" s="12">
        <v>44489</v>
      </c>
      <c r="Q70" s="12"/>
      <c r="R70" s="12">
        <v>44692</v>
      </c>
      <c r="S70" s="38" t="str">
        <f>IF(M70="8. ENTREGA PRIORITARIAS","OC Finalizada",IF(M70="9. DETENIDO","OC Detenida",IF(Q70=0,"Pendiente",IFERROR(MONTH(Q70),""))))</f>
        <v>OC Detenida</v>
      </c>
      <c r="T70" s="38" t="s">
        <v>41</v>
      </c>
      <c r="U70" s="98">
        <v>44543</v>
      </c>
      <c r="V70" s="7"/>
    </row>
    <row r="71" spans="1:22" ht="409.5">
      <c r="A71" s="38" t="s">
        <v>123</v>
      </c>
      <c r="B71" s="38" t="s">
        <v>25</v>
      </c>
      <c r="C71" s="46" t="s">
        <v>303</v>
      </c>
      <c r="D71" s="14" t="s">
        <v>125</v>
      </c>
      <c r="E71" s="12">
        <v>44411</v>
      </c>
      <c r="F71" s="12">
        <v>44422</v>
      </c>
      <c r="G71" s="38"/>
      <c r="H71" s="12">
        <v>44416</v>
      </c>
      <c r="I71" s="12">
        <v>44416</v>
      </c>
      <c r="J71" s="12">
        <v>44417</v>
      </c>
      <c r="K71" s="25" t="s">
        <v>27</v>
      </c>
      <c r="L71" s="13" t="s">
        <v>304</v>
      </c>
      <c r="M71" s="13" t="s">
        <v>68</v>
      </c>
      <c r="N71" s="21" t="s">
        <v>79</v>
      </c>
      <c r="O71" s="21"/>
      <c r="P71" s="38" t="s">
        <v>284</v>
      </c>
      <c r="Q71" s="12"/>
      <c r="R71" s="12">
        <v>44692</v>
      </c>
      <c r="S71" s="6" t="str">
        <f t="shared" si="6"/>
        <v>OC Detenida</v>
      </c>
      <c r="T71" s="38"/>
      <c r="U71" s="14"/>
      <c r="V71" s="7" t="s">
        <v>151</v>
      </c>
    </row>
    <row r="72" spans="1:22" ht="60">
      <c r="A72" s="38" t="s">
        <v>123</v>
      </c>
      <c r="B72" s="38" t="s">
        <v>248</v>
      </c>
      <c r="C72" s="46" t="s">
        <v>305</v>
      </c>
      <c r="D72" s="14" t="s">
        <v>241</v>
      </c>
      <c r="E72" s="12">
        <v>44385</v>
      </c>
      <c r="F72" s="12"/>
      <c r="G72" s="38">
        <f t="shared" ref="G72:G78" ca="1" si="8">$B$1-E72</f>
        <v>253</v>
      </c>
      <c r="H72" s="12">
        <v>44400</v>
      </c>
      <c r="I72" s="12">
        <v>44400</v>
      </c>
      <c r="J72" s="12">
        <v>44403</v>
      </c>
      <c r="K72" s="25" t="s">
        <v>201</v>
      </c>
      <c r="L72" s="13" t="s">
        <v>306</v>
      </c>
      <c r="M72" s="13" t="s">
        <v>68</v>
      </c>
      <c r="N72" s="21" t="s">
        <v>75</v>
      </c>
      <c r="O72" s="21"/>
      <c r="P72" s="12" t="s">
        <v>284</v>
      </c>
      <c r="Q72" s="12"/>
      <c r="R72" s="7">
        <v>44692</v>
      </c>
      <c r="S72" s="38" t="str">
        <f t="shared" si="6"/>
        <v>OC Detenida</v>
      </c>
      <c r="T72" s="38" t="s">
        <v>285</v>
      </c>
      <c r="U72" s="14"/>
      <c r="V72" s="7" t="s">
        <v>151</v>
      </c>
    </row>
    <row r="73" spans="1:22" ht="45">
      <c r="A73" s="38" t="s">
        <v>123</v>
      </c>
      <c r="B73" s="38" t="s">
        <v>248</v>
      </c>
      <c r="C73" s="46" t="s">
        <v>307</v>
      </c>
      <c r="D73" s="14" t="s">
        <v>241</v>
      </c>
      <c r="E73" s="12">
        <v>44385</v>
      </c>
      <c r="F73" s="12"/>
      <c r="G73" s="38">
        <f t="shared" ca="1" si="8"/>
        <v>253</v>
      </c>
      <c r="H73" s="12">
        <v>44399</v>
      </c>
      <c r="I73" s="12">
        <v>44399</v>
      </c>
      <c r="J73" s="12">
        <v>44400</v>
      </c>
      <c r="K73" s="25" t="s">
        <v>201</v>
      </c>
      <c r="L73" s="13" t="s">
        <v>308</v>
      </c>
      <c r="M73" s="13" t="s">
        <v>68</v>
      </c>
      <c r="N73" s="21" t="s">
        <v>75</v>
      </c>
      <c r="O73" s="21"/>
      <c r="P73" s="12" t="s">
        <v>284</v>
      </c>
      <c r="Q73" s="12"/>
      <c r="R73" s="7">
        <v>44692</v>
      </c>
      <c r="S73" s="38" t="str">
        <f t="shared" si="6"/>
        <v>OC Detenida</v>
      </c>
      <c r="T73" s="38" t="s">
        <v>285</v>
      </c>
      <c r="U73" s="14"/>
      <c r="V73" s="7" t="s">
        <v>151</v>
      </c>
    </row>
    <row r="74" spans="1:22" ht="105">
      <c r="A74" s="38" t="s">
        <v>123</v>
      </c>
      <c r="B74" s="38" t="s">
        <v>248</v>
      </c>
      <c r="C74" s="46" t="s">
        <v>309</v>
      </c>
      <c r="D74" s="14" t="s">
        <v>241</v>
      </c>
      <c r="E74" s="12">
        <v>44385</v>
      </c>
      <c r="F74" s="12">
        <v>44408</v>
      </c>
      <c r="G74" s="38">
        <f t="shared" ca="1" si="8"/>
        <v>253</v>
      </c>
      <c r="H74" s="12">
        <v>44399</v>
      </c>
      <c r="I74" s="12">
        <v>44399</v>
      </c>
      <c r="J74" s="12">
        <v>44400</v>
      </c>
      <c r="K74" s="25" t="s">
        <v>289</v>
      </c>
      <c r="L74" s="13" t="s">
        <v>310</v>
      </c>
      <c r="M74" s="13" t="s">
        <v>68</v>
      </c>
      <c r="N74" s="21" t="s">
        <v>75</v>
      </c>
      <c r="O74" s="21"/>
      <c r="P74" s="12">
        <v>44418</v>
      </c>
      <c r="Q74" s="12"/>
      <c r="R74" s="7">
        <v>44692</v>
      </c>
      <c r="S74" s="6" t="str">
        <f t="shared" si="6"/>
        <v>OC Detenida</v>
      </c>
      <c r="T74" s="38" t="s">
        <v>285</v>
      </c>
      <c r="U74" s="14"/>
      <c r="V74" s="7" t="s">
        <v>151</v>
      </c>
    </row>
    <row r="75" spans="1:22" ht="45">
      <c r="A75" s="38" t="s">
        <v>123</v>
      </c>
      <c r="B75" s="38" t="s">
        <v>248</v>
      </c>
      <c r="C75" s="46" t="s">
        <v>311</v>
      </c>
      <c r="D75" s="14" t="s">
        <v>241</v>
      </c>
      <c r="E75" s="12">
        <v>44385</v>
      </c>
      <c r="F75" s="12">
        <v>44408</v>
      </c>
      <c r="G75" s="38">
        <f t="shared" ca="1" si="8"/>
        <v>253</v>
      </c>
      <c r="H75" s="12">
        <v>44399</v>
      </c>
      <c r="I75" s="12">
        <v>44399</v>
      </c>
      <c r="J75" s="12">
        <v>44418</v>
      </c>
      <c r="K75" s="25" t="s">
        <v>201</v>
      </c>
      <c r="L75" s="13" t="s">
        <v>312</v>
      </c>
      <c r="M75" s="13" t="s">
        <v>68</v>
      </c>
      <c r="N75" s="21" t="s">
        <v>75</v>
      </c>
      <c r="O75" s="21"/>
      <c r="P75" s="12" t="s">
        <v>284</v>
      </c>
      <c r="Q75" s="12"/>
      <c r="R75" s="7">
        <v>44692</v>
      </c>
      <c r="S75" s="6" t="str">
        <f t="shared" si="6"/>
        <v>OC Detenida</v>
      </c>
      <c r="T75" s="38" t="s">
        <v>285</v>
      </c>
      <c r="U75" s="14"/>
      <c r="V75" s="7" t="s">
        <v>151</v>
      </c>
    </row>
    <row r="76" spans="1:22" ht="409.5">
      <c r="A76" s="38" t="s">
        <v>123</v>
      </c>
      <c r="B76" s="38" t="s">
        <v>129</v>
      </c>
      <c r="C76" s="46" t="s">
        <v>313</v>
      </c>
      <c r="D76" s="14" t="s">
        <v>125</v>
      </c>
      <c r="E76" s="12">
        <v>44414</v>
      </c>
      <c r="F76" s="12">
        <v>44417</v>
      </c>
      <c r="G76" s="38">
        <f t="shared" ca="1" si="8"/>
        <v>224</v>
      </c>
      <c r="H76" s="12">
        <v>44430</v>
      </c>
      <c r="I76" s="12">
        <v>44430</v>
      </c>
      <c r="J76" s="12">
        <v>44431</v>
      </c>
      <c r="K76" s="25" t="s">
        <v>135</v>
      </c>
      <c r="L76" s="13" t="s">
        <v>314</v>
      </c>
      <c r="M76" s="13" t="s">
        <v>68</v>
      </c>
      <c r="N76" s="21" t="s">
        <v>260</v>
      </c>
      <c r="O76" s="21" t="s">
        <v>42</v>
      </c>
      <c r="P76" s="12">
        <v>44445</v>
      </c>
      <c r="Q76" s="12"/>
      <c r="R76" s="12">
        <v>44692</v>
      </c>
      <c r="S76" s="6" t="str">
        <f t="shared" si="6"/>
        <v>OC Detenida</v>
      </c>
      <c r="T76" s="38" t="s">
        <v>46</v>
      </c>
      <c r="U76" s="98">
        <v>44495</v>
      </c>
      <c r="V76" s="7"/>
    </row>
    <row r="77" spans="1:22" ht="409.5">
      <c r="A77" s="38" t="s">
        <v>123</v>
      </c>
      <c r="B77" s="38" t="s">
        <v>129</v>
      </c>
      <c r="C77" s="48" t="s">
        <v>315</v>
      </c>
      <c r="D77" s="14" t="s">
        <v>125</v>
      </c>
      <c r="E77" s="12">
        <v>44521</v>
      </c>
      <c r="F77" s="12"/>
      <c r="G77" s="38">
        <f t="shared" ca="1" si="8"/>
        <v>117</v>
      </c>
      <c r="H77" s="12">
        <v>44540</v>
      </c>
      <c r="I77" s="12">
        <v>44540</v>
      </c>
      <c r="J77" s="12">
        <v>44540</v>
      </c>
      <c r="K77" s="25" t="s">
        <v>62</v>
      </c>
      <c r="L77" s="13" t="s">
        <v>316</v>
      </c>
      <c r="M77" s="13" t="s">
        <v>68</v>
      </c>
      <c r="N77" s="21" t="s">
        <v>317</v>
      </c>
      <c r="O77" s="21"/>
      <c r="P77" s="12"/>
      <c r="Q77" s="12"/>
      <c r="R77" s="12">
        <v>44692</v>
      </c>
      <c r="S77" s="6" t="str">
        <f t="shared" si="6"/>
        <v>OC Detenida</v>
      </c>
      <c r="T77" s="38" t="s">
        <v>318</v>
      </c>
      <c r="U77" s="12"/>
      <c r="V77" s="7" t="s">
        <v>151</v>
      </c>
    </row>
    <row r="78" spans="1:22" ht="409.5">
      <c r="A78" s="38" t="s">
        <v>123</v>
      </c>
      <c r="B78" s="38" t="s">
        <v>60</v>
      </c>
      <c r="C78" s="177" t="s">
        <v>319</v>
      </c>
      <c r="D78" s="14" t="s">
        <v>125</v>
      </c>
      <c r="E78" s="12">
        <v>44476</v>
      </c>
      <c r="F78" s="12"/>
      <c r="G78" s="38">
        <f t="shared" ca="1" si="8"/>
        <v>162</v>
      </c>
      <c r="H78" s="12">
        <v>44489</v>
      </c>
      <c r="I78" s="12">
        <v>44489</v>
      </c>
      <c r="J78" s="12">
        <v>44489</v>
      </c>
      <c r="K78" s="25" t="s">
        <v>320</v>
      </c>
      <c r="L78" s="13" t="s">
        <v>321</v>
      </c>
      <c r="M78" s="13" t="s">
        <v>68</v>
      </c>
      <c r="N78" s="21" t="s">
        <v>263</v>
      </c>
      <c r="O78" s="21" t="s">
        <v>42</v>
      </c>
      <c r="P78" s="38" t="s">
        <v>81</v>
      </c>
      <c r="Q78" s="12"/>
      <c r="R78" s="12">
        <v>44692</v>
      </c>
      <c r="S78" s="6" t="str">
        <f t="shared" si="6"/>
        <v>OC Detenida</v>
      </c>
      <c r="T78" s="38" t="s">
        <v>128</v>
      </c>
      <c r="U78" s="12">
        <v>44552</v>
      </c>
      <c r="V78" s="7" t="s">
        <v>151</v>
      </c>
    </row>
    <row r="79" spans="1:22">
      <c r="S79" s="6"/>
    </row>
    <row r="80" spans="1:22">
      <c r="S80" s="6"/>
    </row>
    <row r="81" spans="19:19">
      <c r="S81" s="26"/>
    </row>
  </sheetData>
  <autoFilter ref="A2:V81" xr:uid="{00000000-0009-0000-0000-000001000000}"/>
  <sortState xmlns:xlrd2="http://schemas.microsoft.com/office/spreadsheetml/2017/richdata2" ref="B3:X102">
    <sortCondition descending="1" ref="G1"/>
  </sortState>
  <conditionalFormatting sqref="C67">
    <cfRule type="duplicateValues" dxfId="126" priority="877"/>
  </conditionalFormatting>
  <conditionalFormatting sqref="C61">
    <cfRule type="duplicateValues" dxfId="125" priority="3"/>
  </conditionalFormatting>
  <conditionalFormatting sqref="C60">
    <cfRule type="duplicateValues" dxfId="124" priority="1"/>
  </conditionalFormatting>
  <conditionalFormatting sqref="C77 C33 C14 C1:C3 C62 C37 C28:C31 C35 C16 C54:C56 C48 C43:C44 C69:C75 C50 C40:C41 C20:C25 C46">
    <cfRule type="duplicateValues" dxfId="123" priority="1083"/>
  </conditionalFormatting>
  <pageMargins left="0.7" right="0.7" top="0.75" bottom="0.75" header="0.3" footer="0.3"/>
  <pageSetup orientation="portrait" r:id="rId1"/>
  <headerFooter>
    <oddFooter>&amp;C&amp;1#&amp;"Calibri"&amp;6&amp;KC0C0C0Documento Claro Colombia</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Estados!$A$1:$A$15</xm:f>
          </x14:formula1>
          <xm:sqref>M3:M57 M58:M78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51"/>
  <sheetViews>
    <sheetView topLeftCell="A17" workbookViewId="0">
      <selection activeCell="C20" sqref="C20"/>
    </sheetView>
  </sheetViews>
  <sheetFormatPr defaultColWidth="11.42578125" defaultRowHeight="15"/>
  <cols>
    <col min="1" max="1" width="10.140625" bestFit="1" customWidth="1"/>
    <col min="2" max="2" width="19.42578125" customWidth="1"/>
    <col min="3" max="3" width="24.140625" bestFit="1" customWidth="1"/>
    <col min="4" max="4" width="30.85546875" customWidth="1"/>
    <col min="5" max="5" width="24.5703125" bestFit="1" customWidth="1"/>
    <col min="6" max="6" width="17.42578125" bestFit="1" customWidth="1"/>
  </cols>
  <sheetData>
    <row r="1" spans="1:6">
      <c r="A1" s="159" t="s">
        <v>0</v>
      </c>
      <c r="B1" s="160" t="s">
        <v>1</v>
      </c>
      <c r="C1" s="159" t="s">
        <v>322</v>
      </c>
      <c r="D1" s="159" t="s">
        <v>323</v>
      </c>
      <c r="E1" s="159" t="s">
        <v>324</v>
      </c>
      <c r="F1" s="159" t="s">
        <v>4</v>
      </c>
    </row>
    <row r="2" spans="1:6" ht="16.5" hidden="1">
      <c r="A2" s="57" t="s">
        <v>325</v>
      </c>
      <c r="B2" s="18" t="s">
        <v>60</v>
      </c>
      <c r="C2" s="101" t="s">
        <v>61</v>
      </c>
      <c r="D2" s="18" t="str">
        <f>VLOOKUP(C2,'Obras Año 1 - 212'!C:F,4,0)</f>
        <v>6. ADECUACIONES CIVILES &amp; EE</v>
      </c>
      <c r="E2" s="161">
        <f>VLOOKUP(C2,'Obras Año 1 - 212'!C:H,6,0)</f>
        <v>44651</v>
      </c>
      <c r="F2" s="18" t="str">
        <f>VLOOKUP(C2,'Obras Año 1 - 212'!C:E,3,0)</f>
        <v>INGEMEC</v>
      </c>
    </row>
    <row r="3" spans="1:6" ht="16.5" hidden="1">
      <c r="A3" s="57" t="s">
        <v>325</v>
      </c>
      <c r="B3" s="18" t="s">
        <v>60</v>
      </c>
      <c r="C3" s="101" t="s">
        <v>65</v>
      </c>
      <c r="D3" s="18" t="str">
        <f>VLOOKUP(C3,'Obras Año 1 - 212'!C:F,4,0)</f>
        <v>4. CIMENTACIÓN</v>
      </c>
      <c r="E3" s="161">
        <f>VLOOKUP(C3,'Obras Año 1 - 212'!C:H,6,0)</f>
        <v>44661</v>
      </c>
      <c r="F3" s="18" t="str">
        <f>VLOOKUP(C3,'Obras Año 1 - 212'!C:E,3,0)</f>
        <v>INGEMEC</v>
      </c>
    </row>
    <row r="4" spans="1:6" ht="16.5" hidden="1">
      <c r="A4" s="6" t="s">
        <v>51</v>
      </c>
      <c r="B4" s="42" t="s">
        <v>326</v>
      </c>
      <c r="C4" s="101" t="s">
        <v>57</v>
      </c>
      <c r="D4" s="18" t="str">
        <f>VLOOKUP(C4,'Obras Año 1 - 212'!C:F,4,0)</f>
        <v>4. CIMENTACIÓN</v>
      </c>
      <c r="E4" s="161">
        <f>VLOOKUP(C4,'Obras Año 1 - 212'!C:H,6,0)</f>
        <v>44674</v>
      </c>
      <c r="F4" s="18" t="str">
        <f>VLOOKUP(C4,'Obras Año 1 - 212'!C:E,3,0)</f>
        <v>IDJ</v>
      </c>
    </row>
    <row r="5" spans="1:6" hidden="1">
      <c r="A5" s="6" t="s">
        <v>51</v>
      </c>
      <c r="B5" s="27" t="s">
        <v>25</v>
      </c>
      <c r="C5" s="2" t="s">
        <v>52</v>
      </c>
      <c r="D5" s="18" t="str">
        <f>VLOOKUP(C5,'Obras Año 1 - 212'!C:F,4,0)</f>
        <v>5. ARMADO TORRE</v>
      </c>
      <c r="E5" s="161">
        <f>VLOOKUP(C5,'Obras Año 1 - 212'!C:H,6,0)</f>
        <v>44650</v>
      </c>
      <c r="F5" s="18" t="str">
        <f>VLOOKUP(C5,'Obras Año 1 - 212'!C:E,3,0)</f>
        <v>COLSAGO</v>
      </c>
    </row>
    <row r="6" spans="1:6">
      <c r="A6" s="57" t="s">
        <v>15</v>
      </c>
      <c r="B6" s="162" t="s">
        <v>16</v>
      </c>
      <c r="C6" s="23" t="s">
        <v>39</v>
      </c>
      <c r="D6" s="18" t="str">
        <f>VLOOKUP(C6,'Obras Año 1 - 212'!C:F,4,0)</f>
        <v>4. CIMENTACIÓN</v>
      </c>
      <c r="E6" s="161">
        <f>VLOOKUP(C6,'Obras Año 1 - 212'!C:H,6,0)</f>
        <v>44647</v>
      </c>
      <c r="F6" s="18" t="str">
        <f>VLOOKUP(C6,'Obras Año 1 - 212'!C:E,3,0)</f>
        <v>HB Sadelec</v>
      </c>
    </row>
    <row r="7" spans="1:6" hidden="1">
      <c r="A7" s="57" t="s">
        <v>15</v>
      </c>
      <c r="B7" s="162" t="s">
        <v>25</v>
      </c>
      <c r="C7" s="18" t="s">
        <v>35</v>
      </c>
      <c r="D7" s="18" t="str">
        <f>VLOOKUP(C7,'Obras Año 1 - 212'!C:F,4,0)</f>
        <v>4. CIMENTACIÓN</v>
      </c>
      <c r="E7" s="161">
        <f>VLOOKUP(C7,'Obras Año 1 - 212'!C:H,6,0)</f>
        <v>44641</v>
      </c>
      <c r="F7" s="18" t="str">
        <f>VLOOKUP(C7,'Obras Año 1 - 212'!C:E,3,0)</f>
        <v>HB Sadelec</v>
      </c>
    </row>
    <row r="8" spans="1:6">
      <c r="A8" s="57" t="s">
        <v>15</v>
      </c>
      <c r="B8" s="162" t="s">
        <v>16</v>
      </c>
      <c r="C8" s="163" t="s">
        <v>49</v>
      </c>
      <c r="D8" s="18" t="str">
        <f>VLOOKUP(C8,'Obras Año 1 - 212'!C:F,4,0)</f>
        <v>4. CIMENTACIÓN</v>
      </c>
      <c r="E8" s="161">
        <f>VLOOKUP(C8,'Obras Año 1 - 212'!C:H,6,0)</f>
        <v>44669</v>
      </c>
      <c r="F8" s="18" t="str">
        <f>VLOOKUP(C8,'Obras Año 1 - 212'!C:E,3,0)</f>
        <v>HB Sadelec</v>
      </c>
    </row>
    <row r="9" spans="1:6">
      <c r="A9" s="57" t="s">
        <v>15</v>
      </c>
      <c r="B9" s="162" t="s">
        <v>16</v>
      </c>
      <c r="C9" s="18" t="s">
        <v>327</v>
      </c>
      <c r="D9" s="18" t="str">
        <f>VLOOKUP(C9,'Obras Año 1 - 212'!C:F,4,0)</f>
        <v>4. CIMENTACIÓN</v>
      </c>
      <c r="E9" s="161">
        <f>VLOOKUP(C9,'Obras Año 1 - 212'!C:H,6,0)</f>
        <v>44651</v>
      </c>
      <c r="F9" s="18" t="str">
        <f>VLOOKUP(C9,'Obras Año 1 - 212'!C:E,3,0)</f>
        <v>HB Sadelec</v>
      </c>
    </row>
    <row r="10" spans="1:6">
      <c r="A10" s="57" t="s">
        <v>15</v>
      </c>
      <c r="B10" s="162" t="s">
        <v>16</v>
      </c>
      <c r="C10" s="18" t="s">
        <v>43</v>
      </c>
      <c r="D10" s="18" t="str">
        <f>VLOOKUP(C10,'Obras Año 1 - 212'!C:F,4,0)</f>
        <v>6. ADECUACIONES CIVILES &amp; EE</v>
      </c>
      <c r="E10" s="161">
        <f>VLOOKUP(C10,'Obras Año 1 - 212'!C:H,6,0)</f>
        <v>44651</v>
      </c>
      <c r="F10" s="18" t="str">
        <f>VLOOKUP(C10,'Obras Año 1 - 212'!C:E,3,0)</f>
        <v>HB Sadelec</v>
      </c>
    </row>
    <row r="11" spans="1:6" hidden="1">
      <c r="A11" s="6" t="s">
        <v>24</v>
      </c>
      <c r="B11" s="27" t="s">
        <v>25</v>
      </c>
      <c r="C11" s="45" t="s">
        <v>26</v>
      </c>
      <c r="D11" s="18" t="str">
        <f>VLOOKUP(C11,'Obras Año 1 - 212'!C:F,4,0)</f>
        <v>3. FABRICACIÓN ESTRUCTURA</v>
      </c>
      <c r="E11" s="161">
        <f>VLOOKUP(C11,'Obras Año 1 - 212'!C:H,6,0)</f>
        <v>44696</v>
      </c>
      <c r="F11" s="18" t="str">
        <f>VLOOKUP(C11,'Obras Año 1 - 212'!C:E,3,0)</f>
        <v>CICSA</v>
      </c>
    </row>
    <row r="12" spans="1:6" hidden="1">
      <c r="A12" s="57" t="s">
        <v>123</v>
      </c>
      <c r="B12" s="164" t="s">
        <v>25</v>
      </c>
      <c r="C12" s="58" t="s">
        <v>162</v>
      </c>
      <c r="D12" s="18" t="str">
        <f>VLOOKUP(C12,'Obras Año 2'!C:M,11,0)</f>
        <v>5. ARMADO TORRE</v>
      </c>
      <c r="E12" s="161">
        <f>VLOOKUP(C12,'Obras Año 2'!C:Q,15,0)</f>
        <v>44645</v>
      </c>
      <c r="F12" s="18" t="str">
        <f>VLOOKUP(C12,'Obras Año 2'!C:K,9,0)</f>
        <v>INTELEX</v>
      </c>
    </row>
    <row r="13" spans="1:6" hidden="1">
      <c r="A13" s="57" t="s">
        <v>123</v>
      </c>
      <c r="B13" s="164" t="s">
        <v>25</v>
      </c>
      <c r="C13" s="165" t="s">
        <v>169</v>
      </c>
      <c r="D13" s="18" t="str">
        <f>VLOOKUP(C13,'Obras Año 2'!C:M,11,0)</f>
        <v>5. ARMADO TORRE</v>
      </c>
      <c r="E13" s="161">
        <f>VLOOKUP(C13,'Obras Año 2'!C:Q,15,0)</f>
        <v>44651</v>
      </c>
      <c r="F13" s="18" t="str">
        <f>VLOOKUP(C13,'Obras Año 2'!C:K,9,0)</f>
        <v>GEOTECNIA</v>
      </c>
    </row>
    <row r="14" spans="1:6">
      <c r="A14" s="57" t="s">
        <v>123</v>
      </c>
      <c r="B14" s="164" t="s">
        <v>16</v>
      </c>
      <c r="C14" s="164" t="s">
        <v>184</v>
      </c>
      <c r="D14" s="18" t="str">
        <f>VLOOKUP(C14,'Obras Año 2'!C:M,11,0)</f>
        <v>3. FABRICACIÓN ESTRUCTURA</v>
      </c>
      <c r="E14" s="161">
        <f>VLOOKUP(C14,'Obras Año 2'!C:Q,15,0)</f>
        <v>44671</v>
      </c>
      <c r="F14" s="18" t="str">
        <f>VLOOKUP(C14,'Obras Año 2'!C:K,9,0)</f>
        <v>CICSA</v>
      </c>
    </row>
    <row r="15" spans="1:6">
      <c r="A15" s="57" t="s">
        <v>123</v>
      </c>
      <c r="B15" s="165" t="s">
        <v>16</v>
      </c>
      <c r="C15" s="58" t="s">
        <v>180</v>
      </c>
      <c r="D15" s="18" t="str">
        <f>VLOOKUP(C15,'Obras Año 2'!C:M,11,0)</f>
        <v>4. CIMENTACIÓN</v>
      </c>
      <c r="E15" s="161">
        <f>VLOOKUP(C15,'Obras Año 2'!C:Q,15,0)</f>
        <v>44666</v>
      </c>
      <c r="F15" s="18" t="str">
        <f>VLOOKUP(C15,'Obras Año 2'!C:K,9,0)</f>
        <v>CICSA</v>
      </c>
    </row>
    <row r="16" spans="1:6">
      <c r="A16" s="57" t="s">
        <v>123</v>
      </c>
      <c r="B16" s="165" t="s">
        <v>16</v>
      </c>
      <c r="C16" s="165" t="s">
        <v>143</v>
      </c>
      <c r="D16" s="18" t="str">
        <f>VLOOKUP(C16,'Obras Año 2'!C:M,11,0)</f>
        <v>4. CIMENTACIÓN</v>
      </c>
      <c r="E16" s="161">
        <f>VLOOKUP(C16,'Obras Año 2'!C:Q,15,0)</f>
        <v>44666</v>
      </c>
      <c r="F16" s="18" t="str">
        <f>VLOOKUP(C16,'Obras Año 2'!C:K,9,0)</f>
        <v>CICSA</v>
      </c>
    </row>
    <row r="17" spans="1:6">
      <c r="A17" s="57" t="s">
        <v>123</v>
      </c>
      <c r="B17" s="165" t="s">
        <v>16</v>
      </c>
      <c r="C17" s="165" t="s">
        <v>139</v>
      </c>
      <c r="D17" s="18" t="str">
        <f>VLOOKUP(C17,'Obras Año 2'!C:M,11,0)</f>
        <v>5. ARMADO TORRE</v>
      </c>
      <c r="E17" s="161">
        <f>VLOOKUP(C17,'Obras Año 2'!C:Q,15,0)</f>
        <v>44664</v>
      </c>
      <c r="F17" s="18" t="str">
        <f>VLOOKUP(C17,'Obras Año 2'!C:K,9,0)</f>
        <v>CICSA</v>
      </c>
    </row>
    <row r="18" spans="1:6">
      <c r="A18" s="57" t="s">
        <v>123</v>
      </c>
      <c r="B18" s="165" t="s">
        <v>16</v>
      </c>
      <c r="C18" s="164" t="s">
        <v>130</v>
      </c>
      <c r="D18" s="18" t="str">
        <f>VLOOKUP(C18,'Obras Año 2'!C:M,11,0)</f>
        <v>6. ADECUACIONES CIVILES &amp; EE</v>
      </c>
      <c r="E18" s="161">
        <f>VLOOKUP(C18,'Obras Año 2'!C:Q,15,0)</f>
        <v>44645</v>
      </c>
      <c r="F18" s="18" t="str">
        <f>VLOOKUP(C18,'Obras Año 2'!C:K,9,0)</f>
        <v>CICSA</v>
      </c>
    </row>
    <row r="19" spans="1:6">
      <c r="A19" s="57" t="s">
        <v>123</v>
      </c>
      <c r="B19" s="165" t="s">
        <v>16</v>
      </c>
      <c r="C19" s="165" t="s">
        <v>182</v>
      </c>
      <c r="D19" s="18" t="str">
        <f>VLOOKUP(C19,'Obras Año 2'!C:M,11,0)</f>
        <v>4. CIMENTACIÓN</v>
      </c>
      <c r="E19" s="161">
        <f>VLOOKUP(C19,'Obras Año 2'!C:Q,15,0)</f>
        <v>44666</v>
      </c>
      <c r="F19" s="18" t="str">
        <f>VLOOKUP(C19,'Obras Año 2'!C:K,9,0)</f>
        <v>CICSA</v>
      </c>
    </row>
    <row r="20" spans="1:6">
      <c r="A20" s="57" t="s">
        <v>123</v>
      </c>
      <c r="B20" s="164" t="s">
        <v>16</v>
      </c>
      <c r="C20" s="165" t="s">
        <v>328</v>
      </c>
      <c r="D20" s="18" t="str">
        <f>VLOOKUP(C20,'Obras Año 2'!C:M,11,0)</f>
        <v>6. ADECUACIONES CIVILES &amp; EE</v>
      </c>
      <c r="E20" s="161">
        <f>VLOOKUP(C20,'Obras Año 2'!C:Q,15,0)</f>
        <v>44640</v>
      </c>
      <c r="F20" s="18" t="str">
        <f>VLOOKUP(C20,'Obras Año 2'!C:K,9,0)</f>
        <v>CICSA</v>
      </c>
    </row>
    <row r="21" spans="1:6" hidden="1">
      <c r="A21" s="57" t="s">
        <v>123</v>
      </c>
      <c r="B21" s="165" t="s">
        <v>25</v>
      </c>
      <c r="C21" s="165" t="s">
        <v>194</v>
      </c>
      <c r="D21" s="18" t="str">
        <f>VLOOKUP(C21,'Obras Año 2'!C:M,11,0)</f>
        <v>3. FABRICACIÓN ESTRUCTURA</v>
      </c>
      <c r="E21" s="161">
        <f>VLOOKUP(C21,'Obras Año 2'!C:Q,15,0)</f>
        <v>44661</v>
      </c>
      <c r="F21" s="18" t="str">
        <f>VLOOKUP(C21,'Obras Año 2'!C:K,9,0)</f>
        <v>GEOTECNIA</v>
      </c>
    </row>
    <row r="22" spans="1:6">
      <c r="A22" s="57" t="s">
        <v>123</v>
      </c>
      <c r="B22" s="165" t="s">
        <v>16</v>
      </c>
      <c r="C22" s="164" t="s">
        <v>134</v>
      </c>
      <c r="D22" s="18" t="str">
        <f>VLOOKUP(C22,'Obras Año 2'!C:M,11,0)</f>
        <v>2. DISEÑO DE TORRE</v>
      </c>
      <c r="E22" s="161">
        <f>VLOOKUP(C22,'Obras Año 2'!C:Q,15,0)</f>
        <v>44673</v>
      </c>
      <c r="F22" s="18" t="str">
        <f>VLOOKUP(C22,'Obras Año 2'!C:K,9,0)</f>
        <v>ING. DEL HUILA</v>
      </c>
    </row>
    <row r="23" spans="1:6">
      <c r="A23" s="57" t="s">
        <v>123</v>
      </c>
      <c r="B23" s="164" t="s">
        <v>16</v>
      </c>
      <c r="C23" s="164" t="s">
        <v>132</v>
      </c>
      <c r="D23" s="18" t="str">
        <f>VLOOKUP(C23,'Obras Año 2'!C:M,11,0)</f>
        <v>6. ADECUACIONES CIVILES &amp; EE</v>
      </c>
      <c r="E23" s="161">
        <f>VLOOKUP(C23,'Obras Año 2'!C:Q,15,0)</f>
        <v>44640</v>
      </c>
      <c r="F23" s="18" t="str">
        <f>VLOOKUP(C23,'Obras Año 2'!C:K,9,0)</f>
        <v>HB SADELEC</v>
      </c>
    </row>
    <row r="24" spans="1:6" hidden="1">
      <c r="A24" s="57" t="s">
        <v>123</v>
      </c>
      <c r="B24" s="164" t="s">
        <v>60</v>
      </c>
      <c r="C24" s="164" t="s">
        <v>124</v>
      </c>
      <c r="D24" s="18" t="str">
        <f>VLOOKUP(C24,'Obras Año 2'!C:M,11,0)</f>
        <v>5. ARMADO TORRE</v>
      </c>
      <c r="E24" s="161">
        <f>VLOOKUP(C24,'Obras Año 2'!C:Q,15,0)</f>
        <v>44650</v>
      </c>
      <c r="F24" s="18" t="str">
        <f>VLOOKUP(C24,'Obras Año 2'!C:K,9,0)</f>
        <v>HB SADELEC</v>
      </c>
    </row>
    <row r="25" spans="1:6">
      <c r="A25" s="57" t="s">
        <v>123</v>
      </c>
      <c r="B25" s="164" t="s">
        <v>16</v>
      </c>
      <c r="C25" s="164" t="s">
        <v>243</v>
      </c>
      <c r="D25" s="18" t="str">
        <f>VLOOKUP(C25,'Obras Año 2'!C:M,11,0)</f>
        <v>6. ADECUACIONES CIVILES &amp; EE</v>
      </c>
      <c r="E25" s="161">
        <f>VLOOKUP(C25,'Obras Año 2'!C:Q,15,0)</f>
        <v>44655</v>
      </c>
      <c r="F25" s="18" t="str">
        <f>VLOOKUP(C25,'Obras Año 2'!C:K,9,0)</f>
        <v>CICSA</v>
      </c>
    </row>
    <row r="26" spans="1:6">
      <c r="A26" s="57" t="s">
        <v>123</v>
      </c>
      <c r="B26" s="164" t="s">
        <v>16</v>
      </c>
      <c r="C26" s="164" t="s">
        <v>203</v>
      </c>
      <c r="D26" s="18" t="str">
        <f>VLOOKUP(C26,'Obras Año 2'!C:M,11,0)</f>
        <v>6. ADECUACIONES CIVILES &amp; EE</v>
      </c>
      <c r="E26" s="161">
        <f>VLOOKUP(C26,'Obras Año 2'!C:Q,15,0)</f>
        <v>44638</v>
      </c>
      <c r="F26" s="18" t="str">
        <f>VLOOKUP(C26,'Obras Año 2'!C:K,9,0)</f>
        <v>CICSA</v>
      </c>
    </row>
    <row r="27" spans="1:6">
      <c r="A27" s="57" t="s">
        <v>123</v>
      </c>
      <c r="B27" s="165" t="s">
        <v>16</v>
      </c>
      <c r="C27" s="164" t="s">
        <v>196</v>
      </c>
      <c r="D27" s="18" t="str">
        <f>VLOOKUP(C27,'Obras Año 2'!C:M,11,0)</f>
        <v>4. CIMENTACIÓN</v>
      </c>
      <c r="E27" s="161">
        <f>VLOOKUP(C27,'Obras Año 2'!C:Q,15,0)</f>
        <v>44658</v>
      </c>
      <c r="F27" s="18" t="str">
        <f>VLOOKUP(C27,'Obras Año 2'!C:K,9,0)</f>
        <v>CICSA</v>
      </c>
    </row>
    <row r="28" spans="1:6" hidden="1">
      <c r="A28" s="57" t="s">
        <v>123</v>
      </c>
      <c r="B28" s="165" t="s">
        <v>60</v>
      </c>
      <c r="C28" s="164" t="s">
        <v>200</v>
      </c>
      <c r="D28" s="18" t="str">
        <f>VLOOKUP(C28,'Obras Año 2'!C:M,11,0)</f>
        <v>6. ADECUACIONES CIVILES &amp; EE</v>
      </c>
      <c r="E28" s="161">
        <f>VLOOKUP(C28,'Obras Año 2'!C:Q,15,0)</f>
        <v>44639</v>
      </c>
      <c r="F28" s="18" t="str">
        <f>VLOOKUP(C28,'Obras Año 2'!C:K,9,0)</f>
        <v>INGEREDES</v>
      </c>
    </row>
    <row r="29" spans="1:6" ht="16.5" hidden="1">
      <c r="A29" s="57" t="s">
        <v>123</v>
      </c>
      <c r="B29" s="164" t="s">
        <v>25</v>
      </c>
      <c r="C29" s="166" t="s">
        <v>213</v>
      </c>
      <c r="D29" s="18" t="str">
        <f>VLOOKUP(C29,'Obras Año 2'!C:M,11,0)</f>
        <v>4. CIMENTACIÓN</v>
      </c>
      <c r="E29" s="161">
        <f>VLOOKUP(C29,'Obras Año 2'!C:Q,15,0)</f>
        <v>44666</v>
      </c>
      <c r="F29" s="18" t="str">
        <f>VLOOKUP(C29,'Obras Año 2'!C:K,9,0)</f>
        <v>ACJ</v>
      </c>
    </row>
    <row r="30" spans="1:6" hidden="1">
      <c r="A30" s="57" t="s">
        <v>123</v>
      </c>
      <c r="B30" s="165" t="s">
        <v>25</v>
      </c>
      <c r="C30" s="58" t="s">
        <v>159</v>
      </c>
      <c r="D30" s="18" t="str">
        <f>VLOOKUP(C30,'Obras Año 2'!C:M,11,0)</f>
        <v>6. ADECUACIONES CIVILES &amp; EE</v>
      </c>
      <c r="E30" s="161">
        <f>VLOOKUP(C30,'Obras Año 2'!C:Q,15,0)</f>
        <v>44645</v>
      </c>
      <c r="F30" s="18" t="str">
        <f>VLOOKUP(C30,'Obras Año 2'!C:K,9,0)</f>
        <v>COLSAGO</v>
      </c>
    </row>
    <row r="31" spans="1:6" ht="16.5" hidden="1">
      <c r="A31" s="57" t="s">
        <v>123</v>
      </c>
      <c r="B31" s="165" t="s">
        <v>60</v>
      </c>
      <c r="C31" s="69" t="s">
        <v>145</v>
      </c>
      <c r="D31" s="18" t="str">
        <f>VLOOKUP(C31,'Obras Año 2'!C:M,11,0)</f>
        <v>4. CIMENTACIÓN</v>
      </c>
      <c r="E31" s="161">
        <f>VLOOKUP(C31,'Obras Año 2'!C:Q,15,0)</f>
        <v>44656</v>
      </c>
      <c r="F31" s="18" t="str">
        <f>VLOOKUP(C31,'Obras Año 2'!C:K,9,0)</f>
        <v>WB INGENIERIA</v>
      </c>
    </row>
    <row r="32" spans="1:6" ht="16.5">
      <c r="A32" s="57" t="s">
        <v>123</v>
      </c>
      <c r="B32" s="165" t="s">
        <v>16</v>
      </c>
      <c r="C32" s="101" t="s">
        <v>220</v>
      </c>
      <c r="D32" s="18" t="str">
        <f>VLOOKUP(C32,'Obras Año 2'!C:M,11,0)</f>
        <v>4. CIMENTACIÓN</v>
      </c>
      <c r="E32" s="161">
        <f>VLOOKUP(C32,'Obras Año 2'!C:Q,15,0)</f>
        <v>44671</v>
      </c>
      <c r="F32" s="18" t="str">
        <f>VLOOKUP(C32,'Obras Año 2'!C:K,9,0)</f>
        <v>CICSA</v>
      </c>
    </row>
    <row r="33" spans="1:6" ht="16.5">
      <c r="A33" s="57" t="s">
        <v>123</v>
      </c>
      <c r="B33" s="165" t="s">
        <v>16</v>
      </c>
      <c r="C33" s="101" t="s">
        <v>234</v>
      </c>
      <c r="D33" s="18" t="str">
        <f>VLOOKUP(C33,'Obras Año 2'!C:M,11,0)</f>
        <v>4. CIMENTACIÓN</v>
      </c>
      <c r="E33" s="161">
        <f>VLOOKUP(C33,'Obras Año 2'!C:Q,15,0)</f>
        <v>44659</v>
      </c>
      <c r="F33" s="18" t="str">
        <f>VLOOKUP(C33,'Obras Año 2'!C:K,9,0)</f>
        <v>CICSA</v>
      </c>
    </row>
    <row r="34" spans="1:6">
      <c r="A34" s="57" t="s">
        <v>123</v>
      </c>
      <c r="B34" s="165" t="s">
        <v>16</v>
      </c>
      <c r="C34" s="45" t="s">
        <v>186</v>
      </c>
      <c r="D34" s="18" t="str">
        <f>VLOOKUP(C34,'Obras Año 2'!C:M,11,0)</f>
        <v>4. CIMENTACIÓN</v>
      </c>
      <c r="E34" s="161">
        <f>VLOOKUP(C34,'Obras Año 2'!C:Q,15,0)</f>
        <v>44666</v>
      </c>
      <c r="F34" s="18" t="str">
        <f>VLOOKUP(C34,'Obras Año 2'!C:K,9,0)</f>
        <v>CICSA</v>
      </c>
    </row>
    <row r="35" spans="1:6" ht="16.5">
      <c r="A35" s="26" t="s">
        <v>123</v>
      </c>
      <c r="B35" s="27" t="s">
        <v>129</v>
      </c>
      <c r="C35" s="83" t="s">
        <v>206</v>
      </c>
      <c r="D35" s="18" t="str">
        <f>VLOOKUP(C35,'Obras Año 2'!C:M,11,0)</f>
        <v>5. ARMADO TORRE</v>
      </c>
      <c r="E35" s="161">
        <f>VLOOKUP(C35,'Obras Año 2'!C:Q,15,0)</f>
        <v>44642</v>
      </c>
      <c r="F35" s="18" t="str">
        <f>VLOOKUP(C35,'Obras Año 2'!C:K,9,0)</f>
        <v>HB SADELEC</v>
      </c>
    </row>
    <row r="36" spans="1:6">
      <c r="A36" s="26" t="s">
        <v>123</v>
      </c>
      <c r="B36" s="27" t="s">
        <v>129</v>
      </c>
      <c r="C36" s="16" t="s">
        <v>208</v>
      </c>
      <c r="D36" s="18" t="str">
        <f>VLOOKUP(C36,'Obras Año 2'!C:M,11,0)</f>
        <v>6. ADECUACIONES CIVILES &amp; EE</v>
      </c>
      <c r="E36" s="161">
        <f>VLOOKUP(C36,'Obras Año 2'!C:Q,15,0)</f>
        <v>44643</v>
      </c>
      <c r="F36" s="18" t="str">
        <f>VLOOKUP(C36,'Obras Año 2'!C:K,9,0)</f>
        <v>CICSA</v>
      </c>
    </row>
    <row r="37" spans="1:6">
      <c r="A37" s="6" t="s">
        <v>123</v>
      </c>
      <c r="B37" s="27" t="s">
        <v>129</v>
      </c>
      <c r="C37" s="45" t="s">
        <v>188</v>
      </c>
      <c r="D37" s="18" t="str">
        <f>VLOOKUP(C37,'Obras Año 2'!C:M,11,0)</f>
        <v>3. FABRICACIÓN ESTRUCTURA</v>
      </c>
      <c r="E37" s="161">
        <f>VLOOKUP(C37,'Obras Año 2'!C:Q,15,0)</f>
        <v>44671</v>
      </c>
      <c r="F37" s="18" t="str">
        <f>VLOOKUP(C37,'Obras Año 2'!C:K,9,0)</f>
        <v>CICSA</v>
      </c>
    </row>
    <row r="38" spans="1:6" hidden="1">
      <c r="A38" s="57" t="s">
        <v>123</v>
      </c>
      <c r="B38" s="165" t="s">
        <v>60</v>
      </c>
      <c r="C38" s="44" t="s">
        <v>240</v>
      </c>
      <c r="D38" s="18" t="str">
        <f>VLOOKUP(C38,'Obras Año 2'!C:M,11,0)</f>
        <v>4. CIMENTACIÓN</v>
      </c>
      <c r="E38" s="161">
        <f>VLOOKUP(C38,'Obras Año 2'!C:Q,15,0)</f>
        <v>44655</v>
      </c>
      <c r="F38" s="18" t="str">
        <f>VLOOKUP(C38,'Obras Año 2'!C:K,9,0)</f>
        <v>COLSAGO</v>
      </c>
    </row>
    <row r="39" spans="1:6" hidden="1">
      <c r="A39" s="57" t="s">
        <v>123</v>
      </c>
      <c r="B39" s="165" t="s">
        <v>60</v>
      </c>
      <c r="C39" s="44" t="s">
        <v>216</v>
      </c>
      <c r="D39" s="18" t="str">
        <f>VLOOKUP(C39,'Obras Año 2'!C:M,11,0)</f>
        <v>5. ARMADO TORRE</v>
      </c>
      <c r="E39" s="161">
        <f>VLOOKUP(C39,'Obras Año 2'!C:Q,15,0)</f>
        <v>44655</v>
      </c>
      <c r="F39" s="18" t="str">
        <f>VLOOKUP(C39,'Obras Año 2'!C:K,9,0)</f>
        <v>COLSAGO</v>
      </c>
    </row>
    <row r="40" spans="1:6" ht="16.5" hidden="1">
      <c r="A40" s="57" t="s">
        <v>123</v>
      </c>
      <c r="B40" s="165" t="s">
        <v>60</v>
      </c>
      <c r="C40" s="69" t="s">
        <v>148</v>
      </c>
      <c r="D40" s="18" t="str">
        <f>VLOOKUP(C40,'Obras Año 2'!C:M,11,0)</f>
        <v>3. FABRICACIÓN ESTRUCTURA</v>
      </c>
      <c r="E40" s="161">
        <f>VLOOKUP(C40,'Obras Año 2'!C:Q,15,0)</f>
        <v>44683</v>
      </c>
      <c r="F40" s="18" t="str">
        <f>VLOOKUP(C40,'Obras Año 2'!C:K,9,0)</f>
        <v>BBC</v>
      </c>
    </row>
    <row r="41" spans="1:6" hidden="1">
      <c r="A41" s="26" t="s">
        <v>123</v>
      </c>
      <c r="B41" s="27" t="s">
        <v>25</v>
      </c>
      <c r="C41" s="44" t="s">
        <v>224</v>
      </c>
      <c r="D41" s="18" t="str">
        <f>VLOOKUP(C41,'Obras Año 2'!C:M,11,0)</f>
        <v>3. FABRICACIÓN ESTRUCTURA</v>
      </c>
      <c r="E41" s="161">
        <f>VLOOKUP(C41,'Obras Año 2'!C:Q,15,0)</f>
        <v>44686</v>
      </c>
      <c r="F41" s="18" t="str">
        <f>VLOOKUP(C41,'Obras Año 2'!C:K,9,0)</f>
        <v>INTELEX</v>
      </c>
    </row>
    <row r="42" spans="1:6" hidden="1">
      <c r="A42" s="26" t="s">
        <v>123</v>
      </c>
      <c r="B42" s="27" t="s">
        <v>25</v>
      </c>
      <c r="C42" s="44" t="s">
        <v>218</v>
      </c>
      <c r="D42" s="18" t="str">
        <f>VLOOKUP(C42,'Obras Año 2'!C:M,11,0)</f>
        <v>3. FABRICACIÓN ESTRUCTURA</v>
      </c>
      <c r="E42" s="161">
        <f>VLOOKUP(C42,'Obras Año 2'!C:Q,15,0)</f>
        <v>44671</v>
      </c>
      <c r="F42" s="18" t="str">
        <f>VLOOKUP(C42,'Obras Año 2'!C:K,9,0)</f>
        <v>BASA</v>
      </c>
    </row>
    <row r="43" spans="1:6" ht="16.5">
      <c r="A43" s="26" t="s">
        <v>123</v>
      </c>
      <c r="B43" s="27" t="s">
        <v>129</v>
      </c>
      <c r="C43" s="101" t="s">
        <v>230</v>
      </c>
      <c r="D43" s="18" t="str">
        <f>VLOOKUP(C43,'Obras Año 2'!C:M,11,0)</f>
        <v>5. ARMADO TORRE</v>
      </c>
      <c r="E43" s="161">
        <f>VLOOKUP(C43,'Obras Año 2'!C:Q,15,0)</f>
        <v>44648</v>
      </c>
      <c r="F43" s="18" t="str">
        <f>VLOOKUP(C43,'Obras Año 2'!C:K,9,0)</f>
        <v>CICSA</v>
      </c>
    </row>
    <row r="44" spans="1:6">
      <c r="A44" s="26" t="s">
        <v>123</v>
      </c>
      <c r="B44" s="27" t="s">
        <v>129</v>
      </c>
      <c r="C44" s="44" t="s">
        <v>238</v>
      </c>
      <c r="D44" s="18" t="str">
        <f>VLOOKUP(C44,'Obras Año 2'!C:M,11,0)</f>
        <v>6. ADECUACIONES CIVILES &amp; EE</v>
      </c>
      <c r="E44" s="161">
        <f>VLOOKUP(C44,'Obras Año 2'!C:Q,15,0)</f>
        <v>44638</v>
      </c>
      <c r="F44" s="18" t="str">
        <f>VLOOKUP(C44,'Obras Año 2'!C:K,9,0)</f>
        <v>ING. DEL HUILA</v>
      </c>
    </row>
    <row r="45" spans="1:6">
      <c r="A45" s="26" t="s">
        <v>123</v>
      </c>
      <c r="B45" s="27" t="s">
        <v>129</v>
      </c>
      <c r="C45" s="168" t="s">
        <v>210</v>
      </c>
      <c r="D45" s="18" t="str">
        <f>VLOOKUP(C45,'Obras Año 2'!C:M,11,0)</f>
        <v>3. FABRICACIÓN ESTRUCTURA</v>
      </c>
      <c r="E45" s="161">
        <f>VLOOKUP(C45,'Obras Año 2'!C:Q,15,0)</f>
        <v>44701</v>
      </c>
      <c r="F45" s="18" t="str">
        <f>VLOOKUP(C45,'Obras Año 2'!C:K,9,0)</f>
        <v xml:space="preserve">CICSA </v>
      </c>
    </row>
    <row r="46" spans="1:6" ht="16.5" hidden="1">
      <c r="A46" s="57" t="s">
        <v>123</v>
      </c>
      <c r="B46" s="165" t="s">
        <v>60</v>
      </c>
      <c r="C46" s="83" t="s">
        <v>227</v>
      </c>
      <c r="D46" s="18" t="str">
        <f>VLOOKUP(C46,'Obras Año 2'!C:M,11,0)</f>
        <v>4. CIMENTACIÓN</v>
      </c>
      <c r="E46" s="161">
        <f>VLOOKUP(C46,'Obras Año 2'!C:Q,15,0)</f>
        <v>44700</v>
      </c>
      <c r="F46" s="18" t="str">
        <f>VLOOKUP(C46,'Obras Año 2'!C:K,9,0)</f>
        <v>Herrajes Andina</v>
      </c>
    </row>
    <row r="47" spans="1:6">
      <c r="A47" s="26" t="s">
        <v>123</v>
      </c>
      <c r="B47" s="27" t="s">
        <v>129</v>
      </c>
      <c r="C47" s="45" t="s">
        <v>190</v>
      </c>
      <c r="D47" s="18" t="str">
        <f>VLOOKUP(C47,'Obras Año 2'!C:M,11,0)</f>
        <v>3. FABRICACIÓN ESTRUCTURA</v>
      </c>
      <c r="E47" s="161">
        <f>VLOOKUP(C47,'Obras Año 2'!C:Q,15,0)</f>
        <v>44671</v>
      </c>
      <c r="F47" s="18" t="str">
        <f>VLOOKUP(C47,'Obras Año 2'!C:K,9,0)</f>
        <v>CICSA</v>
      </c>
    </row>
    <row r="48" spans="1:6">
      <c r="A48" s="26" t="s">
        <v>123</v>
      </c>
      <c r="B48" s="27" t="s">
        <v>129</v>
      </c>
      <c r="C48" s="157" t="s">
        <v>192</v>
      </c>
      <c r="D48" s="18" t="str">
        <f>VLOOKUP(C48,'Obras Año 2'!C:M,11,0)</f>
        <v>3. FABRICACIÓN ESTRUCTURA</v>
      </c>
      <c r="E48" s="161">
        <f>VLOOKUP(C48,'Obras Año 2'!C:Q,15,0)</f>
        <v>44712</v>
      </c>
      <c r="F48" s="18" t="str">
        <f>VLOOKUP(C48,'Obras Año 2'!C:K,9,0)</f>
        <v>CICSA</v>
      </c>
    </row>
    <row r="49" spans="1:6" ht="16.5">
      <c r="A49" s="26" t="s">
        <v>123</v>
      </c>
      <c r="B49" s="27" t="s">
        <v>129</v>
      </c>
      <c r="C49" s="83" t="s">
        <v>232</v>
      </c>
      <c r="D49" s="18" t="str">
        <f>VLOOKUP(C49,'Obras Año 2'!C:M,11,0)</f>
        <v>4. CIMENTACIÓN</v>
      </c>
      <c r="E49" s="161">
        <f>VLOOKUP(C49,'Obras Año 2'!C:Q,15,0)</f>
        <v>44671</v>
      </c>
      <c r="F49" s="18" t="str">
        <f>VLOOKUP(C49,'Obras Año 2'!C:K,9,0)</f>
        <v>CICSA</v>
      </c>
    </row>
    <row r="50" spans="1:6" hidden="1">
      <c r="A50" s="6" t="s">
        <v>123</v>
      </c>
      <c r="B50" s="27" t="s">
        <v>60</v>
      </c>
      <c r="C50" s="158" t="s">
        <v>152</v>
      </c>
      <c r="D50" s="18" t="str">
        <f>VLOOKUP(C50,'Obras Año 2'!C:M,11,0)</f>
        <v>3. FABRICACIÓN ESTRUCTURA</v>
      </c>
      <c r="E50" s="161">
        <f>VLOOKUP(C50,'Obras Año 2'!C:Q,15,0)</f>
        <v>44711</v>
      </c>
      <c r="F50" s="18" t="str">
        <f>VLOOKUP(C50,'Obras Año 2'!C:K,9,0)</f>
        <v xml:space="preserve">COLSAGO </v>
      </c>
    </row>
    <row r="51" spans="1:6">
      <c r="A51" s="6" t="s">
        <v>123</v>
      </c>
      <c r="B51" s="27" t="s">
        <v>129</v>
      </c>
      <c r="C51" s="157" t="s">
        <v>176</v>
      </c>
      <c r="D51" s="18" t="str">
        <f>VLOOKUP(C51,'Obras Año 2'!C:M,11,0)</f>
        <v>2. PENDIENTE ESTUDIO TÉCNICO</v>
      </c>
      <c r="E51" s="161">
        <f>VLOOKUP(C51,'Obras Año 2'!C:Q,15,0)</f>
        <v>44671</v>
      </c>
      <c r="F51" s="18" t="str">
        <f>VLOOKUP(C51,'Obras Año 2'!C:K,9,0)</f>
        <v>CICSA</v>
      </c>
    </row>
  </sheetData>
  <autoFilter ref="A1:F51" xr:uid="{00000000-0009-0000-0000-000002000000}">
    <filterColumn colId="1">
      <filters>
        <filter val="SurOccidente"/>
      </filters>
    </filterColumn>
  </autoFilter>
  <conditionalFormatting sqref="C33">
    <cfRule type="duplicateValues" dxfId="122" priority="21"/>
  </conditionalFormatting>
  <conditionalFormatting sqref="C34">
    <cfRule type="duplicateValues" dxfId="121" priority="19"/>
  </conditionalFormatting>
  <conditionalFormatting sqref="C36">
    <cfRule type="duplicateValues" dxfId="120" priority="17"/>
  </conditionalFormatting>
  <conditionalFormatting sqref="C6">
    <cfRule type="duplicateValues" dxfId="119" priority="16"/>
  </conditionalFormatting>
  <conditionalFormatting sqref="C37">
    <cfRule type="duplicateValues" dxfId="118" priority="15"/>
  </conditionalFormatting>
  <conditionalFormatting sqref="C2">
    <cfRule type="duplicateValues" dxfId="117" priority="13"/>
  </conditionalFormatting>
  <conditionalFormatting sqref="C3">
    <cfRule type="duplicateValues" dxfId="116" priority="12"/>
  </conditionalFormatting>
  <conditionalFormatting sqref="C41">
    <cfRule type="duplicateValues" dxfId="115" priority="11"/>
  </conditionalFormatting>
  <conditionalFormatting sqref="C42">
    <cfRule type="duplicateValues" dxfId="114" priority="10"/>
  </conditionalFormatting>
  <conditionalFormatting sqref="C4">
    <cfRule type="duplicateValues" dxfId="113" priority="7"/>
  </conditionalFormatting>
  <conditionalFormatting sqref="C44">
    <cfRule type="duplicateValues" dxfId="112" priority="6"/>
  </conditionalFormatting>
  <conditionalFormatting sqref="C46">
    <cfRule type="duplicateValues" dxfId="111" priority="5"/>
  </conditionalFormatting>
  <conditionalFormatting sqref="C5">
    <cfRule type="duplicateValues" dxfId="110" priority="4"/>
  </conditionalFormatting>
  <conditionalFormatting sqref="C47">
    <cfRule type="duplicateValues" dxfId="109" priority="3"/>
  </conditionalFormatting>
  <conditionalFormatting sqref="C49">
    <cfRule type="duplicateValues" dxfId="108"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3"/>
  <sheetViews>
    <sheetView zoomScale="70" zoomScaleNormal="70" workbookViewId="0">
      <pane xSplit="7" ySplit="2" topLeftCell="N18" activePane="bottomRight" state="frozen"/>
      <selection pane="bottomRight" activeCell="E143" sqref="E143"/>
      <selection pane="bottomLeft" activeCell="A3" sqref="A3"/>
      <selection pane="topRight" activeCell="G1" sqref="G1"/>
    </sheetView>
  </sheetViews>
  <sheetFormatPr defaultColWidth="11.42578125" defaultRowHeight="15"/>
  <cols>
    <col min="1" max="1" width="13.42578125" style="4" customWidth="1"/>
    <col min="2" max="2" width="23" style="1" bestFit="1" customWidth="1"/>
    <col min="3" max="3" width="29.42578125" style="50" bestFit="1" customWidth="1"/>
    <col min="4" max="4" width="29.85546875" style="4" customWidth="1"/>
    <col min="5" max="5" width="17.140625" style="1" customWidth="1"/>
    <col min="6" max="6" width="21.28515625" style="4" customWidth="1"/>
    <col min="7" max="7" width="26.7109375" style="4" customWidth="1"/>
    <col min="8" max="8" width="28.140625" style="51" customWidth="1"/>
    <col min="9" max="9" width="25.28515625" style="51" customWidth="1"/>
    <col min="10" max="10" width="19.28515625" style="51" customWidth="1"/>
    <col min="11" max="11" width="26" style="3" customWidth="1"/>
    <col min="12" max="12" width="74.5703125" style="52" customWidth="1"/>
    <col min="13" max="13" width="41.5703125" style="52" customWidth="1"/>
    <col min="14" max="15" width="25.140625" style="53" customWidth="1"/>
    <col min="16" max="16" width="25.5703125" style="1" customWidth="1"/>
    <col min="17" max="17" width="30" style="4" bestFit="1" customWidth="1"/>
    <col min="18" max="18" width="29.28515625" style="4" bestFit="1" customWidth="1"/>
    <col min="19" max="19" width="50.140625" style="4" bestFit="1" customWidth="1"/>
    <col min="20" max="20" width="13.28515625" style="4" customWidth="1"/>
    <col min="21" max="16384" width="11.42578125" style="4"/>
  </cols>
  <sheetData>
    <row r="1" spans="1:20" ht="15.75">
      <c r="B1" s="49">
        <f ca="1">TODAY()</f>
        <v>44638</v>
      </c>
      <c r="C1" s="45"/>
      <c r="D1" s="5"/>
      <c r="E1" s="5"/>
      <c r="F1" s="5"/>
      <c r="G1" s="5"/>
      <c r="H1" s="5"/>
      <c r="I1" s="5"/>
      <c r="J1" s="5"/>
      <c r="K1" s="5"/>
      <c r="L1" s="5"/>
      <c r="M1" s="5"/>
      <c r="N1" s="5"/>
      <c r="O1" s="5"/>
      <c r="P1" s="5"/>
      <c r="Q1" s="5"/>
      <c r="R1" s="5"/>
    </row>
    <row r="2" spans="1:20" ht="30">
      <c r="A2" s="97" t="s">
        <v>0</v>
      </c>
      <c r="B2" s="97" t="s">
        <v>1</v>
      </c>
      <c r="C2" s="97" t="s">
        <v>2</v>
      </c>
      <c r="D2" s="97" t="s">
        <v>108</v>
      </c>
      <c r="E2" s="9" t="s">
        <v>109</v>
      </c>
      <c r="F2" s="9" t="s">
        <v>110</v>
      </c>
      <c r="G2" s="9" t="s">
        <v>111</v>
      </c>
      <c r="H2" s="17" t="s">
        <v>112</v>
      </c>
      <c r="I2" s="17" t="s">
        <v>113</v>
      </c>
      <c r="J2" s="17" t="s">
        <v>114</v>
      </c>
      <c r="K2" s="9" t="s">
        <v>115</v>
      </c>
      <c r="L2" s="9" t="s">
        <v>116</v>
      </c>
      <c r="M2" s="9" t="s">
        <v>5</v>
      </c>
      <c r="N2" s="9" t="s">
        <v>6</v>
      </c>
      <c r="O2" s="9" t="s">
        <v>117</v>
      </c>
      <c r="P2" s="9" t="s">
        <v>118</v>
      </c>
      <c r="Q2" s="9" t="s">
        <v>7</v>
      </c>
      <c r="R2" s="37" t="s">
        <v>120</v>
      </c>
      <c r="S2" s="9" t="s">
        <v>12</v>
      </c>
      <c r="T2" s="9" t="s">
        <v>121</v>
      </c>
    </row>
    <row r="3" spans="1:20" s="29" customFormat="1" ht="105">
      <c r="A3" s="6" t="s">
        <v>329</v>
      </c>
      <c r="B3" s="6" t="s">
        <v>330</v>
      </c>
      <c r="C3" s="158" t="s">
        <v>331</v>
      </c>
      <c r="D3" s="5" t="s">
        <v>125</v>
      </c>
      <c r="E3" s="7">
        <v>44594</v>
      </c>
      <c r="F3" s="7"/>
      <c r="G3" s="26">
        <f t="shared" ref="G3:G87" ca="1" si="0">$B$1-E3</f>
        <v>44</v>
      </c>
      <c r="H3" s="7">
        <v>44601</v>
      </c>
      <c r="I3" s="7">
        <v>44601</v>
      </c>
      <c r="J3" s="7">
        <v>44601</v>
      </c>
      <c r="K3" s="24" t="s">
        <v>170</v>
      </c>
      <c r="L3" s="2" t="s">
        <v>332</v>
      </c>
      <c r="M3" s="2" t="s">
        <v>28</v>
      </c>
      <c r="N3" s="19"/>
      <c r="O3" s="19"/>
      <c r="P3" s="7"/>
      <c r="Q3" s="7">
        <v>44696</v>
      </c>
      <c r="R3" s="6">
        <f t="shared" ref="R3:R89" si="1">IF(M3="8. ENTREGA PRIORITARIAS","OC Finalizada",IF(M3="9. DETENIDO","OC Detenida",IF(Q3=0,"Pendiente",IFERROR(MONTH(Q3),""))))</f>
        <v>5</v>
      </c>
      <c r="S3" s="6" t="s">
        <v>333</v>
      </c>
      <c r="T3" s="7"/>
    </row>
    <row r="4" spans="1:20" s="29" customFormat="1" ht="105">
      <c r="A4" s="6" t="s">
        <v>329</v>
      </c>
      <c r="B4" s="6" t="s">
        <v>330</v>
      </c>
      <c r="C4" s="158" t="s">
        <v>334</v>
      </c>
      <c r="D4" s="5" t="s">
        <v>125</v>
      </c>
      <c r="E4" s="7">
        <v>44608</v>
      </c>
      <c r="F4" s="7"/>
      <c r="G4" s="26">
        <f t="shared" ca="1" si="0"/>
        <v>30</v>
      </c>
      <c r="H4" s="7">
        <v>44620</v>
      </c>
      <c r="I4" s="7">
        <v>44620</v>
      </c>
      <c r="J4" s="7">
        <v>44620</v>
      </c>
      <c r="K4" s="24" t="s">
        <v>27</v>
      </c>
      <c r="L4" s="2" t="s">
        <v>335</v>
      </c>
      <c r="M4" s="2" t="s">
        <v>28</v>
      </c>
      <c r="N4" s="19"/>
      <c r="O4" s="19"/>
      <c r="P4" s="7"/>
      <c r="Q4" s="7">
        <v>44696</v>
      </c>
      <c r="R4" s="6">
        <f t="shared" si="1"/>
        <v>5</v>
      </c>
      <c r="S4" s="6" t="s">
        <v>333</v>
      </c>
      <c r="T4" s="7">
        <v>44629</v>
      </c>
    </row>
    <row r="5" spans="1:20" s="29" customFormat="1" ht="30">
      <c r="A5" s="6" t="s">
        <v>329</v>
      </c>
      <c r="B5" s="6" t="s">
        <v>330</v>
      </c>
      <c r="C5" s="158" t="s">
        <v>336</v>
      </c>
      <c r="D5" s="5" t="s">
        <v>125</v>
      </c>
      <c r="E5" s="7">
        <v>44630</v>
      </c>
      <c r="F5" s="7"/>
      <c r="G5" s="26">
        <f t="shared" ca="1" si="0"/>
        <v>8</v>
      </c>
      <c r="H5" s="7" t="s">
        <v>157</v>
      </c>
      <c r="I5" s="7" t="s">
        <v>157</v>
      </c>
      <c r="J5" s="7" t="s">
        <v>157</v>
      </c>
      <c r="K5" s="24" t="s">
        <v>163</v>
      </c>
      <c r="L5" s="2" t="s">
        <v>167</v>
      </c>
      <c r="M5" s="2" t="s">
        <v>32</v>
      </c>
      <c r="N5" s="19"/>
      <c r="O5" s="19"/>
      <c r="P5" s="7"/>
      <c r="Q5" s="7"/>
      <c r="R5" s="6"/>
      <c r="S5" s="6" t="s">
        <v>333</v>
      </c>
      <c r="T5" s="7"/>
    </row>
    <row r="6" spans="1:20" s="29" customFormat="1" ht="30">
      <c r="A6" s="6" t="s">
        <v>329</v>
      </c>
      <c r="B6" s="6" t="s">
        <v>330</v>
      </c>
      <c r="C6" s="158" t="s">
        <v>337</v>
      </c>
      <c r="D6" s="5" t="s">
        <v>125</v>
      </c>
      <c r="E6" s="7">
        <v>44631</v>
      </c>
      <c r="F6" s="7"/>
      <c r="G6" s="26">
        <f t="shared" ca="1" si="0"/>
        <v>7</v>
      </c>
      <c r="H6" s="7" t="s">
        <v>157</v>
      </c>
      <c r="I6" s="7" t="s">
        <v>157</v>
      </c>
      <c r="J6" s="7" t="s">
        <v>157</v>
      </c>
      <c r="K6" s="27" t="s">
        <v>255</v>
      </c>
      <c r="L6" s="2" t="s">
        <v>338</v>
      </c>
      <c r="M6" s="2" t="s">
        <v>32</v>
      </c>
      <c r="N6" s="19"/>
      <c r="O6" s="19"/>
      <c r="P6" s="7"/>
      <c r="Q6" s="7"/>
      <c r="R6" s="6"/>
      <c r="S6" s="6" t="s">
        <v>339</v>
      </c>
      <c r="T6" s="7"/>
    </row>
    <row r="7" spans="1:20" s="29" customFormat="1">
      <c r="A7" s="6" t="s">
        <v>329</v>
      </c>
      <c r="B7" s="6" t="s">
        <v>330</v>
      </c>
      <c r="C7" s="158" t="s">
        <v>340</v>
      </c>
      <c r="D7" s="5" t="s">
        <v>125</v>
      </c>
      <c r="E7" s="7">
        <v>44635</v>
      </c>
      <c r="F7" s="7"/>
      <c r="G7" s="26">
        <f t="shared" ca="1" si="0"/>
        <v>3</v>
      </c>
      <c r="H7" s="7" t="s">
        <v>157</v>
      </c>
      <c r="I7" s="7" t="s">
        <v>157</v>
      </c>
      <c r="J7" s="7" t="s">
        <v>157</v>
      </c>
      <c r="K7" s="24"/>
      <c r="L7" s="2" t="s">
        <v>341</v>
      </c>
      <c r="M7" s="2" t="s">
        <v>32</v>
      </c>
      <c r="N7" s="19"/>
      <c r="O7" s="19"/>
      <c r="P7" s="7"/>
      <c r="Q7" s="7"/>
      <c r="R7" s="6"/>
      <c r="S7" s="6" t="s">
        <v>333</v>
      </c>
      <c r="T7" s="7"/>
    </row>
    <row r="8" spans="1:20" s="29" customFormat="1" ht="75">
      <c r="A8" s="6" t="s">
        <v>329</v>
      </c>
      <c r="B8" s="6" t="s">
        <v>245</v>
      </c>
      <c r="C8" s="67" t="s">
        <v>342</v>
      </c>
      <c r="D8" s="5" t="s">
        <v>125</v>
      </c>
      <c r="E8" s="7">
        <v>44606</v>
      </c>
      <c r="F8" s="7"/>
      <c r="G8" s="26">
        <f t="shared" ca="1" si="0"/>
        <v>32</v>
      </c>
      <c r="H8" s="7">
        <v>44628</v>
      </c>
      <c r="I8" s="7">
        <v>44628</v>
      </c>
      <c r="J8" s="7">
        <v>44628</v>
      </c>
      <c r="K8" s="27" t="s">
        <v>343</v>
      </c>
      <c r="L8" s="2" t="s">
        <v>344</v>
      </c>
      <c r="M8" s="2" t="s">
        <v>28</v>
      </c>
      <c r="N8" s="19"/>
      <c r="O8" s="19"/>
      <c r="P8" s="7"/>
      <c r="Q8" s="7">
        <v>44691</v>
      </c>
      <c r="R8" s="6">
        <f t="shared" si="1"/>
        <v>5</v>
      </c>
      <c r="S8" s="6" t="s">
        <v>345</v>
      </c>
      <c r="T8" s="7"/>
    </row>
    <row r="9" spans="1:20" s="29" customFormat="1">
      <c r="A9" s="6" t="s">
        <v>329</v>
      </c>
      <c r="B9" s="6" t="s">
        <v>245</v>
      </c>
      <c r="C9" s="158" t="s">
        <v>346</v>
      </c>
      <c r="D9" s="5" t="s">
        <v>125</v>
      </c>
      <c r="E9" s="7">
        <v>44613</v>
      </c>
      <c r="F9" s="7"/>
      <c r="G9" s="26">
        <f t="shared" ca="1" si="0"/>
        <v>25</v>
      </c>
      <c r="H9" s="7" t="s">
        <v>157</v>
      </c>
      <c r="I9" s="7" t="s">
        <v>157</v>
      </c>
      <c r="J9" s="7" t="s">
        <v>157</v>
      </c>
      <c r="K9" s="27" t="s">
        <v>347</v>
      </c>
      <c r="L9" s="2" t="s">
        <v>348</v>
      </c>
      <c r="M9" s="2" t="s">
        <v>32</v>
      </c>
      <c r="N9" s="19"/>
      <c r="O9" s="19"/>
      <c r="P9" s="7"/>
      <c r="Q9" s="7"/>
      <c r="R9" s="6" t="str">
        <f t="shared" si="1"/>
        <v>Pendiente</v>
      </c>
      <c r="S9" s="6" t="s">
        <v>345</v>
      </c>
      <c r="T9" s="7"/>
    </row>
    <row r="10" spans="1:20" s="29" customFormat="1" ht="45">
      <c r="A10" s="6" t="s">
        <v>329</v>
      </c>
      <c r="B10" s="6" t="s">
        <v>245</v>
      </c>
      <c r="C10" s="158" t="s">
        <v>349</v>
      </c>
      <c r="D10" s="5" t="s">
        <v>125</v>
      </c>
      <c r="E10" s="7">
        <v>44617</v>
      </c>
      <c r="F10" s="7"/>
      <c r="G10" s="26">
        <f t="shared" ca="1" si="0"/>
        <v>21</v>
      </c>
      <c r="H10" s="7">
        <v>44634</v>
      </c>
      <c r="I10" s="7">
        <v>44634</v>
      </c>
      <c r="J10" s="7">
        <v>44634</v>
      </c>
      <c r="K10" s="27" t="s">
        <v>53</v>
      </c>
      <c r="L10" s="2" t="s">
        <v>350</v>
      </c>
      <c r="M10" s="2" t="s">
        <v>28</v>
      </c>
      <c r="N10" s="19"/>
      <c r="O10" s="19"/>
      <c r="P10" s="7"/>
      <c r="Q10" s="7">
        <v>44711</v>
      </c>
      <c r="R10" s="6"/>
      <c r="S10" s="6" t="s">
        <v>351</v>
      </c>
      <c r="T10" s="7"/>
    </row>
    <row r="11" spans="1:20" s="29" customFormat="1" ht="45">
      <c r="A11" s="6" t="s">
        <v>329</v>
      </c>
      <c r="B11" s="6" t="s">
        <v>245</v>
      </c>
      <c r="C11" s="158" t="s">
        <v>352</v>
      </c>
      <c r="D11" s="5" t="s">
        <v>125</v>
      </c>
      <c r="E11" s="7">
        <v>44617</v>
      </c>
      <c r="F11" s="7"/>
      <c r="G11" s="26">
        <f t="shared" ca="1" si="0"/>
        <v>21</v>
      </c>
      <c r="H11" s="7">
        <v>44634</v>
      </c>
      <c r="I11" s="7">
        <v>44634</v>
      </c>
      <c r="J11" s="7">
        <v>44634</v>
      </c>
      <c r="K11" s="27" t="s">
        <v>252</v>
      </c>
      <c r="L11" s="2" t="s">
        <v>353</v>
      </c>
      <c r="M11" s="2" t="s">
        <v>28</v>
      </c>
      <c r="N11" s="19"/>
      <c r="O11" s="19"/>
      <c r="P11" s="7"/>
      <c r="Q11" s="7">
        <v>44698</v>
      </c>
      <c r="R11" s="6"/>
      <c r="S11" s="6" t="s">
        <v>351</v>
      </c>
      <c r="T11" s="7"/>
    </row>
    <row r="12" spans="1:20" s="29" customFormat="1" ht="45">
      <c r="A12" s="6" t="s">
        <v>329</v>
      </c>
      <c r="B12" s="6" t="s">
        <v>245</v>
      </c>
      <c r="C12" s="158" t="s">
        <v>354</v>
      </c>
      <c r="D12" s="5" t="s">
        <v>125</v>
      </c>
      <c r="E12" s="7">
        <v>44620</v>
      </c>
      <c r="F12" s="7"/>
      <c r="G12" s="26">
        <f t="shared" ca="1" si="0"/>
        <v>18</v>
      </c>
      <c r="H12" s="7">
        <v>44628</v>
      </c>
      <c r="I12" s="7">
        <v>44628</v>
      </c>
      <c r="J12" s="7">
        <v>44628</v>
      </c>
      <c r="K12" s="27" t="s">
        <v>53</v>
      </c>
      <c r="L12" s="2" t="s">
        <v>355</v>
      </c>
      <c r="M12" s="2" t="s">
        <v>28</v>
      </c>
      <c r="N12" s="19"/>
      <c r="O12" s="19"/>
      <c r="P12" s="7"/>
      <c r="Q12" s="7">
        <v>44711</v>
      </c>
      <c r="R12" s="6"/>
      <c r="S12" s="6"/>
      <c r="T12" s="7"/>
    </row>
    <row r="13" spans="1:20" s="29" customFormat="1" ht="30">
      <c r="A13" s="6" t="s">
        <v>329</v>
      </c>
      <c r="B13" s="6" t="s">
        <v>245</v>
      </c>
      <c r="C13" s="158" t="s">
        <v>356</v>
      </c>
      <c r="D13" s="5" t="s">
        <v>125</v>
      </c>
      <c r="E13" s="7">
        <v>44627</v>
      </c>
      <c r="F13" s="7"/>
      <c r="G13" s="26">
        <f t="shared" ca="1" si="0"/>
        <v>11</v>
      </c>
      <c r="H13" s="7" t="s">
        <v>157</v>
      </c>
      <c r="I13" s="7" t="s">
        <v>157</v>
      </c>
      <c r="J13" s="7" t="s">
        <v>157</v>
      </c>
      <c r="K13" s="27" t="s">
        <v>62</v>
      </c>
      <c r="L13" s="2" t="s">
        <v>357</v>
      </c>
      <c r="M13" s="2" t="s">
        <v>32</v>
      </c>
      <c r="N13" s="19"/>
      <c r="O13" s="19"/>
      <c r="P13" s="7"/>
      <c r="Q13" s="7"/>
      <c r="R13" s="6"/>
      <c r="S13" s="6" t="s">
        <v>351</v>
      </c>
      <c r="T13" s="7"/>
    </row>
    <row r="14" spans="1:20" s="29" customFormat="1" ht="30">
      <c r="A14" s="6" t="s">
        <v>329</v>
      </c>
      <c r="B14" s="6" t="s">
        <v>245</v>
      </c>
      <c r="C14" s="158" t="s">
        <v>358</v>
      </c>
      <c r="D14" s="5" t="s">
        <v>125</v>
      </c>
      <c r="E14" s="7">
        <v>44631</v>
      </c>
      <c r="F14" s="7"/>
      <c r="G14" s="26">
        <f t="shared" ca="1" si="0"/>
        <v>7</v>
      </c>
      <c r="H14" s="7" t="s">
        <v>157</v>
      </c>
      <c r="I14" s="7" t="s">
        <v>157</v>
      </c>
      <c r="J14" s="7" t="s">
        <v>157</v>
      </c>
      <c r="K14" s="27"/>
      <c r="L14" s="2" t="s">
        <v>359</v>
      </c>
      <c r="M14" s="2" t="s">
        <v>32</v>
      </c>
      <c r="N14" s="19"/>
      <c r="O14" s="19"/>
      <c r="P14" s="7"/>
      <c r="Q14" s="7"/>
      <c r="R14" s="6"/>
      <c r="S14" s="6"/>
      <c r="T14" s="7"/>
    </row>
    <row r="15" spans="1:20" s="29" customFormat="1">
      <c r="A15" s="6" t="s">
        <v>329</v>
      </c>
      <c r="B15" s="6" t="s">
        <v>245</v>
      </c>
      <c r="C15" s="158" t="s">
        <v>360</v>
      </c>
      <c r="D15" s="5" t="s">
        <v>125</v>
      </c>
      <c r="E15" s="7">
        <v>44634</v>
      </c>
      <c r="F15" s="7"/>
      <c r="G15" s="26">
        <f t="shared" ca="1" si="0"/>
        <v>4</v>
      </c>
      <c r="H15" s="7" t="s">
        <v>157</v>
      </c>
      <c r="I15" s="7" t="s">
        <v>157</v>
      </c>
      <c r="J15" s="7" t="s">
        <v>157</v>
      </c>
      <c r="K15" s="27"/>
      <c r="L15" s="2" t="s">
        <v>361</v>
      </c>
      <c r="M15" s="2" t="s">
        <v>32</v>
      </c>
      <c r="N15" s="19"/>
      <c r="O15" s="19"/>
      <c r="P15" s="7"/>
      <c r="Q15" s="7"/>
      <c r="R15" s="6"/>
      <c r="S15" s="6"/>
      <c r="T15" s="7"/>
    </row>
    <row r="16" spans="1:20" s="29" customFormat="1">
      <c r="A16" s="6" t="s">
        <v>329</v>
      </c>
      <c r="B16" s="6" t="s">
        <v>245</v>
      </c>
      <c r="C16" s="158" t="s">
        <v>362</v>
      </c>
      <c r="D16" s="5" t="s">
        <v>125</v>
      </c>
      <c r="E16" s="7">
        <v>44634</v>
      </c>
      <c r="F16" s="7"/>
      <c r="G16" s="26">
        <f t="shared" ca="1" si="0"/>
        <v>4</v>
      </c>
      <c r="H16" s="7" t="s">
        <v>157</v>
      </c>
      <c r="I16" s="7" t="s">
        <v>157</v>
      </c>
      <c r="J16" s="7" t="s">
        <v>157</v>
      </c>
      <c r="K16" s="27"/>
      <c r="L16" s="2" t="s">
        <v>361</v>
      </c>
      <c r="M16" s="2" t="s">
        <v>32</v>
      </c>
      <c r="N16" s="19"/>
      <c r="O16" s="19"/>
      <c r="P16" s="7"/>
      <c r="Q16" s="7"/>
      <c r="R16" s="6"/>
      <c r="S16" s="6"/>
      <c r="T16" s="7"/>
    </row>
    <row r="17" spans="1:20" s="29" customFormat="1">
      <c r="A17" s="6" t="s">
        <v>329</v>
      </c>
      <c r="B17" s="6" t="s">
        <v>245</v>
      </c>
      <c r="C17" s="158" t="s">
        <v>363</v>
      </c>
      <c r="D17" s="5" t="s">
        <v>125</v>
      </c>
      <c r="E17" s="7">
        <v>44634</v>
      </c>
      <c r="F17" s="7"/>
      <c r="G17" s="26">
        <f t="shared" ca="1" si="0"/>
        <v>4</v>
      </c>
      <c r="H17" s="7" t="s">
        <v>157</v>
      </c>
      <c r="I17" s="7" t="s">
        <v>157</v>
      </c>
      <c r="J17" s="7" t="s">
        <v>157</v>
      </c>
      <c r="K17" s="27"/>
      <c r="L17" s="2" t="s">
        <v>361</v>
      </c>
      <c r="M17" s="2" t="s">
        <v>32</v>
      </c>
      <c r="N17" s="19"/>
      <c r="O17" s="19"/>
      <c r="P17" s="7"/>
      <c r="Q17" s="7"/>
      <c r="R17" s="6"/>
      <c r="S17" s="6"/>
      <c r="T17" s="7"/>
    </row>
    <row r="18" spans="1:20" s="29" customFormat="1" ht="45">
      <c r="A18" s="6" t="s">
        <v>329</v>
      </c>
      <c r="B18" s="6" t="s">
        <v>245</v>
      </c>
      <c r="C18" s="158" t="s">
        <v>364</v>
      </c>
      <c r="D18" s="5" t="s">
        <v>125</v>
      </c>
      <c r="E18" s="7">
        <v>44634</v>
      </c>
      <c r="F18" s="7"/>
      <c r="G18" s="26">
        <f t="shared" ca="1" si="0"/>
        <v>4</v>
      </c>
      <c r="H18" s="7" t="s">
        <v>157</v>
      </c>
      <c r="I18" s="7" t="s">
        <v>157</v>
      </c>
      <c r="J18" s="7" t="s">
        <v>157</v>
      </c>
      <c r="K18" s="27"/>
      <c r="L18" s="2" t="s">
        <v>365</v>
      </c>
      <c r="M18" s="2" t="s">
        <v>32</v>
      </c>
      <c r="N18" s="19"/>
      <c r="O18" s="19"/>
      <c r="P18" s="7"/>
      <c r="Q18" s="7"/>
      <c r="R18" s="6"/>
      <c r="S18" s="6"/>
      <c r="T18" s="7"/>
    </row>
    <row r="19" spans="1:20" s="29" customFormat="1" ht="30">
      <c r="A19" s="6" t="s">
        <v>329</v>
      </c>
      <c r="B19" s="6" t="s">
        <v>366</v>
      </c>
      <c r="C19" s="158" t="s">
        <v>367</v>
      </c>
      <c r="D19" s="5" t="s">
        <v>125</v>
      </c>
      <c r="E19" s="7">
        <v>44627</v>
      </c>
      <c r="F19" s="7"/>
      <c r="G19" s="26">
        <f t="shared" ca="1" si="0"/>
        <v>11</v>
      </c>
      <c r="H19" s="7" t="s">
        <v>157</v>
      </c>
      <c r="I19" s="7" t="s">
        <v>157</v>
      </c>
      <c r="J19" s="7" t="s">
        <v>157</v>
      </c>
      <c r="K19" s="27"/>
      <c r="L19" s="2" t="s">
        <v>368</v>
      </c>
      <c r="M19" s="2" t="s">
        <v>32</v>
      </c>
      <c r="N19" s="19"/>
      <c r="O19" s="19"/>
      <c r="P19" s="7"/>
      <c r="Q19" s="7"/>
      <c r="R19" s="6"/>
      <c r="S19" s="6"/>
      <c r="T19" s="7"/>
    </row>
    <row r="20" spans="1:20" s="29" customFormat="1">
      <c r="A20" s="6" t="s">
        <v>329</v>
      </c>
      <c r="B20" s="6" t="s">
        <v>366</v>
      </c>
      <c r="C20" s="158" t="s">
        <v>369</v>
      </c>
      <c r="D20" s="5" t="s">
        <v>125</v>
      </c>
      <c r="E20" s="7">
        <v>44631</v>
      </c>
      <c r="F20" s="7"/>
      <c r="G20" s="26">
        <f t="shared" ca="1" si="0"/>
        <v>7</v>
      </c>
      <c r="H20" s="7" t="s">
        <v>157</v>
      </c>
      <c r="I20" s="7" t="s">
        <v>157</v>
      </c>
      <c r="J20" s="7" t="s">
        <v>157</v>
      </c>
      <c r="K20" s="27"/>
      <c r="L20" s="2" t="s">
        <v>370</v>
      </c>
      <c r="M20" s="2" t="s">
        <v>32</v>
      </c>
      <c r="N20" s="19"/>
      <c r="O20" s="19"/>
      <c r="P20" s="7"/>
      <c r="Q20" s="7"/>
      <c r="R20" s="6"/>
      <c r="S20" s="6"/>
      <c r="T20" s="7"/>
    </row>
    <row r="21" spans="1:20" s="29" customFormat="1">
      <c r="A21" s="6" t="s">
        <v>329</v>
      </c>
      <c r="B21" s="6" t="s">
        <v>366</v>
      </c>
      <c r="C21" s="158" t="s">
        <v>371</v>
      </c>
      <c r="D21" s="5" t="s">
        <v>125</v>
      </c>
      <c r="E21" s="7">
        <v>44634</v>
      </c>
      <c r="F21" s="7"/>
      <c r="G21" s="26">
        <f t="shared" ca="1" si="0"/>
        <v>4</v>
      </c>
      <c r="H21" s="7" t="s">
        <v>157</v>
      </c>
      <c r="I21" s="7" t="s">
        <v>157</v>
      </c>
      <c r="J21" s="7" t="s">
        <v>157</v>
      </c>
      <c r="K21" s="27"/>
      <c r="L21" s="2" t="s">
        <v>372</v>
      </c>
      <c r="M21" s="2" t="s">
        <v>32</v>
      </c>
      <c r="N21" s="19"/>
      <c r="O21" s="19"/>
      <c r="P21" s="7"/>
      <c r="Q21" s="7"/>
      <c r="R21" s="6"/>
      <c r="S21" s="6"/>
      <c r="T21" s="7"/>
    </row>
    <row r="22" spans="1:20" s="29" customFormat="1">
      <c r="A22" s="6" t="s">
        <v>329</v>
      </c>
      <c r="B22" s="6" t="s">
        <v>366</v>
      </c>
      <c r="C22" s="158" t="s">
        <v>373</v>
      </c>
      <c r="D22" s="5" t="s">
        <v>125</v>
      </c>
      <c r="E22" s="7">
        <v>44634</v>
      </c>
      <c r="F22" s="7"/>
      <c r="G22" s="26">
        <f t="shared" ca="1" si="0"/>
        <v>4</v>
      </c>
      <c r="H22" s="7" t="s">
        <v>157</v>
      </c>
      <c r="I22" s="7" t="s">
        <v>157</v>
      </c>
      <c r="J22" s="7" t="s">
        <v>157</v>
      </c>
      <c r="K22" s="27"/>
      <c r="L22" s="2" t="s">
        <v>372</v>
      </c>
      <c r="M22" s="2" t="s">
        <v>32</v>
      </c>
      <c r="N22" s="19"/>
      <c r="O22" s="19"/>
      <c r="P22" s="7"/>
      <c r="Q22" s="7"/>
      <c r="R22" s="6"/>
      <c r="S22" s="6"/>
      <c r="T22" s="7"/>
    </row>
    <row r="23" spans="1:20" s="29" customFormat="1" ht="75">
      <c r="A23" s="6" t="s">
        <v>329</v>
      </c>
      <c r="B23" s="6" t="s">
        <v>330</v>
      </c>
      <c r="C23" s="158" t="s">
        <v>374</v>
      </c>
      <c r="D23" s="5" t="s">
        <v>125</v>
      </c>
      <c r="E23" s="7">
        <v>44614</v>
      </c>
      <c r="F23" s="7"/>
      <c r="G23" s="26">
        <f t="shared" ca="1" si="0"/>
        <v>24</v>
      </c>
      <c r="H23" s="7">
        <v>44624</v>
      </c>
      <c r="I23" s="7">
        <v>44624</v>
      </c>
      <c r="J23" s="7">
        <v>44624</v>
      </c>
      <c r="K23" s="27"/>
      <c r="L23" s="2" t="s">
        <v>375</v>
      </c>
      <c r="M23" s="2" t="s">
        <v>28</v>
      </c>
      <c r="N23" s="19"/>
      <c r="O23" s="19"/>
      <c r="P23" s="7"/>
      <c r="Q23" s="7"/>
      <c r="R23" s="6" t="str">
        <f t="shared" si="1"/>
        <v>Pendiente</v>
      </c>
      <c r="S23" s="6" t="s">
        <v>376</v>
      </c>
      <c r="T23" s="7"/>
    </row>
    <row r="24" spans="1:20" s="29" customFormat="1">
      <c r="A24" s="6" t="s">
        <v>329</v>
      </c>
      <c r="B24" s="6" t="s">
        <v>377</v>
      </c>
      <c r="C24" s="158" t="s">
        <v>378</v>
      </c>
      <c r="D24" s="5" t="s">
        <v>125</v>
      </c>
      <c r="E24" s="7">
        <v>44631</v>
      </c>
      <c r="F24" s="7"/>
      <c r="G24" s="26">
        <f t="shared" ca="1" si="0"/>
        <v>7</v>
      </c>
      <c r="H24" s="7" t="s">
        <v>157</v>
      </c>
      <c r="I24" s="7" t="s">
        <v>157</v>
      </c>
      <c r="J24" s="7" t="s">
        <v>157</v>
      </c>
      <c r="K24" s="27" t="s">
        <v>27</v>
      </c>
      <c r="L24" s="2" t="s">
        <v>370</v>
      </c>
      <c r="M24" s="2" t="s">
        <v>32</v>
      </c>
      <c r="N24" s="19"/>
      <c r="O24" s="19"/>
      <c r="P24" s="7"/>
      <c r="Q24" s="7"/>
      <c r="R24" s="6"/>
      <c r="S24" s="6" t="s">
        <v>41</v>
      </c>
      <c r="T24" s="7"/>
    </row>
    <row r="25" spans="1:20" s="29" customFormat="1">
      <c r="A25" s="6" t="s">
        <v>329</v>
      </c>
      <c r="B25" s="6" t="s">
        <v>377</v>
      </c>
      <c r="C25" s="158" t="s">
        <v>379</v>
      </c>
      <c r="D25" s="5" t="s">
        <v>125</v>
      </c>
      <c r="E25" s="7">
        <v>44634</v>
      </c>
      <c r="F25" s="7"/>
      <c r="G25" s="26">
        <f t="shared" ca="1" si="0"/>
        <v>4</v>
      </c>
      <c r="H25" s="7" t="s">
        <v>157</v>
      </c>
      <c r="I25" s="7" t="s">
        <v>157</v>
      </c>
      <c r="J25" s="7" t="s">
        <v>157</v>
      </c>
      <c r="K25" s="27" t="s">
        <v>27</v>
      </c>
      <c r="L25" s="2" t="s">
        <v>361</v>
      </c>
      <c r="M25" s="2" t="s">
        <v>32</v>
      </c>
      <c r="N25" s="19"/>
      <c r="O25" s="19"/>
      <c r="P25" s="7"/>
      <c r="Q25" s="7"/>
      <c r="R25" s="6"/>
      <c r="S25" s="6" t="s">
        <v>41</v>
      </c>
      <c r="T25" s="7"/>
    </row>
    <row r="26" spans="1:20" s="29" customFormat="1">
      <c r="A26" s="6" t="s">
        <v>329</v>
      </c>
      <c r="B26" s="6" t="s">
        <v>377</v>
      </c>
      <c r="C26" s="158" t="s">
        <v>380</v>
      </c>
      <c r="D26" s="5" t="s">
        <v>125</v>
      </c>
      <c r="E26" s="7">
        <v>44634</v>
      </c>
      <c r="F26" s="7"/>
      <c r="G26" s="26">
        <f t="shared" ca="1" si="0"/>
        <v>4</v>
      </c>
      <c r="H26" s="7" t="s">
        <v>157</v>
      </c>
      <c r="I26" s="7" t="s">
        <v>157</v>
      </c>
      <c r="J26" s="7" t="s">
        <v>157</v>
      </c>
      <c r="K26" s="27" t="s">
        <v>27</v>
      </c>
      <c r="L26" s="2" t="s">
        <v>361</v>
      </c>
      <c r="M26" s="2" t="s">
        <v>32</v>
      </c>
      <c r="N26" s="19"/>
      <c r="O26" s="19"/>
      <c r="P26" s="7"/>
      <c r="Q26" s="7">
        <v>44804</v>
      </c>
      <c r="R26" s="6"/>
      <c r="S26" s="6" t="s">
        <v>381</v>
      </c>
      <c r="T26" s="7"/>
    </row>
    <row r="27" spans="1:20" s="29" customFormat="1">
      <c r="A27" s="6" t="s">
        <v>329</v>
      </c>
      <c r="B27" s="6" t="s">
        <v>377</v>
      </c>
      <c r="C27" s="158" t="s">
        <v>382</v>
      </c>
      <c r="D27" s="5" t="s">
        <v>125</v>
      </c>
      <c r="E27" s="7">
        <v>44635</v>
      </c>
      <c r="F27" s="7"/>
      <c r="G27" s="26">
        <f t="shared" ca="1" si="0"/>
        <v>3</v>
      </c>
      <c r="H27" s="7" t="s">
        <v>157</v>
      </c>
      <c r="I27" s="7" t="s">
        <v>157</v>
      </c>
      <c r="J27" s="7" t="s">
        <v>157</v>
      </c>
      <c r="K27" s="27" t="s">
        <v>27</v>
      </c>
      <c r="L27" s="2" t="s">
        <v>341</v>
      </c>
      <c r="M27" s="2" t="s">
        <v>32</v>
      </c>
      <c r="N27" s="19"/>
      <c r="O27" s="19"/>
      <c r="P27" s="7"/>
      <c r="Q27" s="7">
        <v>44752</v>
      </c>
      <c r="R27" s="6"/>
      <c r="S27" s="6" t="s">
        <v>23</v>
      </c>
      <c r="T27" s="7"/>
    </row>
    <row r="28" spans="1:20" s="29" customFormat="1" ht="255">
      <c r="A28" s="38" t="s">
        <v>329</v>
      </c>
      <c r="B28" s="38" t="s">
        <v>330</v>
      </c>
      <c r="C28" s="47" t="s">
        <v>383</v>
      </c>
      <c r="D28" s="14" t="s">
        <v>125</v>
      </c>
      <c r="E28" s="12">
        <v>44594</v>
      </c>
      <c r="F28" s="12"/>
      <c r="G28" s="38">
        <f ca="1">$B$1-E28</f>
        <v>44</v>
      </c>
      <c r="H28" s="12">
        <v>44606</v>
      </c>
      <c r="I28" s="12">
        <v>44606</v>
      </c>
      <c r="J28" s="12">
        <v>44606</v>
      </c>
      <c r="K28" s="25" t="s">
        <v>255</v>
      </c>
      <c r="L28" s="13" t="s">
        <v>384</v>
      </c>
      <c r="M28" s="13" t="s">
        <v>68</v>
      </c>
      <c r="N28" s="21" t="s">
        <v>69</v>
      </c>
      <c r="O28" s="21"/>
      <c r="P28" s="12"/>
      <c r="Q28" s="12"/>
      <c r="R28" s="38" t="str">
        <f>IF(M28="8. ENTREGA PRIORITARIAS","OC Finalizada",IF(M28="9. DETENIDO","OC Detenida",IF(Q28=0,"Pendiente",IFERROR(MONTH(Q28),""))))</f>
        <v>OC Detenida</v>
      </c>
      <c r="S28" s="38" t="s">
        <v>333</v>
      </c>
      <c r="T28" s="12"/>
    </row>
    <row r="29" spans="1:20" s="29" customFormat="1" ht="16.5">
      <c r="A29" s="6"/>
      <c r="B29" s="6"/>
      <c r="C29" s="67"/>
      <c r="D29" s="5"/>
      <c r="E29" s="7"/>
      <c r="F29" s="7"/>
      <c r="G29" s="26">
        <f t="shared" ca="1" si="0"/>
        <v>44638</v>
      </c>
      <c r="H29" s="7"/>
      <c r="I29" s="7"/>
      <c r="J29" s="7"/>
      <c r="K29" s="27"/>
      <c r="L29" s="2"/>
      <c r="M29" s="2"/>
      <c r="N29" s="19"/>
      <c r="O29" s="19"/>
      <c r="P29" s="7"/>
      <c r="Q29" s="7"/>
      <c r="R29" s="6" t="str">
        <f t="shared" si="1"/>
        <v>Pendiente</v>
      </c>
      <c r="S29" s="6"/>
      <c r="T29" s="7"/>
    </row>
    <row r="30" spans="1:20" ht="16.5">
      <c r="A30" s="26"/>
      <c r="B30" s="26"/>
      <c r="C30" s="68"/>
      <c r="D30" s="16"/>
      <c r="E30" s="22"/>
      <c r="F30" s="22"/>
      <c r="G30" s="26">
        <f t="shared" ca="1" si="0"/>
        <v>44638</v>
      </c>
      <c r="H30" s="22"/>
      <c r="I30" s="22"/>
      <c r="J30" s="22"/>
      <c r="K30" s="27"/>
      <c r="L30" s="23"/>
      <c r="M30" s="2"/>
      <c r="N30" s="19"/>
      <c r="O30" s="28"/>
      <c r="P30" s="7"/>
      <c r="Q30" s="7"/>
      <c r="R30" s="6" t="str">
        <f t="shared" si="1"/>
        <v>Pendiente</v>
      </c>
      <c r="S30" s="6"/>
      <c r="T30" s="7"/>
    </row>
    <row r="31" spans="1:20" ht="16.5">
      <c r="A31" s="6"/>
      <c r="B31" s="6"/>
      <c r="C31" s="68"/>
      <c r="D31" s="5"/>
      <c r="E31" s="7"/>
      <c r="F31" s="7"/>
      <c r="G31" s="26">
        <f t="shared" ca="1" si="0"/>
        <v>44638</v>
      </c>
      <c r="H31" s="7"/>
      <c r="I31" s="7"/>
      <c r="J31" s="7"/>
      <c r="K31" s="27"/>
      <c r="L31" s="2"/>
      <c r="M31" s="2"/>
      <c r="N31" s="19"/>
      <c r="O31" s="19"/>
      <c r="P31" s="7"/>
      <c r="Q31" s="7"/>
      <c r="R31" s="6" t="str">
        <f t="shared" si="1"/>
        <v>Pendiente</v>
      </c>
      <c r="S31" s="6"/>
      <c r="T31" s="7"/>
    </row>
    <row r="32" spans="1:20" ht="16.5">
      <c r="A32" s="6"/>
      <c r="B32" s="26"/>
      <c r="C32" s="68"/>
      <c r="D32" s="16"/>
      <c r="E32" s="22"/>
      <c r="F32" s="22"/>
      <c r="G32" s="26">
        <f t="shared" ca="1" si="0"/>
        <v>44638</v>
      </c>
      <c r="H32" s="22"/>
      <c r="I32" s="22"/>
      <c r="J32" s="22"/>
      <c r="K32" s="24"/>
      <c r="L32" s="23"/>
      <c r="M32" s="2"/>
      <c r="N32" s="19"/>
      <c r="O32" s="28"/>
      <c r="P32" s="7"/>
      <c r="Q32" s="7"/>
      <c r="R32" s="6" t="str">
        <f t="shared" si="1"/>
        <v>Pendiente</v>
      </c>
      <c r="S32" s="6"/>
      <c r="T32" s="7"/>
    </row>
    <row r="33" spans="1:20" ht="16.5">
      <c r="A33" s="6"/>
      <c r="B33" s="26"/>
      <c r="C33" s="68"/>
      <c r="D33" s="16"/>
      <c r="E33" s="22"/>
      <c r="F33" s="22"/>
      <c r="G33" s="26">
        <f t="shared" ca="1" si="0"/>
        <v>44638</v>
      </c>
      <c r="H33" s="22"/>
      <c r="I33" s="22"/>
      <c r="J33" s="22"/>
      <c r="K33" s="24"/>
      <c r="L33" s="23"/>
      <c r="M33" s="2"/>
      <c r="N33" s="19"/>
      <c r="O33" s="28"/>
      <c r="P33" s="7"/>
      <c r="Q33" s="7"/>
      <c r="R33" s="6" t="str">
        <f t="shared" si="1"/>
        <v>Pendiente</v>
      </c>
      <c r="S33" s="6"/>
      <c r="T33" s="7"/>
    </row>
    <row r="34" spans="1:20" ht="16.5">
      <c r="A34" s="26"/>
      <c r="B34" s="26"/>
      <c r="C34" s="68"/>
      <c r="D34" s="16"/>
      <c r="E34" s="22"/>
      <c r="F34" s="22"/>
      <c r="G34" s="26">
        <f t="shared" ca="1" si="0"/>
        <v>44638</v>
      </c>
      <c r="H34" s="22"/>
      <c r="I34" s="22"/>
      <c r="J34" s="22"/>
      <c r="K34" s="27"/>
      <c r="L34" s="23"/>
      <c r="M34" s="2"/>
      <c r="N34" s="19"/>
      <c r="O34" s="28"/>
      <c r="P34" s="6"/>
      <c r="Q34" s="7"/>
      <c r="R34" s="6" t="str">
        <f t="shared" si="1"/>
        <v>Pendiente</v>
      </c>
      <c r="S34" s="6"/>
      <c r="T34" s="7"/>
    </row>
    <row r="35" spans="1:20" ht="16.5">
      <c r="A35" s="6"/>
      <c r="B35" s="26"/>
      <c r="C35" s="68"/>
      <c r="D35" s="16"/>
      <c r="E35" s="22"/>
      <c r="F35" s="22"/>
      <c r="G35" s="26">
        <f t="shared" ca="1" si="0"/>
        <v>44638</v>
      </c>
      <c r="H35" s="22"/>
      <c r="I35" s="22"/>
      <c r="J35" s="22"/>
      <c r="K35" s="24"/>
      <c r="L35" s="23"/>
      <c r="M35" s="2"/>
      <c r="N35" s="19"/>
      <c r="O35" s="28"/>
      <c r="P35" s="7"/>
      <c r="Q35" s="7"/>
      <c r="R35" s="6" t="str">
        <f t="shared" si="1"/>
        <v>Pendiente</v>
      </c>
      <c r="S35" s="6"/>
      <c r="T35" s="7"/>
    </row>
    <row r="36" spans="1:20" ht="24.75" customHeight="1">
      <c r="A36" s="6"/>
      <c r="B36" s="26"/>
      <c r="C36" s="68"/>
      <c r="D36" s="16"/>
      <c r="E36" s="22"/>
      <c r="F36" s="22"/>
      <c r="G36" s="26">
        <f t="shared" ca="1" si="0"/>
        <v>44638</v>
      </c>
      <c r="H36" s="22"/>
      <c r="I36" s="22"/>
      <c r="J36" s="22"/>
      <c r="K36" s="24"/>
      <c r="L36" s="23"/>
      <c r="M36" s="23"/>
      <c r="N36" s="19"/>
      <c r="O36" s="28"/>
      <c r="P36" s="7"/>
      <c r="Q36" s="7"/>
      <c r="R36" s="6" t="str">
        <f t="shared" si="1"/>
        <v>Pendiente</v>
      </c>
      <c r="S36" s="6"/>
      <c r="T36" s="7"/>
    </row>
    <row r="37" spans="1:20" ht="16.5">
      <c r="A37" s="6"/>
      <c r="B37" s="26"/>
      <c r="C37" s="68"/>
      <c r="D37" s="16"/>
      <c r="E37" s="22"/>
      <c r="F37" s="22"/>
      <c r="G37" s="26">
        <f t="shared" ca="1" si="0"/>
        <v>44638</v>
      </c>
      <c r="H37" s="22"/>
      <c r="I37" s="22"/>
      <c r="J37" s="22"/>
      <c r="K37" s="27"/>
      <c r="L37" s="23"/>
      <c r="M37" s="23"/>
      <c r="N37" s="19"/>
      <c r="O37" s="28"/>
      <c r="P37" s="7"/>
      <c r="Q37" s="7"/>
      <c r="R37" s="6" t="str">
        <f t="shared" si="1"/>
        <v>Pendiente</v>
      </c>
      <c r="S37" s="6"/>
      <c r="T37" s="7"/>
    </row>
    <row r="38" spans="1:20" s="29" customFormat="1" ht="16.5">
      <c r="A38" s="6"/>
      <c r="B38" s="26"/>
      <c r="C38" s="68"/>
      <c r="D38" s="16"/>
      <c r="E38" s="22"/>
      <c r="F38" s="22"/>
      <c r="G38" s="26">
        <f t="shared" ca="1" si="0"/>
        <v>44638</v>
      </c>
      <c r="H38" s="22"/>
      <c r="I38" s="22"/>
      <c r="J38" s="22"/>
      <c r="K38" s="27"/>
      <c r="L38" s="23"/>
      <c r="M38" s="23"/>
      <c r="N38" s="19"/>
      <c r="O38" s="28"/>
      <c r="P38" s="7"/>
      <c r="Q38" s="7"/>
      <c r="R38" s="6" t="str">
        <f t="shared" si="1"/>
        <v>Pendiente</v>
      </c>
      <c r="S38" s="6"/>
      <c r="T38" s="7"/>
    </row>
    <row r="39" spans="1:20" ht="20.25" customHeight="1">
      <c r="A39" s="6"/>
      <c r="B39" s="26"/>
      <c r="C39" s="68"/>
      <c r="D39" s="16"/>
      <c r="E39" s="22"/>
      <c r="F39" s="22"/>
      <c r="G39" s="26">
        <f t="shared" ca="1" si="0"/>
        <v>44638</v>
      </c>
      <c r="H39" s="22"/>
      <c r="I39" s="22"/>
      <c r="J39" s="22"/>
      <c r="K39" s="27"/>
      <c r="L39" s="23"/>
      <c r="M39" s="2"/>
      <c r="N39" s="19"/>
      <c r="O39" s="28"/>
      <c r="P39" s="7"/>
      <c r="Q39" s="7"/>
      <c r="R39" s="6" t="str">
        <f t="shared" si="1"/>
        <v>Pendiente</v>
      </c>
      <c r="S39" s="6"/>
      <c r="T39" s="7"/>
    </row>
    <row r="40" spans="1:20" ht="16.5">
      <c r="A40" s="6"/>
      <c r="B40" s="26"/>
      <c r="C40" s="68"/>
      <c r="D40" s="16"/>
      <c r="E40" s="22"/>
      <c r="F40" s="22"/>
      <c r="G40" s="26">
        <f t="shared" ca="1" si="0"/>
        <v>44638</v>
      </c>
      <c r="H40" s="22"/>
      <c r="I40" s="22"/>
      <c r="J40" s="22"/>
      <c r="K40" s="27"/>
      <c r="L40" s="23"/>
      <c r="M40" s="2"/>
      <c r="N40" s="19"/>
      <c r="O40" s="28"/>
      <c r="P40" s="7"/>
      <c r="Q40" s="7"/>
      <c r="R40" s="6" t="str">
        <f t="shared" si="1"/>
        <v>Pendiente</v>
      </c>
      <c r="S40" s="6"/>
      <c r="T40" s="7"/>
    </row>
    <row r="41" spans="1:20" ht="16.5">
      <c r="A41" s="6"/>
      <c r="B41" s="26"/>
      <c r="C41" s="68"/>
      <c r="D41" s="16"/>
      <c r="E41" s="22"/>
      <c r="F41" s="22"/>
      <c r="G41" s="26">
        <f t="shared" ca="1" si="0"/>
        <v>44638</v>
      </c>
      <c r="H41" s="22"/>
      <c r="I41" s="22"/>
      <c r="J41" s="22"/>
      <c r="K41" s="27"/>
      <c r="L41" s="23"/>
      <c r="M41" s="2"/>
      <c r="N41" s="19"/>
      <c r="O41" s="28"/>
      <c r="P41" s="7"/>
      <c r="Q41" s="7"/>
      <c r="R41" s="6" t="str">
        <f t="shared" si="1"/>
        <v>Pendiente</v>
      </c>
      <c r="S41" s="6"/>
      <c r="T41" s="7"/>
    </row>
    <row r="42" spans="1:20" ht="16.5">
      <c r="A42" s="6"/>
      <c r="B42" s="26"/>
      <c r="C42" s="68"/>
      <c r="D42" s="16"/>
      <c r="E42" s="22"/>
      <c r="F42" s="22"/>
      <c r="G42" s="26">
        <f t="shared" ca="1" si="0"/>
        <v>44638</v>
      </c>
      <c r="H42" s="22"/>
      <c r="I42" s="22"/>
      <c r="J42" s="22"/>
      <c r="K42" s="27"/>
      <c r="L42" s="23"/>
      <c r="M42" s="2"/>
      <c r="N42" s="19"/>
      <c r="O42" s="28"/>
      <c r="P42" s="6"/>
      <c r="Q42" s="7"/>
      <c r="R42" s="6" t="str">
        <f t="shared" si="1"/>
        <v>Pendiente</v>
      </c>
      <c r="S42" s="6"/>
      <c r="T42" s="7"/>
    </row>
    <row r="43" spans="1:20" s="29" customFormat="1" ht="16.5">
      <c r="A43" s="6"/>
      <c r="B43" s="26"/>
      <c r="C43" s="90"/>
      <c r="D43" s="16"/>
      <c r="E43" s="22"/>
      <c r="F43" s="22"/>
      <c r="G43" s="26">
        <f t="shared" ca="1" si="0"/>
        <v>44638</v>
      </c>
      <c r="H43" s="22"/>
      <c r="I43" s="22"/>
      <c r="J43" s="22"/>
      <c r="K43" s="27"/>
      <c r="L43" s="23"/>
      <c r="M43" s="23"/>
      <c r="N43" s="28"/>
      <c r="O43" s="28"/>
      <c r="P43" s="6"/>
      <c r="Q43" s="22"/>
      <c r="R43" s="6" t="str">
        <f t="shared" si="1"/>
        <v>Pendiente</v>
      </c>
      <c r="S43" s="26"/>
      <c r="T43" s="7"/>
    </row>
    <row r="44" spans="1:20" ht="16.5">
      <c r="A44" s="6"/>
      <c r="B44" s="26"/>
      <c r="C44" s="68"/>
      <c r="D44" s="16"/>
      <c r="E44" s="22"/>
      <c r="F44" s="22"/>
      <c r="G44" s="26">
        <f t="shared" ca="1" si="0"/>
        <v>44638</v>
      </c>
      <c r="H44" s="22"/>
      <c r="I44" s="22"/>
      <c r="J44" s="22"/>
      <c r="K44" s="27"/>
      <c r="L44" s="23"/>
      <c r="M44" s="23"/>
      <c r="N44" s="19"/>
      <c r="O44" s="28"/>
      <c r="P44" s="22"/>
      <c r="Q44" s="22"/>
      <c r="R44" s="6" t="str">
        <f t="shared" si="1"/>
        <v>Pendiente</v>
      </c>
      <c r="S44" s="26"/>
      <c r="T44" s="7"/>
    </row>
    <row r="45" spans="1:20" ht="40.5" customHeight="1">
      <c r="A45" s="6"/>
      <c r="B45" s="26"/>
      <c r="C45" s="45"/>
      <c r="D45" s="16"/>
      <c r="E45" s="22"/>
      <c r="F45" s="22"/>
      <c r="G45" s="26">
        <f t="shared" ca="1" si="0"/>
        <v>44638</v>
      </c>
      <c r="H45" s="22"/>
      <c r="I45" s="22"/>
      <c r="J45" s="22"/>
      <c r="K45" s="27"/>
      <c r="L45" s="23"/>
      <c r="M45" s="23"/>
      <c r="N45" s="19"/>
      <c r="O45" s="28"/>
      <c r="P45" s="22"/>
      <c r="Q45" s="22"/>
      <c r="R45" s="6" t="str">
        <f t="shared" si="1"/>
        <v>Pendiente</v>
      </c>
      <c r="S45" s="26"/>
      <c r="T45" s="7"/>
    </row>
    <row r="46" spans="1:20" ht="16.5">
      <c r="A46" s="6"/>
      <c r="B46" s="26"/>
      <c r="C46" s="68"/>
      <c r="D46" s="16"/>
      <c r="E46" s="22"/>
      <c r="F46" s="22"/>
      <c r="G46" s="26">
        <f t="shared" ca="1" si="0"/>
        <v>44638</v>
      </c>
      <c r="H46" s="22"/>
      <c r="I46" s="22"/>
      <c r="J46" s="22"/>
      <c r="K46" s="27"/>
      <c r="L46" s="23"/>
      <c r="M46" s="23"/>
      <c r="N46" s="28"/>
      <c r="O46" s="28"/>
      <c r="P46" s="22"/>
      <c r="Q46" s="22"/>
      <c r="R46" s="6" t="str">
        <f t="shared" si="1"/>
        <v>Pendiente</v>
      </c>
      <c r="S46" s="26"/>
      <c r="T46" s="7"/>
    </row>
    <row r="47" spans="1:20">
      <c r="A47" s="6"/>
      <c r="B47" s="26"/>
      <c r="C47" s="45"/>
      <c r="D47" s="16"/>
      <c r="E47" s="22"/>
      <c r="F47" s="22"/>
      <c r="G47" s="26">
        <f t="shared" ca="1" si="0"/>
        <v>44638</v>
      </c>
      <c r="H47" s="22"/>
      <c r="I47" s="22"/>
      <c r="J47" s="22"/>
      <c r="K47" s="27"/>
      <c r="L47" s="23"/>
      <c r="M47" s="23"/>
      <c r="N47" s="28"/>
      <c r="O47" s="28"/>
      <c r="P47" s="22"/>
      <c r="Q47" s="22"/>
      <c r="R47" s="6" t="str">
        <f t="shared" si="1"/>
        <v>Pendiente</v>
      </c>
      <c r="S47" s="26"/>
      <c r="T47" s="7"/>
    </row>
    <row r="48" spans="1:20" s="29" customFormat="1">
      <c r="A48" s="6"/>
      <c r="B48" s="26"/>
      <c r="C48" s="45"/>
      <c r="D48" s="16"/>
      <c r="E48" s="22"/>
      <c r="F48" s="22"/>
      <c r="G48" s="26">
        <f t="shared" ca="1" si="0"/>
        <v>44638</v>
      </c>
      <c r="H48" s="22"/>
      <c r="I48" s="22"/>
      <c r="J48" s="22"/>
      <c r="K48" s="27"/>
      <c r="L48" s="23"/>
      <c r="M48" s="23"/>
      <c r="N48" s="28"/>
      <c r="O48" s="28"/>
      <c r="P48" s="26"/>
      <c r="Q48" s="22"/>
      <c r="R48" s="6" t="str">
        <f t="shared" si="1"/>
        <v>Pendiente</v>
      </c>
      <c r="S48" s="26"/>
      <c r="T48" s="7"/>
    </row>
    <row r="49" spans="1:20" s="29" customFormat="1">
      <c r="A49" s="6"/>
      <c r="B49" s="26"/>
      <c r="C49" s="44"/>
      <c r="D49" s="16"/>
      <c r="E49" s="22"/>
      <c r="F49" s="22"/>
      <c r="G49" s="26">
        <f t="shared" ca="1" si="0"/>
        <v>44638</v>
      </c>
      <c r="H49" s="22"/>
      <c r="I49" s="22"/>
      <c r="J49" s="22"/>
      <c r="K49" s="27"/>
      <c r="L49" s="23"/>
      <c r="M49" s="23"/>
      <c r="N49" s="28"/>
      <c r="O49" s="28"/>
      <c r="P49" s="22"/>
      <c r="Q49" s="22"/>
      <c r="R49" s="6" t="str">
        <f t="shared" si="1"/>
        <v>Pendiente</v>
      </c>
      <c r="S49" s="26"/>
      <c r="T49" s="7"/>
    </row>
    <row r="50" spans="1:20" s="29" customFormat="1">
      <c r="A50" s="6"/>
      <c r="B50" s="26"/>
      <c r="C50" s="89"/>
      <c r="D50" s="16"/>
      <c r="E50" s="22"/>
      <c r="F50" s="22"/>
      <c r="G50" s="26">
        <f t="shared" ca="1" si="0"/>
        <v>44638</v>
      </c>
      <c r="H50" s="22"/>
      <c r="I50" s="22"/>
      <c r="J50" s="22"/>
      <c r="K50" s="27"/>
      <c r="L50" s="23"/>
      <c r="M50" s="23"/>
      <c r="N50" s="28"/>
      <c r="O50" s="28"/>
      <c r="P50" s="22"/>
      <c r="Q50" s="22"/>
      <c r="R50" s="6" t="str">
        <f t="shared" si="1"/>
        <v>Pendiente</v>
      </c>
      <c r="S50" s="26"/>
      <c r="T50" s="7"/>
    </row>
    <row r="51" spans="1:20" s="29" customFormat="1">
      <c r="A51" s="6"/>
      <c r="B51" s="26"/>
      <c r="C51" s="45"/>
      <c r="D51" s="16"/>
      <c r="E51" s="22"/>
      <c r="F51" s="22"/>
      <c r="G51" s="26">
        <f t="shared" ca="1" si="0"/>
        <v>44638</v>
      </c>
      <c r="H51" s="22"/>
      <c r="I51" s="22"/>
      <c r="J51" s="22"/>
      <c r="K51" s="27"/>
      <c r="L51" s="23"/>
      <c r="M51" s="23"/>
      <c r="N51" s="19"/>
      <c r="O51" s="28"/>
      <c r="P51" s="6"/>
      <c r="Q51" s="22"/>
      <c r="R51" s="6" t="str">
        <f t="shared" si="1"/>
        <v>Pendiente</v>
      </c>
      <c r="S51" s="26"/>
      <c r="T51" s="7"/>
    </row>
    <row r="52" spans="1:20" ht="27.75" customHeight="1">
      <c r="A52" s="6"/>
      <c r="B52" s="26"/>
      <c r="C52" s="45"/>
      <c r="D52" s="16"/>
      <c r="E52" s="22"/>
      <c r="F52" s="22"/>
      <c r="G52" s="26">
        <f t="shared" ca="1" si="0"/>
        <v>44638</v>
      </c>
      <c r="H52" s="22"/>
      <c r="I52" s="22"/>
      <c r="J52" s="22"/>
      <c r="K52" s="27"/>
      <c r="L52" s="23"/>
      <c r="M52" s="23"/>
      <c r="N52" s="28"/>
      <c r="O52" s="28"/>
      <c r="P52" s="22"/>
      <c r="Q52" s="22"/>
      <c r="R52" s="6" t="str">
        <f t="shared" si="1"/>
        <v>Pendiente</v>
      </c>
      <c r="S52" s="26"/>
      <c r="T52" s="7"/>
    </row>
    <row r="53" spans="1:20">
      <c r="A53" s="6"/>
      <c r="B53" s="26"/>
      <c r="C53" s="45"/>
      <c r="D53" s="16"/>
      <c r="E53" s="22"/>
      <c r="F53" s="22"/>
      <c r="G53" s="26">
        <f t="shared" ca="1" si="0"/>
        <v>44638</v>
      </c>
      <c r="H53" s="22"/>
      <c r="I53" s="22"/>
      <c r="J53" s="22"/>
      <c r="K53" s="27"/>
      <c r="L53" s="23"/>
      <c r="M53" s="23"/>
      <c r="N53" s="28"/>
      <c r="O53" s="28"/>
      <c r="P53" s="22"/>
      <c r="Q53" s="22"/>
      <c r="R53" s="6" t="str">
        <f t="shared" si="1"/>
        <v>Pendiente</v>
      </c>
      <c r="S53" s="26"/>
      <c r="T53" s="7"/>
    </row>
    <row r="54" spans="1:20">
      <c r="A54" s="6"/>
      <c r="B54" s="26"/>
      <c r="C54" s="45"/>
      <c r="D54" s="16"/>
      <c r="E54" s="22"/>
      <c r="F54" s="22"/>
      <c r="G54" s="26">
        <f t="shared" ca="1" si="0"/>
        <v>44638</v>
      </c>
      <c r="H54" s="22"/>
      <c r="I54" s="22"/>
      <c r="J54" s="22"/>
      <c r="K54" s="27"/>
      <c r="L54" s="23"/>
      <c r="M54" s="23"/>
      <c r="N54" s="28"/>
      <c r="O54" s="28"/>
      <c r="P54" s="22"/>
      <c r="Q54" s="22"/>
      <c r="R54" s="6" t="str">
        <f t="shared" si="1"/>
        <v>Pendiente</v>
      </c>
      <c r="S54" s="26"/>
      <c r="T54" s="7"/>
    </row>
    <row r="55" spans="1:20">
      <c r="A55" s="6"/>
      <c r="B55" s="6"/>
      <c r="C55" s="45"/>
      <c r="D55" s="5"/>
      <c r="E55" s="7"/>
      <c r="F55" s="7"/>
      <c r="G55" s="6">
        <f t="shared" ca="1" si="0"/>
        <v>44638</v>
      </c>
      <c r="H55" s="7"/>
      <c r="I55" s="7"/>
      <c r="J55" s="7"/>
      <c r="K55" s="24"/>
      <c r="L55" s="2"/>
      <c r="M55" s="2"/>
      <c r="N55" s="19"/>
      <c r="O55" s="19"/>
      <c r="P55" s="7"/>
      <c r="Q55" s="7"/>
      <c r="R55" s="6" t="str">
        <f t="shared" si="1"/>
        <v>Pendiente</v>
      </c>
      <c r="S55" s="6"/>
      <c r="T55" s="7"/>
    </row>
    <row r="56" spans="1:20">
      <c r="A56" s="6"/>
      <c r="B56" s="6"/>
      <c r="C56" s="45"/>
      <c r="D56" s="5"/>
      <c r="E56" s="7"/>
      <c r="F56" s="7"/>
      <c r="G56" s="6">
        <f t="shared" ca="1" si="0"/>
        <v>44638</v>
      </c>
      <c r="H56" s="7"/>
      <c r="I56" s="7"/>
      <c r="J56" s="7"/>
      <c r="K56" s="24"/>
      <c r="L56" s="2"/>
      <c r="M56" s="2"/>
      <c r="N56" s="19"/>
      <c r="O56" s="19"/>
      <c r="P56" s="7"/>
      <c r="Q56" s="7"/>
      <c r="R56" s="6" t="str">
        <f t="shared" si="1"/>
        <v>Pendiente</v>
      </c>
      <c r="S56" s="6"/>
      <c r="T56" s="7"/>
    </row>
    <row r="57" spans="1:20">
      <c r="A57" s="6"/>
      <c r="B57" s="6"/>
      <c r="C57" s="45"/>
      <c r="D57" s="5"/>
      <c r="E57" s="7"/>
      <c r="F57" s="7"/>
      <c r="G57" s="6">
        <f t="shared" ca="1" si="0"/>
        <v>44638</v>
      </c>
      <c r="H57" s="7"/>
      <c r="I57" s="7"/>
      <c r="J57" s="7"/>
      <c r="K57" s="27"/>
      <c r="L57" s="2"/>
      <c r="M57" s="2"/>
      <c r="N57" s="19"/>
      <c r="O57" s="19"/>
      <c r="P57" s="7"/>
      <c r="Q57" s="7"/>
      <c r="R57" s="6" t="str">
        <f t="shared" si="1"/>
        <v>Pendiente</v>
      </c>
      <c r="S57" s="6"/>
      <c r="T57" s="7"/>
    </row>
    <row r="58" spans="1:20">
      <c r="A58" s="6"/>
      <c r="B58" s="6"/>
      <c r="C58" s="45"/>
      <c r="D58" s="5"/>
      <c r="E58" s="7"/>
      <c r="F58" s="7"/>
      <c r="G58" s="6">
        <f t="shared" ca="1" si="0"/>
        <v>44638</v>
      </c>
      <c r="H58" s="7"/>
      <c r="I58" s="7"/>
      <c r="J58" s="7"/>
      <c r="K58" s="24"/>
      <c r="L58" s="2"/>
      <c r="M58" s="2"/>
      <c r="N58" s="19"/>
      <c r="O58" s="19"/>
      <c r="P58" s="7"/>
      <c r="Q58" s="7"/>
      <c r="R58" s="6" t="str">
        <f t="shared" si="1"/>
        <v>Pendiente</v>
      </c>
      <c r="S58" s="6"/>
      <c r="T58" s="7"/>
    </row>
    <row r="59" spans="1:20" ht="16.5">
      <c r="A59" s="6"/>
      <c r="B59" s="6"/>
      <c r="C59" s="90"/>
      <c r="D59" s="5"/>
      <c r="E59" s="7"/>
      <c r="F59" s="7"/>
      <c r="G59" s="6">
        <f t="shared" ca="1" si="0"/>
        <v>44638</v>
      </c>
      <c r="H59" s="7"/>
      <c r="I59" s="7"/>
      <c r="J59" s="7"/>
      <c r="K59" s="27"/>
      <c r="L59" s="2"/>
      <c r="M59" s="2"/>
      <c r="N59" s="19"/>
      <c r="O59" s="19"/>
      <c r="P59" s="7"/>
      <c r="Q59" s="7"/>
      <c r="R59" s="6" t="str">
        <f t="shared" si="1"/>
        <v>Pendiente</v>
      </c>
      <c r="S59" s="6"/>
      <c r="T59" s="7"/>
    </row>
    <row r="60" spans="1:20" ht="16.5">
      <c r="A60" s="6"/>
      <c r="B60" s="6"/>
      <c r="C60" s="69"/>
      <c r="D60" s="5"/>
      <c r="E60" s="7"/>
      <c r="F60" s="7"/>
      <c r="G60" s="6">
        <f t="shared" ca="1" si="0"/>
        <v>44638</v>
      </c>
      <c r="H60" s="7"/>
      <c r="I60" s="7"/>
      <c r="J60" s="7"/>
      <c r="K60" s="24"/>
      <c r="L60" s="2"/>
      <c r="M60" s="2"/>
      <c r="N60" s="19"/>
      <c r="O60" s="19"/>
      <c r="P60" s="7"/>
      <c r="Q60" s="7"/>
      <c r="R60" s="6" t="str">
        <f t="shared" si="1"/>
        <v>Pendiente</v>
      </c>
      <c r="S60" s="6"/>
      <c r="T60" s="7"/>
    </row>
    <row r="61" spans="1:20" ht="16.5">
      <c r="A61" s="6"/>
      <c r="B61" s="6"/>
      <c r="C61" s="69"/>
      <c r="D61" s="5"/>
      <c r="E61" s="7"/>
      <c r="F61" s="7"/>
      <c r="G61" s="6">
        <f t="shared" ca="1" si="0"/>
        <v>44638</v>
      </c>
      <c r="H61" s="7"/>
      <c r="I61" s="7"/>
      <c r="J61" s="7"/>
      <c r="K61" s="27"/>
      <c r="L61" s="2"/>
      <c r="M61" s="2"/>
      <c r="N61" s="19"/>
      <c r="O61" s="19"/>
      <c r="P61" s="7"/>
      <c r="Q61" s="7"/>
      <c r="R61" s="6" t="str">
        <f t="shared" si="1"/>
        <v>Pendiente</v>
      </c>
      <c r="S61" s="6"/>
      <c r="T61" s="7"/>
    </row>
    <row r="62" spans="1:20" ht="16.5">
      <c r="A62" s="6"/>
      <c r="B62" s="6"/>
      <c r="C62" s="69"/>
      <c r="D62" s="5"/>
      <c r="E62" s="7"/>
      <c r="F62" s="7"/>
      <c r="G62" s="6">
        <f t="shared" ca="1" si="0"/>
        <v>44638</v>
      </c>
      <c r="H62" s="7"/>
      <c r="I62" s="7"/>
      <c r="J62" s="7"/>
      <c r="K62" s="27"/>
      <c r="L62" s="2"/>
      <c r="M62" s="2"/>
      <c r="N62" s="19"/>
      <c r="O62" s="19"/>
      <c r="P62" s="7"/>
      <c r="Q62" s="7"/>
      <c r="R62" s="6" t="str">
        <f t="shared" si="1"/>
        <v>Pendiente</v>
      </c>
      <c r="S62" s="6"/>
      <c r="T62" s="7"/>
    </row>
    <row r="63" spans="1:20" ht="16.5">
      <c r="A63" s="6"/>
      <c r="B63" s="6"/>
      <c r="C63" s="69"/>
      <c r="D63" s="5"/>
      <c r="E63" s="7"/>
      <c r="F63" s="7"/>
      <c r="G63" s="6">
        <f t="shared" ca="1" si="0"/>
        <v>44638</v>
      </c>
      <c r="H63" s="7"/>
      <c r="I63" s="7"/>
      <c r="J63" s="7"/>
      <c r="K63" s="27"/>
      <c r="L63" s="2"/>
      <c r="M63" s="2"/>
      <c r="N63" s="19"/>
      <c r="O63" s="19"/>
      <c r="P63" s="7"/>
      <c r="Q63" s="7"/>
      <c r="R63" s="6" t="str">
        <f t="shared" si="1"/>
        <v>Pendiente</v>
      </c>
      <c r="S63" s="6"/>
      <c r="T63" s="7"/>
    </row>
    <row r="64" spans="1:20" ht="16.5">
      <c r="A64" s="6"/>
      <c r="B64" s="6"/>
      <c r="C64" s="69"/>
      <c r="D64" s="5"/>
      <c r="E64" s="7"/>
      <c r="F64" s="7"/>
      <c r="G64" s="6">
        <f t="shared" ca="1" si="0"/>
        <v>44638</v>
      </c>
      <c r="H64" s="7"/>
      <c r="I64" s="7"/>
      <c r="J64" s="7"/>
      <c r="K64" s="27"/>
      <c r="L64" s="2"/>
      <c r="M64" s="2"/>
      <c r="N64" s="19"/>
      <c r="O64" s="19"/>
      <c r="P64" s="7"/>
      <c r="Q64" s="7"/>
      <c r="R64" s="6" t="str">
        <f t="shared" si="1"/>
        <v>Pendiente</v>
      </c>
      <c r="S64" s="6"/>
      <c r="T64" s="7"/>
    </row>
    <row r="65" spans="1:20" ht="16.5">
      <c r="A65" s="6"/>
      <c r="B65" s="6"/>
      <c r="C65" s="69"/>
      <c r="D65" s="5"/>
      <c r="E65" s="7"/>
      <c r="F65" s="7"/>
      <c r="G65" s="6">
        <f t="shared" ca="1" si="0"/>
        <v>44638</v>
      </c>
      <c r="H65" s="7"/>
      <c r="I65" s="7"/>
      <c r="J65" s="7"/>
      <c r="K65" s="27"/>
      <c r="L65" s="2"/>
      <c r="M65" s="2"/>
      <c r="N65" s="19"/>
      <c r="O65" s="19"/>
      <c r="P65" s="7"/>
      <c r="Q65" s="7"/>
      <c r="R65" s="6" t="str">
        <f t="shared" si="1"/>
        <v>Pendiente</v>
      </c>
      <c r="S65" s="6"/>
      <c r="T65" s="7"/>
    </row>
    <row r="66" spans="1:20" ht="16.5">
      <c r="A66" s="6"/>
      <c r="B66" s="6"/>
      <c r="C66" s="69"/>
      <c r="D66" s="5"/>
      <c r="E66" s="7"/>
      <c r="F66" s="7"/>
      <c r="G66" s="6">
        <f t="shared" ca="1" si="0"/>
        <v>44638</v>
      </c>
      <c r="H66" s="7"/>
      <c r="I66" s="7"/>
      <c r="J66" s="7"/>
      <c r="K66" s="27"/>
      <c r="L66" s="2"/>
      <c r="M66" s="2"/>
      <c r="N66" s="19"/>
      <c r="O66" s="19"/>
      <c r="P66" s="7"/>
      <c r="Q66" s="7"/>
      <c r="R66" s="6" t="str">
        <f t="shared" si="1"/>
        <v>Pendiente</v>
      </c>
      <c r="S66" s="6"/>
      <c r="T66" s="7"/>
    </row>
    <row r="67" spans="1:20" ht="16.5">
      <c r="A67" s="6"/>
      <c r="B67" s="6"/>
      <c r="C67" s="69"/>
      <c r="D67" s="5"/>
      <c r="E67" s="7"/>
      <c r="F67" s="7"/>
      <c r="G67" s="6">
        <f t="shared" ca="1" si="0"/>
        <v>44638</v>
      </c>
      <c r="H67" s="7"/>
      <c r="I67" s="7"/>
      <c r="J67" s="7"/>
      <c r="K67" s="27"/>
      <c r="L67" s="2"/>
      <c r="M67" s="2"/>
      <c r="N67" s="19"/>
      <c r="O67" s="19"/>
      <c r="P67" s="7"/>
      <c r="Q67" s="7"/>
      <c r="R67" s="6" t="str">
        <f t="shared" si="1"/>
        <v>Pendiente</v>
      </c>
      <c r="S67" s="6"/>
      <c r="T67" s="7"/>
    </row>
    <row r="68" spans="1:20">
      <c r="A68" s="6"/>
      <c r="B68" s="6"/>
      <c r="C68" s="45"/>
      <c r="D68" s="5"/>
      <c r="E68" s="7"/>
      <c r="F68" s="7"/>
      <c r="G68" s="6">
        <f t="shared" ca="1" si="0"/>
        <v>44638</v>
      </c>
      <c r="H68" s="7"/>
      <c r="I68" s="7"/>
      <c r="J68" s="7"/>
      <c r="K68" s="24"/>
      <c r="L68" s="2"/>
      <c r="M68" s="2"/>
      <c r="N68" s="19"/>
      <c r="O68" s="19"/>
      <c r="P68" s="6"/>
      <c r="Q68" s="7"/>
      <c r="R68" s="6" t="str">
        <f t="shared" si="1"/>
        <v>Pendiente</v>
      </c>
      <c r="S68" s="6"/>
      <c r="T68" s="7"/>
    </row>
    <row r="69" spans="1:20" ht="24.75" customHeight="1">
      <c r="A69" s="6"/>
      <c r="B69" s="6"/>
      <c r="C69" s="45"/>
      <c r="D69" s="5"/>
      <c r="E69" s="7"/>
      <c r="F69" s="7"/>
      <c r="G69" s="6">
        <f t="shared" ca="1" si="0"/>
        <v>44638</v>
      </c>
      <c r="H69" s="7"/>
      <c r="I69" s="7"/>
      <c r="J69" s="7"/>
      <c r="K69" s="24"/>
      <c r="L69" s="2"/>
      <c r="M69" s="2"/>
      <c r="N69" s="19"/>
      <c r="O69" s="19"/>
      <c r="P69" s="7"/>
      <c r="Q69" s="7"/>
      <c r="R69" s="6" t="str">
        <f t="shared" si="1"/>
        <v>Pendiente</v>
      </c>
      <c r="S69" s="6"/>
      <c r="T69" s="7"/>
    </row>
    <row r="70" spans="1:20">
      <c r="A70" s="6"/>
      <c r="B70" s="26"/>
      <c r="C70" s="44"/>
      <c r="D70" s="16"/>
      <c r="E70" s="22"/>
      <c r="F70" s="22"/>
      <c r="G70" s="26">
        <f t="shared" ca="1" si="0"/>
        <v>44638</v>
      </c>
      <c r="H70" s="22"/>
      <c r="I70" s="22"/>
      <c r="J70" s="22"/>
      <c r="K70" s="27"/>
      <c r="L70" s="23"/>
      <c r="M70" s="23"/>
      <c r="N70" s="19"/>
      <c r="O70" s="28"/>
      <c r="P70" s="22"/>
      <c r="Q70" s="22"/>
      <c r="R70" s="6" t="str">
        <f t="shared" si="1"/>
        <v>Pendiente</v>
      </c>
      <c r="S70" s="26"/>
      <c r="T70" s="78"/>
    </row>
    <row r="71" spans="1:20">
      <c r="A71" s="6"/>
      <c r="B71" s="26"/>
      <c r="C71" s="44"/>
      <c r="D71" s="16"/>
      <c r="E71" s="22"/>
      <c r="F71" s="22"/>
      <c r="G71" s="26">
        <f t="shared" ca="1" si="0"/>
        <v>44638</v>
      </c>
      <c r="H71" s="22"/>
      <c r="I71" s="22"/>
      <c r="J71" s="22"/>
      <c r="K71" s="27"/>
      <c r="L71" s="23"/>
      <c r="M71" s="23"/>
      <c r="N71" s="19"/>
      <c r="O71" s="28"/>
      <c r="P71" s="22"/>
      <c r="Q71" s="22"/>
      <c r="R71" s="6" t="str">
        <f t="shared" si="1"/>
        <v>Pendiente</v>
      </c>
      <c r="S71" s="26"/>
      <c r="T71" s="7"/>
    </row>
    <row r="72" spans="1:20">
      <c r="A72" s="6"/>
      <c r="B72" s="26"/>
      <c r="C72" s="44"/>
      <c r="D72" s="16"/>
      <c r="E72" s="22"/>
      <c r="F72" s="22"/>
      <c r="G72" s="26">
        <f t="shared" ca="1" si="0"/>
        <v>44638</v>
      </c>
      <c r="H72" s="22"/>
      <c r="I72" s="22"/>
      <c r="J72" s="22"/>
      <c r="K72" s="27"/>
      <c r="L72" s="23"/>
      <c r="M72" s="23"/>
      <c r="N72" s="19"/>
      <c r="O72" s="28"/>
      <c r="P72" s="6"/>
      <c r="Q72" s="22"/>
      <c r="R72" s="6" t="str">
        <f t="shared" si="1"/>
        <v>Pendiente</v>
      </c>
      <c r="S72" s="26"/>
      <c r="T72" s="7"/>
    </row>
    <row r="73" spans="1:20">
      <c r="A73" s="6"/>
      <c r="B73" s="26"/>
      <c r="C73" s="44"/>
      <c r="D73" s="16"/>
      <c r="E73" s="22"/>
      <c r="F73" s="22"/>
      <c r="G73" s="26">
        <f t="shared" ca="1" si="0"/>
        <v>44638</v>
      </c>
      <c r="H73" s="22"/>
      <c r="I73" s="22"/>
      <c r="J73" s="22"/>
      <c r="K73" s="27"/>
      <c r="L73" s="23"/>
      <c r="M73" s="23"/>
      <c r="N73" s="19"/>
      <c r="O73" s="28"/>
      <c r="P73" s="6"/>
      <c r="Q73" s="22"/>
      <c r="R73" s="6" t="str">
        <f t="shared" si="1"/>
        <v>Pendiente</v>
      </c>
      <c r="S73" s="26"/>
      <c r="T73" s="7"/>
    </row>
    <row r="74" spans="1:20" ht="16.5">
      <c r="A74" s="6"/>
      <c r="B74" s="26"/>
      <c r="C74" s="69"/>
      <c r="D74" s="16"/>
      <c r="E74" s="22"/>
      <c r="F74" s="22"/>
      <c r="G74" s="26">
        <f t="shared" ca="1" si="0"/>
        <v>44638</v>
      </c>
      <c r="H74" s="22"/>
      <c r="I74" s="22"/>
      <c r="J74" s="22"/>
      <c r="K74" s="27"/>
      <c r="L74" s="23"/>
      <c r="M74" s="23"/>
      <c r="N74" s="19"/>
      <c r="O74" s="28"/>
      <c r="P74" s="6"/>
      <c r="Q74" s="22"/>
      <c r="R74" s="6" t="str">
        <f t="shared" si="1"/>
        <v>Pendiente</v>
      </c>
      <c r="S74" s="26"/>
      <c r="T74" s="7"/>
    </row>
    <row r="75" spans="1:20" ht="16.5">
      <c r="A75" s="6"/>
      <c r="B75" s="26"/>
      <c r="C75" s="69"/>
      <c r="D75" s="16"/>
      <c r="E75" s="22"/>
      <c r="F75" s="22"/>
      <c r="G75" s="26">
        <f t="shared" ca="1" si="0"/>
        <v>44638</v>
      </c>
      <c r="H75" s="22"/>
      <c r="I75" s="22"/>
      <c r="J75" s="22"/>
      <c r="K75" s="27"/>
      <c r="L75" s="23"/>
      <c r="M75" s="23"/>
      <c r="N75" s="19"/>
      <c r="O75" s="28"/>
      <c r="P75" s="6"/>
      <c r="Q75" s="22"/>
      <c r="R75" s="6" t="str">
        <f t="shared" si="1"/>
        <v>Pendiente</v>
      </c>
      <c r="S75" s="26"/>
      <c r="T75" s="7"/>
    </row>
    <row r="76" spans="1:20" ht="16.5">
      <c r="A76" s="6"/>
      <c r="B76" s="26"/>
      <c r="C76" s="69"/>
      <c r="D76" s="16"/>
      <c r="E76" s="22"/>
      <c r="F76" s="22"/>
      <c r="G76" s="26">
        <f t="shared" ca="1" si="0"/>
        <v>44638</v>
      </c>
      <c r="H76" s="22"/>
      <c r="I76" s="22"/>
      <c r="J76" s="22"/>
      <c r="K76" s="27"/>
      <c r="L76" s="23"/>
      <c r="M76" s="23"/>
      <c r="N76" s="19"/>
      <c r="O76" s="28"/>
      <c r="P76" s="6"/>
      <c r="Q76" s="22"/>
      <c r="R76" s="6" t="str">
        <f t="shared" si="1"/>
        <v>Pendiente</v>
      </c>
      <c r="S76" s="26"/>
      <c r="T76" s="7"/>
    </row>
    <row r="77" spans="1:20" ht="16.5">
      <c r="A77" s="6"/>
      <c r="B77" s="26"/>
      <c r="C77" s="69"/>
      <c r="D77" s="16"/>
      <c r="E77" s="22"/>
      <c r="F77" s="22"/>
      <c r="G77" s="26">
        <f t="shared" ca="1" si="0"/>
        <v>44638</v>
      </c>
      <c r="H77" s="22"/>
      <c r="I77" s="22"/>
      <c r="J77" s="22"/>
      <c r="K77" s="27"/>
      <c r="L77" s="23"/>
      <c r="M77" s="23"/>
      <c r="N77" s="19"/>
      <c r="O77" s="28"/>
      <c r="P77" s="6"/>
      <c r="Q77" s="22"/>
      <c r="R77" s="6" t="str">
        <f t="shared" si="1"/>
        <v>Pendiente</v>
      </c>
      <c r="S77" s="26"/>
      <c r="T77" s="7"/>
    </row>
    <row r="78" spans="1:20">
      <c r="A78" s="6"/>
      <c r="B78" s="26"/>
      <c r="C78" s="44"/>
      <c r="D78" s="16"/>
      <c r="E78" s="22"/>
      <c r="F78" s="22"/>
      <c r="G78" s="26">
        <f t="shared" ca="1" si="0"/>
        <v>44638</v>
      </c>
      <c r="H78" s="22"/>
      <c r="I78" s="22"/>
      <c r="J78" s="22"/>
      <c r="K78" s="27"/>
      <c r="L78" s="23"/>
      <c r="M78" s="23"/>
      <c r="N78" s="19"/>
      <c r="O78" s="28"/>
      <c r="P78" s="6"/>
      <c r="Q78" s="22"/>
      <c r="R78" s="6" t="str">
        <f t="shared" si="1"/>
        <v>Pendiente</v>
      </c>
      <c r="S78" s="26"/>
      <c r="T78" s="7"/>
    </row>
    <row r="79" spans="1:20" ht="16.5">
      <c r="A79" s="6"/>
      <c r="B79" s="26"/>
      <c r="C79" s="69"/>
      <c r="D79" s="16"/>
      <c r="E79" s="22"/>
      <c r="F79" s="22"/>
      <c r="G79" s="26">
        <f t="shared" ca="1" si="0"/>
        <v>44638</v>
      </c>
      <c r="H79" s="22"/>
      <c r="I79" s="22"/>
      <c r="J79" s="22"/>
      <c r="K79" s="27"/>
      <c r="L79" s="23"/>
      <c r="M79" s="23"/>
      <c r="N79" s="19"/>
      <c r="O79" s="28"/>
      <c r="P79" s="6"/>
      <c r="Q79" s="22"/>
      <c r="R79" s="6" t="str">
        <f t="shared" si="1"/>
        <v>Pendiente</v>
      </c>
      <c r="S79" s="26"/>
      <c r="T79" s="7"/>
    </row>
    <row r="80" spans="1:20" ht="20.25" customHeight="1">
      <c r="A80" s="26"/>
      <c r="B80" s="26"/>
      <c r="C80" s="44"/>
      <c r="D80" s="16"/>
      <c r="E80" s="22"/>
      <c r="F80" s="22"/>
      <c r="G80" s="26">
        <f t="shared" ca="1" si="0"/>
        <v>44638</v>
      </c>
      <c r="H80" s="22"/>
      <c r="I80" s="22"/>
      <c r="J80" s="22"/>
      <c r="K80" s="27"/>
      <c r="L80" s="23"/>
      <c r="M80" s="23"/>
      <c r="N80" s="19"/>
      <c r="O80" s="28"/>
      <c r="P80" s="6"/>
      <c r="Q80" s="22"/>
      <c r="R80" s="6" t="str">
        <f t="shared" si="1"/>
        <v>Pendiente</v>
      </c>
      <c r="S80" s="26"/>
      <c r="T80" s="7"/>
    </row>
    <row r="81" spans="1:20" ht="16.5">
      <c r="A81" s="26"/>
      <c r="B81" s="26"/>
      <c r="C81" s="69"/>
      <c r="D81" s="16"/>
      <c r="E81" s="22"/>
      <c r="F81" s="22"/>
      <c r="G81" s="26">
        <f t="shared" ca="1" si="0"/>
        <v>44638</v>
      </c>
      <c r="H81" s="22"/>
      <c r="I81" s="22"/>
      <c r="J81" s="22"/>
      <c r="K81" s="27"/>
      <c r="L81" s="23"/>
      <c r="M81" s="23"/>
      <c r="N81" s="19"/>
      <c r="O81" s="28"/>
      <c r="P81" s="6"/>
      <c r="Q81" s="22"/>
      <c r="R81" s="6" t="str">
        <f t="shared" si="1"/>
        <v>Pendiente</v>
      </c>
      <c r="S81" s="26"/>
      <c r="T81" s="7"/>
    </row>
    <row r="82" spans="1:20" ht="27.75" customHeight="1">
      <c r="A82" s="26"/>
      <c r="B82" s="26"/>
      <c r="C82" s="44"/>
      <c r="D82" s="16"/>
      <c r="E82" s="22"/>
      <c r="F82" s="22"/>
      <c r="G82" s="26">
        <f t="shared" ca="1" si="0"/>
        <v>44638</v>
      </c>
      <c r="H82" s="22"/>
      <c r="I82" s="22"/>
      <c r="J82" s="22"/>
      <c r="K82" s="27"/>
      <c r="L82" s="23"/>
      <c r="M82" s="23"/>
      <c r="N82" s="28"/>
      <c r="O82" s="28"/>
      <c r="P82" s="22"/>
      <c r="Q82" s="22"/>
      <c r="R82" s="6" t="str">
        <f t="shared" si="1"/>
        <v>Pendiente</v>
      </c>
      <c r="S82" s="26"/>
      <c r="T82" s="5"/>
    </row>
    <row r="83" spans="1:20" s="29" customFormat="1" ht="16.5">
      <c r="A83" s="26"/>
      <c r="B83" s="26"/>
      <c r="C83" s="77"/>
      <c r="D83" s="16"/>
      <c r="E83" s="22"/>
      <c r="F83" s="22"/>
      <c r="G83" s="26">
        <f t="shared" ca="1" si="0"/>
        <v>44638</v>
      </c>
      <c r="H83" s="22"/>
      <c r="I83" s="22"/>
      <c r="J83" s="22"/>
      <c r="K83" s="27"/>
      <c r="L83" s="23"/>
      <c r="M83" s="23"/>
      <c r="N83" s="28"/>
      <c r="O83" s="28"/>
      <c r="P83" s="22"/>
      <c r="Q83" s="22"/>
      <c r="R83" s="6" t="str">
        <f t="shared" si="1"/>
        <v>Pendiente</v>
      </c>
      <c r="S83" s="26"/>
      <c r="T83" s="113"/>
    </row>
    <row r="84" spans="1:20" ht="29.25" customHeight="1">
      <c r="A84" s="26"/>
      <c r="B84" s="26"/>
      <c r="C84" s="44"/>
      <c r="D84" s="16"/>
      <c r="E84" s="22"/>
      <c r="F84" s="22"/>
      <c r="G84" s="26">
        <f t="shared" ca="1" si="0"/>
        <v>44638</v>
      </c>
      <c r="H84" s="22"/>
      <c r="I84" s="22"/>
      <c r="J84" s="22"/>
      <c r="K84" s="27"/>
      <c r="L84" s="23"/>
      <c r="M84" s="23"/>
      <c r="N84" s="28"/>
      <c r="O84" s="28"/>
      <c r="P84" s="22"/>
      <c r="Q84" s="22"/>
      <c r="R84" s="6" t="str">
        <f t="shared" si="1"/>
        <v>Pendiente</v>
      </c>
      <c r="S84" s="26"/>
      <c r="T84" s="5"/>
    </row>
    <row r="85" spans="1:20" ht="16.5">
      <c r="A85" s="26"/>
      <c r="B85" s="6"/>
      <c r="C85" s="69"/>
      <c r="D85" s="5"/>
      <c r="E85" s="22"/>
      <c r="F85" s="79"/>
      <c r="G85" s="6">
        <f t="shared" ca="1" si="0"/>
        <v>44638</v>
      </c>
      <c r="H85" s="22"/>
      <c r="I85" s="22"/>
      <c r="J85" s="22"/>
      <c r="K85" s="27"/>
      <c r="L85" s="23"/>
      <c r="M85" s="23"/>
      <c r="N85" s="19"/>
      <c r="O85" s="28"/>
      <c r="P85" s="22"/>
      <c r="Q85" s="22"/>
      <c r="R85" s="6" t="str">
        <f t="shared" si="1"/>
        <v>Pendiente</v>
      </c>
      <c r="S85" s="26"/>
      <c r="T85" s="16"/>
    </row>
    <row r="86" spans="1:20" ht="16.5">
      <c r="A86" s="26"/>
      <c r="B86" s="6"/>
      <c r="C86" s="69"/>
      <c r="D86" s="5"/>
      <c r="E86" s="22"/>
      <c r="F86" s="79"/>
      <c r="G86" s="6">
        <f t="shared" ca="1" si="0"/>
        <v>44638</v>
      </c>
      <c r="H86" s="22"/>
      <c r="I86" s="22"/>
      <c r="J86" s="22"/>
      <c r="K86" s="27"/>
      <c r="L86" s="23"/>
      <c r="M86" s="23"/>
      <c r="N86" s="19"/>
      <c r="O86" s="28"/>
      <c r="P86" s="22"/>
      <c r="Q86" s="22"/>
      <c r="R86" s="6" t="str">
        <f t="shared" si="1"/>
        <v>Pendiente</v>
      </c>
      <c r="S86" s="26"/>
      <c r="T86" s="16"/>
    </row>
    <row r="87" spans="1:20" ht="41.25" customHeight="1">
      <c r="A87" s="26"/>
      <c r="B87" s="26"/>
      <c r="C87" s="44"/>
      <c r="D87" s="16"/>
      <c r="E87" s="22"/>
      <c r="F87" s="22"/>
      <c r="G87" s="26">
        <f t="shared" ca="1" si="0"/>
        <v>44638</v>
      </c>
      <c r="H87" s="22"/>
      <c r="I87" s="22"/>
      <c r="J87" s="22"/>
      <c r="K87" s="27"/>
      <c r="L87" s="23"/>
      <c r="M87" s="23"/>
      <c r="N87" s="19"/>
      <c r="O87" s="28"/>
      <c r="P87" s="22"/>
      <c r="Q87" s="22"/>
      <c r="R87" s="6" t="str">
        <f t="shared" si="1"/>
        <v>Pendiente</v>
      </c>
      <c r="S87" s="26"/>
      <c r="T87" s="22"/>
    </row>
    <row r="88" spans="1:20">
      <c r="A88" s="26"/>
      <c r="B88" s="26"/>
      <c r="C88" s="44"/>
      <c r="D88" s="16"/>
      <c r="E88" s="22"/>
      <c r="F88" s="22"/>
      <c r="G88" s="26">
        <f t="shared" ref="G88:G106" ca="1" si="2">$B$1-E88</f>
        <v>44638</v>
      </c>
      <c r="H88" s="22"/>
      <c r="I88" s="22"/>
      <c r="J88" s="22"/>
      <c r="K88" s="27"/>
      <c r="L88" s="23"/>
      <c r="M88" s="23"/>
      <c r="N88" s="28"/>
      <c r="O88" s="28"/>
      <c r="P88" s="22"/>
      <c r="Q88" s="22"/>
      <c r="R88" s="6" t="str">
        <f t="shared" si="1"/>
        <v>Pendiente</v>
      </c>
      <c r="S88" s="26"/>
      <c r="T88" s="5"/>
    </row>
    <row r="89" spans="1:20" ht="33" customHeight="1">
      <c r="A89" s="26"/>
      <c r="B89" s="26"/>
      <c r="C89" s="83"/>
      <c r="D89" s="16"/>
      <c r="E89" s="22"/>
      <c r="F89" s="22"/>
      <c r="G89" s="26">
        <f t="shared" ca="1" si="2"/>
        <v>44638</v>
      </c>
      <c r="H89" s="22"/>
      <c r="I89" s="22"/>
      <c r="J89" s="22"/>
      <c r="K89" s="27"/>
      <c r="L89" s="23"/>
      <c r="M89" s="23"/>
      <c r="N89" s="28"/>
      <c r="O89" s="28"/>
      <c r="P89" s="22"/>
      <c r="Q89" s="22"/>
      <c r="R89" s="6" t="str">
        <f t="shared" si="1"/>
        <v>Pendiente</v>
      </c>
      <c r="S89" s="26"/>
      <c r="T89" s="22"/>
    </row>
    <row r="90" spans="1:20" ht="16.5">
      <c r="A90" s="26"/>
      <c r="B90" s="26"/>
      <c r="C90" s="83"/>
      <c r="D90" s="16"/>
      <c r="E90" s="22"/>
      <c r="F90" s="22"/>
      <c r="G90" s="26">
        <f t="shared" ca="1" si="2"/>
        <v>44638</v>
      </c>
      <c r="H90" s="22"/>
      <c r="I90" s="22"/>
      <c r="J90" s="22"/>
      <c r="K90" s="27"/>
      <c r="L90" s="23"/>
      <c r="M90" s="23"/>
      <c r="N90" s="28"/>
      <c r="O90" s="28"/>
      <c r="P90" s="22"/>
      <c r="Q90" s="22"/>
      <c r="R90" s="6" t="str">
        <f t="shared" ref="R90:R122" si="3">IF(M90="8. ENTREGA PRIORITARIAS","OC Finalizada",IF(M90="9. DETENIDO","OC Detenida",IF(Q90=0,"Pendiente",IFERROR(MONTH(Q90),""))))</f>
        <v>Pendiente</v>
      </c>
      <c r="S90" s="26"/>
      <c r="T90" s="22"/>
    </row>
    <row r="91" spans="1:20" ht="16.5">
      <c r="A91" s="26"/>
      <c r="B91" s="26"/>
      <c r="C91" s="83"/>
      <c r="D91" s="16"/>
      <c r="E91" s="22"/>
      <c r="F91" s="22"/>
      <c r="G91" s="26">
        <f t="shared" ca="1" si="2"/>
        <v>44638</v>
      </c>
      <c r="H91" s="22"/>
      <c r="I91" s="22"/>
      <c r="J91" s="22"/>
      <c r="K91" s="27"/>
      <c r="L91" s="23"/>
      <c r="M91" s="23"/>
      <c r="N91" s="28"/>
      <c r="O91" s="28"/>
      <c r="P91" s="22"/>
      <c r="Q91" s="22"/>
      <c r="R91" s="6" t="str">
        <f t="shared" si="3"/>
        <v>Pendiente</v>
      </c>
      <c r="S91" s="26"/>
      <c r="T91" s="22"/>
    </row>
    <row r="92" spans="1:20" ht="16.5">
      <c r="A92" s="26"/>
      <c r="B92" s="6"/>
      <c r="C92" s="69"/>
      <c r="D92" s="5"/>
      <c r="E92" s="7"/>
      <c r="F92" s="7"/>
      <c r="G92" s="6">
        <f t="shared" ca="1" si="2"/>
        <v>44638</v>
      </c>
      <c r="H92" s="7"/>
      <c r="I92" s="7"/>
      <c r="J92" s="7"/>
      <c r="K92" s="24"/>
      <c r="L92" s="2"/>
      <c r="M92" s="2"/>
      <c r="N92" s="19"/>
      <c r="O92" s="19"/>
      <c r="P92" s="6"/>
      <c r="Q92" s="7"/>
      <c r="R92" s="6" t="str">
        <f t="shared" si="3"/>
        <v>Pendiente</v>
      </c>
      <c r="S92" s="6"/>
      <c r="T92" s="7"/>
    </row>
    <row r="93" spans="1:20" ht="16.5">
      <c r="A93" s="26"/>
      <c r="B93" s="6"/>
      <c r="C93" s="69"/>
      <c r="D93" s="5"/>
      <c r="E93" s="7"/>
      <c r="F93" s="7"/>
      <c r="G93" s="6">
        <f t="shared" ca="1" si="2"/>
        <v>44638</v>
      </c>
      <c r="H93" s="7"/>
      <c r="I93" s="7"/>
      <c r="J93" s="7"/>
      <c r="K93" s="24"/>
      <c r="L93" s="2"/>
      <c r="M93" s="2"/>
      <c r="N93" s="19"/>
      <c r="O93" s="19"/>
      <c r="P93" s="7"/>
      <c r="Q93" s="7"/>
      <c r="R93" s="6" t="str">
        <f t="shared" si="3"/>
        <v>Pendiente</v>
      </c>
      <c r="S93" s="6"/>
      <c r="T93" s="7"/>
    </row>
    <row r="94" spans="1:20" s="29" customFormat="1" ht="16.5">
      <c r="A94" s="26"/>
      <c r="B94" s="26"/>
      <c r="C94" s="101"/>
      <c r="D94" s="16"/>
      <c r="E94" s="22"/>
      <c r="F94" s="22"/>
      <c r="G94" s="26">
        <f t="shared" ca="1" si="2"/>
        <v>44638</v>
      </c>
      <c r="H94" s="22"/>
      <c r="I94" s="22"/>
      <c r="J94" s="22"/>
      <c r="K94" s="27"/>
      <c r="L94" s="23"/>
      <c r="M94" s="23"/>
      <c r="N94" s="28"/>
      <c r="O94" s="28"/>
      <c r="P94" s="22"/>
      <c r="Q94" s="22"/>
      <c r="R94" s="6" t="str">
        <f t="shared" si="3"/>
        <v>Pendiente</v>
      </c>
      <c r="S94" s="26"/>
      <c r="T94" s="22"/>
    </row>
    <row r="95" spans="1:20" s="29" customFormat="1" ht="16.5">
      <c r="A95" s="26"/>
      <c r="B95" s="26"/>
      <c r="C95" s="101"/>
      <c r="D95" s="16"/>
      <c r="E95" s="22"/>
      <c r="F95" s="22"/>
      <c r="G95" s="26">
        <f t="shared" ca="1" si="2"/>
        <v>44638</v>
      </c>
      <c r="H95" s="22"/>
      <c r="I95" s="22"/>
      <c r="J95" s="22"/>
      <c r="K95" s="27"/>
      <c r="L95" s="23"/>
      <c r="M95" s="23"/>
      <c r="N95" s="19"/>
      <c r="O95" s="28"/>
      <c r="P95" s="22"/>
      <c r="Q95" s="22"/>
      <c r="R95" s="6" t="str">
        <f t="shared" si="3"/>
        <v>Pendiente</v>
      </c>
      <c r="S95" s="26"/>
      <c r="T95" s="16"/>
    </row>
    <row r="96" spans="1:20" s="29" customFormat="1">
      <c r="A96" s="26"/>
      <c r="B96" s="26"/>
      <c r="C96" s="44"/>
      <c r="D96" s="16"/>
      <c r="E96" s="22"/>
      <c r="F96" s="22"/>
      <c r="G96" s="26">
        <f t="shared" ca="1" si="2"/>
        <v>44638</v>
      </c>
      <c r="H96" s="22"/>
      <c r="I96" s="22"/>
      <c r="J96" s="22"/>
      <c r="K96" s="27"/>
      <c r="L96" s="23"/>
      <c r="M96" s="23"/>
      <c r="N96" s="28"/>
      <c r="O96" s="28"/>
      <c r="P96" s="22"/>
      <c r="Q96" s="22"/>
      <c r="R96" s="6" t="str">
        <f t="shared" si="3"/>
        <v>Pendiente</v>
      </c>
      <c r="S96" s="26"/>
      <c r="T96" s="22"/>
    </row>
    <row r="97" spans="1:20" ht="16.5">
      <c r="A97" s="26"/>
      <c r="B97" s="26"/>
      <c r="C97" s="83"/>
      <c r="D97" s="16"/>
      <c r="E97" s="22"/>
      <c r="F97" s="22"/>
      <c r="G97" s="26">
        <f t="shared" ca="1" si="2"/>
        <v>44638</v>
      </c>
      <c r="H97" s="22"/>
      <c r="I97" s="22"/>
      <c r="J97" s="12"/>
      <c r="K97" s="25"/>
      <c r="L97" s="13"/>
      <c r="M97" s="13"/>
      <c r="N97" s="21"/>
      <c r="O97" s="21"/>
      <c r="P97" s="12"/>
      <c r="Q97" s="12"/>
      <c r="R97" s="6" t="str">
        <f t="shared" si="3"/>
        <v>Pendiente</v>
      </c>
      <c r="S97" s="38"/>
      <c r="T97" s="12"/>
    </row>
    <row r="98" spans="1:20">
      <c r="A98" s="26"/>
      <c r="B98" s="26"/>
      <c r="C98" s="16"/>
      <c r="D98" s="16"/>
      <c r="E98" s="22"/>
      <c r="F98" s="22"/>
      <c r="G98" s="26">
        <f t="shared" ca="1" si="2"/>
        <v>44638</v>
      </c>
      <c r="H98" s="22"/>
      <c r="I98" s="22"/>
      <c r="J98" s="12"/>
      <c r="K98" s="25"/>
      <c r="L98" s="13"/>
      <c r="M98" s="13"/>
      <c r="N98" s="21"/>
      <c r="O98" s="21"/>
      <c r="P98" s="38"/>
      <c r="Q98" s="12"/>
      <c r="R98" s="6" t="str">
        <f t="shared" si="3"/>
        <v>Pendiente</v>
      </c>
      <c r="S98" s="38"/>
      <c r="T98" s="12"/>
    </row>
    <row r="99" spans="1:20" s="29" customFormat="1">
      <c r="A99" s="26"/>
      <c r="B99" s="26"/>
      <c r="C99" s="44"/>
      <c r="D99" s="16"/>
      <c r="E99" s="22"/>
      <c r="F99" s="22"/>
      <c r="G99" s="26">
        <f t="shared" ca="1" si="2"/>
        <v>44638</v>
      </c>
      <c r="H99" s="22"/>
      <c r="I99" s="22"/>
      <c r="J99" s="12"/>
      <c r="K99" s="25"/>
      <c r="L99" s="13"/>
      <c r="M99" s="13"/>
      <c r="N99" s="21"/>
      <c r="O99" s="21"/>
      <c r="P99" s="12"/>
      <c r="Q99" s="12"/>
      <c r="R99" s="6" t="str">
        <f t="shared" si="3"/>
        <v>Pendiente</v>
      </c>
      <c r="S99" s="38"/>
      <c r="T99" s="12"/>
    </row>
    <row r="100" spans="1:20" s="29" customFormat="1">
      <c r="A100" s="26"/>
      <c r="B100" s="26"/>
      <c r="C100" s="44"/>
      <c r="D100" s="16"/>
      <c r="E100" s="22"/>
      <c r="F100" s="22"/>
      <c r="G100" s="26">
        <f t="shared" ca="1" si="2"/>
        <v>44638</v>
      </c>
      <c r="H100" s="22"/>
      <c r="I100" s="22"/>
      <c r="J100" s="12"/>
      <c r="K100" s="25"/>
      <c r="L100" s="13"/>
      <c r="M100" s="13"/>
      <c r="N100" s="21"/>
      <c r="O100" s="21"/>
      <c r="P100" s="38"/>
      <c r="Q100" s="12"/>
      <c r="R100" s="6" t="str">
        <f t="shared" si="3"/>
        <v>Pendiente</v>
      </c>
      <c r="S100" s="38"/>
      <c r="T100" s="14"/>
    </row>
    <row r="101" spans="1:20" ht="16.5">
      <c r="A101" s="26"/>
      <c r="B101" s="26"/>
      <c r="C101" s="77"/>
      <c r="D101" s="16"/>
      <c r="E101" s="22"/>
      <c r="F101" s="22"/>
      <c r="G101" s="26">
        <f t="shared" ca="1" si="2"/>
        <v>44638</v>
      </c>
      <c r="H101" s="22"/>
      <c r="I101" s="22"/>
      <c r="J101" s="12"/>
      <c r="K101" s="25"/>
      <c r="L101" s="13"/>
      <c r="M101" s="13"/>
      <c r="N101" s="21"/>
      <c r="O101" s="21"/>
      <c r="P101" s="38"/>
      <c r="Q101" s="12"/>
      <c r="R101" s="6" t="str">
        <f t="shared" si="3"/>
        <v>Pendiente</v>
      </c>
      <c r="S101" s="38"/>
      <c r="T101" s="14"/>
    </row>
    <row r="102" spans="1:20" ht="16.5">
      <c r="A102" s="26"/>
      <c r="B102" s="26"/>
      <c r="C102" s="77"/>
      <c r="D102" s="16"/>
      <c r="E102" s="22"/>
      <c r="F102" s="22"/>
      <c r="G102" s="26">
        <f t="shared" ca="1" si="2"/>
        <v>44638</v>
      </c>
      <c r="H102" s="22"/>
      <c r="I102" s="22"/>
      <c r="J102" s="12"/>
      <c r="K102" s="25"/>
      <c r="L102" s="13"/>
      <c r="M102" s="13"/>
      <c r="N102" s="21"/>
      <c r="O102" s="21"/>
      <c r="P102" s="38"/>
      <c r="Q102" s="12"/>
      <c r="R102" s="6" t="str">
        <f t="shared" si="3"/>
        <v>Pendiente</v>
      </c>
      <c r="S102" s="38"/>
      <c r="T102" s="14"/>
    </row>
    <row r="103" spans="1:20" ht="16.5">
      <c r="A103" s="26"/>
      <c r="B103" s="26"/>
      <c r="C103" s="77"/>
      <c r="D103" s="16"/>
      <c r="E103" s="22"/>
      <c r="F103" s="22"/>
      <c r="G103" s="26">
        <f t="shared" ca="1" si="2"/>
        <v>44638</v>
      </c>
      <c r="H103" s="22"/>
      <c r="I103" s="22"/>
      <c r="J103" s="12"/>
      <c r="K103" s="25"/>
      <c r="L103" s="13"/>
      <c r="M103" s="13"/>
      <c r="N103" s="21"/>
      <c r="O103" s="21"/>
      <c r="P103" s="38"/>
      <c r="Q103" s="12"/>
      <c r="R103" s="6" t="str">
        <f t="shared" si="3"/>
        <v>Pendiente</v>
      </c>
      <c r="S103" s="38"/>
      <c r="T103" s="14"/>
    </row>
    <row r="104" spans="1:20">
      <c r="A104" s="26"/>
      <c r="B104" s="26"/>
      <c r="C104" s="44"/>
      <c r="D104" s="16"/>
      <c r="E104" s="22"/>
      <c r="F104" s="22"/>
      <c r="G104" s="26">
        <f t="shared" ca="1" si="2"/>
        <v>44638</v>
      </c>
      <c r="H104" s="22"/>
      <c r="I104" s="22"/>
      <c r="J104" s="12"/>
      <c r="K104" s="25"/>
      <c r="L104" s="13"/>
      <c r="M104" s="13"/>
      <c r="N104" s="21"/>
      <c r="O104" s="21"/>
      <c r="P104" s="38"/>
      <c r="Q104" s="12"/>
      <c r="R104" s="6" t="str">
        <f t="shared" si="3"/>
        <v>Pendiente</v>
      </c>
      <c r="S104" s="38"/>
      <c r="T104" s="12"/>
    </row>
    <row r="105" spans="1:20" ht="16.5">
      <c r="A105" s="26"/>
      <c r="B105" s="26"/>
      <c r="C105" s="83"/>
      <c r="D105" s="16"/>
      <c r="E105" s="22"/>
      <c r="F105" s="22"/>
      <c r="G105" s="26">
        <f t="shared" ca="1" si="2"/>
        <v>44638</v>
      </c>
      <c r="H105" s="22"/>
      <c r="I105" s="22"/>
      <c r="J105" s="12"/>
      <c r="K105" s="25"/>
      <c r="L105" s="13"/>
      <c r="M105" s="13"/>
      <c r="N105" s="21"/>
      <c r="O105" s="21"/>
      <c r="P105" s="38"/>
      <c r="Q105" s="12"/>
      <c r="R105" s="6" t="str">
        <f t="shared" si="3"/>
        <v>Pendiente</v>
      </c>
      <c r="S105" s="38"/>
      <c r="T105" s="14"/>
    </row>
    <row r="106" spans="1:20">
      <c r="A106" s="26"/>
      <c r="B106" s="26"/>
      <c r="C106" s="44"/>
      <c r="D106" s="16"/>
      <c r="E106" s="22"/>
      <c r="F106" s="22"/>
      <c r="G106" s="26">
        <f t="shared" ca="1" si="2"/>
        <v>44638</v>
      </c>
      <c r="H106" s="22"/>
      <c r="I106" s="22"/>
      <c r="J106" s="12"/>
      <c r="K106" s="25"/>
      <c r="L106" s="13"/>
      <c r="M106" s="13"/>
      <c r="N106" s="21"/>
      <c r="O106" s="21"/>
      <c r="P106" s="12"/>
      <c r="Q106" s="12"/>
      <c r="R106" s="6" t="str">
        <f t="shared" si="3"/>
        <v>Pendiente</v>
      </c>
      <c r="S106" s="38"/>
      <c r="T106" s="12"/>
    </row>
    <row r="107" spans="1:20">
      <c r="A107" s="26"/>
      <c r="B107" s="26"/>
      <c r="C107" s="44"/>
      <c r="D107" s="16"/>
      <c r="E107" s="22"/>
      <c r="F107" s="22"/>
      <c r="G107" s="26"/>
      <c r="H107" s="22"/>
      <c r="I107" s="22"/>
      <c r="J107" s="12"/>
      <c r="K107" s="25"/>
      <c r="L107" s="13"/>
      <c r="M107" s="13"/>
      <c r="N107" s="21"/>
      <c r="O107" s="21"/>
      <c r="P107" s="38"/>
      <c r="Q107" s="12"/>
      <c r="R107" s="6" t="str">
        <f t="shared" si="3"/>
        <v>Pendiente</v>
      </c>
      <c r="S107" s="38"/>
      <c r="T107" s="14"/>
    </row>
    <row r="108" spans="1:20">
      <c r="A108" s="26"/>
      <c r="B108" s="26"/>
      <c r="C108" s="44"/>
      <c r="D108" s="16"/>
      <c r="E108" s="22"/>
      <c r="F108" s="22"/>
      <c r="G108" s="26">
        <f t="shared" ref="G108:G117" ca="1" si="4">$B$1-E108</f>
        <v>44638</v>
      </c>
      <c r="H108" s="22"/>
      <c r="I108" s="22"/>
      <c r="J108" s="12"/>
      <c r="K108" s="25"/>
      <c r="L108" s="13"/>
      <c r="M108" s="13"/>
      <c r="N108" s="21"/>
      <c r="O108" s="21"/>
      <c r="P108" s="12"/>
      <c r="Q108" s="12"/>
      <c r="R108" s="6" t="str">
        <f t="shared" si="3"/>
        <v>Pendiente</v>
      </c>
      <c r="S108" s="38"/>
      <c r="T108" s="14"/>
    </row>
    <row r="109" spans="1:20">
      <c r="A109" s="26"/>
      <c r="B109" s="26"/>
      <c r="C109" s="44"/>
      <c r="D109" s="16"/>
      <c r="E109" s="22"/>
      <c r="F109" s="22"/>
      <c r="G109" s="26">
        <f t="shared" ca="1" si="4"/>
        <v>44638</v>
      </c>
      <c r="H109" s="22"/>
      <c r="I109" s="22"/>
      <c r="J109" s="12"/>
      <c r="K109" s="25"/>
      <c r="L109" s="13"/>
      <c r="M109" s="13"/>
      <c r="N109" s="21"/>
      <c r="O109" s="21"/>
      <c r="P109" s="12"/>
      <c r="Q109" s="12"/>
      <c r="R109" s="6" t="str">
        <f t="shared" si="3"/>
        <v>Pendiente</v>
      </c>
      <c r="S109" s="38"/>
      <c r="T109" s="14"/>
    </row>
    <row r="110" spans="1:20">
      <c r="A110" s="26"/>
      <c r="B110" s="26"/>
      <c r="C110" s="44"/>
      <c r="D110" s="16"/>
      <c r="E110" s="22"/>
      <c r="F110" s="22"/>
      <c r="G110" s="26">
        <f t="shared" ca="1" si="4"/>
        <v>44638</v>
      </c>
      <c r="H110" s="22"/>
      <c r="I110" s="22"/>
      <c r="J110" s="12"/>
      <c r="K110" s="25"/>
      <c r="L110" s="13"/>
      <c r="M110" s="13"/>
      <c r="N110" s="21"/>
      <c r="O110" s="21"/>
      <c r="P110" s="12"/>
      <c r="Q110" s="12"/>
      <c r="R110" s="6" t="str">
        <f t="shared" si="3"/>
        <v>Pendiente</v>
      </c>
      <c r="S110" s="38"/>
      <c r="T110" s="14"/>
    </row>
    <row r="111" spans="1:20">
      <c r="A111" s="26"/>
      <c r="B111" s="26"/>
      <c r="C111" s="44"/>
      <c r="D111" s="16"/>
      <c r="E111" s="22"/>
      <c r="F111" s="22"/>
      <c r="G111" s="26">
        <f t="shared" ca="1" si="4"/>
        <v>44638</v>
      </c>
      <c r="H111" s="22"/>
      <c r="I111" s="22"/>
      <c r="J111" s="12"/>
      <c r="K111" s="25"/>
      <c r="L111" s="13"/>
      <c r="M111" s="13"/>
      <c r="N111" s="21"/>
      <c r="O111" s="21"/>
      <c r="P111" s="12"/>
      <c r="Q111" s="12"/>
      <c r="R111" s="6" t="str">
        <f t="shared" si="3"/>
        <v>Pendiente</v>
      </c>
      <c r="S111" s="38"/>
      <c r="T111" s="14"/>
    </row>
    <row r="112" spans="1:20" ht="27" customHeight="1">
      <c r="A112" s="26"/>
      <c r="B112" s="26"/>
      <c r="C112" s="44"/>
      <c r="D112" s="16"/>
      <c r="E112" s="22"/>
      <c r="F112" s="22"/>
      <c r="G112" s="26">
        <f t="shared" ca="1" si="4"/>
        <v>44638</v>
      </c>
      <c r="H112" s="22"/>
      <c r="I112" s="22"/>
      <c r="J112" s="12"/>
      <c r="K112" s="25"/>
      <c r="L112" s="13"/>
      <c r="M112" s="13"/>
      <c r="N112" s="21"/>
      <c r="O112" s="21"/>
      <c r="P112" s="12"/>
      <c r="Q112" s="12"/>
      <c r="R112" s="6" t="str">
        <f t="shared" si="3"/>
        <v>Pendiente</v>
      </c>
      <c r="S112" s="38"/>
      <c r="T112" s="12"/>
    </row>
    <row r="113" spans="1:20">
      <c r="A113" s="26"/>
      <c r="B113" s="26"/>
      <c r="C113" s="44"/>
      <c r="D113" s="16"/>
      <c r="E113" s="22"/>
      <c r="F113" s="22"/>
      <c r="G113" s="26">
        <f t="shared" ca="1" si="4"/>
        <v>44638</v>
      </c>
      <c r="H113" s="22"/>
      <c r="I113" s="22"/>
      <c r="J113" s="12"/>
      <c r="K113" s="25"/>
      <c r="L113" s="13"/>
      <c r="M113" s="13"/>
      <c r="N113" s="21"/>
      <c r="O113" s="21"/>
      <c r="P113" s="12"/>
      <c r="Q113" s="12"/>
      <c r="R113" s="6" t="str">
        <f t="shared" si="3"/>
        <v>Pendiente</v>
      </c>
      <c r="S113" s="38"/>
      <c r="T113" s="14"/>
    </row>
    <row r="114" spans="1:20">
      <c r="A114" s="26"/>
      <c r="B114" s="26"/>
      <c r="C114" s="44"/>
      <c r="D114" s="16"/>
      <c r="E114" s="22"/>
      <c r="F114" s="22"/>
      <c r="G114" s="26">
        <f t="shared" ca="1" si="4"/>
        <v>44638</v>
      </c>
      <c r="H114" s="22"/>
      <c r="I114" s="22"/>
      <c r="J114" s="12"/>
      <c r="K114" s="25"/>
      <c r="L114" s="13"/>
      <c r="M114" s="13"/>
      <c r="N114" s="21"/>
      <c r="O114" s="21"/>
      <c r="P114" s="12"/>
      <c r="Q114" s="12"/>
      <c r="R114" s="6" t="str">
        <f t="shared" si="3"/>
        <v>Pendiente</v>
      </c>
      <c r="S114" s="38"/>
      <c r="T114" s="12"/>
    </row>
    <row r="115" spans="1:20" ht="16.5">
      <c r="A115" s="26"/>
      <c r="B115" s="26"/>
      <c r="C115" s="83"/>
      <c r="D115" s="16"/>
      <c r="E115" s="22"/>
      <c r="F115" s="22"/>
      <c r="G115" s="26">
        <f t="shared" ca="1" si="4"/>
        <v>44638</v>
      </c>
      <c r="H115" s="22"/>
      <c r="I115" s="22"/>
      <c r="J115" s="12"/>
      <c r="K115" s="25"/>
      <c r="L115" s="13"/>
      <c r="M115" s="13"/>
      <c r="N115" s="21"/>
      <c r="O115" s="21"/>
      <c r="P115" s="12"/>
      <c r="Q115" s="12"/>
      <c r="R115" s="6" t="str">
        <f t="shared" si="3"/>
        <v>Pendiente</v>
      </c>
      <c r="S115" s="38"/>
      <c r="T115" s="12"/>
    </row>
    <row r="116" spans="1:20">
      <c r="A116" s="26"/>
      <c r="B116" s="26"/>
      <c r="C116" s="44"/>
      <c r="D116" s="16"/>
      <c r="E116" s="22"/>
      <c r="F116" s="22"/>
      <c r="G116" s="26">
        <f t="shared" ca="1" si="4"/>
        <v>44638</v>
      </c>
      <c r="H116" s="22"/>
      <c r="I116" s="22"/>
      <c r="J116" s="12"/>
      <c r="K116" s="25"/>
      <c r="L116" s="13"/>
      <c r="M116" s="13"/>
      <c r="N116" s="21"/>
      <c r="O116" s="21"/>
      <c r="P116" s="12"/>
      <c r="Q116" s="12"/>
      <c r="R116" s="6" t="str">
        <f t="shared" si="3"/>
        <v>Pendiente</v>
      </c>
      <c r="S116" s="38"/>
      <c r="T116" s="98"/>
    </row>
    <row r="117" spans="1:20">
      <c r="A117" s="29"/>
      <c r="B117" s="41"/>
      <c r="C117" s="42"/>
      <c r="D117" s="16"/>
      <c r="E117" s="122"/>
      <c r="F117" s="61"/>
      <c r="G117" s="26">
        <f t="shared" ca="1" si="4"/>
        <v>44638</v>
      </c>
      <c r="H117" s="22"/>
      <c r="I117" s="26"/>
      <c r="J117" s="38"/>
      <c r="K117" s="11"/>
      <c r="L117" s="13"/>
      <c r="M117" s="13"/>
      <c r="N117" s="21"/>
      <c r="O117" s="21"/>
      <c r="P117" s="38"/>
      <c r="Q117" s="14"/>
      <c r="R117" s="6" t="str">
        <f t="shared" si="3"/>
        <v>Pendiente</v>
      </c>
      <c r="S117" s="14"/>
      <c r="T117" s="14"/>
    </row>
    <row r="118" spans="1:20" ht="16.5">
      <c r="A118" s="29"/>
      <c r="B118" s="26"/>
      <c r="C118" s="101"/>
      <c r="D118" s="16"/>
      <c r="E118" s="22"/>
      <c r="F118" s="22"/>
      <c r="G118" s="26">
        <f ca="1">$B$1-E118</f>
        <v>44638</v>
      </c>
      <c r="H118" s="22"/>
      <c r="I118" s="22"/>
      <c r="J118" s="12"/>
      <c r="K118" s="25"/>
      <c r="L118" s="13"/>
      <c r="M118" s="13"/>
      <c r="N118" s="21"/>
      <c r="O118" s="21"/>
      <c r="P118" s="12"/>
      <c r="Q118" s="12"/>
      <c r="R118" s="6" t="str">
        <f t="shared" si="3"/>
        <v>Pendiente</v>
      </c>
      <c r="S118" s="38"/>
      <c r="T118" s="12"/>
    </row>
    <row r="119" spans="1:20" ht="16.5">
      <c r="A119" s="29"/>
      <c r="B119" s="26"/>
      <c r="C119" s="101"/>
      <c r="D119" s="16"/>
      <c r="E119" s="22"/>
      <c r="F119" s="22"/>
      <c r="G119" s="26">
        <f ca="1">$B$1-E119</f>
        <v>44638</v>
      </c>
      <c r="H119" s="22"/>
      <c r="I119" s="22"/>
      <c r="J119" s="12"/>
      <c r="K119" s="25"/>
      <c r="L119" s="13"/>
      <c r="M119" s="13"/>
      <c r="N119" s="21"/>
      <c r="O119" s="21"/>
      <c r="P119" s="38"/>
      <c r="Q119" s="12"/>
      <c r="R119" s="6" t="str">
        <f t="shared" si="3"/>
        <v>Pendiente</v>
      </c>
      <c r="S119" s="38"/>
      <c r="T119" s="12"/>
    </row>
    <row r="120" spans="1:20" ht="16.5">
      <c r="A120" s="29"/>
      <c r="B120" s="26"/>
      <c r="C120" s="112"/>
      <c r="D120" s="16"/>
      <c r="E120" s="22"/>
      <c r="F120" s="22"/>
      <c r="G120" s="26">
        <f ca="1">$B$1-E120</f>
        <v>44638</v>
      </c>
      <c r="H120" s="22"/>
      <c r="I120" s="22"/>
      <c r="J120" s="12"/>
      <c r="K120" s="25"/>
      <c r="L120" s="13"/>
      <c r="M120" s="13"/>
      <c r="N120" s="21"/>
      <c r="O120" s="21"/>
      <c r="P120" s="12"/>
      <c r="Q120" s="12"/>
      <c r="R120" s="6" t="str">
        <f t="shared" si="3"/>
        <v>Pendiente</v>
      </c>
      <c r="S120" s="38"/>
      <c r="T120" s="12"/>
    </row>
    <row r="121" spans="1:20">
      <c r="A121" s="29"/>
      <c r="B121" s="26"/>
      <c r="C121" s="44"/>
      <c r="D121" s="16"/>
      <c r="E121" s="22"/>
      <c r="F121" s="22"/>
      <c r="G121" s="26">
        <f ca="1">$B$1-E121</f>
        <v>44638</v>
      </c>
      <c r="H121" s="22"/>
      <c r="I121" s="22"/>
      <c r="J121" s="12"/>
      <c r="K121" s="25"/>
      <c r="L121" s="13"/>
      <c r="M121" s="13"/>
      <c r="N121" s="21"/>
      <c r="O121" s="21"/>
      <c r="P121" s="12"/>
      <c r="Q121" s="12"/>
      <c r="R121" s="6" t="str">
        <f t="shared" si="3"/>
        <v>Pendiente</v>
      </c>
      <c r="S121" s="38"/>
      <c r="T121" s="12"/>
    </row>
    <row r="122" spans="1:20" s="29" customFormat="1">
      <c r="B122" s="26"/>
      <c r="C122" s="44"/>
      <c r="D122" s="16"/>
      <c r="E122" s="22"/>
      <c r="F122" s="22"/>
      <c r="G122" s="26">
        <f ca="1">$B$1-E122</f>
        <v>44638</v>
      </c>
      <c r="H122" s="22"/>
      <c r="I122" s="22"/>
      <c r="J122" s="12"/>
      <c r="K122" s="114"/>
      <c r="L122" s="13"/>
      <c r="M122" s="13"/>
      <c r="N122" s="21"/>
      <c r="O122" s="21"/>
      <c r="P122" s="12"/>
      <c r="Q122" s="12"/>
      <c r="R122" s="6" t="str">
        <f t="shared" si="3"/>
        <v>Pendiente</v>
      </c>
      <c r="S122" s="38"/>
      <c r="T122" s="12"/>
    </row>
    <row r="123" spans="1:20">
      <c r="A123" s="29"/>
      <c r="B123" s="124"/>
      <c r="C123" s="125"/>
      <c r="D123" s="29"/>
      <c r="E123" s="124"/>
      <c r="F123" s="29"/>
      <c r="G123" s="29"/>
      <c r="H123" s="126"/>
      <c r="I123" s="126"/>
    </row>
  </sheetData>
  <autoFilter ref="B2:T122" xr:uid="{00000000-0009-0000-0000-000003000000}"/>
  <conditionalFormatting sqref="C99">
    <cfRule type="duplicateValues" dxfId="107" priority="4"/>
  </conditionalFormatting>
  <conditionalFormatting sqref="C34">
    <cfRule type="duplicateValues" dxfId="106" priority="5"/>
  </conditionalFormatting>
  <conditionalFormatting sqref="C56">
    <cfRule type="duplicateValues" dxfId="105" priority="6"/>
  </conditionalFormatting>
  <conditionalFormatting sqref="C117">
    <cfRule type="duplicateValues" dxfId="104" priority="7"/>
  </conditionalFormatting>
  <conditionalFormatting sqref="C96 C51">
    <cfRule type="duplicateValues" dxfId="103" priority="8"/>
  </conditionalFormatting>
  <conditionalFormatting sqref="C105 C71:C73 C33 C80">
    <cfRule type="duplicateValues" dxfId="102" priority="9"/>
  </conditionalFormatting>
  <conditionalFormatting sqref="C78">
    <cfRule type="duplicateValues" dxfId="101" priority="3"/>
  </conditionalFormatting>
  <conditionalFormatting sqref="C104 C97 C31:C32 C47 C35:C42 C44:C45 C121:C122 C53:C55 C49 C70 C29 C57:C58 C68 C82:C84 C87:C91 C106:C115 C1:C2">
    <cfRule type="duplicateValues" dxfId="100" priority="10"/>
  </conditionalFormatting>
  <pageMargins left="0.7" right="0.7" top="0.75" bottom="0.75" header="0.3" footer="0.3"/>
  <pageSetup orientation="portrait" r:id="rId1"/>
  <headerFooter>
    <oddFooter>&amp;C&amp;1#&amp;"Calibri"&amp;6&amp;KC0C0C0Documento Claro Colombia</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Estados!$A$1:$A$15</xm:f>
          </x14:formula1>
          <xm:sqref>F117 M3:M122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10"/>
  <sheetViews>
    <sheetView zoomScale="80" zoomScaleNormal="80" workbookViewId="0">
      <pane xSplit="2" ySplit="1" topLeftCell="C87" activePane="bottomRight" state="frozen"/>
      <selection pane="bottomRight" activeCell="E110" sqref="E110"/>
      <selection pane="bottomLeft" activeCell="A2" sqref="A2"/>
      <selection pane="topRight" activeCell="C1" sqref="C1"/>
    </sheetView>
  </sheetViews>
  <sheetFormatPr defaultColWidth="11.42578125" defaultRowHeight="15"/>
  <cols>
    <col min="1" max="1" width="13.85546875" bestFit="1" customWidth="1"/>
    <col min="2" max="2" width="27.42578125" bestFit="1" customWidth="1"/>
    <col min="3" max="3" width="27.28515625" style="93" bestFit="1" customWidth="1"/>
    <col min="4" max="4" width="31" style="93" bestFit="1" customWidth="1"/>
    <col min="5" max="5" width="16.7109375" customWidth="1"/>
    <col min="6" max="6" width="255.7109375" bestFit="1" customWidth="1"/>
    <col min="7" max="7" width="15" bestFit="1" customWidth="1"/>
    <col min="8" max="8" width="15" customWidth="1"/>
    <col min="9" max="9" width="21.7109375" customWidth="1"/>
    <col min="10" max="10" width="14.42578125" customWidth="1"/>
    <col min="11" max="11" width="26.7109375" customWidth="1"/>
    <col min="12" max="12" width="15.85546875" customWidth="1"/>
  </cols>
  <sheetData>
    <row r="1" spans="1:12" ht="30">
      <c r="A1" s="97" t="s">
        <v>1</v>
      </c>
      <c r="B1" s="97" t="s">
        <v>2</v>
      </c>
      <c r="C1" s="9" t="s">
        <v>109</v>
      </c>
      <c r="D1" s="9" t="s">
        <v>110</v>
      </c>
      <c r="E1" s="9" t="s">
        <v>385</v>
      </c>
      <c r="F1" s="9" t="s">
        <v>386</v>
      </c>
      <c r="G1" s="9" t="s">
        <v>117</v>
      </c>
      <c r="H1" s="154" t="s">
        <v>387</v>
      </c>
      <c r="I1" s="9" t="s">
        <v>388</v>
      </c>
      <c r="J1" s="9" t="s">
        <v>389</v>
      </c>
      <c r="K1" s="9" t="s">
        <v>390</v>
      </c>
      <c r="L1" s="9" t="s">
        <v>391</v>
      </c>
    </row>
    <row r="2" spans="1:12" ht="15" customHeight="1">
      <c r="A2" s="33" t="s">
        <v>25</v>
      </c>
      <c r="B2" s="35" t="s">
        <v>392</v>
      </c>
      <c r="C2" s="33" t="s">
        <v>393</v>
      </c>
      <c r="D2" s="33" t="s">
        <v>394</v>
      </c>
      <c r="E2" s="40"/>
      <c r="F2" s="33"/>
      <c r="G2" s="36"/>
      <c r="H2" s="155"/>
      <c r="I2" s="39">
        <v>44530</v>
      </c>
      <c r="J2" s="36" t="s">
        <v>22</v>
      </c>
      <c r="K2" s="36" t="s">
        <v>22</v>
      </c>
      <c r="L2" s="36" t="s">
        <v>22</v>
      </c>
    </row>
    <row r="3" spans="1:12" ht="15" customHeight="1">
      <c r="A3" s="33" t="s">
        <v>16</v>
      </c>
      <c r="B3" s="35" t="s">
        <v>395</v>
      </c>
      <c r="C3" s="33" t="s">
        <v>393</v>
      </c>
      <c r="D3" s="33" t="s">
        <v>394</v>
      </c>
      <c r="E3" s="40"/>
      <c r="F3" s="33"/>
      <c r="G3" s="36"/>
      <c r="H3" s="155"/>
      <c r="I3" s="39">
        <v>44530</v>
      </c>
      <c r="J3" s="36" t="s">
        <v>22</v>
      </c>
      <c r="K3" s="36" t="s">
        <v>22</v>
      </c>
      <c r="L3" s="36" t="s">
        <v>22</v>
      </c>
    </row>
    <row r="4" spans="1:12" ht="15" customHeight="1">
      <c r="A4" s="33" t="s">
        <v>16</v>
      </c>
      <c r="B4" s="35" t="s">
        <v>396</v>
      </c>
      <c r="C4" s="33" t="s">
        <v>397</v>
      </c>
      <c r="D4" s="39">
        <v>44224</v>
      </c>
      <c r="E4" s="40"/>
      <c r="F4" s="33" t="s">
        <v>397</v>
      </c>
      <c r="G4" s="36"/>
      <c r="H4" s="156">
        <v>44276</v>
      </c>
      <c r="I4" s="39">
        <v>44286</v>
      </c>
      <c r="J4" s="36" t="s">
        <v>22</v>
      </c>
      <c r="K4" s="36" t="s">
        <v>22</v>
      </c>
      <c r="L4" s="36" t="s">
        <v>22</v>
      </c>
    </row>
    <row r="5" spans="1:12" ht="15" customHeight="1">
      <c r="A5" s="33" t="s">
        <v>16</v>
      </c>
      <c r="B5" s="35" t="s">
        <v>398</v>
      </c>
      <c r="C5" s="33" t="s">
        <v>397</v>
      </c>
      <c r="D5" s="39">
        <v>44207</v>
      </c>
      <c r="E5" s="40"/>
      <c r="F5" s="33" t="s">
        <v>397</v>
      </c>
      <c r="G5" s="36"/>
      <c r="H5" s="156">
        <v>44262</v>
      </c>
      <c r="I5" s="39">
        <v>44272</v>
      </c>
      <c r="J5" s="36" t="s">
        <v>22</v>
      </c>
      <c r="K5" s="36" t="s">
        <v>22</v>
      </c>
      <c r="L5" s="36" t="s">
        <v>22</v>
      </c>
    </row>
    <row r="6" spans="1:12" ht="15" customHeight="1">
      <c r="A6" s="33" t="s">
        <v>16</v>
      </c>
      <c r="B6" s="35" t="s">
        <v>399</v>
      </c>
      <c r="C6" s="33" t="s">
        <v>397</v>
      </c>
      <c r="D6" s="39">
        <v>44067</v>
      </c>
      <c r="E6" s="40"/>
      <c r="F6" s="33" t="s">
        <v>397</v>
      </c>
      <c r="G6" s="36"/>
      <c r="H6" s="156">
        <v>44141</v>
      </c>
      <c r="I6" s="39">
        <v>44141</v>
      </c>
      <c r="J6" s="36" t="s">
        <v>22</v>
      </c>
      <c r="K6" s="36" t="s">
        <v>22</v>
      </c>
      <c r="L6" s="36" t="s">
        <v>22</v>
      </c>
    </row>
    <row r="7" spans="1:12" ht="15" customHeight="1">
      <c r="A7" s="33" t="s">
        <v>16</v>
      </c>
      <c r="B7" s="35" t="s">
        <v>400</v>
      </c>
      <c r="C7" s="33" t="s">
        <v>397</v>
      </c>
      <c r="D7" s="39">
        <v>44193</v>
      </c>
      <c r="E7" s="40"/>
      <c r="F7" s="33" t="s">
        <v>397</v>
      </c>
      <c r="G7" s="36"/>
      <c r="H7" s="156">
        <v>44290</v>
      </c>
      <c r="I7" s="39">
        <v>44295</v>
      </c>
      <c r="J7" s="36" t="s">
        <v>22</v>
      </c>
      <c r="K7" s="36" t="s">
        <v>22</v>
      </c>
      <c r="L7" s="36" t="s">
        <v>22</v>
      </c>
    </row>
    <row r="8" spans="1:12" ht="15" customHeight="1">
      <c r="A8" s="33" t="s">
        <v>16</v>
      </c>
      <c r="B8" s="35" t="s">
        <v>401</v>
      </c>
      <c r="C8" s="33" t="s">
        <v>397</v>
      </c>
      <c r="D8" s="39">
        <v>44185</v>
      </c>
      <c r="E8" s="40"/>
      <c r="F8" s="33" t="s">
        <v>397</v>
      </c>
      <c r="G8" s="36"/>
      <c r="H8" s="156">
        <v>44331</v>
      </c>
      <c r="I8" s="39">
        <v>44331</v>
      </c>
      <c r="J8" s="36" t="s">
        <v>22</v>
      </c>
      <c r="K8" s="36" t="s">
        <v>22</v>
      </c>
      <c r="L8" s="36" t="s">
        <v>22</v>
      </c>
    </row>
    <row r="9" spans="1:12" ht="15" customHeight="1">
      <c r="A9" s="33" t="s">
        <v>16</v>
      </c>
      <c r="B9" s="35" t="s">
        <v>402</v>
      </c>
      <c r="C9" s="33" t="s">
        <v>397</v>
      </c>
      <c r="D9" s="39">
        <v>44225</v>
      </c>
      <c r="E9" s="40"/>
      <c r="F9" s="33" t="s">
        <v>397</v>
      </c>
      <c r="G9" s="36"/>
      <c r="H9" s="156">
        <v>44269</v>
      </c>
      <c r="I9" s="39">
        <v>44280</v>
      </c>
      <c r="J9" s="36" t="s">
        <v>22</v>
      </c>
      <c r="K9" s="36" t="s">
        <v>22</v>
      </c>
      <c r="L9" s="36" t="s">
        <v>22</v>
      </c>
    </row>
    <row r="10" spans="1:12" ht="15" customHeight="1">
      <c r="A10" s="33" t="s">
        <v>16</v>
      </c>
      <c r="B10" s="35" t="s">
        <v>403</v>
      </c>
      <c r="C10" s="33" t="s">
        <v>397</v>
      </c>
      <c r="D10" s="39">
        <v>44269</v>
      </c>
      <c r="E10" s="40"/>
      <c r="F10" s="33" t="s">
        <v>397</v>
      </c>
      <c r="G10" s="36"/>
      <c r="H10" s="156">
        <v>44297</v>
      </c>
      <c r="I10" s="39">
        <v>44297</v>
      </c>
      <c r="J10" s="36" t="s">
        <v>22</v>
      </c>
      <c r="K10" s="36" t="s">
        <v>22</v>
      </c>
      <c r="L10" s="36" t="s">
        <v>22</v>
      </c>
    </row>
    <row r="11" spans="1:12" ht="15" customHeight="1">
      <c r="A11" s="33" t="s">
        <v>16</v>
      </c>
      <c r="B11" s="35" t="s">
        <v>404</v>
      </c>
      <c r="C11" s="33" t="s">
        <v>397</v>
      </c>
      <c r="D11" s="39">
        <v>44288</v>
      </c>
      <c r="E11" s="40"/>
      <c r="F11" s="33" t="s">
        <v>397</v>
      </c>
      <c r="G11" s="36"/>
      <c r="H11" s="156">
        <v>44306</v>
      </c>
      <c r="I11" s="39">
        <v>44306</v>
      </c>
      <c r="J11" s="36" t="s">
        <v>22</v>
      </c>
      <c r="K11" s="36" t="s">
        <v>22</v>
      </c>
      <c r="L11" s="36" t="s">
        <v>22</v>
      </c>
    </row>
    <row r="12" spans="1:12" ht="15" customHeight="1">
      <c r="A12" s="33" t="s">
        <v>16</v>
      </c>
      <c r="B12" s="35" t="s">
        <v>405</v>
      </c>
      <c r="C12" s="33" t="s">
        <v>397</v>
      </c>
      <c r="D12" s="39">
        <v>44109</v>
      </c>
      <c r="E12" s="40"/>
      <c r="F12" s="33" t="s">
        <v>397</v>
      </c>
      <c r="G12" s="36"/>
      <c r="H12" s="156">
        <v>44163</v>
      </c>
      <c r="I12" s="39">
        <v>44175</v>
      </c>
      <c r="J12" s="36" t="s">
        <v>22</v>
      </c>
      <c r="K12" s="36" t="s">
        <v>22</v>
      </c>
      <c r="L12" s="36" t="s">
        <v>22</v>
      </c>
    </row>
    <row r="13" spans="1:12" ht="15" customHeight="1">
      <c r="A13" s="33" t="s">
        <v>16</v>
      </c>
      <c r="B13" s="35" t="s">
        <v>406</v>
      </c>
      <c r="C13" s="33" t="s">
        <v>397</v>
      </c>
      <c r="D13" s="39">
        <v>44190</v>
      </c>
      <c r="E13" s="40"/>
      <c r="F13" s="33" t="s">
        <v>397</v>
      </c>
      <c r="G13" s="36"/>
      <c r="H13" s="156">
        <v>44239</v>
      </c>
      <c r="I13" s="39">
        <v>44237</v>
      </c>
      <c r="J13" s="36" t="s">
        <v>22</v>
      </c>
      <c r="K13" s="36" t="s">
        <v>22</v>
      </c>
      <c r="L13" s="36" t="s">
        <v>22</v>
      </c>
    </row>
    <row r="14" spans="1:12" ht="15" customHeight="1">
      <c r="A14" s="33" t="s">
        <v>16</v>
      </c>
      <c r="B14" s="35" t="s">
        <v>407</v>
      </c>
      <c r="C14" s="33" t="s">
        <v>397</v>
      </c>
      <c r="D14" s="39">
        <v>44168</v>
      </c>
      <c r="E14" s="40"/>
      <c r="F14" s="33" t="s">
        <v>397</v>
      </c>
      <c r="G14" s="36"/>
      <c r="H14" s="156">
        <v>44232</v>
      </c>
      <c r="I14" s="39">
        <v>44257</v>
      </c>
      <c r="J14" s="36" t="s">
        <v>22</v>
      </c>
      <c r="K14" s="36" t="s">
        <v>22</v>
      </c>
      <c r="L14" s="36" t="s">
        <v>22</v>
      </c>
    </row>
    <row r="15" spans="1:12" ht="15" customHeight="1">
      <c r="A15" s="33" t="s">
        <v>60</v>
      </c>
      <c r="B15" s="35" t="s">
        <v>408</v>
      </c>
      <c r="C15" s="33" t="s">
        <v>397</v>
      </c>
      <c r="D15" s="39">
        <v>44100</v>
      </c>
      <c r="E15" s="40"/>
      <c r="F15" s="33" t="s">
        <v>397</v>
      </c>
      <c r="G15" s="36"/>
      <c r="H15" s="156">
        <v>44160</v>
      </c>
      <c r="I15" s="39">
        <v>44160</v>
      </c>
      <c r="J15" s="36" t="s">
        <v>22</v>
      </c>
      <c r="K15" s="36" t="s">
        <v>22</v>
      </c>
      <c r="L15" s="36" t="s">
        <v>22</v>
      </c>
    </row>
    <row r="16" spans="1:12" ht="15" customHeight="1">
      <c r="A16" s="33" t="s">
        <v>16</v>
      </c>
      <c r="B16" s="35" t="s">
        <v>409</v>
      </c>
      <c r="C16" s="39">
        <v>44390</v>
      </c>
      <c r="D16" s="39">
        <v>44394</v>
      </c>
      <c r="E16" s="40" t="s">
        <v>27</v>
      </c>
      <c r="F16" s="34" t="s">
        <v>410</v>
      </c>
      <c r="G16" s="36" t="s">
        <v>42</v>
      </c>
      <c r="H16" s="156">
        <v>44469</v>
      </c>
      <c r="I16" s="39">
        <v>44469</v>
      </c>
      <c r="J16" s="36" t="s">
        <v>22</v>
      </c>
      <c r="K16" s="96" t="s">
        <v>411</v>
      </c>
      <c r="L16" s="96" t="s">
        <v>205</v>
      </c>
    </row>
    <row r="17" spans="1:12" ht="15" customHeight="1">
      <c r="A17" s="33" t="s">
        <v>16</v>
      </c>
      <c r="B17" s="35" t="s">
        <v>412</v>
      </c>
      <c r="C17" s="39">
        <v>44399</v>
      </c>
      <c r="D17" s="39">
        <v>44410</v>
      </c>
      <c r="E17" s="40" t="s">
        <v>27</v>
      </c>
      <c r="F17" s="34" t="s">
        <v>413</v>
      </c>
      <c r="G17" s="36" t="s">
        <v>42</v>
      </c>
      <c r="H17" s="156">
        <v>44463</v>
      </c>
      <c r="I17" s="39">
        <v>44469</v>
      </c>
      <c r="J17" s="36" t="s">
        <v>22</v>
      </c>
      <c r="K17" s="39">
        <v>44524</v>
      </c>
      <c r="L17" s="36" t="s">
        <v>151</v>
      </c>
    </row>
    <row r="18" spans="1:12" ht="15" customHeight="1">
      <c r="A18" s="33" t="s">
        <v>25</v>
      </c>
      <c r="B18" s="35" t="s">
        <v>414</v>
      </c>
      <c r="C18" s="39">
        <v>44404</v>
      </c>
      <c r="D18" s="39">
        <v>44418</v>
      </c>
      <c r="E18" s="40" t="s">
        <v>94</v>
      </c>
      <c r="F18" s="34" t="s">
        <v>415</v>
      </c>
      <c r="G18" s="33" t="s">
        <v>42</v>
      </c>
      <c r="H18" s="156">
        <v>44469</v>
      </c>
      <c r="I18" s="39">
        <v>44469</v>
      </c>
      <c r="J18" s="76">
        <v>44484</v>
      </c>
      <c r="K18" s="39">
        <v>44484</v>
      </c>
      <c r="L18" s="36" t="s">
        <v>151</v>
      </c>
    </row>
    <row r="19" spans="1:12" ht="15" customHeight="1">
      <c r="A19" s="33" t="s">
        <v>16</v>
      </c>
      <c r="B19" s="35" t="s">
        <v>416</v>
      </c>
      <c r="C19" s="39">
        <v>44399</v>
      </c>
      <c r="D19" s="39">
        <v>44403</v>
      </c>
      <c r="E19" s="40" t="s">
        <v>27</v>
      </c>
      <c r="F19" s="34" t="s">
        <v>417</v>
      </c>
      <c r="G19" s="33" t="s">
        <v>42</v>
      </c>
      <c r="H19" s="156">
        <v>44469</v>
      </c>
      <c r="I19" s="39">
        <v>44469</v>
      </c>
      <c r="J19" s="36" t="s">
        <v>22</v>
      </c>
      <c r="K19" s="96" t="s">
        <v>411</v>
      </c>
      <c r="L19" s="96" t="s">
        <v>205</v>
      </c>
    </row>
    <row r="20" spans="1:12" ht="15" customHeight="1">
      <c r="A20" s="33" t="s">
        <v>16</v>
      </c>
      <c r="B20" s="35" t="s">
        <v>418</v>
      </c>
      <c r="C20" s="39">
        <v>44390</v>
      </c>
      <c r="D20" s="39">
        <v>44395</v>
      </c>
      <c r="E20" s="40" t="s">
        <v>94</v>
      </c>
      <c r="F20" s="34" t="s">
        <v>419</v>
      </c>
      <c r="G20" s="33" t="s">
        <v>42</v>
      </c>
      <c r="H20" s="156">
        <v>44469</v>
      </c>
      <c r="I20" s="39">
        <v>44469</v>
      </c>
      <c r="J20" s="36" t="s">
        <v>22</v>
      </c>
      <c r="K20" s="39">
        <v>44489</v>
      </c>
      <c r="L20" s="36" t="s">
        <v>151</v>
      </c>
    </row>
    <row r="21" spans="1:12" ht="15" customHeight="1">
      <c r="A21" s="33" t="s">
        <v>16</v>
      </c>
      <c r="B21" s="35" t="s">
        <v>420</v>
      </c>
      <c r="C21" s="39">
        <v>44407</v>
      </c>
      <c r="D21" s="39">
        <v>44413</v>
      </c>
      <c r="E21" s="40" t="s">
        <v>27</v>
      </c>
      <c r="F21" s="34" t="s">
        <v>421</v>
      </c>
      <c r="G21" s="33" t="s">
        <v>42</v>
      </c>
      <c r="H21" s="156">
        <v>44469</v>
      </c>
      <c r="I21" s="39">
        <v>44469</v>
      </c>
      <c r="J21" s="76">
        <v>44498</v>
      </c>
      <c r="K21" s="39">
        <v>44489</v>
      </c>
      <c r="L21" s="36" t="s">
        <v>151</v>
      </c>
    </row>
    <row r="22" spans="1:12" ht="15" customHeight="1">
      <c r="A22" s="33" t="s">
        <v>16</v>
      </c>
      <c r="B22" s="35" t="s">
        <v>422</v>
      </c>
      <c r="C22" s="39">
        <v>44390</v>
      </c>
      <c r="D22" s="39">
        <v>44451</v>
      </c>
      <c r="E22" s="40" t="s">
        <v>27</v>
      </c>
      <c r="F22" s="34" t="s">
        <v>423</v>
      </c>
      <c r="G22" s="33" t="s">
        <v>42</v>
      </c>
      <c r="H22" s="156">
        <v>44469</v>
      </c>
      <c r="I22" s="39">
        <v>44469</v>
      </c>
      <c r="J22" s="36" t="s">
        <v>22</v>
      </c>
      <c r="K22" s="39" t="s">
        <v>424</v>
      </c>
      <c r="L22" s="36" t="s">
        <v>151</v>
      </c>
    </row>
    <row r="23" spans="1:12" ht="15" customHeight="1">
      <c r="A23" s="33" t="s">
        <v>16</v>
      </c>
      <c r="B23" s="35" t="s">
        <v>425</v>
      </c>
      <c r="C23" s="39">
        <v>44400</v>
      </c>
      <c r="D23" s="39">
        <v>44400</v>
      </c>
      <c r="E23" s="40" t="s">
        <v>27</v>
      </c>
      <c r="F23" s="34" t="s">
        <v>426</v>
      </c>
      <c r="G23" s="33" t="s">
        <v>205</v>
      </c>
      <c r="H23" s="156">
        <v>44469</v>
      </c>
      <c r="I23" s="39">
        <v>44469</v>
      </c>
      <c r="J23" s="36" t="s">
        <v>22</v>
      </c>
      <c r="K23" s="39">
        <v>44520</v>
      </c>
      <c r="L23" s="96" t="s">
        <v>83</v>
      </c>
    </row>
    <row r="24" spans="1:12" ht="15" customHeight="1">
      <c r="A24" s="33" t="s">
        <v>16</v>
      </c>
      <c r="B24" s="35" t="s">
        <v>427</v>
      </c>
      <c r="C24" s="39">
        <v>44383</v>
      </c>
      <c r="D24" s="39">
        <v>44403</v>
      </c>
      <c r="E24" s="40" t="s">
        <v>94</v>
      </c>
      <c r="F24" s="34" t="s">
        <v>428</v>
      </c>
      <c r="G24" s="33" t="s">
        <v>42</v>
      </c>
      <c r="H24" s="156">
        <v>44448</v>
      </c>
      <c r="I24" s="39">
        <v>44453</v>
      </c>
      <c r="J24" s="36" t="s">
        <v>22</v>
      </c>
      <c r="K24" s="36" t="s">
        <v>22</v>
      </c>
      <c r="L24" s="36" t="s">
        <v>22</v>
      </c>
    </row>
    <row r="25" spans="1:12" ht="15" customHeight="1">
      <c r="A25" s="33" t="s">
        <v>60</v>
      </c>
      <c r="B25" s="35" t="s">
        <v>429</v>
      </c>
      <c r="C25" s="39">
        <v>44378</v>
      </c>
      <c r="D25" s="39">
        <v>44415</v>
      </c>
      <c r="E25" s="40" t="s">
        <v>94</v>
      </c>
      <c r="F25" s="34" t="s">
        <v>430</v>
      </c>
      <c r="G25" s="43"/>
      <c r="H25" s="156">
        <v>44457</v>
      </c>
      <c r="I25" s="39">
        <v>44457</v>
      </c>
      <c r="J25" s="36" t="s">
        <v>22</v>
      </c>
      <c r="K25" s="39">
        <v>44488</v>
      </c>
      <c r="L25" s="36" t="s">
        <v>151</v>
      </c>
    </row>
    <row r="26" spans="1:12" ht="15" customHeight="1">
      <c r="A26" s="33" t="s">
        <v>16</v>
      </c>
      <c r="B26" s="35" t="s">
        <v>431</v>
      </c>
      <c r="C26" s="39">
        <v>44396</v>
      </c>
      <c r="D26" s="39">
        <v>44407</v>
      </c>
      <c r="E26" s="40" t="s">
        <v>432</v>
      </c>
      <c r="F26" s="34" t="s">
        <v>433</v>
      </c>
      <c r="G26" s="36" t="s">
        <v>205</v>
      </c>
      <c r="H26" s="156">
        <v>44459</v>
      </c>
      <c r="I26" s="39">
        <v>44459</v>
      </c>
      <c r="J26" s="36" t="s">
        <v>22</v>
      </c>
      <c r="K26" s="39">
        <v>44489</v>
      </c>
      <c r="L26" s="36" t="s">
        <v>151</v>
      </c>
    </row>
    <row r="27" spans="1:12" ht="15" customHeight="1">
      <c r="A27" s="33" t="s">
        <v>60</v>
      </c>
      <c r="B27" s="35" t="s">
        <v>434</v>
      </c>
      <c r="C27" s="39">
        <v>44394</v>
      </c>
      <c r="D27" s="39">
        <v>44411</v>
      </c>
      <c r="E27" s="40" t="s">
        <v>53</v>
      </c>
      <c r="F27" s="34" t="s">
        <v>435</v>
      </c>
      <c r="G27" s="36"/>
      <c r="H27" s="156">
        <v>44471</v>
      </c>
      <c r="I27" s="39">
        <v>44474</v>
      </c>
      <c r="J27" s="39">
        <v>44488</v>
      </c>
      <c r="K27" s="39">
        <v>44488</v>
      </c>
      <c r="L27" s="36" t="s">
        <v>151</v>
      </c>
    </row>
    <row r="28" spans="1:12" ht="15" customHeight="1">
      <c r="A28" s="33" t="s">
        <v>60</v>
      </c>
      <c r="B28" s="65" t="s">
        <v>436</v>
      </c>
      <c r="C28" s="39">
        <v>44406</v>
      </c>
      <c r="D28" s="39">
        <v>44421</v>
      </c>
      <c r="E28" s="40" t="s">
        <v>94</v>
      </c>
      <c r="F28" s="34" t="s">
        <v>437</v>
      </c>
      <c r="G28" s="43"/>
      <c r="H28" s="156">
        <v>44477</v>
      </c>
      <c r="I28" s="39">
        <v>44477</v>
      </c>
      <c r="J28" s="39">
        <v>44488</v>
      </c>
      <c r="K28" s="39">
        <v>44496</v>
      </c>
      <c r="L28" s="36" t="s">
        <v>151</v>
      </c>
    </row>
    <row r="29" spans="1:12" ht="15" customHeight="1">
      <c r="A29" s="33" t="s">
        <v>60</v>
      </c>
      <c r="B29" s="65" t="s">
        <v>438</v>
      </c>
      <c r="C29" s="39">
        <v>44378</v>
      </c>
      <c r="D29" s="39">
        <v>44410</v>
      </c>
      <c r="E29" s="33" t="s">
        <v>252</v>
      </c>
      <c r="F29" s="34" t="s">
        <v>439</v>
      </c>
      <c r="G29" s="43"/>
      <c r="H29" s="156">
        <v>44477</v>
      </c>
      <c r="I29" s="39">
        <v>44477</v>
      </c>
      <c r="J29" s="39">
        <v>44488</v>
      </c>
      <c r="K29" s="39">
        <v>44488</v>
      </c>
      <c r="L29" s="36" t="s">
        <v>151</v>
      </c>
    </row>
    <row r="30" spans="1:12" ht="15" customHeight="1">
      <c r="A30" s="33" t="s">
        <v>16</v>
      </c>
      <c r="B30" s="65" t="s">
        <v>440</v>
      </c>
      <c r="C30" s="39">
        <v>44399</v>
      </c>
      <c r="D30" s="39">
        <v>44407</v>
      </c>
      <c r="E30" s="33" t="s">
        <v>27</v>
      </c>
      <c r="F30" s="34" t="s">
        <v>441</v>
      </c>
      <c r="G30" s="33" t="s">
        <v>42</v>
      </c>
      <c r="H30" s="156">
        <v>44487</v>
      </c>
      <c r="I30" s="39">
        <v>44488</v>
      </c>
      <c r="J30" s="39">
        <v>44489</v>
      </c>
      <c r="K30" s="39">
        <v>44516</v>
      </c>
      <c r="L30" s="96" t="s">
        <v>205</v>
      </c>
    </row>
    <row r="31" spans="1:12" ht="15" customHeight="1">
      <c r="A31" s="33" t="s">
        <v>16</v>
      </c>
      <c r="B31" s="65" t="s">
        <v>442</v>
      </c>
      <c r="C31" s="39">
        <v>44399</v>
      </c>
      <c r="D31" s="39">
        <v>44403</v>
      </c>
      <c r="E31" s="40" t="s">
        <v>27</v>
      </c>
      <c r="F31" s="34" t="s">
        <v>443</v>
      </c>
      <c r="G31" s="33" t="s">
        <v>42</v>
      </c>
      <c r="H31" s="156">
        <v>44489</v>
      </c>
      <c r="I31" s="39">
        <v>44489</v>
      </c>
      <c r="J31" s="76">
        <v>44497</v>
      </c>
      <c r="K31" s="39">
        <v>44525</v>
      </c>
      <c r="L31" s="36" t="s">
        <v>151</v>
      </c>
    </row>
    <row r="32" spans="1:12" ht="15" customHeight="1">
      <c r="A32" s="33" t="s">
        <v>60</v>
      </c>
      <c r="B32" s="65" t="s">
        <v>444</v>
      </c>
      <c r="C32" s="39">
        <v>44399</v>
      </c>
      <c r="D32" s="39">
        <v>44414</v>
      </c>
      <c r="E32" s="40" t="s">
        <v>53</v>
      </c>
      <c r="F32" s="34" t="s">
        <v>445</v>
      </c>
      <c r="G32" s="33" t="s">
        <v>42</v>
      </c>
      <c r="H32" s="156">
        <v>44489</v>
      </c>
      <c r="I32" s="39">
        <v>44489</v>
      </c>
      <c r="J32" s="39">
        <v>44495</v>
      </c>
      <c r="K32" s="76">
        <v>44503</v>
      </c>
      <c r="L32" s="36" t="s">
        <v>151</v>
      </c>
    </row>
    <row r="33" spans="1:12" ht="15" customHeight="1">
      <c r="A33" s="33" t="s">
        <v>60</v>
      </c>
      <c r="B33" s="65" t="s">
        <v>446</v>
      </c>
      <c r="C33" s="39">
        <v>44376</v>
      </c>
      <c r="D33" s="39">
        <v>44427</v>
      </c>
      <c r="E33" s="40" t="s">
        <v>149</v>
      </c>
      <c r="F33" s="34" t="s">
        <v>447</v>
      </c>
      <c r="G33" s="33"/>
      <c r="H33" s="156">
        <v>44494</v>
      </c>
      <c r="I33" s="39">
        <v>44494</v>
      </c>
      <c r="J33" s="33" t="s">
        <v>151</v>
      </c>
      <c r="K33" s="36" t="s">
        <v>151</v>
      </c>
      <c r="L33" s="36" t="s">
        <v>151</v>
      </c>
    </row>
    <row r="34" spans="1:12" ht="15" customHeight="1">
      <c r="A34" s="33" t="s">
        <v>60</v>
      </c>
      <c r="B34" s="65" t="s">
        <v>448</v>
      </c>
      <c r="C34" s="39">
        <v>44378</v>
      </c>
      <c r="D34" s="39">
        <v>44422</v>
      </c>
      <c r="E34" s="40" t="s">
        <v>53</v>
      </c>
      <c r="F34" s="34" t="s">
        <v>449</v>
      </c>
      <c r="G34" s="33" t="s">
        <v>42</v>
      </c>
      <c r="H34" s="156">
        <v>44495</v>
      </c>
      <c r="I34" s="39">
        <v>44495</v>
      </c>
      <c r="J34" s="39">
        <v>44495</v>
      </c>
      <c r="K34" s="39">
        <v>44525</v>
      </c>
      <c r="L34" s="96" t="s">
        <v>83</v>
      </c>
    </row>
    <row r="35" spans="1:12" ht="15" customHeight="1">
      <c r="A35" s="33" t="s">
        <v>16</v>
      </c>
      <c r="B35" s="65" t="s">
        <v>450</v>
      </c>
      <c r="C35" s="39">
        <v>44404</v>
      </c>
      <c r="D35" s="39">
        <v>44451</v>
      </c>
      <c r="E35" s="40" t="s">
        <v>27</v>
      </c>
      <c r="F35" s="34" t="s">
        <v>451</v>
      </c>
      <c r="G35" s="33" t="s">
        <v>42</v>
      </c>
      <c r="H35" s="156">
        <v>44495</v>
      </c>
      <c r="I35" s="39">
        <v>44496</v>
      </c>
      <c r="J35" s="39" t="s">
        <v>151</v>
      </c>
      <c r="K35" s="76">
        <v>44533</v>
      </c>
      <c r="L35" s="36" t="s">
        <v>151</v>
      </c>
    </row>
    <row r="36" spans="1:12" ht="15" customHeight="1">
      <c r="A36" s="33" t="s">
        <v>16</v>
      </c>
      <c r="B36" s="65" t="s">
        <v>452</v>
      </c>
      <c r="C36" s="39">
        <v>44407</v>
      </c>
      <c r="D36" s="39">
        <v>44413</v>
      </c>
      <c r="E36" s="40" t="s">
        <v>27</v>
      </c>
      <c r="F36" s="34" t="s">
        <v>453</v>
      </c>
      <c r="G36" s="43"/>
      <c r="H36" s="156">
        <v>44499</v>
      </c>
      <c r="I36" s="39">
        <v>44497</v>
      </c>
      <c r="J36" s="39">
        <v>44497</v>
      </c>
      <c r="K36" s="76" t="s">
        <v>454</v>
      </c>
      <c r="L36" s="36" t="s">
        <v>151</v>
      </c>
    </row>
    <row r="37" spans="1:12" ht="15" customHeight="1">
      <c r="A37" s="33" t="s">
        <v>60</v>
      </c>
      <c r="B37" s="65" t="s">
        <v>455</v>
      </c>
      <c r="C37" s="39">
        <v>44421</v>
      </c>
      <c r="D37" s="39">
        <v>44445</v>
      </c>
      <c r="E37" s="40" t="s">
        <v>53</v>
      </c>
      <c r="F37" s="34" t="s">
        <v>456</v>
      </c>
      <c r="G37" s="43"/>
      <c r="H37" s="156">
        <v>44495</v>
      </c>
      <c r="I37" s="39">
        <v>44497</v>
      </c>
      <c r="J37" s="39">
        <v>44489</v>
      </c>
      <c r="K37" s="39" t="s">
        <v>457</v>
      </c>
      <c r="L37" s="36" t="s">
        <v>151</v>
      </c>
    </row>
    <row r="38" spans="1:12" ht="15" customHeight="1">
      <c r="A38" s="33" t="s">
        <v>25</v>
      </c>
      <c r="B38" s="65" t="s">
        <v>458</v>
      </c>
      <c r="C38" s="39">
        <v>44406</v>
      </c>
      <c r="D38" s="39">
        <v>44417</v>
      </c>
      <c r="E38" s="40" t="s">
        <v>94</v>
      </c>
      <c r="F38" s="34" t="s">
        <v>459</v>
      </c>
      <c r="G38" s="43"/>
      <c r="H38" s="156">
        <v>44498</v>
      </c>
      <c r="I38" s="39">
        <v>44498</v>
      </c>
      <c r="J38" s="39">
        <v>44497</v>
      </c>
      <c r="K38" s="39">
        <v>44498</v>
      </c>
      <c r="L38" s="36" t="s">
        <v>151</v>
      </c>
    </row>
    <row r="39" spans="1:12" ht="15" customHeight="1">
      <c r="A39" s="33" t="s">
        <v>60</v>
      </c>
      <c r="B39" s="65" t="s">
        <v>460</v>
      </c>
      <c r="C39" s="39">
        <v>44390</v>
      </c>
      <c r="D39" s="39">
        <v>44421</v>
      </c>
      <c r="E39" s="40" t="s">
        <v>146</v>
      </c>
      <c r="F39" s="34" t="s">
        <v>461</v>
      </c>
      <c r="G39" s="43"/>
      <c r="H39" s="156">
        <v>44500</v>
      </c>
      <c r="I39" s="39">
        <v>44502</v>
      </c>
      <c r="J39" s="39">
        <v>44497</v>
      </c>
      <c r="K39" s="66">
        <v>44531</v>
      </c>
      <c r="L39" s="36" t="s">
        <v>151</v>
      </c>
    </row>
    <row r="40" spans="1:12" ht="15" customHeight="1">
      <c r="A40" s="33" t="s">
        <v>16</v>
      </c>
      <c r="B40" s="65" t="s">
        <v>462</v>
      </c>
      <c r="C40" s="39">
        <v>44418</v>
      </c>
      <c r="D40" s="39">
        <v>44434</v>
      </c>
      <c r="E40" s="40" t="s">
        <v>27</v>
      </c>
      <c r="F40" s="34" t="s">
        <v>463</v>
      </c>
      <c r="G40" s="43"/>
      <c r="H40" s="156">
        <v>44505</v>
      </c>
      <c r="I40" s="39">
        <v>44505</v>
      </c>
      <c r="J40" s="39">
        <v>44508</v>
      </c>
      <c r="K40" s="39" t="s">
        <v>464</v>
      </c>
      <c r="L40" s="36" t="s">
        <v>151</v>
      </c>
    </row>
    <row r="41" spans="1:12" ht="15" customHeight="1">
      <c r="A41" s="33" t="s">
        <v>16</v>
      </c>
      <c r="B41" s="65" t="s">
        <v>465</v>
      </c>
      <c r="C41" s="39">
        <v>44399</v>
      </c>
      <c r="D41" s="39">
        <v>44407</v>
      </c>
      <c r="E41" s="40" t="s">
        <v>27</v>
      </c>
      <c r="F41" s="34" t="s">
        <v>466</v>
      </c>
      <c r="G41" s="43"/>
      <c r="H41" s="156">
        <v>44507</v>
      </c>
      <c r="I41" s="39">
        <v>44507</v>
      </c>
      <c r="J41" s="39">
        <v>44497</v>
      </c>
      <c r="K41" s="39">
        <v>44516</v>
      </c>
      <c r="L41" s="36" t="s">
        <v>151</v>
      </c>
    </row>
    <row r="42" spans="1:12" ht="15" customHeight="1">
      <c r="A42" s="33" t="s">
        <v>16</v>
      </c>
      <c r="B42" s="65" t="s">
        <v>467</v>
      </c>
      <c r="C42" s="39">
        <v>44411</v>
      </c>
      <c r="D42" s="39">
        <v>44417</v>
      </c>
      <c r="E42" s="40" t="s">
        <v>27</v>
      </c>
      <c r="F42" s="34" t="s">
        <v>468</v>
      </c>
      <c r="G42" s="33" t="s">
        <v>42</v>
      </c>
      <c r="H42" s="156">
        <v>44509</v>
      </c>
      <c r="I42" s="39">
        <v>44510</v>
      </c>
      <c r="J42" s="39">
        <v>44498</v>
      </c>
      <c r="K42" s="66">
        <v>44527</v>
      </c>
      <c r="L42" s="36" t="s">
        <v>151</v>
      </c>
    </row>
    <row r="43" spans="1:12" ht="15" customHeight="1">
      <c r="A43" s="33" t="s">
        <v>16</v>
      </c>
      <c r="B43" s="65" t="s">
        <v>469</v>
      </c>
      <c r="C43" s="39">
        <v>44418</v>
      </c>
      <c r="D43" s="39">
        <v>44432</v>
      </c>
      <c r="E43" s="40" t="s">
        <v>135</v>
      </c>
      <c r="F43" s="34" t="s">
        <v>470</v>
      </c>
      <c r="G43" s="33"/>
      <c r="H43" s="156">
        <v>44512</v>
      </c>
      <c r="I43" s="39">
        <v>44511</v>
      </c>
      <c r="J43" s="39">
        <v>44497</v>
      </c>
      <c r="K43" s="39">
        <v>44523</v>
      </c>
      <c r="L43" s="36" t="s">
        <v>151</v>
      </c>
    </row>
    <row r="44" spans="1:12" ht="15" customHeight="1">
      <c r="A44" s="33" t="s">
        <v>16</v>
      </c>
      <c r="B44" s="65" t="s">
        <v>471</v>
      </c>
      <c r="C44" s="39">
        <v>44404</v>
      </c>
      <c r="D44" s="39">
        <v>44421</v>
      </c>
      <c r="E44" s="40" t="s">
        <v>94</v>
      </c>
      <c r="F44" s="34" t="s">
        <v>472</v>
      </c>
      <c r="G44" s="43"/>
      <c r="H44" s="156">
        <v>44512</v>
      </c>
      <c r="I44" s="39">
        <v>44515</v>
      </c>
      <c r="J44" s="39">
        <v>44497</v>
      </c>
      <c r="K44" s="39">
        <v>44518</v>
      </c>
      <c r="L44" s="36" t="s">
        <v>151</v>
      </c>
    </row>
    <row r="45" spans="1:12" ht="15" customHeight="1">
      <c r="A45" s="33" t="s">
        <v>16</v>
      </c>
      <c r="B45" s="65" t="s">
        <v>473</v>
      </c>
      <c r="C45" s="39">
        <v>44407</v>
      </c>
      <c r="D45" s="39">
        <v>44413</v>
      </c>
      <c r="E45" s="40" t="s">
        <v>27</v>
      </c>
      <c r="F45" s="34" t="s">
        <v>474</v>
      </c>
      <c r="G45" s="43"/>
      <c r="H45" s="156">
        <v>44512</v>
      </c>
      <c r="I45" s="39">
        <v>44515</v>
      </c>
      <c r="J45" s="39">
        <v>44505</v>
      </c>
      <c r="K45" s="66">
        <v>44525</v>
      </c>
      <c r="L45" s="36" t="s">
        <v>151</v>
      </c>
    </row>
    <row r="46" spans="1:12" ht="15" customHeight="1">
      <c r="A46" s="33" t="s">
        <v>16</v>
      </c>
      <c r="B46" s="65" t="s">
        <v>475</v>
      </c>
      <c r="C46" s="39">
        <v>44414</v>
      </c>
      <c r="D46" s="39">
        <v>44417</v>
      </c>
      <c r="E46" s="40" t="s">
        <v>94</v>
      </c>
      <c r="F46" s="34" t="s">
        <v>476</v>
      </c>
      <c r="G46" s="43"/>
      <c r="H46" s="156">
        <v>44513</v>
      </c>
      <c r="I46" s="39">
        <v>44516</v>
      </c>
      <c r="J46" s="39">
        <v>44495</v>
      </c>
      <c r="K46" s="39">
        <v>44525</v>
      </c>
      <c r="L46" s="36" t="s">
        <v>151</v>
      </c>
    </row>
    <row r="47" spans="1:12" ht="15" customHeight="1">
      <c r="A47" s="33" t="s">
        <v>245</v>
      </c>
      <c r="B47" s="88" t="s">
        <v>477</v>
      </c>
      <c r="C47" s="39">
        <v>44452</v>
      </c>
      <c r="D47" s="39">
        <v>44477</v>
      </c>
      <c r="E47" s="40" t="s">
        <v>53</v>
      </c>
      <c r="F47" s="34" t="s">
        <v>478</v>
      </c>
      <c r="G47" s="43"/>
      <c r="H47" s="156">
        <v>44512</v>
      </c>
      <c r="I47" s="39">
        <v>44516</v>
      </c>
      <c r="J47" s="39">
        <v>44504</v>
      </c>
      <c r="K47" s="39">
        <v>44525</v>
      </c>
      <c r="L47" s="36" t="s">
        <v>151</v>
      </c>
    </row>
    <row r="48" spans="1:12" ht="15" customHeight="1">
      <c r="A48" s="33" t="s">
        <v>16</v>
      </c>
      <c r="B48" s="65" t="s">
        <v>479</v>
      </c>
      <c r="C48" s="39">
        <v>44431</v>
      </c>
      <c r="D48" s="39">
        <v>44445</v>
      </c>
      <c r="E48" s="40" t="s">
        <v>135</v>
      </c>
      <c r="F48" s="34" t="s">
        <v>480</v>
      </c>
      <c r="G48" s="43"/>
      <c r="H48" s="156">
        <v>44512</v>
      </c>
      <c r="I48" s="39">
        <v>44516</v>
      </c>
      <c r="J48" s="39">
        <v>44505</v>
      </c>
      <c r="K48" s="39">
        <v>44524</v>
      </c>
      <c r="L48" s="36" t="s">
        <v>151</v>
      </c>
    </row>
    <row r="49" spans="1:12" ht="15" customHeight="1">
      <c r="A49" s="33" t="s">
        <v>60</v>
      </c>
      <c r="B49" s="65" t="s">
        <v>481</v>
      </c>
      <c r="C49" s="39">
        <v>44390</v>
      </c>
      <c r="D49" s="39">
        <v>44421</v>
      </c>
      <c r="E49" s="40" t="s">
        <v>146</v>
      </c>
      <c r="F49" s="34" t="s">
        <v>482</v>
      </c>
      <c r="G49" s="43"/>
      <c r="H49" s="156">
        <v>44517</v>
      </c>
      <c r="I49" s="39">
        <v>44516</v>
      </c>
      <c r="J49" s="39">
        <v>44511</v>
      </c>
      <c r="K49" s="66">
        <v>44533</v>
      </c>
      <c r="L49" s="36" t="s">
        <v>151</v>
      </c>
    </row>
    <row r="50" spans="1:12" ht="15" customHeight="1">
      <c r="A50" s="33" t="s">
        <v>16</v>
      </c>
      <c r="B50" s="65" t="s">
        <v>483</v>
      </c>
      <c r="C50" s="39">
        <v>44414</v>
      </c>
      <c r="D50" s="39">
        <v>44417</v>
      </c>
      <c r="E50" s="40" t="s">
        <v>27</v>
      </c>
      <c r="F50" s="34" t="s">
        <v>484</v>
      </c>
      <c r="G50" s="43"/>
      <c r="H50" s="156">
        <v>44514</v>
      </c>
      <c r="I50" s="39">
        <v>44517</v>
      </c>
      <c r="J50" s="39">
        <v>44505</v>
      </c>
      <c r="K50" s="39" t="s">
        <v>485</v>
      </c>
      <c r="L50" s="36" t="s">
        <v>151</v>
      </c>
    </row>
    <row r="51" spans="1:12" ht="15" customHeight="1">
      <c r="A51" s="33" t="s">
        <v>60</v>
      </c>
      <c r="B51" s="65" t="s">
        <v>486</v>
      </c>
      <c r="C51" s="39">
        <v>44376</v>
      </c>
      <c r="D51" s="39">
        <v>44392</v>
      </c>
      <c r="E51" s="40" t="s">
        <v>94</v>
      </c>
      <c r="F51" s="34" t="s">
        <v>487</v>
      </c>
      <c r="G51" s="43"/>
      <c r="H51" s="156">
        <v>44517</v>
      </c>
      <c r="I51" s="39">
        <v>44518</v>
      </c>
      <c r="J51" s="39">
        <v>44504</v>
      </c>
      <c r="K51" s="39">
        <v>44524</v>
      </c>
      <c r="L51" s="36" t="s">
        <v>151</v>
      </c>
    </row>
    <row r="52" spans="1:12" customFormat="1" ht="15" customHeight="1">
      <c r="A52" s="33" t="s">
        <v>16</v>
      </c>
      <c r="B52" s="40" t="s">
        <v>488</v>
      </c>
      <c r="C52" s="39">
        <v>44413</v>
      </c>
      <c r="D52" s="39">
        <v>44434</v>
      </c>
      <c r="E52" s="40" t="s">
        <v>27</v>
      </c>
      <c r="F52" s="95" t="s">
        <v>489</v>
      </c>
      <c r="G52" s="33" t="s">
        <v>42</v>
      </c>
      <c r="H52" s="156">
        <v>44520</v>
      </c>
      <c r="I52" s="39">
        <v>44523</v>
      </c>
      <c r="J52" s="39">
        <v>44512</v>
      </c>
      <c r="K52" s="39">
        <v>44524</v>
      </c>
      <c r="L52" s="36" t="s">
        <v>151</v>
      </c>
    </row>
    <row r="53" spans="1:12" customFormat="1" ht="15" customHeight="1">
      <c r="A53" s="33" t="s">
        <v>16</v>
      </c>
      <c r="B53" s="40" t="s">
        <v>490</v>
      </c>
      <c r="C53" s="39">
        <v>44399</v>
      </c>
      <c r="D53" s="39">
        <v>44407</v>
      </c>
      <c r="E53" s="40" t="s">
        <v>94</v>
      </c>
      <c r="F53" s="95" t="s">
        <v>491</v>
      </c>
      <c r="G53" s="33" t="s">
        <v>42</v>
      </c>
      <c r="H53" s="156">
        <v>44525</v>
      </c>
      <c r="I53" s="39">
        <v>44524</v>
      </c>
      <c r="J53" s="39">
        <v>44505</v>
      </c>
      <c r="K53" s="39">
        <v>44526</v>
      </c>
      <c r="L53" s="33" t="s">
        <v>151</v>
      </c>
    </row>
    <row r="54" spans="1:12" customFormat="1" ht="15" customHeight="1">
      <c r="A54" s="33" t="s">
        <v>16</v>
      </c>
      <c r="B54" s="40" t="s">
        <v>492</v>
      </c>
      <c r="C54" s="39">
        <v>44433</v>
      </c>
      <c r="D54" s="39">
        <v>44456</v>
      </c>
      <c r="E54" s="40" t="s">
        <v>27</v>
      </c>
      <c r="F54" s="95" t="s">
        <v>493</v>
      </c>
      <c r="G54" s="33" t="s">
        <v>205</v>
      </c>
      <c r="H54" s="156">
        <v>44525</v>
      </c>
      <c r="I54" s="39">
        <v>44525</v>
      </c>
      <c r="J54" s="39">
        <v>44524</v>
      </c>
      <c r="K54" s="39">
        <v>44529</v>
      </c>
      <c r="L54" s="33" t="s">
        <v>151</v>
      </c>
    </row>
    <row r="55" spans="1:12" customFormat="1" ht="15" customHeight="1">
      <c r="A55" s="33" t="s">
        <v>16</v>
      </c>
      <c r="B55" s="40" t="s">
        <v>494</v>
      </c>
      <c r="C55" s="39">
        <v>44412</v>
      </c>
      <c r="D55" s="39">
        <v>44416</v>
      </c>
      <c r="E55" s="40" t="s">
        <v>94</v>
      </c>
      <c r="F55" s="95" t="s">
        <v>495</v>
      </c>
      <c r="G55" s="33" t="s">
        <v>42</v>
      </c>
      <c r="H55" s="156">
        <v>44524</v>
      </c>
      <c r="I55" s="39">
        <v>44524</v>
      </c>
      <c r="J55" s="39">
        <v>44495</v>
      </c>
      <c r="K55" s="76">
        <v>44531</v>
      </c>
      <c r="L55" s="36" t="s">
        <v>151</v>
      </c>
    </row>
    <row r="56" spans="1:12">
      <c r="A56" s="33" t="s">
        <v>129</v>
      </c>
      <c r="B56" s="65" t="s">
        <v>496</v>
      </c>
      <c r="C56" s="39">
        <v>44442</v>
      </c>
      <c r="D56" s="39">
        <v>44476</v>
      </c>
      <c r="E56" s="40" t="s">
        <v>27</v>
      </c>
      <c r="F56" s="35" t="s">
        <v>497</v>
      </c>
      <c r="G56" s="33" t="s">
        <v>42</v>
      </c>
      <c r="H56" s="156">
        <v>44533</v>
      </c>
      <c r="I56" s="66">
        <v>44531</v>
      </c>
      <c r="J56" s="66">
        <v>44531</v>
      </c>
      <c r="K56" s="66">
        <v>44531</v>
      </c>
      <c r="L56" s="36" t="s">
        <v>151</v>
      </c>
    </row>
    <row r="57" spans="1:12" ht="16.5">
      <c r="A57" s="33" t="s">
        <v>60</v>
      </c>
      <c r="B57" s="103" t="s">
        <v>498</v>
      </c>
      <c r="C57" s="39">
        <v>44438</v>
      </c>
      <c r="D57" s="39">
        <v>44463</v>
      </c>
      <c r="E57" s="40" t="s">
        <v>252</v>
      </c>
      <c r="F57" s="35" t="s">
        <v>499</v>
      </c>
      <c r="G57" s="33" t="s">
        <v>42</v>
      </c>
      <c r="H57" s="156">
        <v>44534</v>
      </c>
      <c r="I57" s="66">
        <v>44536</v>
      </c>
      <c r="J57" s="66">
        <v>44522</v>
      </c>
      <c r="K57" s="66">
        <v>44539</v>
      </c>
      <c r="L57" s="80" t="s">
        <v>151</v>
      </c>
    </row>
    <row r="58" spans="1:12">
      <c r="A58" s="107" t="s">
        <v>60</v>
      </c>
      <c r="B58" s="108" t="s">
        <v>500</v>
      </c>
      <c r="C58" s="109">
        <v>44403</v>
      </c>
      <c r="D58" s="109">
        <v>44445</v>
      </c>
      <c r="E58" s="110" t="s">
        <v>201</v>
      </c>
      <c r="F58" s="111" t="s">
        <v>501</v>
      </c>
      <c r="G58" s="107" t="s">
        <v>42</v>
      </c>
      <c r="H58" s="156">
        <v>44536</v>
      </c>
      <c r="I58" s="66">
        <v>44536</v>
      </c>
      <c r="J58" s="66">
        <v>44516</v>
      </c>
      <c r="K58" s="66">
        <v>44545</v>
      </c>
      <c r="L58" s="80" t="s">
        <v>151</v>
      </c>
    </row>
    <row r="59" spans="1:12">
      <c r="A59" s="33" t="s">
        <v>60</v>
      </c>
      <c r="B59" s="65" t="s">
        <v>502</v>
      </c>
      <c r="C59" s="39">
        <v>44446</v>
      </c>
      <c r="D59" s="39">
        <v>44470</v>
      </c>
      <c r="E59" s="40" t="s">
        <v>53</v>
      </c>
      <c r="F59" s="35" t="s">
        <v>503</v>
      </c>
      <c r="G59" s="33" t="s">
        <v>42</v>
      </c>
      <c r="H59" s="156">
        <v>44540</v>
      </c>
      <c r="I59" s="66">
        <v>44543</v>
      </c>
      <c r="J59" s="66">
        <v>44526</v>
      </c>
      <c r="K59" s="66">
        <v>44545</v>
      </c>
      <c r="L59" s="80" t="s">
        <v>151</v>
      </c>
    </row>
    <row r="60" spans="1:12">
      <c r="A60" s="33" t="s">
        <v>60</v>
      </c>
      <c r="B60" s="65" t="s">
        <v>504</v>
      </c>
      <c r="C60" s="39">
        <v>44421</v>
      </c>
      <c r="D60" s="39">
        <v>44470</v>
      </c>
      <c r="E60" s="40" t="s">
        <v>53</v>
      </c>
      <c r="F60" s="35" t="s">
        <v>505</v>
      </c>
      <c r="G60" s="33" t="s">
        <v>42</v>
      </c>
      <c r="H60" s="156">
        <v>44542</v>
      </c>
      <c r="I60" s="66">
        <v>44543</v>
      </c>
      <c r="J60" s="66">
        <v>44526</v>
      </c>
      <c r="K60" s="66">
        <v>44545</v>
      </c>
      <c r="L60" s="80" t="s">
        <v>151</v>
      </c>
    </row>
    <row r="61" spans="1:12">
      <c r="A61" s="33" t="s">
        <v>129</v>
      </c>
      <c r="B61" s="65" t="s">
        <v>506</v>
      </c>
      <c r="C61" s="39">
        <v>44449</v>
      </c>
      <c r="D61" s="39">
        <v>44469</v>
      </c>
      <c r="E61" s="40" t="s">
        <v>94</v>
      </c>
      <c r="F61" s="35" t="s">
        <v>507</v>
      </c>
      <c r="G61" s="116" t="s">
        <v>42</v>
      </c>
      <c r="H61" s="156">
        <v>44548</v>
      </c>
      <c r="I61" s="66">
        <v>44550</v>
      </c>
      <c r="J61" s="66">
        <v>44510</v>
      </c>
      <c r="K61" s="66">
        <v>44553</v>
      </c>
      <c r="L61" s="80" t="s">
        <v>151</v>
      </c>
    </row>
    <row r="62" spans="1:12" ht="16.5">
      <c r="A62" s="33" t="s">
        <v>129</v>
      </c>
      <c r="B62" s="88" t="s">
        <v>508</v>
      </c>
      <c r="C62" s="39">
        <v>44460</v>
      </c>
      <c r="D62" s="39">
        <v>44473</v>
      </c>
      <c r="E62" s="40" t="s">
        <v>135</v>
      </c>
      <c r="F62" s="35" t="s">
        <v>509</v>
      </c>
      <c r="G62" s="33" t="s">
        <v>205</v>
      </c>
      <c r="H62" s="156">
        <v>44548</v>
      </c>
      <c r="I62" s="66">
        <v>44550</v>
      </c>
      <c r="J62" s="66">
        <v>44530</v>
      </c>
      <c r="K62" s="66">
        <v>44558</v>
      </c>
      <c r="L62" s="80" t="s">
        <v>151</v>
      </c>
    </row>
    <row r="63" spans="1:12" ht="16.5">
      <c r="A63" s="33" t="s">
        <v>245</v>
      </c>
      <c r="B63" s="88" t="s">
        <v>510</v>
      </c>
      <c r="C63" s="39">
        <v>44466</v>
      </c>
      <c r="D63" s="39">
        <v>44480</v>
      </c>
      <c r="E63" s="40" t="s">
        <v>53</v>
      </c>
      <c r="F63" s="35" t="s">
        <v>511</v>
      </c>
      <c r="G63" s="33" t="s">
        <v>42</v>
      </c>
      <c r="H63" s="156">
        <v>44548</v>
      </c>
      <c r="I63" s="66">
        <v>44550</v>
      </c>
      <c r="J63" s="66">
        <v>44536</v>
      </c>
      <c r="K63" s="66">
        <v>44551</v>
      </c>
      <c r="L63" s="80" t="s">
        <v>151</v>
      </c>
    </row>
    <row r="64" spans="1:12" ht="16.5">
      <c r="A64" s="33" t="s">
        <v>16</v>
      </c>
      <c r="B64" s="103" t="s">
        <v>512</v>
      </c>
      <c r="C64" s="39">
        <v>44441</v>
      </c>
      <c r="D64" s="76">
        <v>44452</v>
      </c>
      <c r="E64" s="40" t="s">
        <v>27</v>
      </c>
      <c r="F64" s="35" t="s">
        <v>513</v>
      </c>
      <c r="G64" s="33" t="s">
        <v>42</v>
      </c>
      <c r="H64" s="156">
        <v>44547</v>
      </c>
      <c r="I64" s="66">
        <v>44550</v>
      </c>
      <c r="J64" s="66">
        <v>44539</v>
      </c>
      <c r="K64" s="66">
        <v>44551</v>
      </c>
      <c r="L64" s="80" t="s">
        <v>151</v>
      </c>
    </row>
    <row r="65" spans="1:12" ht="16.5">
      <c r="A65" s="33" t="s">
        <v>16</v>
      </c>
      <c r="B65" s="88" t="s">
        <v>514</v>
      </c>
      <c r="C65" s="39">
        <v>44468</v>
      </c>
      <c r="D65" s="39">
        <v>44473</v>
      </c>
      <c r="E65" s="40" t="s">
        <v>27</v>
      </c>
      <c r="F65" s="35" t="s">
        <v>515</v>
      </c>
      <c r="G65" s="33" t="s">
        <v>205</v>
      </c>
      <c r="H65" s="156">
        <v>44550</v>
      </c>
      <c r="I65" s="66">
        <v>44550</v>
      </c>
      <c r="J65" s="66">
        <v>44530</v>
      </c>
      <c r="K65" s="66">
        <v>44554</v>
      </c>
      <c r="L65" s="80" t="s">
        <v>151</v>
      </c>
    </row>
    <row r="66" spans="1:12">
      <c r="A66" s="33" t="s">
        <v>60</v>
      </c>
      <c r="B66" s="65" t="s">
        <v>516</v>
      </c>
      <c r="C66" s="39">
        <v>44431</v>
      </c>
      <c r="D66" s="39">
        <v>44454</v>
      </c>
      <c r="E66" s="40" t="s">
        <v>201</v>
      </c>
      <c r="F66" s="35" t="s">
        <v>517</v>
      </c>
      <c r="G66" s="33" t="s">
        <v>42</v>
      </c>
      <c r="H66" s="156">
        <v>44550</v>
      </c>
      <c r="I66" s="66">
        <v>44550</v>
      </c>
      <c r="J66" s="66">
        <v>44536</v>
      </c>
      <c r="K66" s="66">
        <v>44557</v>
      </c>
      <c r="L66" s="80" t="s">
        <v>151</v>
      </c>
    </row>
    <row r="67" spans="1:12">
      <c r="A67" s="33" t="s">
        <v>16</v>
      </c>
      <c r="B67" s="65" t="s">
        <v>518</v>
      </c>
      <c r="C67" s="39">
        <v>44413</v>
      </c>
      <c r="D67" s="39">
        <v>44430</v>
      </c>
      <c r="E67" s="40" t="s">
        <v>27</v>
      </c>
      <c r="F67" s="35" t="s">
        <v>519</v>
      </c>
      <c r="G67" s="33" t="s">
        <v>205</v>
      </c>
      <c r="H67" s="156">
        <v>44553</v>
      </c>
      <c r="I67" s="66">
        <v>44551</v>
      </c>
      <c r="J67" s="66">
        <v>44558</v>
      </c>
      <c r="K67" s="66">
        <v>44559</v>
      </c>
      <c r="L67" s="80" t="s">
        <v>151</v>
      </c>
    </row>
    <row r="68" spans="1:12" ht="16.5">
      <c r="A68" s="33" t="s">
        <v>16</v>
      </c>
      <c r="B68" s="117" t="s">
        <v>520</v>
      </c>
      <c r="C68" s="39">
        <v>44498</v>
      </c>
      <c r="D68" s="66">
        <v>44501</v>
      </c>
      <c r="E68" s="40" t="s">
        <v>27</v>
      </c>
      <c r="F68" s="35" t="s">
        <v>521</v>
      </c>
      <c r="G68" s="33" t="s">
        <v>42</v>
      </c>
      <c r="H68" s="156">
        <v>44551</v>
      </c>
      <c r="I68" s="66">
        <v>44551</v>
      </c>
      <c r="J68" s="66">
        <v>44558</v>
      </c>
      <c r="K68" s="66">
        <v>44559</v>
      </c>
      <c r="L68" s="80" t="s">
        <v>151</v>
      </c>
    </row>
    <row r="69" spans="1:12">
      <c r="A69" s="33" t="s">
        <v>16</v>
      </c>
      <c r="B69" s="65" t="s">
        <v>522</v>
      </c>
      <c r="C69" s="39">
        <v>44410</v>
      </c>
      <c r="D69" s="39">
        <v>44414</v>
      </c>
      <c r="E69" s="40" t="s">
        <v>94</v>
      </c>
      <c r="F69" s="35" t="s">
        <v>523</v>
      </c>
      <c r="G69" s="33" t="s">
        <v>42</v>
      </c>
      <c r="H69" s="156">
        <v>44551</v>
      </c>
      <c r="I69" s="66">
        <v>44551</v>
      </c>
      <c r="J69" s="66">
        <v>44510</v>
      </c>
      <c r="K69" s="66">
        <v>44554</v>
      </c>
      <c r="L69" s="80" t="s">
        <v>151</v>
      </c>
    </row>
    <row r="70" spans="1:12">
      <c r="A70" s="33" t="s">
        <v>16</v>
      </c>
      <c r="B70" s="65" t="s">
        <v>524</v>
      </c>
      <c r="C70" s="39">
        <v>44392</v>
      </c>
      <c r="D70" s="39">
        <v>44407</v>
      </c>
      <c r="E70" s="40" t="s">
        <v>94</v>
      </c>
      <c r="F70" s="35" t="s">
        <v>525</v>
      </c>
      <c r="G70" s="33" t="s">
        <v>205</v>
      </c>
      <c r="H70" s="156">
        <v>44552</v>
      </c>
      <c r="I70" s="66">
        <v>44553</v>
      </c>
      <c r="J70" s="66">
        <v>44516</v>
      </c>
      <c r="K70" s="66">
        <v>44554</v>
      </c>
      <c r="L70" s="80" t="s">
        <v>151</v>
      </c>
    </row>
    <row r="71" spans="1:12">
      <c r="A71" s="33" t="s">
        <v>60</v>
      </c>
      <c r="B71" s="65" t="s">
        <v>526</v>
      </c>
      <c r="C71" s="66">
        <v>44477</v>
      </c>
      <c r="D71" s="66">
        <v>44505</v>
      </c>
      <c r="E71" s="40" t="s">
        <v>62</v>
      </c>
      <c r="F71" s="35" t="s">
        <v>527</v>
      </c>
      <c r="G71" s="33" t="s">
        <v>42</v>
      </c>
      <c r="H71" s="156">
        <v>44560</v>
      </c>
      <c r="I71" s="66">
        <v>44561</v>
      </c>
      <c r="J71" s="66">
        <v>44550</v>
      </c>
      <c r="K71" s="66">
        <v>44567</v>
      </c>
      <c r="L71" s="80" t="s">
        <v>151</v>
      </c>
    </row>
    <row r="72" spans="1:12" ht="16.5">
      <c r="A72" s="33" t="s">
        <v>60</v>
      </c>
      <c r="B72" s="88" t="s">
        <v>528</v>
      </c>
      <c r="C72" s="39">
        <v>44460</v>
      </c>
      <c r="D72" s="39">
        <v>44477</v>
      </c>
      <c r="E72" s="40" t="s">
        <v>201</v>
      </c>
      <c r="F72" s="35" t="s">
        <v>529</v>
      </c>
      <c r="G72" s="33" t="s">
        <v>42</v>
      </c>
      <c r="H72" s="156">
        <v>44560</v>
      </c>
      <c r="I72" s="66">
        <v>44561</v>
      </c>
      <c r="J72" s="66">
        <v>44536</v>
      </c>
      <c r="K72" s="66">
        <v>44567</v>
      </c>
      <c r="L72" s="80" t="s">
        <v>151</v>
      </c>
    </row>
    <row r="73" spans="1:12" ht="16.5">
      <c r="A73" s="33" t="s">
        <v>245</v>
      </c>
      <c r="B73" s="88" t="s">
        <v>530</v>
      </c>
      <c r="C73" s="39">
        <v>44467</v>
      </c>
      <c r="D73" s="39">
        <v>44480</v>
      </c>
      <c r="E73" s="40" t="s">
        <v>228</v>
      </c>
      <c r="F73" s="35" t="s">
        <v>531</v>
      </c>
      <c r="G73" s="33" t="s">
        <v>42</v>
      </c>
      <c r="H73" s="156">
        <v>44561</v>
      </c>
      <c r="I73" s="66">
        <v>44561</v>
      </c>
      <c r="J73" s="66">
        <v>44539</v>
      </c>
      <c r="K73" s="66">
        <v>44567</v>
      </c>
      <c r="L73" s="80" t="s">
        <v>151</v>
      </c>
    </row>
    <row r="74" spans="1:12" ht="16.5">
      <c r="A74" s="33" t="s">
        <v>16</v>
      </c>
      <c r="B74" s="88" t="s">
        <v>532</v>
      </c>
      <c r="C74" s="39">
        <v>44468</v>
      </c>
      <c r="D74" s="39">
        <v>44473</v>
      </c>
      <c r="E74" s="40" t="s">
        <v>27</v>
      </c>
      <c r="F74" s="35" t="s">
        <v>533</v>
      </c>
      <c r="G74" s="33" t="s">
        <v>42</v>
      </c>
      <c r="H74" s="156">
        <v>44568</v>
      </c>
      <c r="I74" s="66">
        <v>44566</v>
      </c>
      <c r="J74" s="66">
        <v>44895</v>
      </c>
      <c r="K74" s="66">
        <v>44572</v>
      </c>
      <c r="L74" s="80" t="s">
        <v>151</v>
      </c>
    </row>
    <row r="75" spans="1:12">
      <c r="A75" s="33" t="s">
        <v>60</v>
      </c>
      <c r="B75" s="65" t="s">
        <v>534</v>
      </c>
      <c r="C75" s="39">
        <v>44417</v>
      </c>
      <c r="D75" s="39">
        <v>44421</v>
      </c>
      <c r="E75" s="40" t="s">
        <v>252</v>
      </c>
      <c r="F75" s="35" t="s">
        <v>535</v>
      </c>
      <c r="G75" s="33" t="s">
        <v>42</v>
      </c>
      <c r="H75" s="156">
        <v>44569</v>
      </c>
      <c r="I75" s="66">
        <v>44572</v>
      </c>
      <c r="J75" s="66">
        <v>44559</v>
      </c>
      <c r="K75" s="66">
        <v>44574</v>
      </c>
      <c r="L75" s="80" t="s">
        <v>151</v>
      </c>
    </row>
    <row r="76" spans="1:12">
      <c r="A76" s="33" t="s">
        <v>16</v>
      </c>
      <c r="B76" s="65" t="s">
        <v>536</v>
      </c>
      <c r="C76" s="39">
        <v>44399</v>
      </c>
      <c r="D76" s="39">
        <v>44431</v>
      </c>
      <c r="E76" s="40" t="s">
        <v>27</v>
      </c>
      <c r="F76" s="35" t="s">
        <v>537</v>
      </c>
      <c r="G76" s="33" t="s">
        <v>42</v>
      </c>
      <c r="H76" s="156">
        <v>44570</v>
      </c>
      <c r="I76" s="66">
        <v>44572</v>
      </c>
      <c r="J76" s="66">
        <v>44550</v>
      </c>
      <c r="K76" s="66">
        <v>44579</v>
      </c>
      <c r="L76" s="80" t="s">
        <v>151</v>
      </c>
    </row>
    <row r="77" spans="1:12">
      <c r="A77" s="33" t="s">
        <v>60</v>
      </c>
      <c r="B77" s="65" t="s">
        <v>538</v>
      </c>
      <c r="C77" s="39">
        <v>44390</v>
      </c>
      <c r="D77" s="39">
        <v>44421</v>
      </c>
      <c r="E77" s="40" t="s">
        <v>201</v>
      </c>
      <c r="F77" s="35" t="s">
        <v>539</v>
      </c>
      <c r="G77" s="33" t="s">
        <v>42</v>
      </c>
      <c r="H77" s="156">
        <v>44576</v>
      </c>
      <c r="I77" s="66">
        <v>44578</v>
      </c>
      <c r="J77" s="66">
        <v>44544</v>
      </c>
      <c r="K77" s="66">
        <v>44579</v>
      </c>
      <c r="L77" s="80" t="s">
        <v>151</v>
      </c>
    </row>
    <row r="78" spans="1:12">
      <c r="A78" s="107" t="s">
        <v>16</v>
      </c>
      <c r="B78" s="108" t="s">
        <v>540</v>
      </c>
      <c r="C78" s="109">
        <v>44432</v>
      </c>
      <c r="D78" s="109">
        <v>44451</v>
      </c>
      <c r="E78" s="140" t="s">
        <v>27</v>
      </c>
      <c r="F78" s="111" t="s">
        <v>541</v>
      </c>
      <c r="G78" s="107" t="s">
        <v>42</v>
      </c>
      <c r="H78" s="156">
        <v>44582</v>
      </c>
      <c r="I78" s="138">
        <v>44582</v>
      </c>
      <c r="J78" s="138">
        <v>44539</v>
      </c>
      <c r="K78" s="141">
        <v>44584</v>
      </c>
      <c r="L78" s="142" t="s">
        <v>151</v>
      </c>
    </row>
    <row r="79" spans="1:12">
      <c r="A79" s="33" t="s">
        <v>129</v>
      </c>
      <c r="B79" s="65" t="s">
        <v>542</v>
      </c>
      <c r="C79" s="39">
        <v>44461</v>
      </c>
      <c r="D79" s="39">
        <v>44469</v>
      </c>
      <c r="E79" s="40" t="s">
        <v>27</v>
      </c>
      <c r="F79" s="35" t="s">
        <v>543</v>
      </c>
      <c r="G79" s="33" t="s">
        <v>205</v>
      </c>
      <c r="H79" s="156">
        <v>44589</v>
      </c>
      <c r="I79" s="66">
        <v>44592</v>
      </c>
      <c r="J79" s="66">
        <v>44526</v>
      </c>
      <c r="K79" s="66">
        <v>44589</v>
      </c>
      <c r="L79" s="80" t="s">
        <v>151</v>
      </c>
    </row>
    <row r="80" spans="1:12">
      <c r="A80" s="33" t="s">
        <v>60</v>
      </c>
      <c r="B80" s="65" t="s">
        <v>544</v>
      </c>
      <c r="C80" s="39">
        <v>44390</v>
      </c>
      <c r="D80" s="39">
        <v>44421</v>
      </c>
      <c r="E80" s="40" t="s">
        <v>545</v>
      </c>
      <c r="F80" s="35" t="s">
        <v>546</v>
      </c>
      <c r="G80" s="33" t="s">
        <v>42</v>
      </c>
      <c r="H80" s="156">
        <v>44592</v>
      </c>
      <c r="I80" s="66">
        <v>44592</v>
      </c>
      <c r="J80" s="66">
        <v>44579</v>
      </c>
      <c r="K80" s="66">
        <v>44593</v>
      </c>
      <c r="L80" s="80" t="s">
        <v>151</v>
      </c>
    </row>
    <row r="81" spans="1:15">
      <c r="A81" s="33" t="s">
        <v>25</v>
      </c>
      <c r="B81" s="65" t="s">
        <v>547</v>
      </c>
      <c r="C81" s="39">
        <v>44491</v>
      </c>
      <c r="D81" s="39">
        <v>44555</v>
      </c>
      <c r="E81" s="40" t="s">
        <v>289</v>
      </c>
      <c r="F81" s="35" t="s">
        <v>548</v>
      </c>
      <c r="G81" s="33" t="s">
        <v>42</v>
      </c>
      <c r="H81" s="156">
        <v>44591</v>
      </c>
      <c r="I81" s="66">
        <v>44592</v>
      </c>
      <c r="J81" s="66">
        <v>44586</v>
      </c>
      <c r="K81" s="66">
        <v>44592</v>
      </c>
      <c r="L81" s="80" t="s">
        <v>151</v>
      </c>
    </row>
    <row r="82" spans="1:15" ht="16.5">
      <c r="A82" s="33" t="s">
        <v>60</v>
      </c>
      <c r="B82" s="143" t="s">
        <v>549</v>
      </c>
      <c r="C82" s="39">
        <v>44498</v>
      </c>
      <c r="D82" s="39">
        <v>44536</v>
      </c>
      <c r="E82" s="40" t="s">
        <v>201</v>
      </c>
      <c r="F82" s="35" t="s">
        <v>550</v>
      </c>
      <c r="G82" s="33" t="s">
        <v>42</v>
      </c>
      <c r="H82" s="156">
        <v>44592</v>
      </c>
      <c r="I82" s="66">
        <v>44592</v>
      </c>
      <c r="J82" s="66">
        <v>44581</v>
      </c>
      <c r="K82" s="66">
        <v>44594</v>
      </c>
      <c r="L82" s="80" t="s">
        <v>151</v>
      </c>
    </row>
    <row r="83" spans="1:15">
      <c r="A83" s="33" t="s">
        <v>60</v>
      </c>
      <c r="B83" s="65" t="s">
        <v>551</v>
      </c>
      <c r="C83" s="39">
        <v>44498</v>
      </c>
      <c r="D83" s="39">
        <v>44501</v>
      </c>
      <c r="E83" s="40" t="s">
        <v>320</v>
      </c>
      <c r="F83" s="35" t="s">
        <v>552</v>
      </c>
      <c r="G83" s="33" t="s">
        <v>42</v>
      </c>
      <c r="H83" s="156">
        <v>44592</v>
      </c>
      <c r="I83" s="66">
        <v>44592</v>
      </c>
      <c r="J83" s="66">
        <v>44560</v>
      </c>
      <c r="K83" s="66">
        <v>44593</v>
      </c>
      <c r="L83" s="80" t="s">
        <v>151</v>
      </c>
    </row>
    <row r="84" spans="1:15" ht="16.5">
      <c r="A84" s="33" t="s">
        <v>60</v>
      </c>
      <c r="B84" s="88" t="s">
        <v>553</v>
      </c>
      <c r="C84" s="39">
        <v>44467</v>
      </c>
      <c r="D84" s="39">
        <v>44484</v>
      </c>
      <c r="E84" s="40" t="s">
        <v>201</v>
      </c>
      <c r="F84" s="35" t="s">
        <v>554</v>
      </c>
      <c r="G84" s="33" t="s">
        <v>42</v>
      </c>
      <c r="H84" s="156">
        <v>44592</v>
      </c>
      <c r="I84" s="66">
        <v>44592</v>
      </c>
      <c r="J84" s="66">
        <v>44902</v>
      </c>
      <c r="K84" s="66">
        <v>44596</v>
      </c>
      <c r="L84" s="80" t="s">
        <v>151</v>
      </c>
    </row>
    <row r="85" spans="1:15">
      <c r="A85" s="33" t="s">
        <v>129</v>
      </c>
      <c r="B85" s="65" t="s">
        <v>555</v>
      </c>
      <c r="C85" s="39">
        <v>44404</v>
      </c>
      <c r="D85" s="39">
        <v>44408</v>
      </c>
      <c r="E85" s="40" t="s">
        <v>27</v>
      </c>
      <c r="F85" s="35" t="s">
        <v>556</v>
      </c>
      <c r="G85" s="33" t="s">
        <v>42</v>
      </c>
      <c r="H85" s="156">
        <v>44596</v>
      </c>
      <c r="I85" s="66">
        <v>44596</v>
      </c>
      <c r="J85" s="66">
        <v>44891</v>
      </c>
      <c r="K85" s="66">
        <v>44596</v>
      </c>
      <c r="L85" s="80" t="s">
        <v>151</v>
      </c>
    </row>
    <row r="86" spans="1:15">
      <c r="A86" s="33" t="s">
        <v>60</v>
      </c>
      <c r="B86" s="65" t="s">
        <v>557</v>
      </c>
      <c r="C86" s="39">
        <v>44448</v>
      </c>
      <c r="D86" s="39">
        <v>44480</v>
      </c>
      <c r="E86" s="40" t="s">
        <v>201</v>
      </c>
      <c r="F86" s="35" t="s">
        <v>558</v>
      </c>
      <c r="G86" s="33" t="s">
        <v>42</v>
      </c>
      <c r="H86" s="156">
        <v>44598</v>
      </c>
      <c r="I86" s="66">
        <v>44598</v>
      </c>
      <c r="J86" s="66">
        <v>44536</v>
      </c>
      <c r="K86" s="66">
        <v>44599</v>
      </c>
      <c r="L86" s="80" t="s">
        <v>151</v>
      </c>
    </row>
    <row r="87" spans="1:15" s="146" customFormat="1">
      <c r="A87" s="33" t="s">
        <v>60</v>
      </c>
      <c r="B87" s="65" t="s">
        <v>559</v>
      </c>
      <c r="C87" s="39">
        <v>44498</v>
      </c>
      <c r="D87" s="39">
        <v>44522</v>
      </c>
      <c r="E87" s="40" t="s">
        <v>62</v>
      </c>
      <c r="F87" s="35" t="s">
        <v>560</v>
      </c>
      <c r="G87" s="33" t="s">
        <v>42</v>
      </c>
      <c r="H87" s="156">
        <v>44599</v>
      </c>
      <c r="I87" s="66">
        <v>44600</v>
      </c>
      <c r="J87" s="66">
        <v>44600</v>
      </c>
      <c r="K87" s="66">
        <v>44602</v>
      </c>
      <c r="L87" s="80" t="s">
        <v>151</v>
      </c>
    </row>
    <row r="88" spans="1:15" ht="16.5">
      <c r="A88" s="33" t="s">
        <v>60</v>
      </c>
      <c r="B88" s="143" t="s">
        <v>561</v>
      </c>
      <c r="C88" s="39">
        <v>44518</v>
      </c>
      <c r="D88" s="39">
        <v>44543</v>
      </c>
      <c r="E88" s="40" t="s">
        <v>53</v>
      </c>
      <c r="F88" s="35" t="s">
        <v>562</v>
      </c>
      <c r="G88" s="33" t="s">
        <v>42</v>
      </c>
      <c r="H88" s="156">
        <v>44600</v>
      </c>
      <c r="I88" s="66">
        <v>44600</v>
      </c>
      <c r="J88" s="66">
        <v>44594</v>
      </c>
      <c r="K88" s="66">
        <v>44601</v>
      </c>
      <c r="L88" s="80" t="s">
        <v>151</v>
      </c>
    </row>
    <row r="89" spans="1:15">
      <c r="A89" s="33" t="s">
        <v>129</v>
      </c>
      <c r="B89" s="65" t="s">
        <v>563</v>
      </c>
      <c r="C89" s="39">
        <v>44407</v>
      </c>
      <c r="D89" s="39">
        <v>44413</v>
      </c>
      <c r="E89" s="40" t="s">
        <v>135</v>
      </c>
      <c r="F89" s="35" t="s">
        <v>564</v>
      </c>
      <c r="G89" s="33" t="s">
        <v>42</v>
      </c>
      <c r="H89" s="156">
        <v>44606</v>
      </c>
      <c r="I89" s="66">
        <v>44606</v>
      </c>
      <c r="J89" s="66">
        <v>44881</v>
      </c>
      <c r="K89" s="66">
        <v>44609</v>
      </c>
      <c r="L89" s="80" t="s">
        <v>151</v>
      </c>
    </row>
    <row r="90" spans="1:15" ht="16.5">
      <c r="A90" s="33" t="s">
        <v>129</v>
      </c>
      <c r="B90" s="103" t="s">
        <v>565</v>
      </c>
      <c r="C90" s="39">
        <v>44435</v>
      </c>
      <c r="D90" s="39">
        <v>44452</v>
      </c>
      <c r="E90" s="40" t="s">
        <v>27</v>
      </c>
      <c r="F90" s="35" t="s">
        <v>566</v>
      </c>
      <c r="G90" s="33" t="s">
        <v>42</v>
      </c>
      <c r="H90" s="156">
        <v>44606</v>
      </c>
      <c r="I90" s="66">
        <v>44606</v>
      </c>
      <c r="J90" s="66">
        <v>44593</v>
      </c>
      <c r="K90" s="66">
        <v>44610</v>
      </c>
      <c r="L90" s="80" t="s">
        <v>151</v>
      </c>
      <c r="O90" s="146"/>
    </row>
    <row r="91" spans="1:15" ht="16.5">
      <c r="A91" s="33" t="s">
        <v>129</v>
      </c>
      <c r="B91" s="88" t="s">
        <v>567</v>
      </c>
      <c r="C91" s="39">
        <v>44453</v>
      </c>
      <c r="D91" s="39">
        <v>44470</v>
      </c>
      <c r="E91" s="40" t="s">
        <v>94</v>
      </c>
      <c r="F91" s="35" t="s">
        <v>568</v>
      </c>
      <c r="G91" s="33" t="s">
        <v>42</v>
      </c>
      <c r="H91" s="156">
        <v>44606</v>
      </c>
      <c r="I91" s="66">
        <v>44606</v>
      </c>
      <c r="J91" s="66">
        <v>44891</v>
      </c>
      <c r="K91" s="66">
        <v>44612</v>
      </c>
      <c r="L91" s="80" t="s">
        <v>151</v>
      </c>
    </row>
    <row r="92" spans="1:15">
      <c r="A92" s="33" t="s">
        <v>129</v>
      </c>
      <c r="B92" s="65" t="s">
        <v>569</v>
      </c>
      <c r="C92" s="39">
        <v>44404</v>
      </c>
      <c r="D92" s="39">
        <v>44408</v>
      </c>
      <c r="E92" s="40" t="s">
        <v>94</v>
      </c>
      <c r="F92" s="35" t="s">
        <v>570</v>
      </c>
      <c r="G92" s="33" t="s">
        <v>42</v>
      </c>
      <c r="H92" s="156">
        <v>44606</v>
      </c>
      <c r="I92" s="66">
        <v>44606</v>
      </c>
      <c r="J92" s="66">
        <v>44891</v>
      </c>
      <c r="K92" s="66">
        <v>44606</v>
      </c>
      <c r="L92" s="80" t="s">
        <v>151</v>
      </c>
    </row>
    <row r="93" spans="1:15" ht="16.5">
      <c r="A93" s="33" t="s">
        <v>25</v>
      </c>
      <c r="B93" s="143" t="s">
        <v>571</v>
      </c>
      <c r="C93" s="39">
        <v>44497</v>
      </c>
      <c r="D93" s="39">
        <v>44537</v>
      </c>
      <c r="E93" s="40" t="s">
        <v>27</v>
      </c>
      <c r="F93" s="35" t="s">
        <v>572</v>
      </c>
      <c r="G93" s="33" t="s">
        <v>42</v>
      </c>
      <c r="H93" s="156">
        <v>44606</v>
      </c>
      <c r="I93" s="66">
        <v>44607</v>
      </c>
      <c r="J93" s="66">
        <v>44600</v>
      </c>
      <c r="K93" s="80" t="s">
        <v>284</v>
      </c>
      <c r="L93" s="80" t="s">
        <v>151</v>
      </c>
    </row>
    <row r="94" spans="1:15">
      <c r="A94" s="33" t="s">
        <v>25</v>
      </c>
      <c r="B94" s="65" t="s">
        <v>573</v>
      </c>
      <c r="C94" s="39">
        <v>44491</v>
      </c>
      <c r="D94" s="39">
        <v>44547</v>
      </c>
      <c r="E94" s="40" t="s">
        <v>87</v>
      </c>
      <c r="F94" s="35" t="s">
        <v>574</v>
      </c>
      <c r="G94" s="33" t="s">
        <v>42</v>
      </c>
      <c r="H94" s="156">
        <v>44606</v>
      </c>
      <c r="I94" s="66">
        <v>44607</v>
      </c>
      <c r="J94" s="66">
        <v>44600</v>
      </c>
      <c r="K94" s="80" t="s">
        <v>284</v>
      </c>
      <c r="L94" s="43"/>
    </row>
    <row r="95" spans="1:15">
      <c r="A95" s="33" t="s">
        <v>129</v>
      </c>
      <c r="B95" s="65" t="s">
        <v>575</v>
      </c>
      <c r="C95" s="39">
        <v>44484</v>
      </c>
      <c r="D95" s="39">
        <v>44508</v>
      </c>
      <c r="E95" s="40" t="s">
        <v>27</v>
      </c>
      <c r="F95" s="35" t="s">
        <v>576</v>
      </c>
      <c r="G95" s="33" t="s">
        <v>42</v>
      </c>
      <c r="H95" s="156">
        <v>44607</v>
      </c>
      <c r="I95" s="66">
        <v>44606</v>
      </c>
      <c r="J95" s="66">
        <v>44579</v>
      </c>
      <c r="K95" s="66">
        <v>44609</v>
      </c>
      <c r="L95" s="80" t="s">
        <v>151</v>
      </c>
    </row>
    <row r="96" spans="1:15">
      <c r="A96" s="33" t="s">
        <v>129</v>
      </c>
      <c r="B96" s="65" t="s">
        <v>577</v>
      </c>
      <c r="C96" s="39">
        <v>44449</v>
      </c>
      <c r="D96" s="39">
        <v>44466</v>
      </c>
      <c r="E96" s="40" t="s">
        <v>27</v>
      </c>
      <c r="F96" s="35"/>
      <c r="G96" s="33" t="s">
        <v>42</v>
      </c>
      <c r="H96" s="156">
        <v>44608</v>
      </c>
      <c r="I96" s="66">
        <v>44610</v>
      </c>
      <c r="J96" s="66">
        <v>44551</v>
      </c>
      <c r="K96" s="66">
        <v>44613</v>
      </c>
      <c r="L96" s="80" t="s">
        <v>151</v>
      </c>
    </row>
    <row r="97" spans="1:12" ht="16.5">
      <c r="A97" s="33" t="s">
        <v>129</v>
      </c>
      <c r="B97" s="143" t="s">
        <v>578</v>
      </c>
      <c r="C97" s="39">
        <v>44508</v>
      </c>
      <c r="D97" s="39">
        <v>44533</v>
      </c>
      <c r="E97" s="40" t="s">
        <v>27</v>
      </c>
      <c r="F97" s="35" t="s">
        <v>579</v>
      </c>
      <c r="G97" s="33" t="s">
        <v>42</v>
      </c>
      <c r="H97" s="66">
        <v>44614</v>
      </c>
      <c r="I97" s="66">
        <v>44614</v>
      </c>
      <c r="J97" s="66">
        <v>44599</v>
      </c>
      <c r="K97" s="66">
        <v>44614</v>
      </c>
      <c r="L97" s="80" t="s">
        <v>151</v>
      </c>
    </row>
    <row r="98" spans="1:12" ht="16.5">
      <c r="A98" s="33" t="s">
        <v>129</v>
      </c>
      <c r="B98" s="143" t="s">
        <v>580</v>
      </c>
      <c r="C98" s="39">
        <v>44509</v>
      </c>
      <c r="D98" s="39">
        <v>44606</v>
      </c>
      <c r="E98" s="40" t="s">
        <v>27</v>
      </c>
      <c r="F98" s="35" t="s">
        <v>581</v>
      </c>
      <c r="G98" s="33" t="s">
        <v>42</v>
      </c>
      <c r="H98" s="66">
        <v>44614</v>
      </c>
      <c r="I98" s="66">
        <v>44614</v>
      </c>
      <c r="J98" s="66">
        <v>44593</v>
      </c>
      <c r="K98" s="66">
        <v>44618</v>
      </c>
      <c r="L98" s="80" t="s">
        <v>151</v>
      </c>
    </row>
    <row r="99" spans="1:12">
      <c r="A99" s="33" t="s">
        <v>129</v>
      </c>
      <c r="B99" s="65" t="s">
        <v>582</v>
      </c>
      <c r="C99" s="39">
        <v>44385</v>
      </c>
      <c r="D99" s="39">
        <v>44393</v>
      </c>
      <c r="E99" s="40" t="s">
        <v>94</v>
      </c>
      <c r="F99" s="35" t="s">
        <v>583</v>
      </c>
      <c r="G99" s="33" t="s">
        <v>42</v>
      </c>
      <c r="H99" s="66">
        <v>44614</v>
      </c>
      <c r="I99" s="66">
        <v>44615</v>
      </c>
      <c r="J99" s="66">
        <v>44510</v>
      </c>
      <c r="K99" s="66">
        <v>44615</v>
      </c>
      <c r="L99" s="80" t="s">
        <v>151</v>
      </c>
    </row>
    <row r="100" spans="1:12" ht="16.5">
      <c r="A100" s="33" t="s">
        <v>60</v>
      </c>
      <c r="B100" s="88" t="s">
        <v>584</v>
      </c>
      <c r="C100" s="39">
        <v>44470</v>
      </c>
      <c r="D100" s="39">
        <v>44485</v>
      </c>
      <c r="E100" s="40" t="s">
        <v>146</v>
      </c>
      <c r="F100" s="35" t="s">
        <v>585</v>
      </c>
      <c r="G100" s="33" t="s">
        <v>42</v>
      </c>
      <c r="H100" s="66">
        <v>44614</v>
      </c>
      <c r="I100" s="66">
        <v>44615</v>
      </c>
      <c r="J100" s="66">
        <v>44559</v>
      </c>
      <c r="K100" s="66">
        <v>44617</v>
      </c>
      <c r="L100" s="80" t="s">
        <v>151</v>
      </c>
    </row>
    <row r="101" spans="1:12" ht="16.5">
      <c r="A101" s="33" t="s">
        <v>60</v>
      </c>
      <c r="B101" s="143" t="s">
        <v>586</v>
      </c>
      <c r="C101" s="39">
        <v>44543</v>
      </c>
      <c r="D101" s="66">
        <v>44562</v>
      </c>
      <c r="E101" s="40" t="s">
        <v>53</v>
      </c>
      <c r="F101" s="35" t="s">
        <v>587</v>
      </c>
      <c r="G101" s="33" t="s">
        <v>42</v>
      </c>
      <c r="H101" s="66">
        <v>44617</v>
      </c>
      <c r="I101" s="66">
        <v>44617</v>
      </c>
      <c r="J101" s="66">
        <v>44610</v>
      </c>
      <c r="K101" s="66">
        <v>44617</v>
      </c>
      <c r="L101" s="33" t="s">
        <v>151</v>
      </c>
    </row>
    <row r="102" spans="1:12" ht="16.5">
      <c r="A102" s="33" t="s">
        <v>60</v>
      </c>
      <c r="B102" s="88" t="s">
        <v>588</v>
      </c>
      <c r="C102" s="39">
        <v>44448</v>
      </c>
      <c r="D102" s="39">
        <v>44477</v>
      </c>
      <c r="E102" s="40" t="s">
        <v>201</v>
      </c>
      <c r="F102" s="35" t="s">
        <v>589</v>
      </c>
      <c r="G102" s="33" t="s">
        <v>42</v>
      </c>
      <c r="H102" s="39">
        <v>44622</v>
      </c>
      <c r="I102" s="66">
        <v>44623</v>
      </c>
      <c r="J102" s="66">
        <v>44536</v>
      </c>
      <c r="K102" s="66">
        <v>44623</v>
      </c>
      <c r="L102" s="80" t="s">
        <v>151</v>
      </c>
    </row>
    <row r="103" spans="1:12" ht="16.5">
      <c r="A103" s="33" t="s">
        <v>129</v>
      </c>
      <c r="B103" s="143" t="s">
        <v>590</v>
      </c>
      <c r="C103" s="39">
        <v>44509</v>
      </c>
      <c r="D103" s="80" t="s">
        <v>591</v>
      </c>
      <c r="E103" s="40" t="s">
        <v>27</v>
      </c>
      <c r="F103" s="35" t="s">
        <v>592</v>
      </c>
      <c r="G103" s="33" t="s">
        <v>42</v>
      </c>
      <c r="H103" s="66">
        <v>44624</v>
      </c>
      <c r="I103" s="66">
        <v>44624</v>
      </c>
      <c r="J103" s="66">
        <v>44599</v>
      </c>
      <c r="K103" s="66">
        <v>44624</v>
      </c>
      <c r="L103" s="43"/>
    </row>
    <row r="104" spans="1:12" ht="16.5">
      <c r="A104" s="33" t="s">
        <v>129</v>
      </c>
      <c r="B104" s="88" t="s">
        <v>593</v>
      </c>
      <c r="C104" s="39">
        <v>44455</v>
      </c>
      <c r="D104" s="39">
        <v>44466</v>
      </c>
      <c r="E104" s="40" t="s">
        <v>27</v>
      </c>
      <c r="F104" s="35" t="s">
        <v>594</v>
      </c>
      <c r="G104" s="33" t="s">
        <v>42</v>
      </c>
      <c r="H104" s="66">
        <v>44624</v>
      </c>
      <c r="I104" s="66">
        <v>44624</v>
      </c>
      <c r="J104" s="66">
        <v>44537</v>
      </c>
      <c r="K104" s="66">
        <v>44627</v>
      </c>
      <c r="L104" s="80" t="s">
        <v>151</v>
      </c>
    </row>
    <row r="105" spans="1:12">
      <c r="A105" s="33" t="s">
        <v>60</v>
      </c>
      <c r="B105" s="173" t="s">
        <v>595</v>
      </c>
      <c r="C105" s="39">
        <v>44559</v>
      </c>
      <c r="D105" s="66">
        <v>44581</v>
      </c>
      <c r="E105" s="40" t="s">
        <v>545</v>
      </c>
      <c r="F105" s="35" t="s">
        <v>596</v>
      </c>
      <c r="G105" s="33" t="s">
        <v>42</v>
      </c>
      <c r="H105" s="66">
        <v>44629</v>
      </c>
      <c r="I105" s="66">
        <v>44629</v>
      </c>
      <c r="J105" s="66">
        <v>44610</v>
      </c>
      <c r="K105" s="66">
        <v>44628</v>
      </c>
      <c r="L105" s="43"/>
    </row>
    <row r="106" spans="1:12" ht="16.5">
      <c r="A106" s="33" t="s">
        <v>129</v>
      </c>
      <c r="B106" s="143" t="s">
        <v>597</v>
      </c>
      <c r="C106" s="39">
        <v>44525</v>
      </c>
      <c r="D106" s="66">
        <v>44425</v>
      </c>
      <c r="E106" s="40" t="s">
        <v>27</v>
      </c>
      <c r="F106" s="35" t="s">
        <v>598</v>
      </c>
      <c r="G106" s="33" t="s">
        <v>42</v>
      </c>
      <c r="H106" s="66">
        <v>44627</v>
      </c>
      <c r="I106" s="66">
        <v>44630</v>
      </c>
      <c r="J106" s="66">
        <v>44614</v>
      </c>
      <c r="K106" s="66">
        <v>44629</v>
      </c>
      <c r="L106" s="80" t="s">
        <v>151</v>
      </c>
    </row>
    <row r="107" spans="1:12">
      <c r="A107" s="33" t="s">
        <v>129</v>
      </c>
      <c r="B107" s="65" t="s">
        <v>599</v>
      </c>
      <c r="C107" s="39">
        <v>44484</v>
      </c>
      <c r="D107" s="66">
        <v>44508</v>
      </c>
      <c r="E107" s="40" t="s">
        <v>94</v>
      </c>
      <c r="F107" s="35" t="s">
        <v>600</v>
      </c>
      <c r="G107" s="33" t="s">
        <v>42</v>
      </c>
      <c r="H107" s="66">
        <v>44631</v>
      </c>
      <c r="I107" s="66">
        <v>44634</v>
      </c>
      <c r="J107" s="66">
        <v>44593</v>
      </c>
      <c r="K107" s="66">
        <v>44636</v>
      </c>
      <c r="L107" s="43"/>
    </row>
    <row r="108" spans="1:12">
      <c r="A108" s="33" t="s">
        <v>25</v>
      </c>
      <c r="B108" s="65" t="s">
        <v>601</v>
      </c>
      <c r="C108" s="66">
        <v>44599</v>
      </c>
      <c r="D108" s="66">
        <v>44635</v>
      </c>
      <c r="E108" s="40" t="s">
        <v>27</v>
      </c>
      <c r="F108" s="35" t="s">
        <v>602</v>
      </c>
      <c r="G108" s="33" t="s">
        <v>42</v>
      </c>
      <c r="H108" s="66">
        <v>44635</v>
      </c>
      <c r="I108" s="66">
        <v>44635</v>
      </c>
      <c r="J108" s="66">
        <v>44614</v>
      </c>
      <c r="K108" s="80" t="s">
        <v>284</v>
      </c>
      <c r="L108" s="43"/>
    </row>
    <row r="109" spans="1:12" ht="16.5">
      <c r="A109" s="33" t="s">
        <v>129</v>
      </c>
      <c r="B109" s="176" t="s">
        <v>603</v>
      </c>
      <c r="C109" s="39">
        <v>44470</v>
      </c>
      <c r="D109" s="39">
        <v>44486</v>
      </c>
      <c r="E109" s="40" t="s">
        <v>27</v>
      </c>
      <c r="F109" s="35" t="s">
        <v>604</v>
      </c>
      <c r="G109" s="33" t="s">
        <v>205</v>
      </c>
      <c r="H109" s="66">
        <v>44636</v>
      </c>
      <c r="I109" s="66">
        <v>44636</v>
      </c>
      <c r="J109" s="66">
        <v>44924</v>
      </c>
      <c r="K109" s="66">
        <v>44637</v>
      </c>
      <c r="L109" s="43"/>
    </row>
    <row r="110" spans="1:12" ht="16.5">
      <c r="A110" s="33" t="s">
        <v>129</v>
      </c>
      <c r="B110" s="178" t="s">
        <v>605</v>
      </c>
      <c r="C110" s="39">
        <v>44435</v>
      </c>
      <c r="D110" s="39">
        <v>44469</v>
      </c>
      <c r="E110" s="40" t="s">
        <v>27</v>
      </c>
      <c r="F110" s="35" t="s">
        <v>606</v>
      </c>
      <c r="G110" s="33" t="s">
        <v>205</v>
      </c>
      <c r="H110" s="66">
        <v>44637</v>
      </c>
      <c r="I110" s="66">
        <v>44637</v>
      </c>
      <c r="J110" s="66">
        <v>44911</v>
      </c>
      <c r="K110" s="80" t="s">
        <v>284</v>
      </c>
      <c r="L110" s="43"/>
    </row>
  </sheetData>
  <autoFilter ref="A1:L84" xr:uid="{00000000-0009-0000-0000-000004000000}"/>
  <conditionalFormatting sqref="B18">
    <cfRule type="duplicateValues" dxfId="99" priority="65"/>
  </conditionalFormatting>
  <conditionalFormatting sqref="B19">
    <cfRule type="duplicateValues" dxfId="98" priority="64"/>
  </conditionalFormatting>
  <conditionalFormatting sqref="B20">
    <cfRule type="duplicateValues" dxfId="97" priority="63"/>
  </conditionalFormatting>
  <conditionalFormatting sqref="B21">
    <cfRule type="duplicateValues" dxfId="96" priority="62"/>
  </conditionalFormatting>
  <conditionalFormatting sqref="B22">
    <cfRule type="duplicateValues" dxfId="95" priority="61"/>
  </conditionalFormatting>
  <conditionalFormatting sqref="B24">
    <cfRule type="duplicateValues" dxfId="94" priority="60"/>
  </conditionalFormatting>
  <conditionalFormatting sqref="B25">
    <cfRule type="duplicateValues" dxfId="93" priority="59"/>
  </conditionalFormatting>
  <conditionalFormatting sqref="B26">
    <cfRule type="duplicateValues" dxfId="92" priority="58"/>
  </conditionalFormatting>
  <conditionalFormatting sqref="B16:B17">
    <cfRule type="duplicateValues" dxfId="91" priority="57"/>
  </conditionalFormatting>
  <conditionalFormatting sqref="B7">
    <cfRule type="duplicateValues" dxfId="90" priority="56"/>
  </conditionalFormatting>
  <conditionalFormatting sqref="B11">
    <cfRule type="duplicateValues" dxfId="89" priority="55"/>
  </conditionalFormatting>
  <conditionalFormatting sqref="B27">
    <cfRule type="duplicateValues" dxfId="88" priority="54"/>
  </conditionalFormatting>
  <conditionalFormatting sqref="B29">
    <cfRule type="duplicateValues" dxfId="87" priority="53"/>
  </conditionalFormatting>
  <conditionalFormatting sqref="B1">
    <cfRule type="duplicateValues" dxfId="86" priority="66"/>
  </conditionalFormatting>
  <conditionalFormatting sqref="B8:B10 B12:B15 B4:B6">
    <cfRule type="duplicateValues" dxfId="85" priority="67"/>
  </conditionalFormatting>
  <conditionalFormatting sqref="B30">
    <cfRule type="duplicateValues" dxfId="84" priority="52"/>
  </conditionalFormatting>
  <conditionalFormatting sqref="B31">
    <cfRule type="duplicateValues" dxfId="83" priority="51"/>
  </conditionalFormatting>
  <conditionalFormatting sqref="B35">
    <cfRule type="duplicateValues" dxfId="82" priority="50"/>
  </conditionalFormatting>
  <conditionalFormatting sqref="B37">
    <cfRule type="duplicateValues" dxfId="81" priority="49"/>
  </conditionalFormatting>
  <conditionalFormatting sqref="B39">
    <cfRule type="duplicateValues" dxfId="80" priority="48"/>
  </conditionalFormatting>
  <conditionalFormatting sqref="B41">
    <cfRule type="duplicateValues" dxfId="79" priority="47"/>
  </conditionalFormatting>
  <conditionalFormatting sqref="B42">
    <cfRule type="duplicateValues" dxfId="78" priority="46"/>
  </conditionalFormatting>
  <conditionalFormatting sqref="B43">
    <cfRule type="duplicateValues" dxfId="77" priority="45"/>
  </conditionalFormatting>
  <conditionalFormatting sqref="B44">
    <cfRule type="duplicateValues" dxfId="76" priority="44"/>
  </conditionalFormatting>
  <conditionalFormatting sqref="B47">
    <cfRule type="duplicateValues" dxfId="75" priority="43"/>
  </conditionalFormatting>
  <conditionalFormatting sqref="B49">
    <cfRule type="duplicateValues" dxfId="74" priority="42"/>
  </conditionalFormatting>
  <conditionalFormatting sqref="B50">
    <cfRule type="duplicateValues" dxfId="73" priority="41"/>
  </conditionalFormatting>
  <conditionalFormatting sqref="B51">
    <cfRule type="duplicateValues" dxfId="72" priority="40"/>
  </conditionalFormatting>
  <conditionalFormatting sqref="B2:B3">
    <cfRule type="duplicateValues" dxfId="71" priority="39"/>
  </conditionalFormatting>
  <conditionalFormatting sqref="B56">
    <cfRule type="duplicateValues" dxfId="70" priority="38"/>
  </conditionalFormatting>
  <conditionalFormatting sqref="B57">
    <cfRule type="duplicateValues" dxfId="69" priority="37"/>
  </conditionalFormatting>
  <conditionalFormatting sqref="B58">
    <cfRule type="duplicateValues" dxfId="68" priority="36"/>
  </conditionalFormatting>
  <conditionalFormatting sqref="B59">
    <cfRule type="duplicateValues" dxfId="67" priority="35"/>
  </conditionalFormatting>
  <conditionalFormatting sqref="B60">
    <cfRule type="duplicateValues" dxfId="66" priority="34"/>
  </conditionalFormatting>
  <conditionalFormatting sqref="B61">
    <cfRule type="duplicateValues" dxfId="65" priority="33"/>
  </conditionalFormatting>
  <conditionalFormatting sqref="B62">
    <cfRule type="duplicateValues" dxfId="64" priority="32"/>
  </conditionalFormatting>
  <conditionalFormatting sqref="B63">
    <cfRule type="duplicateValues" dxfId="63" priority="31"/>
  </conditionalFormatting>
  <conditionalFormatting sqref="B64">
    <cfRule type="duplicateValues" dxfId="62" priority="30"/>
  </conditionalFormatting>
  <conditionalFormatting sqref="B65">
    <cfRule type="duplicateValues" dxfId="61" priority="29"/>
  </conditionalFormatting>
  <conditionalFormatting sqref="B67">
    <cfRule type="duplicateValues" dxfId="60" priority="28"/>
  </conditionalFormatting>
  <conditionalFormatting sqref="B71">
    <cfRule type="duplicateValues" dxfId="59" priority="27"/>
  </conditionalFormatting>
  <conditionalFormatting sqref="B73">
    <cfRule type="duplicateValues" dxfId="58" priority="26"/>
  </conditionalFormatting>
  <conditionalFormatting sqref="B74">
    <cfRule type="duplicateValues" dxfId="57" priority="25"/>
  </conditionalFormatting>
  <conditionalFormatting sqref="B75">
    <cfRule type="duplicateValues" dxfId="56" priority="24"/>
  </conditionalFormatting>
  <conditionalFormatting sqref="B76">
    <cfRule type="duplicateValues" dxfId="55" priority="23"/>
  </conditionalFormatting>
  <conditionalFormatting sqref="B79">
    <cfRule type="duplicateValues" dxfId="54" priority="22"/>
  </conditionalFormatting>
  <conditionalFormatting sqref="B80">
    <cfRule type="duplicateValues" dxfId="53" priority="21"/>
  </conditionalFormatting>
  <conditionalFormatting sqref="B81">
    <cfRule type="duplicateValues" dxfId="52" priority="20"/>
  </conditionalFormatting>
  <conditionalFormatting sqref="B82">
    <cfRule type="duplicateValues" dxfId="51" priority="19"/>
  </conditionalFormatting>
  <conditionalFormatting sqref="B83">
    <cfRule type="duplicateValues" dxfId="50" priority="18"/>
  </conditionalFormatting>
  <conditionalFormatting sqref="B84">
    <cfRule type="duplicateValues" dxfId="49" priority="17"/>
  </conditionalFormatting>
  <conditionalFormatting sqref="B85">
    <cfRule type="duplicateValues" dxfId="48" priority="16"/>
  </conditionalFormatting>
  <conditionalFormatting sqref="B86">
    <cfRule type="duplicateValues" dxfId="47" priority="15"/>
  </conditionalFormatting>
  <conditionalFormatting sqref="B90">
    <cfRule type="duplicateValues" dxfId="46" priority="14"/>
  </conditionalFormatting>
  <conditionalFormatting sqref="B93">
    <cfRule type="duplicateValues" dxfId="45" priority="13"/>
  </conditionalFormatting>
  <conditionalFormatting sqref="B94">
    <cfRule type="duplicateValues" dxfId="44" priority="12"/>
  </conditionalFormatting>
  <conditionalFormatting sqref="B98">
    <cfRule type="duplicateValues" dxfId="43" priority="10"/>
  </conditionalFormatting>
  <conditionalFormatting sqref="B99">
    <cfRule type="duplicateValues" dxfId="42" priority="9"/>
  </conditionalFormatting>
  <conditionalFormatting sqref="B100">
    <cfRule type="duplicateValues" dxfId="41" priority="8"/>
  </conditionalFormatting>
  <conditionalFormatting sqref="B102">
    <cfRule type="duplicateValues" dxfId="40" priority="7"/>
  </conditionalFormatting>
  <conditionalFormatting sqref="B105">
    <cfRule type="duplicateValues" dxfId="39" priority="6"/>
  </conditionalFormatting>
  <conditionalFormatting sqref="B106">
    <cfRule type="duplicateValues" dxfId="38" priority="5"/>
  </conditionalFormatting>
  <conditionalFormatting sqref="B107">
    <cfRule type="duplicateValues" dxfId="37" priority="4"/>
  </conditionalFormatting>
  <conditionalFormatting sqref="B108">
    <cfRule type="duplicateValues" dxfId="36" priority="3"/>
  </conditionalFormatting>
  <conditionalFormatting sqref="B109">
    <cfRule type="duplicateValues" dxfId="35" priority="2"/>
  </conditionalFormatting>
  <conditionalFormatting sqref="B110">
    <cfRule type="duplicateValues" dxfId="34" priority="1"/>
  </conditionalFormatting>
  <pageMargins left="0.7" right="0.7" top="0.75" bottom="0.75" header="0.3" footer="0.3"/>
  <pageSetup paperSize="9" orientation="portrait" r:id="rId1"/>
  <headerFooter>
    <oddFooter>&amp;C&amp;1#&amp;"Calibri"&amp;6&amp;KC0C0C0Documento Claro Colombia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9"/>
  <sheetViews>
    <sheetView workbookViewId="0">
      <pane xSplit="3" ySplit="1" topLeftCell="D14" activePane="bottomRight" state="frozen"/>
      <selection pane="bottomRight" activeCell="E26" sqref="E26"/>
      <selection pane="bottomLeft" activeCell="A2" sqref="A2"/>
      <selection pane="topRight" activeCell="D1" sqref="D1"/>
    </sheetView>
  </sheetViews>
  <sheetFormatPr defaultColWidth="11.42578125" defaultRowHeight="15"/>
  <cols>
    <col min="1" max="1" width="12.28515625" style="4" hidden="1" customWidth="1"/>
    <col min="2" max="2" width="13.28515625" style="4" bestFit="1" customWidth="1"/>
    <col min="3" max="3" width="26.140625" style="4" customWidth="1"/>
    <col min="4" max="4" width="31.5703125" style="4" customWidth="1"/>
    <col min="5" max="5" width="28.140625" style="4" customWidth="1"/>
    <col min="6" max="6" width="61.85546875" style="4" bestFit="1" customWidth="1"/>
    <col min="7" max="7" width="23.85546875" style="4" customWidth="1"/>
    <col min="8" max="8" width="18.28515625" style="4" customWidth="1"/>
    <col min="9" max="9" width="11.5703125" style="4" customWidth="1"/>
    <col min="10" max="10" width="23.42578125" style="4" customWidth="1"/>
    <col min="11" max="11" width="14.7109375" style="4" customWidth="1"/>
    <col min="12" max="12" width="33.42578125" style="4" customWidth="1"/>
    <col min="13" max="13" width="16.28515625" style="4" bestFit="1" customWidth="1"/>
    <col min="14" max="14" width="36.42578125" style="4" customWidth="1"/>
    <col min="15" max="16384" width="11.42578125" style="4"/>
  </cols>
  <sheetData>
    <row r="1" spans="1:14">
      <c r="A1" s="54" t="s">
        <v>607</v>
      </c>
      <c r="B1" s="54" t="s">
        <v>1</v>
      </c>
      <c r="C1" s="54" t="s">
        <v>2</v>
      </c>
      <c r="D1" s="54" t="s">
        <v>6</v>
      </c>
      <c r="E1" s="54" t="s">
        <v>608</v>
      </c>
      <c r="F1" s="55" t="s">
        <v>609</v>
      </c>
      <c r="G1" s="54" t="s">
        <v>610</v>
      </c>
      <c r="H1" s="81" t="s">
        <v>611</v>
      </c>
      <c r="I1" s="54" t="s">
        <v>612</v>
      </c>
      <c r="J1" s="54" t="s">
        <v>613</v>
      </c>
      <c r="K1" s="54" t="s">
        <v>614</v>
      </c>
      <c r="L1" s="54" t="s">
        <v>615</v>
      </c>
      <c r="M1" s="54" t="s">
        <v>616</v>
      </c>
      <c r="N1" s="54" t="s">
        <v>617</v>
      </c>
    </row>
    <row r="2" spans="1:14" s="29" customFormat="1">
      <c r="A2" s="84"/>
      <c r="B2" s="26" t="s">
        <v>16</v>
      </c>
      <c r="C2" s="44" t="s">
        <v>313</v>
      </c>
      <c r="D2" s="57" t="str">
        <f>VLOOKUP(C2,'Obras Año 2'!C:N,12,0)</f>
        <v xml:space="preserve">Servidumbre </v>
      </c>
      <c r="E2" s="84"/>
      <c r="F2" s="85"/>
      <c r="G2" s="57" t="s">
        <v>157</v>
      </c>
      <c r="H2" s="86"/>
      <c r="I2" s="84"/>
      <c r="J2" s="84"/>
      <c r="K2" s="59" t="s">
        <v>157</v>
      </c>
      <c r="L2" s="84"/>
      <c r="M2" s="84"/>
      <c r="N2" s="84"/>
    </row>
    <row r="3" spans="1:14" ht="30">
      <c r="A3" s="6" t="s">
        <v>618</v>
      </c>
      <c r="B3" s="57" t="s">
        <v>248</v>
      </c>
      <c r="C3" s="58" t="s">
        <v>293</v>
      </c>
      <c r="D3" s="57" t="str">
        <f>VLOOKUP(C3,'Obras Año 2'!C:N,12,0)</f>
        <v>Consulta Previa</v>
      </c>
      <c r="E3" s="57" t="s">
        <v>619</v>
      </c>
      <c r="F3" s="56" t="s">
        <v>620</v>
      </c>
      <c r="G3" s="57" t="s">
        <v>157</v>
      </c>
      <c r="H3" s="82" t="s">
        <v>621</v>
      </c>
      <c r="I3" s="57">
        <v>60</v>
      </c>
      <c r="J3" s="57" t="s">
        <v>37</v>
      </c>
      <c r="K3" s="59" t="s">
        <v>157</v>
      </c>
      <c r="L3" s="59"/>
      <c r="M3" s="6" t="s">
        <v>42</v>
      </c>
      <c r="N3" s="5" t="s">
        <v>619</v>
      </c>
    </row>
    <row r="4" spans="1:14" ht="30">
      <c r="A4" s="6" t="s">
        <v>618</v>
      </c>
      <c r="B4" s="57" t="s">
        <v>248</v>
      </c>
      <c r="C4" s="58" t="s">
        <v>311</v>
      </c>
      <c r="D4" s="57" t="str">
        <f>VLOOKUP(C4,'Obras Año 2'!C:N,12,0)</f>
        <v>Consulta Previa</v>
      </c>
      <c r="E4" s="57" t="s">
        <v>619</v>
      </c>
      <c r="F4" s="56" t="s">
        <v>620</v>
      </c>
      <c r="G4" s="57" t="s">
        <v>157</v>
      </c>
      <c r="H4" s="82" t="s">
        <v>621</v>
      </c>
      <c r="I4" s="57">
        <v>60</v>
      </c>
      <c r="J4" s="57" t="s">
        <v>37</v>
      </c>
      <c r="K4" s="59" t="s">
        <v>157</v>
      </c>
      <c r="L4" s="59"/>
      <c r="M4" s="6" t="s">
        <v>42</v>
      </c>
      <c r="N4" s="5" t="s">
        <v>619</v>
      </c>
    </row>
    <row r="5" spans="1:14" ht="30">
      <c r="A5" s="6" t="s">
        <v>618</v>
      </c>
      <c r="B5" s="57" t="s">
        <v>248</v>
      </c>
      <c r="C5" s="58" t="s">
        <v>309</v>
      </c>
      <c r="D5" s="57" t="str">
        <f>VLOOKUP(C5,'Obras Año 2'!C:N,12,0)</f>
        <v>Consulta Previa</v>
      </c>
      <c r="E5" s="57" t="s">
        <v>619</v>
      </c>
      <c r="F5" s="56" t="s">
        <v>620</v>
      </c>
      <c r="G5" s="57" t="s">
        <v>157</v>
      </c>
      <c r="H5" s="82" t="s">
        <v>621</v>
      </c>
      <c r="I5" s="57">
        <v>60</v>
      </c>
      <c r="J5" s="57" t="s">
        <v>151</v>
      </c>
      <c r="K5" s="59" t="s">
        <v>157</v>
      </c>
      <c r="L5" s="59"/>
      <c r="M5" s="6" t="s">
        <v>42</v>
      </c>
      <c r="N5" s="5" t="s">
        <v>619</v>
      </c>
    </row>
    <row r="6" spans="1:14" ht="30">
      <c r="A6" s="6" t="s">
        <v>618</v>
      </c>
      <c r="B6" s="57" t="s">
        <v>248</v>
      </c>
      <c r="C6" s="58" t="s">
        <v>307</v>
      </c>
      <c r="D6" s="57" t="str">
        <f>VLOOKUP(C6,'Obras Año 2'!C:N,12,0)</f>
        <v>Consulta Previa</v>
      </c>
      <c r="E6" s="57" t="s">
        <v>619</v>
      </c>
      <c r="F6" s="56" t="s">
        <v>620</v>
      </c>
      <c r="G6" s="57" t="s">
        <v>157</v>
      </c>
      <c r="H6" s="82" t="s">
        <v>621</v>
      </c>
      <c r="I6" s="57">
        <v>70</v>
      </c>
      <c r="J6" s="57" t="s">
        <v>37</v>
      </c>
      <c r="K6" s="59" t="s">
        <v>157</v>
      </c>
      <c r="L6" s="59"/>
      <c r="M6" s="6" t="s">
        <v>42</v>
      </c>
      <c r="N6" s="5" t="s">
        <v>619</v>
      </c>
    </row>
    <row r="7" spans="1:14" ht="30">
      <c r="A7" s="6" t="s">
        <v>618</v>
      </c>
      <c r="B7" s="57" t="s">
        <v>248</v>
      </c>
      <c r="C7" s="58" t="s">
        <v>305</v>
      </c>
      <c r="D7" s="57" t="str">
        <f>VLOOKUP(C7,'Obras Año 2'!C:N,12,0)</f>
        <v>Consulta Previa</v>
      </c>
      <c r="E7" s="57" t="s">
        <v>619</v>
      </c>
      <c r="F7" s="56" t="s">
        <v>620</v>
      </c>
      <c r="G7" s="57" t="s">
        <v>157</v>
      </c>
      <c r="H7" s="82" t="s">
        <v>622</v>
      </c>
      <c r="I7" s="57">
        <v>45</v>
      </c>
      <c r="J7" s="57" t="s">
        <v>151</v>
      </c>
      <c r="K7" s="59" t="s">
        <v>157</v>
      </c>
      <c r="L7" s="59"/>
      <c r="M7" s="6" t="s">
        <v>42</v>
      </c>
      <c r="N7" s="5" t="s">
        <v>619</v>
      </c>
    </row>
    <row r="8" spans="1:14" ht="30">
      <c r="A8" s="6" t="s">
        <v>618</v>
      </c>
      <c r="B8" s="57" t="s">
        <v>248</v>
      </c>
      <c r="C8" s="58" t="s">
        <v>282</v>
      </c>
      <c r="D8" s="57" t="str">
        <f>VLOOKUP(C8,'Obras Año 2'!C:N,12,0)</f>
        <v>Consulta Previa</v>
      </c>
      <c r="E8" s="57" t="s">
        <v>619</v>
      </c>
      <c r="F8" s="56" t="s">
        <v>620</v>
      </c>
      <c r="G8" s="57" t="s">
        <v>157</v>
      </c>
      <c r="H8" s="82" t="s">
        <v>621</v>
      </c>
      <c r="I8" s="57">
        <v>80</v>
      </c>
      <c r="J8" s="57" t="s">
        <v>37</v>
      </c>
      <c r="K8" s="59" t="s">
        <v>157</v>
      </c>
      <c r="L8" s="59"/>
      <c r="M8" s="6" t="s">
        <v>42</v>
      </c>
      <c r="N8" s="5" t="s">
        <v>619</v>
      </c>
    </row>
    <row r="9" spans="1:14" ht="60">
      <c r="A9" s="6" t="s">
        <v>618</v>
      </c>
      <c r="B9" s="57" t="s">
        <v>248</v>
      </c>
      <c r="C9" s="58" t="s">
        <v>286</v>
      </c>
      <c r="D9" s="57" t="str">
        <f>VLOOKUP(C9,'Obras Año 2'!C:N,12,0)</f>
        <v>Consulta Previa</v>
      </c>
      <c r="E9" s="57" t="s">
        <v>619</v>
      </c>
      <c r="F9" s="56" t="s">
        <v>623</v>
      </c>
      <c r="G9" s="57" t="s">
        <v>157</v>
      </c>
      <c r="H9" s="82" t="s">
        <v>622</v>
      </c>
      <c r="I9" s="57">
        <v>45</v>
      </c>
      <c r="J9" s="57" t="s">
        <v>37</v>
      </c>
      <c r="K9" s="59" t="s">
        <v>157</v>
      </c>
      <c r="L9" s="59"/>
      <c r="M9" s="6" t="s">
        <v>42</v>
      </c>
      <c r="N9" s="5" t="s">
        <v>619</v>
      </c>
    </row>
    <row r="10" spans="1:14">
      <c r="A10" s="6" t="s">
        <v>618</v>
      </c>
      <c r="B10" s="57" t="s">
        <v>248</v>
      </c>
      <c r="C10" s="58" t="s">
        <v>288</v>
      </c>
      <c r="D10" s="57" t="str">
        <f>VLOOKUP(C10,'Obras Año 2'!C:N,12,0)</f>
        <v>Consulta Previa</v>
      </c>
      <c r="E10" s="57" t="s">
        <v>619</v>
      </c>
      <c r="F10" s="56" t="s">
        <v>624</v>
      </c>
      <c r="G10" s="57" t="s">
        <v>157</v>
      </c>
      <c r="H10" s="82" t="s">
        <v>621</v>
      </c>
      <c r="I10" s="57">
        <v>50</v>
      </c>
      <c r="J10" s="57" t="s">
        <v>37</v>
      </c>
      <c r="K10" s="59" t="s">
        <v>157</v>
      </c>
      <c r="L10" s="59"/>
      <c r="M10" s="6" t="s">
        <v>42</v>
      </c>
      <c r="N10" s="5" t="s">
        <v>619</v>
      </c>
    </row>
    <row r="11" spans="1:14" ht="30">
      <c r="A11" s="6" t="s">
        <v>618</v>
      </c>
      <c r="B11" s="57" t="s">
        <v>248</v>
      </c>
      <c r="C11" s="58" t="s">
        <v>291</v>
      </c>
      <c r="D11" s="57" t="str">
        <f>VLOOKUP(C11,'Obras Año 2'!C:N,12,0)</f>
        <v>Consulta Previa</v>
      </c>
      <c r="E11" s="57" t="s">
        <v>619</v>
      </c>
      <c r="F11" s="56" t="s">
        <v>620</v>
      </c>
      <c r="G11" s="57" t="s">
        <v>157</v>
      </c>
      <c r="H11" s="82" t="s">
        <v>621</v>
      </c>
      <c r="I11" s="57">
        <v>70</v>
      </c>
      <c r="J11" s="57" t="s">
        <v>37</v>
      </c>
      <c r="K11" s="59" t="s">
        <v>157</v>
      </c>
      <c r="L11" s="59"/>
      <c r="M11" s="6" t="s">
        <v>42</v>
      </c>
      <c r="N11" s="5" t="s">
        <v>619</v>
      </c>
    </row>
    <row r="12" spans="1:14">
      <c r="A12" s="6"/>
      <c r="B12" s="26" t="s">
        <v>248</v>
      </c>
      <c r="C12" s="44" t="s">
        <v>249</v>
      </c>
      <c r="D12" s="57" t="str">
        <f>VLOOKUP(C12,'Obras Año 2'!C:N,12,0)</f>
        <v>Consulta Previa</v>
      </c>
      <c r="E12" s="57"/>
      <c r="F12" s="56"/>
      <c r="G12" s="57"/>
      <c r="H12" s="82"/>
      <c r="I12" s="57"/>
      <c r="J12" s="57"/>
      <c r="K12" s="59"/>
      <c r="L12" s="59"/>
      <c r="M12" s="6"/>
      <c r="N12" s="5"/>
    </row>
    <row r="13" spans="1:14" ht="60">
      <c r="A13" s="6" t="s">
        <v>618</v>
      </c>
      <c r="B13" s="57" t="s">
        <v>25</v>
      </c>
      <c r="C13" s="58" t="s">
        <v>303</v>
      </c>
      <c r="D13" s="57" t="str">
        <f>VLOOKUP(C13,'Obras Año 2'!C:N,12,0)</f>
        <v>Orden Público</v>
      </c>
      <c r="E13" s="57" t="s">
        <v>22</v>
      </c>
      <c r="F13" s="56" t="s">
        <v>625</v>
      </c>
      <c r="G13" s="57" t="s">
        <v>157</v>
      </c>
      <c r="H13" s="82" t="s">
        <v>621</v>
      </c>
      <c r="I13" s="57">
        <v>60</v>
      </c>
      <c r="J13" s="57" t="s">
        <v>151</v>
      </c>
      <c r="K13" s="59" t="s">
        <v>157</v>
      </c>
      <c r="L13" s="59"/>
      <c r="M13" s="6" t="s">
        <v>42</v>
      </c>
      <c r="N13" s="2" t="s">
        <v>626</v>
      </c>
    </row>
    <row r="14" spans="1:14" ht="16.5">
      <c r="A14" s="1"/>
      <c r="B14" s="26" t="s">
        <v>16</v>
      </c>
      <c r="C14" s="83" t="s">
        <v>315</v>
      </c>
      <c r="D14" s="57" t="s">
        <v>627</v>
      </c>
      <c r="E14" s="57"/>
      <c r="F14" s="56" t="s">
        <v>628</v>
      </c>
      <c r="G14" s="57"/>
      <c r="H14" s="57"/>
      <c r="I14" s="57"/>
      <c r="J14" s="57"/>
      <c r="K14" s="59"/>
      <c r="L14" s="59"/>
      <c r="M14" s="1"/>
    </row>
    <row r="15" spans="1:14" ht="16.5">
      <c r="B15" s="26" t="s">
        <v>16</v>
      </c>
      <c r="C15" s="83" t="s">
        <v>280</v>
      </c>
      <c r="D15" s="118" t="s">
        <v>263</v>
      </c>
      <c r="E15" s="119"/>
      <c r="F15" s="119" t="s">
        <v>629</v>
      </c>
      <c r="G15" s="119"/>
    </row>
    <row r="16" spans="1:14" ht="16.5">
      <c r="B16" s="26" t="s">
        <v>245</v>
      </c>
      <c r="C16" s="132" t="s">
        <v>319</v>
      </c>
      <c r="D16" s="118" t="s">
        <v>630</v>
      </c>
      <c r="E16" s="119"/>
      <c r="F16" s="119" t="s">
        <v>631</v>
      </c>
      <c r="G16" s="119"/>
    </row>
    <row r="17" spans="1:7" ht="16.5">
      <c r="B17" s="26" t="s">
        <v>16</v>
      </c>
      <c r="C17" s="44" t="s">
        <v>276</v>
      </c>
      <c r="D17" s="145" t="s">
        <v>69</v>
      </c>
      <c r="E17" s="119"/>
      <c r="F17" s="119"/>
      <c r="G17" s="119"/>
    </row>
    <row r="18" spans="1:7" ht="16.5">
      <c r="B18" s="120" t="s">
        <v>60</v>
      </c>
      <c r="C18" s="147" t="s">
        <v>632</v>
      </c>
      <c r="D18" s="145" t="s">
        <v>69</v>
      </c>
      <c r="E18" s="119"/>
      <c r="F18" s="119" t="s">
        <v>633</v>
      </c>
      <c r="G18" s="119"/>
    </row>
    <row r="19" spans="1:7" ht="16.5">
      <c r="B19" s="149" t="s">
        <v>129</v>
      </c>
      <c r="C19" s="77" t="s">
        <v>274</v>
      </c>
      <c r="D19" s="145" t="s">
        <v>69</v>
      </c>
      <c r="E19" s="119"/>
      <c r="F19" s="119" t="s">
        <v>634</v>
      </c>
      <c r="G19" s="119"/>
    </row>
    <row r="20" spans="1:7" ht="16.5">
      <c r="B20" s="26" t="s">
        <v>129</v>
      </c>
      <c r="C20" s="101" t="s">
        <v>635</v>
      </c>
      <c r="D20" s="145" t="s">
        <v>69</v>
      </c>
      <c r="E20" s="119"/>
      <c r="F20" s="119" t="s">
        <v>634</v>
      </c>
      <c r="G20" s="119"/>
    </row>
    <row r="21" spans="1:7" ht="16.5">
      <c r="B21" s="26" t="s">
        <v>129</v>
      </c>
      <c r="C21" s="101" t="s">
        <v>261</v>
      </c>
      <c r="D21" s="145" t="s">
        <v>263</v>
      </c>
      <c r="E21" s="119"/>
      <c r="F21" s="119" t="s">
        <v>636</v>
      </c>
      <c r="G21" s="119"/>
    </row>
    <row r="22" spans="1:7" ht="16.5">
      <c r="B22" s="26" t="s">
        <v>129</v>
      </c>
      <c r="C22" s="101" t="s">
        <v>272</v>
      </c>
      <c r="D22" s="145" t="s">
        <v>72</v>
      </c>
      <c r="E22" s="119"/>
      <c r="F22" s="119" t="s">
        <v>637</v>
      </c>
      <c r="G22" s="119"/>
    </row>
    <row r="23" spans="1:7" ht="16.5">
      <c r="B23" s="120" t="s">
        <v>638</v>
      </c>
      <c r="C23" s="101" t="s">
        <v>639</v>
      </c>
      <c r="D23" s="145" t="s">
        <v>302</v>
      </c>
      <c r="E23" s="119"/>
      <c r="F23" s="119" t="s">
        <v>640</v>
      </c>
      <c r="G23" s="119"/>
    </row>
    <row r="24" spans="1:7" ht="16.5">
      <c r="B24" s="120" t="s">
        <v>638</v>
      </c>
      <c r="C24" s="144" t="s">
        <v>264</v>
      </c>
      <c r="D24" s="145" t="s">
        <v>641</v>
      </c>
      <c r="E24" s="119"/>
      <c r="F24" s="119" t="s">
        <v>642</v>
      </c>
      <c r="G24" s="119"/>
    </row>
    <row r="25" spans="1:7" ht="16.5">
      <c r="B25" s="120" t="s">
        <v>638</v>
      </c>
      <c r="C25" s="144" t="s">
        <v>643</v>
      </c>
      <c r="D25" s="145" t="s">
        <v>69</v>
      </c>
      <c r="E25" s="119"/>
      <c r="F25" s="119" t="s">
        <v>644</v>
      </c>
      <c r="G25" s="119"/>
    </row>
    <row r="26" spans="1:7" ht="16.5">
      <c r="B26" s="120" t="s">
        <v>638</v>
      </c>
      <c r="C26" s="144" t="s">
        <v>645</v>
      </c>
      <c r="D26" s="145" t="s">
        <v>302</v>
      </c>
      <c r="E26" s="119"/>
      <c r="F26" s="119" t="s">
        <v>644</v>
      </c>
      <c r="G26" s="119"/>
    </row>
    <row r="27" spans="1:7" ht="16.5">
      <c r="B27" s="120" t="s">
        <v>638</v>
      </c>
      <c r="C27" s="144" t="s">
        <v>300</v>
      </c>
      <c r="D27" s="145" t="s">
        <v>302</v>
      </c>
      <c r="E27" s="119"/>
      <c r="F27" s="119" t="s">
        <v>644</v>
      </c>
      <c r="G27" s="119"/>
    </row>
    <row r="28" spans="1:7" ht="16.5">
      <c r="B28" s="120" t="s">
        <v>638</v>
      </c>
      <c r="C28" s="144" t="s">
        <v>646</v>
      </c>
      <c r="D28" s="145" t="s">
        <v>302</v>
      </c>
      <c r="E28" s="119"/>
      <c r="F28" s="119" t="s">
        <v>644</v>
      </c>
      <c r="G28" s="119"/>
    </row>
    <row r="29" spans="1:7" ht="16.5">
      <c r="B29" s="120" t="s">
        <v>245</v>
      </c>
      <c r="C29" s="144" t="s">
        <v>647</v>
      </c>
      <c r="D29" s="145" t="s">
        <v>69</v>
      </c>
      <c r="E29" s="119"/>
      <c r="F29" s="119" t="s">
        <v>648</v>
      </c>
      <c r="G29" s="119"/>
    </row>
    <row r="30" spans="1:7" ht="16.5">
      <c r="B30" s="120" t="s">
        <v>638</v>
      </c>
      <c r="C30" s="144" t="s">
        <v>266</v>
      </c>
      <c r="D30" s="145" t="s">
        <v>302</v>
      </c>
      <c r="E30" s="119"/>
      <c r="F30" s="119" t="s">
        <v>649</v>
      </c>
      <c r="G30" s="119"/>
    </row>
    <row r="31" spans="1:7" ht="16.5">
      <c r="B31" s="120" t="s">
        <v>330</v>
      </c>
      <c r="C31" s="144" t="s">
        <v>254</v>
      </c>
      <c r="D31" s="145" t="s">
        <v>69</v>
      </c>
      <c r="E31" s="119"/>
      <c r="F31" s="119" t="s">
        <v>650</v>
      </c>
      <c r="G31" s="119"/>
    </row>
    <row r="32" spans="1:7">
      <c r="A32" s="54" t="s">
        <v>607</v>
      </c>
      <c r="B32" s="92" t="s">
        <v>1</v>
      </c>
      <c r="C32" s="92" t="s">
        <v>2</v>
      </c>
      <c r="D32" s="92" t="s">
        <v>6</v>
      </c>
      <c r="E32" s="92" t="s">
        <v>651</v>
      </c>
      <c r="F32" s="92" t="s">
        <v>652</v>
      </c>
      <c r="G32" s="92" t="s">
        <v>653</v>
      </c>
    </row>
    <row r="33" spans="1:7" ht="30">
      <c r="A33" s="70" t="s">
        <v>618</v>
      </c>
      <c r="B33" s="71" t="s">
        <v>16</v>
      </c>
      <c r="C33" s="72" t="s">
        <v>243</v>
      </c>
      <c r="D33" s="71" t="s">
        <v>654</v>
      </c>
      <c r="E33" s="73">
        <v>44480</v>
      </c>
      <c r="F33" s="74" t="s">
        <v>655</v>
      </c>
      <c r="G33" s="99" t="s">
        <v>151</v>
      </c>
    </row>
    <row r="34" spans="1:7">
      <c r="A34" s="70" t="s">
        <v>618</v>
      </c>
      <c r="B34" s="71" t="s">
        <v>16</v>
      </c>
      <c r="C34" s="72" t="s">
        <v>276</v>
      </c>
      <c r="D34" s="71" t="s">
        <v>69</v>
      </c>
      <c r="E34" s="73">
        <v>44476</v>
      </c>
      <c r="F34" s="74" t="s">
        <v>656</v>
      </c>
      <c r="G34" s="99" t="s">
        <v>151</v>
      </c>
    </row>
    <row r="35" spans="1:7" ht="30">
      <c r="A35" s="70" t="s">
        <v>618</v>
      </c>
      <c r="B35" s="71" t="s">
        <v>16</v>
      </c>
      <c r="C35" s="72" t="s">
        <v>518</v>
      </c>
      <c r="D35" s="71" t="s">
        <v>69</v>
      </c>
      <c r="E35" s="73">
        <v>44476</v>
      </c>
      <c r="F35" s="74" t="s">
        <v>655</v>
      </c>
      <c r="G35" s="99" t="s">
        <v>151</v>
      </c>
    </row>
    <row r="36" spans="1:7" ht="30">
      <c r="A36" s="70" t="s">
        <v>618</v>
      </c>
      <c r="B36" s="71" t="s">
        <v>16</v>
      </c>
      <c r="C36" s="72" t="s">
        <v>479</v>
      </c>
      <c r="D36" s="71" t="s">
        <v>69</v>
      </c>
      <c r="E36" s="71" t="s">
        <v>22</v>
      </c>
      <c r="F36" s="74" t="s">
        <v>655</v>
      </c>
      <c r="G36" s="99" t="s">
        <v>151</v>
      </c>
    </row>
    <row r="37" spans="1:7">
      <c r="A37" s="70" t="s">
        <v>618</v>
      </c>
      <c r="B37" s="71" t="s">
        <v>16</v>
      </c>
      <c r="C37" s="72" t="s">
        <v>555</v>
      </c>
      <c r="D37" s="71" t="s">
        <v>657</v>
      </c>
      <c r="E37" s="73">
        <v>44484</v>
      </c>
      <c r="F37" s="74" t="s">
        <v>658</v>
      </c>
      <c r="G37" s="99" t="s">
        <v>151</v>
      </c>
    </row>
    <row r="38" spans="1:7">
      <c r="A38" s="70" t="s">
        <v>618</v>
      </c>
      <c r="B38" s="71" t="s">
        <v>16</v>
      </c>
      <c r="C38" s="72" t="s">
        <v>569</v>
      </c>
      <c r="D38" s="71" t="s">
        <v>657</v>
      </c>
      <c r="E38" s="73">
        <v>44484</v>
      </c>
      <c r="F38" s="74" t="s">
        <v>658</v>
      </c>
      <c r="G38" s="99" t="s">
        <v>151</v>
      </c>
    </row>
    <row r="39" spans="1:7">
      <c r="A39" s="70" t="s">
        <v>618</v>
      </c>
      <c r="B39" s="71" t="s">
        <v>16</v>
      </c>
      <c r="C39" s="72" t="s">
        <v>563</v>
      </c>
      <c r="D39" s="71" t="s">
        <v>657</v>
      </c>
      <c r="E39" s="73">
        <v>44488</v>
      </c>
      <c r="F39" s="74" t="s">
        <v>658</v>
      </c>
      <c r="G39" s="99" t="s">
        <v>151</v>
      </c>
    </row>
    <row r="40" spans="1:7">
      <c r="A40" s="70" t="s">
        <v>618</v>
      </c>
      <c r="B40" s="71" t="s">
        <v>16</v>
      </c>
      <c r="C40" s="72" t="s">
        <v>203</v>
      </c>
      <c r="D40" s="71" t="s">
        <v>657</v>
      </c>
      <c r="E40" s="73">
        <v>44488</v>
      </c>
      <c r="F40" s="74" t="s">
        <v>658</v>
      </c>
      <c r="G40" s="99" t="s">
        <v>151</v>
      </c>
    </row>
    <row r="41" spans="1:7">
      <c r="A41" s="70" t="s">
        <v>618</v>
      </c>
      <c r="B41" s="71" t="s">
        <v>16</v>
      </c>
      <c r="C41" s="72" t="s">
        <v>238</v>
      </c>
      <c r="D41" s="71" t="s">
        <v>657</v>
      </c>
      <c r="E41" s="73">
        <v>44488</v>
      </c>
      <c r="F41" s="74" t="s">
        <v>658</v>
      </c>
      <c r="G41" s="99" t="s">
        <v>151</v>
      </c>
    </row>
    <row r="42" spans="1:7">
      <c r="A42" s="70" t="s">
        <v>618</v>
      </c>
      <c r="B42" s="71" t="s">
        <v>16</v>
      </c>
      <c r="C42" s="72" t="s">
        <v>222</v>
      </c>
      <c r="D42" s="71" t="s">
        <v>69</v>
      </c>
      <c r="E42" s="71" t="s">
        <v>22</v>
      </c>
      <c r="F42" s="75" t="s">
        <v>659</v>
      </c>
      <c r="G42" s="99" t="s">
        <v>151</v>
      </c>
    </row>
    <row r="43" spans="1:7">
      <c r="A43" s="70" t="s">
        <v>618</v>
      </c>
      <c r="B43" s="71" t="s">
        <v>60</v>
      </c>
      <c r="C43" s="72" t="s">
        <v>551</v>
      </c>
      <c r="D43" s="71" t="s">
        <v>69</v>
      </c>
      <c r="E43" s="71" t="s">
        <v>22</v>
      </c>
      <c r="F43" s="75" t="s">
        <v>659</v>
      </c>
      <c r="G43" s="99" t="s">
        <v>151</v>
      </c>
    </row>
    <row r="44" spans="1:7">
      <c r="A44" s="70" t="s">
        <v>618</v>
      </c>
      <c r="B44" s="71" t="s">
        <v>16</v>
      </c>
      <c r="C44" s="72" t="s">
        <v>597</v>
      </c>
      <c r="D44" s="71" t="s">
        <v>69</v>
      </c>
      <c r="E44" s="71" t="s">
        <v>22</v>
      </c>
      <c r="F44" s="75" t="s">
        <v>659</v>
      </c>
      <c r="G44" s="99" t="s">
        <v>151</v>
      </c>
    </row>
    <row r="45" spans="1:7">
      <c r="A45" s="70" t="s">
        <v>618</v>
      </c>
      <c r="B45" s="71" t="s">
        <v>16</v>
      </c>
      <c r="C45" s="72" t="s">
        <v>300</v>
      </c>
      <c r="D45" s="71" t="s">
        <v>660</v>
      </c>
      <c r="E45" s="71" t="s">
        <v>661</v>
      </c>
      <c r="F45" s="75" t="s">
        <v>662</v>
      </c>
      <c r="G45" s="99" t="s">
        <v>151</v>
      </c>
    </row>
    <row r="46" spans="1:7">
      <c r="A46" s="70" t="s">
        <v>618</v>
      </c>
      <c r="B46" s="71" t="s">
        <v>129</v>
      </c>
      <c r="C46" s="72" t="s">
        <v>577</v>
      </c>
      <c r="D46" s="71" t="s">
        <v>660</v>
      </c>
      <c r="E46" s="71" t="s">
        <v>661</v>
      </c>
      <c r="F46" s="75" t="s">
        <v>662</v>
      </c>
      <c r="G46" s="99" t="s">
        <v>151</v>
      </c>
    </row>
    <row r="47" spans="1:7">
      <c r="A47" s="70" t="s">
        <v>618</v>
      </c>
      <c r="B47" s="71" t="s">
        <v>60</v>
      </c>
      <c r="C47" s="72" t="s">
        <v>538</v>
      </c>
      <c r="D47" s="71" t="s">
        <v>79</v>
      </c>
      <c r="E47" s="71" t="s">
        <v>22</v>
      </c>
      <c r="F47" s="75" t="s">
        <v>663</v>
      </c>
      <c r="G47" s="99" t="s">
        <v>151</v>
      </c>
    </row>
    <row r="48" spans="1:7">
      <c r="A48" s="70" t="s">
        <v>618</v>
      </c>
      <c r="B48" s="71" t="s">
        <v>60</v>
      </c>
      <c r="C48" s="72" t="s">
        <v>460</v>
      </c>
      <c r="D48" s="71" t="s">
        <v>664</v>
      </c>
      <c r="E48" s="71" t="s">
        <v>22</v>
      </c>
      <c r="F48" s="75" t="s">
        <v>665</v>
      </c>
      <c r="G48" s="99" t="s">
        <v>151</v>
      </c>
    </row>
    <row r="49" spans="1:14">
      <c r="A49" s="70" t="s">
        <v>618</v>
      </c>
      <c r="B49" s="71" t="s">
        <v>60</v>
      </c>
      <c r="C49" s="72" t="s">
        <v>481</v>
      </c>
      <c r="D49" s="71" t="s">
        <v>664</v>
      </c>
      <c r="E49" s="71" t="s">
        <v>22</v>
      </c>
      <c r="F49" s="75"/>
      <c r="G49" s="99" t="s">
        <v>151</v>
      </c>
    </row>
    <row r="50" spans="1:14">
      <c r="A50" s="70"/>
      <c r="B50" s="71" t="s">
        <v>16</v>
      </c>
      <c r="C50" s="72" t="s">
        <v>506</v>
      </c>
      <c r="D50" s="71" t="s">
        <v>660</v>
      </c>
      <c r="E50" s="71" t="s">
        <v>661</v>
      </c>
      <c r="F50" s="75"/>
      <c r="G50" s="99" t="s">
        <v>151</v>
      </c>
    </row>
    <row r="51" spans="1:14">
      <c r="A51" s="70"/>
      <c r="B51" s="71" t="s">
        <v>60</v>
      </c>
      <c r="C51" s="72" t="s">
        <v>264</v>
      </c>
      <c r="D51" s="71" t="s">
        <v>69</v>
      </c>
      <c r="E51" s="71" t="s">
        <v>666</v>
      </c>
      <c r="F51" s="75"/>
      <c r="G51" s="99" t="s">
        <v>667</v>
      </c>
    </row>
    <row r="52" spans="1:14">
      <c r="A52" s="70"/>
      <c r="B52" s="71" t="s">
        <v>25</v>
      </c>
      <c r="C52" s="72" t="s">
        <v>601</v>
      </c>
      <c r="D52" s="71" t="s">
        <v>668</v>
      </c>
      <c r="E52" s="71" t="s">
        <v>669</v>
      </c>
      <c r="F52" s="75"/>
      <c r="G52" s="99" t="s">
        <v>670</v>
      </c>
    </row>
    <row r="53" spans="1:14">
      <c r="A53" s="70"/>
      <c r="B53" s="71" t="s">
        <v>60</v>
      </c>
      <c r="C53" s="72" t="s">
        <v>544</v>
      </c>
      <c r="D53" s="71" t="s">
        <v>664</v>
      </c>
      <c r="E53" s="71" t="s">
        <v>22</v>
      </c>
      <c r="F53" s="75" t="s">
        <v>671</v>
      </c>
      <c r="G53" s="99" t="s">
        <v>22</v>
      </c>
    </row>
    <row r="54" spans="1:14">
      <c r="A54" s="70"/>
      <c r="B54" s="71" t="s">
        <v>60</v>
      </c>
      <c r="C54" s="72" t="s">
        <v>500</v>
      </c>
      <c r="D54" s="71" t="s">
        <v>664</v>
      </c>
      <c r="E54" s="71" t="s">
        <v>22</v>
      </c>
      <c r="F54" s="75" t="s">
        <v>671</v>
      </c>
      <c r="G54" s="99" t="s">
        <v>22</v>
      </c>
    </row>
    <row r="55" spans="1:14">
      <c r="A55" s="70"/>
      <c r="B55" s="71" t="s">
        <v>60</v>
      </c>
      <c r="C55" s="72" t="s">
        <v>498</v>
      </c>
      <c r="D55" s="71" t="s">
        <v>672</v>
      </c>
      <c r="E55" s="71" t="s">
        <v>666</v>
      </c>
      <c r="F55" s="75" t="s">
        <v>671</v>
      </c>
      <c r="G55" s="99" t="s">
        <v>22</v>
      </c>
    </row>
    <row r="56" spans="1:14">
      <c r="A56" s="70"/>
      <c r="B56" s="71" t="s">
        <v>129</v>
      </c>
      <c r="C56" s="72" t="s">
        <v>567</v>
      </c>
      <c r="D56" s="71" t="s">
        <v>673</v>
      </c>
      <c r="E56" s="71" t="s">
        <v>661</v>
      </c>
      <c r="F56" s="75" t="s">
        <v>674</v>
      </c>
      <c r="G56" s="99" t="s">
        <v>675</v>
      </c>
    </row>
    <row r="57" spans="1:14">
      <c r="A57" s="70"/>
      <c r="B57" s="71" t="s">
        <v>60</v>
      </c>
      <c r="C57" s="72" t="s">
        <v>676</v>
      </c>
      <c r="D57" s="71" t="s">
        <v>69</v>
      </c>
      <c r="E57" s="71" t="s">
        <v>666</v>
      </c>
      <c r="F57" s="75" t="s">
        <v>677</v>
      </c>
      <c r="G57" s="99" t="s">
        <v>678</v>
      </c>
    </row>
    <row r="58" spans="1:14">
      <c r="A58" s="70"/>
      <c r="B58" s="71" t="s">
        <v>16</v>
      </c>
      <c r="C58" s="72" t="s">
        <v>276</v>
      </c>
      <c r="D58" s="71" t="s">
        <v>69</v>
      </c>
      <c r="E58" s="71" t="s">
        <v>666</v>
      </c>
      <c r="F58" s="75"/>
      <c r="G58" s="99" t="s">
        <v>679</v>
      </c>
    </row>
    <row r="59" spans="1:14">
      <c r="B59" s="71" t="s">
        <v>25</v>
      </c>
      <c r="C59" s="105" t="s">
        <v>194</v>
      </c>
      <c r="D59" s="71" t="str">
        <f>VLOOKUP(C59,'Obras Año 2'!C:N,12,0)</f>
        <v>En Curso</v>
      </c>
      <c r="E59" s="71" t="s">
        <v>619</v>
      </c>
      <c r="F59" s="75" t="s">
        <v>680</v>
      </c>
      <c r="G59" s="71" t="s">
        <v>157</v>
      </c>
      <c r="H59" s="104"/>
      <c r="I59" s="91"/>
      <c r="J59" s="91"/>
      <c r="K59" s="91"/>
      <c r="L59" s="91"/>
      <c r="M59" s="91"/>
      <c r="N59" s="91"/>
    </row>
    <row r="60" spans="1:14">
      <c r="B60" s="70" t="s">
        <v>60</v>
      </c>
      <c r="C60" s="102" t="s">
        <v>500</v>
      </c>
      <c r="D60" s="71" t="s">
        <v>263</v>
      </c>
      <c r="E60" s="71" t="s">
        <v>22</v>
      </c>
      <c r="F60" s="75" t="s">
        <v>681</v>
      </c>
      <c r="G60" s="75"/>
    </row>
    <row r="61" spans="1:14" ht="16.5">
      <c r="B61" s="70" t="s">
        <v>129</v>
      </c>
      <c r="C61" s="106" t="s">
        <v>269</v>
      </c>
      <c r="D61" s="71" t="s">
        <v>682</v>
      </c>
      <c r="E61" s="75"/>
      <c r="F61" s="75" t="s">
        <v>683</v>
      </c>
      <c r="G61" s="75"/>
    </row>
    <row r="62" spans="1:14">
      <c r="B62" s="70" t="s">
        <v>60</v>
      </c>
      <c r="C62" s="102" t="s">
        <v>504</v>
      </c>
      <c r="D62" s="71" t="s">
        <v>263</v>
      </c>
      <c r="E62" s="75"/>
      <c r="F62" s="75" t="s">
        <v>684</v>
      </c>
      <c r="G62" s="75"/>
    </row>
    <row r="63" spans="1:14" ht="16.5">
      <c r="B63" s="70" t="s">
        <v>16</v>
      </c>
      <c r="C63" s="127" t="s">
        <v>520</v>
      </c>
      <c r="D63" s="71" t="s">
        <v>263</v>
      </c>
      <c r="E63" s="75"/>
      <c r="F63" s="75" t="s">
        <v>685</v>
      </c>
      <c r="G63" s="75"/>
    </row>
    <row r="64" spans="1:14" ht="16.5">
      <c r="B64" s="70" t="s">
        <v>245</v>
      </c>
      <c r="C64" s="106" t="s">
        <v>588</v>
      </c>
      <c r="D64" s="70" t="s">
        <v>72</v>
      </c>
      <c r="E64" s="75"/>
      <c r="F64" s="75" t="s">
        <v>686</v>
      </c>
      <c r="G64" s="75"/>
    </row>
    <row r="65" spans="2:7">
      <c r="B65" s="70" t="s">
        <v>16</v>
      </c>
      <c r="C65" s="102" t="s">
        <v>575</v>
      </c>
      <c r="D65" s="71" t="s">
        <v>687</v>
      </c>
      <c r="E65" s="75"/>
      <c r="F65" s="75" t="s">
        <v>688</v>
      </c>
      <c r="G65" s="75"/>
    </row>
    <row r="66" spans="2:7">
      <c r="B66" s="70" t="s">
        <v>16</v>
      </c>
      <c r="C66" s="102" t="s">
        <v>542</v>
      </c>
      <c r="D66" s="71" t="s">
        <v>263</v>
      </c>
      <c r="E66" s="75"/>
      <c r="F66" s="75" t="s">
        <v>689</v>
      </c>
      <c r="G66" s="75"/>
    </row>
    <row r="67" spans="2:7" ht="16.5">
      <c r="B67" s="128" t="s">
        <v>16</v>
      </c>
      <c r="C67" s="129" t="s">
        <v>230</v>
      </c>
      <c r="D67" s="71" t="s">
        <v>263</v>
      </c>
      <c r="E67" s="75"/>
      <c r="F67" s="75" t="s">
        <v>690</v>
      </c>
      <c r="G67" s="75"/>
    </row>
    <row r="68" spans="2:7">
      <c r="B68" s="70" t="s">
        <v>16</v>
      </c>
      <c r="C68" s="102" t="s">
        <v>540</v>
      </c>
      <c r="D68" s="70" t="s">
        <v>72</v>
      </c>
      <c r="E68" s="75"/>
      <c r="F68" s="75" t="s">
        <v>690</v>
      </c>
      <c r="G68" s="75"/>
    </row>
    <row r="69" spans="2:7">
      <c r="B69" s="70" t="s">
        <v>16</v>
      </c>
      <c r="C69" s="102" t="s">
        <v>258</v>
      </c>
      <c r="D69" s="70" t="s">
        <v>72</v>
      </c>
      <c r="E69" s="75"/>
      <c r="F69" s="75" t="s">
        <v>690</v>
      </c>
      <c r="G69" s="75"/>
    </row>
    <row r="70" spans="2:7">
      <c r="B70" s="70" t="s">
        <v>16</v>
      </c>
      <c r="C70" s="102" t="s">
        <v>238</v>
      </c>
      <c r="D70" s="71" t="s">
        <v>72</v>
      </c>
      <c r="E70" s="75"/>
      <c r="F70" s="75" t="s">
        <v>690</v>
      </c>
      <c r="G70" s="75"/>
    </row>
    <row r="71" spans="2:7" ht="16.5">
      <c r="B71" s="70" t="s">
        <v>129</v>
      </c>
      <c r="C71" s="106" t="s">
        <v>196</v>
      </c>
      <c r="D71" s="70" t="s">
        <v>72</v>
      </c>
      <c r="E71" s="75"/>
      <c r="F71" s="75" t="s">
        <v>690</v>
      </c>
      <c r="G71" s="75"/>
    </row>
    <row r="72" spans="2:7" ht="16.5">
      <c r="B72" s="70" t="s">
        <v>16</v>
      </c>
      <c r="C72" s="130" t="s">
        <v>565</v>
      </c>
      <c r="D72" s="70" t="s">
        <v>72</v>
      </c>
      <c r="E72" s="75"/>
      <c r="F72" s="75" t="s">
        <v>690</v>
      </c>
      <c r="G72" s="75"/>
    </row>
    <row r="73" spans="2:7">
      <c r="B73" s="70" t="s">
        <v>129</v>
      </c>
      <c r="C73" s="102" t="s">
        <v>577</v>
      </c>
      <c r="D73" s="71" t="s">
        <v>72</v>
      </c>
      <c r="E73" s="75"/>
      <c r="F73" s="75" t="s">
        <v>690</v>
      </c>
      <c r="G73" s="75"/>
    </row>
    <row r="74" spans="2:7">
      <c r="B74" s="70" t="s">
        <v>16</v>
      </c>
      <c r="C74" s="102" t="s">
        <v>208</v>
      </c>
      <c r="D74" s="131" t="s">
        <v>72</v>
      </c>
      <c r="E74" s="75"/>
      <c r="F74" s="75" t="s">
        <v>690</v>
      </c>
      <c r="G74" s="75"/>
    </row>
    <row r="75" spans="2:7" ht="16.5">
      <c r="B75" s="70" t="s">
        <v>16</v>
      </c>
      <c r="C75" s="129" t="s">
        <v>236</v>
      </c>
      <c r="D75" s="71" t="s">
        <v>72</v>
      </c>
      <c r="E75" s="75"/>
      <c r="F75" s="75" t="s">
        <v>690</v>
      </c>
      <c r="G75" s="75"/>
    </row>
    <row r="76" spans="2:7">
      <c r="B76" s="71" t="s">
        <v>129</v>
      </c>
      <c r="C76" s="72" t="s">
        <v>198</v>
      </c>
      <c r="D76" s="70" t="s">
        <v>302</v>
      </c>
      <c r="E76" s="75"/>
      <c r="F76" s="75" t="s">
        <v>691</v>
      </c>
      <c r="G76" s="75"/>
    </row>
    <row r="77" spans="2:7">
      <c r="B77" s="71" t="s">
        <v>129</v>
      </c>
      <c r="C77" s="102" t="s">
        <v>203</v>
      </c>
      <c r="D77" s="70" t="s">
        <v>302</v>
      </c>
      <c r="E77" s="75"/>
      <c r="F77" s="75" t="s">
        <v>691</v>
      </c>
      <c r="G77" s="75"/>
    </row>
    <row r="78" spans="2:7">
      <c r="B78" s="70" t="s">
        <v>16</v>
      </c>
      <c r="C78" s="102" t="s">
        <v>243</v>
      </c>
      <c r="D78" s="70" t="s">
        <v>302</v>
      </c>
      <c r="E78" s="75"/>
      <c r="F78" s="75" t="s">
        <v>691</v>
      </c>
      <c r="G78" s="75"/>
    </row>
    <row r="79" spans="2:7" ht="16.5">
      <c r="B79" s="70" t="s">
        <v>129</v>
      </c>
      <c r="C79" s="106" t="s">
        <v>232</v>
      </c>
      <c r="D79" s="70" t="s">
        <v>692</v>
      </c>
      <c r="E79" s="75"/>
      <c r="F79" s="75" t="s">
        <v>691</v>
      </c>
      <c r="G79" s="75"/>
    </row>
    <row r="80" spans="2:7">
      <c r="B80" s="71" t="s">
        <v>60</v>
      </c>
      <c r="C80" s="72" t="s">
        <v>240</v>
      </c>
      <c r="D80" s="70" t="s">
        <v>693</v>
      </c>
      <c r="E80" s="75"/>
      <c r="F80" s="75" t="s">
        <v>694</v>
      </c>
      <c r="G80" s="75"/>
    </row>
    <row r="81" spans="2:7">
      <c r="B81" s="71" t="s">
        <v>60</v>
      </c>
      <c r="C81" s="72" t="s">
        <v>216</v>
      </c>
      <c r="D81" s="70" t="s">
        <v>693</v>
      </c>
      <c r="E81" s="75"/>
      <c r="F81" s="75" t="s">
        <v>695</v>
      </c>
      <c r="G81" s="75"/>
    </row>
    <row r="82" spans="2:7" ht="16.5">
      <c r="B82" s="70" t="s">
        <v>16</v>
      </c>
      <c r="C82" s="129" t="s">
        <v>272</v>
      </c>
      <c r="D82" s="70" t="s">
        <v>72</v>
      </c>
      <c r="E82" s="75"/>
      <c r="F82" s="75" t="s">
        <v>695</v>
      </c>
      <c r="G82" s="75"/>
    </row>
    <row r="83" spans="2:7">
      <c r="B83" s="70" t="s">
        <v>16</v>
      </c>
      <c r="C83" s="102" t="s">
        <v>582</v>
      </c>
      <c r="D83" s="70" t="s">
        <v>72</v>
      </c>
      <c r="E83" s="75"/>
      <c r="F83" s="75" t="s">
        <v>696</v>
      </c>
      <c r="G83" s="75"/>
    </row>
    <row r="84" spans="2:7" ht="16.5">
      <c r="B84" s="70" t="s">
        <v>16</v>
      </c>
      <c r="C84" s="130" t="s">
        <v>605</v>
      </c>
      <c r="D84" s="70" t="s">
        <v>697</v>
      </c>
      <c r="E84" s="75"/>
      <c r="F84" s="75" t="s">
        <v>698</v>
      </c>
      <c r="G84" s="75"/>
    </row>
    <row r="85" spans="2:7" ht="16.5">
      <c r="B85" s="70" t="s">
        <v>16</v>
      </c>
      <c r="C85" s="129" t="s">
        <v>272</v>
      </c>
      <c r="D85" s="70" t="s">
        <v>699</v>
      </c>
      <c r="E85" s="75"/>
      <c r="F85" s="75" t="s">
        <v>700</v>
      </c>
      <c r="G85" s="75"/>
    </row>
    <row r="86" spans="2:7" ht="16.5">
      <c r="B86" s="70" t="s">
        <v>245</v>
      </c>
      <c r="C86" s="106" t="s">
        <v>588</v>
      </c>
      <c r="D86" s="70" t="s">
        <v>630</v>
      </c>
      <c r="E86" s="75"/>
      <c r="F86" s="75" t="s">
        <v>701</v>
      </c>
      <c r="G86" s="75"/>
    </row>
    <row r="87" spans="2:7" ht="16.5">
      <c r="B87" s="70" t="s">
        <v>330</v>
      </c>
      <c r="C87" s="129" t="s">
        <v>213</v>
      </c>
      <c r="D87" s="148" t="s">
        <v>69</v>
      </c>
      <c r="E87" s="75"/>
      <c r="F87" s="75" t="s">
        <v>702</v>
      </c>
      <c r="G87" s="75"/>
    </row>
    <row r="88" spans="2:7">
      <c r="B88" s="70" t="s">
        <v>16</v>
      </c>
      <c r="C88" s="102" t="s">
        <v>563</v>
      </c>
      <c r="D88" s="70" t="s">
        <v>69</v>
      </c>
      <c r="E88" s="75"/>
      <c r="F88" s="75" t="s">
        <v>703</v>
      </c>
      <c r="G88" s="75"/>
    </row>
    <row r="89" spans="2:7" ht="16.5">
      <c r="B89" s="70" t="s">
        <v>129</v>
      </c>
      <c r="C89" s="129" t="s">
        <v>236</v>
      </c>
      <c r="D89" s="151" t="s">
        <v>704</v>
      </c>
      <c r="E89" s="152"/>
      <c r="F89" s="152" t="s">
        <v>705</v>
      </c>
      <c r="G89" s="152"/>
    </row>
    <row r="90" spans="2:7" ht="16.5">
      <c r="B90" s="70" t="s">
        <v>16</v>
      </c>
      <c r="C90" s="106" t="s">
        <v>603</v>
      </c>
      <c r="D90" s="131" t="s">
        <v>630</v>
      </c>
      <c r="E90" s="152"/>
      <c r="F90" s="152" t="s">
        <v>705</v>
      </c>
      <c r="G90" s="152"/>
    </row>
    <row r="91" spans="2:7" ht="16.5">
      <c r="B91" s="70" t="s">
        <v>129</v>
      </c>
      <c r="C91" s="129" t="s">
        <v>220</v>
      </c>
      <c r="D91" s="131" t="s">
        <v>630</v>
      </c>
      <c r="E91" s="152"/>
      <c r="F91" s="152" t="s">
        <v>705</v>
      </c>
      <c r="G91" s="152"/>
    </row>
    <row r="92" spans="2:7" ht="16.5">
      <c r="B92" s="70" t="s">
        <v>16</v>
      </c>
      <c r="C92" s="153" t="s">
        <v>234</v>
      </c>
      <c r="D92" s="131" t="s">
        <v>630</v>
      </c>
      <c r="E92" s="152"/>
      <c r="F92" s="152" t="s">
        <v>705</v>
      </c>
      <c r="G92" s="152"/>
    </row>
    <row r="93" spans="2:7" ht="16.5">
      <c r="B93" s="70" t="s">
        <v>129</v>
      </c>
      <c r="C93" s="106" t="s">
        <v>593</v>
      </c>
      <c r="D93" s="151" t="s">
        <v>263</v>
      </c>
      <c r="E93" s="152"/>
      <c r="F93" s="152" t="s">
        <v>705</v>
      </c>
      <c r="G93" s="152"/>
    </row>
    <row r="94" spans="2:7" ht="16.5">
      <c r="B94" s="70" t="s">
        <v>129</v>
      </c>
      <c r="C94" s="102" t="s">
        <v>582</v>
      </c>
      <c r="D94" s="151" t="s">
        <v>263</v>
      </c>
      <c r="E94" s="152"/>
      <c r="F94" s="152" t="s">
        <v>705</v>
      </c>
      <c r="G94" s="152"/>
    </row>
    <row r="95" spans="2:7" ht="16.5">
      <c r="B95" s="70" t="s">
        <v>16</v>
      </c>
      <c r="C95" s="153" t="s">
        <v>206</v>
      </c>
      <c r="D95" s="151" t="s">
        <v>263</v>
      </c>
      <c r="E95" s="152"/>
      <c r="F95" s="152" t="s">
        <v>706</v>
      </c>
      <c r="G95" s="152"/>
    </row>
    <row r="96" spans="2:7" ht="16.5">
      <c r="B96" s="70" t="s">
        <v>129</v>
      </c>
      <c r="C96" s="167" t="s">
        <v>605</v>
      </c>
      <c r="D96" s="151" t="s">
        <v>263</v>
      </c>
      <c r="E96" s="152"/>
      <c r="F96" s="152" t="s">
        <v>706</v>
      </c>
      <c r="G96" s="152"/>
    </row>
    <row r="97" spans="1:14" ht="16.5">
      <c r="B97" s="70" t="s">
        <v>129</v>
      </c>
      <c r="C97" s="102" t="s">
        <v>208</v>
      </c>
      <c r="D97" s="151" t="s">
        <v>707</v>
      </c>
      <c r="E97" s="152"/>
      <c r="F97" s="152" t="s">
        <v>708</v>
      </c>
      <c r="G97" s="152"/>
    </row>
    <row r="98" spans="1:14" ht="16.5">
      <c r="B98" s="131" t="s">
        <v>60</v>
      </c>
      <c r="C98" s="129" t="s">
        <v>240</v>
      </c>
      <c r="D98" s="151" t="s">
        <v>263</v>
      </c>
      <c r="E98" s="152"/>
      <c r="F98" s="152" t="s">
        <v>709</v>
      </c>
      <c r="G98" s="152"/>
    </row>
    <row r="99" spans="1:14" ht="16.5">
      <c r="B99" s="131" t="s">
        <v>60</v>
      </c>
      <c r="C99" s="129" t="s">
        <v>216</v>
      </c>
      <c r="D99" s="151" t="s">
        <v>263</v>
      </c>
      <c r="E99" s="152"/>
      <c r="F99" s="152" t="s">
        <v>709</v>
      </c>
      <c r="G99" s="152"/>
    </row>
    <row r="100" spans="1:14" ht="16.5">
      <c r="B100" s="131" t="s">
        <v>25</v>
      </c>
      <c r="C100" s="129" t="s">
        <v>224</v>
      </c>
      <c r="D100" s="151" t="s">
        <v>69</v>
      </c>
      <c r="E100" s="152"/>
      <c r="F100" s="152" t="s">
        <v>709</v>
      </c>
      <c r="G100" s="152"/>
    </row>
    <row r="101" spans="1:14" ht="16.5">
      <c r="B101" s="131" t="s">
        <v>25</v>
      </c>
      <c r="C101" s="169" t="s">
        <v>710</v>
      </c>
      <c r="D101" s="151" t="s">
        <v>69</v>
      </c>
      <c r="E101" s="152"/>
      <c r="F101" s="152" t="s">
        <v>709</v>
      </c>
      <c r="G101" s="152"/>
    </row>
    <row r="102" spans="1:14" ht="16.5">
      <c r="B102" s="131" t="s">
        <v>638</v>
      </c>
      <c r="C102" s="169" t="s">
        <v>646</v>
      </c>
      <c r="D102" s="151" t="s">
        <v>630</v>
      </c>
      <c r="E102" s="152"/>
      <c r="F102" s="152" t="s">
        <v>711</v>
      </c>
      <c r="G102" s="152"/>
    </row>
    <row r="103" spans="1:14" ht="16.5">
      <c r="B103" s="131" t="s">
        <v>638</v>
      </c>
      <c r="C103" s="153" t="s">
        <v>712</v>
      </c>
      <c r="D103" s="151" t="s">
        <v>630</v>
      </c>
      <c r="E103" s="152"/>
      <c r="F103" s="152" t="s">
        <v>711</v>
      </c>
      <c r="G103" s="152"/>
    </row>
    <row r="104" spans="1:14" ht="16.5">
      <c r="B104" s="131" t="s">
        <v>638</v>
      </c>
      <c r="C104" s="153" t="s">
        <v>713</v>
      </c>
      <c r="D104" s="151" t="s">
        <v>263</v>
      </c>
      <c r="E104" s="152"/>
      <c r="F104" s="152" t="s">
        <v>714</v>
      </c>
      <c r="G104" s="152"/>
    </row>
    <row r="105" spans="1:14" ht="16.5">
      <c r="A105" s="6"/>
      <c r="B105" s="70" t="s">
        <v>245</v>
      </c>
      <c r="C105" s="106" t="s">
        <v>227</v>
      </c>
      <c r="D105" s="71">
        <f>VLOOKUP(C105,'Obras Año 2'!C:N,12,0)</f>
        <v>0</v>
      </c>
      <c r="E105" s="71"/>
      <c r="F105" s="74" t="s">
        <v>715</v>
      </c>
      <c r="G105" s="71"/>
      <c r="H105" s="82"/>
      <c r="I105" s="57"/>
      <c r="J105" s="57"/>
      <c r="K105" s="59"/>
      <c r="L105" s="59"/>
      <c r="M105" s="6"/>
      <c r="N105" s="5"/>
    </row>
    <row r="106" spans="1:14" ht="16.5">
      <c r="B106" s="131" t="s">
        <v>638</v>
      </c>
      <c r="C106" s="153" t="s">
        <v>716</v>
      </c>
      <c r="D106" s="151" t="s">
        <v>630</v>
      </c>
      <c r="E106" s="152"/>
      <c r="F106" s="152" t="s">
        <v>717</v>
      </c>
      <c r="G106" s="152"/>
    </row>
    <row r="107" spans="1:14" ht="16.5">
      <c r="B107" s="70" t="s">
        <v>129</v>
      </c>
      <c r="C107" s="106" t="s">
        <v>232</v>
      </c>
      <c r="D107" s="151" t="s">
        <v>704</v>
      </c>
      <c r="E107" s="152"/>
      <c r="F107" s="152" t="s">
        <v>718</v>
      </c>
      <c r="G107" s="152"/>
    </row>
    <row r="108" spans="1:14" ht="16.5">
      <c r="B108" s="131" t="s">
        <v>638</v>
      </c>
      <c r="C108" s="153" t="s">
        <v>719</v>
      </c>
      <c r="D108" s="151" t="s">
        <v>720</v>
      </c>
      <c r="E108" s="152"/>
      <c r="F108" s="152" t="s">
        <v>721</v>
      </c>
      <c r="G108" s="119"/>
    </row>
    <row r="109" spans="1:14" ht="16.5">
      <c r="B109" s="131" t="s">
        <v>638</v>
      </c>
      <c r="C109" s="153" t="s">
        <v>236</v>
      </c>
      <c r="D109" s="151" t="s">
        <v>302</v>
      </c>
      <c r="E109" s="152"/>
      <c r="F109" s="152" t="s">
        <v>722</v>
      </c>
      <c r="G109" s="119"/>
    </row>
  </sheetData>
  <autoFilter ref="A1:N13" xr:uid="{00000000-0009-0000-0000-000005000000}"/>
  <conditionalFormatting sqref="C60">
    <cfRule type="duplicateValues" dxfId="33" priority="39"/>
  </conditionalFormatting>
  <conditionalFormatting sqref="C62">
    <cfRule type="duplicateValues" dxfId="32" priority="38"/>
  </conditionalFormatting>
  <conditionalFormatting sqref="C14">
    <cfRule type="duplicateValues" dxfId="31" priority="34"/>
  </conditionalFormatting>
  <conditionalFormatting sqref="C64">
    <cfRule type="duplicateValues" dxfId="30" priority="26"/>
  </conditionalFormatting>
  <conditionalFormatting sqref="C15">
    <cfRule type="duplicateValues" dxfId="29" priority="25"/>
  </conditionalFormatting>
  <conditionalFormatting sqref="C65">
    <cfRule type="duplicateValues" dxfId="28" priority="23"/>
  </conditionalFormatting>
  <conditionalFormatting sqref="C66">
    <cfRule type="duplicateValues" dxfId="27" priority="22"/>
  </conditionalFormatting>
  <conditionalFormatting sqref="C69">
    <cfRule type="duplicateValues" dxfId="26" priority="21"/>
  </conditionalFormatting>
  <conditionalFormatting sqref="C70">
    <cfRule type="duplicateValues" dxfId="25" priority="20"/>
  </conditionalFormatting>
  <conditionalFormatting sqref="C71">
    <cfRule type="duplicateValues" dxfId="24" priority="19"/>
  </conditionalFormatting>
  <conditionalFormatting sqref="C73">
    <cfRule type="duplicateValues" dxfId="23" priority="18"/>
  </conditionalFormatting>
  <conditionalFormatting sqref="C74">
    <cfRule type="duplicateValues" dxfId="22" priority="17"/>
  </conditionalFormatting>
  <conditionalFormatting sqref="C78">
    <cfRule type="duplicateValues" dxfId="21" priority="15"/>
  </conditionalFormatting>
  <conditionalFormatting sqref="C90">
    <cfRule type="duplicateValues" dxfId="20" priority="14"/>
  </conditionalFormatting>
  <conditionalFormatting sqref="C83">
    <cfRule type="duplicateValues" dxfId="19" priority="13"/>
  </conditionalFormatting>
  <conditionalFormatting sqref="C84">
    <cfRule type="duplicateValues" dxfId="18" priority="10"/>
  </conditionalFormatting>
  <conditionalFormatting sqref="C12">
    <cfRule type="duplicateValues" dxfId="17" priority="9"/>
  </conditionalFormatting>
  <conditionalFormatting sqref="C107">
    <cfRule type="duplicateValues" dxfId="16" priority="8"/>
  </conditionalFormatting>
  <conditionalFormatting sqref="C94">
    <cfRule type="duplicateValues" dxfId="15" priority="7"/>
  </conditionalFormatting>
  <conditionalFormatting sqref="C17">
    <cfRule type="duplicateValues" dxfId="14" priority="6"/>
  </conditionalFormatting>
  <conditionalFormatting sqref="C87">
    <cfRule type="duplicateValues" dxfId="13" priority="5"/>
  </conditionalFormatting>
  <conditionalFormatting sqref="C95 C92">
    <cfRule type="duplicateValues" dxfId="12" priority="1063"/>
  </conditionalFormatting>
  <conditionalFormatting sqref="C88">
    <cfRule type="duplicateValues" dxfId="11" priority="4"/>
  </conditionalFormatting>
  <conditionalFormatting sqref="C98:C100 C20:C31 C108:C109 C106 C103:C104">
    <cfRule type="duplicateValues" dxfId="10" priority="2"/>
  </conditionalFormatting>
  <conditionalFormatting sqref="C21">
    <cfRule type="duplicateValues" dxfId="9" priority="1"/>
  </conditionalFormatting>
  <conditionalFormatting sqref="C96:C97">
    <cfRule type="duplicateValues" dxfId="8" priority="1073"/>
  </conditionalFormatting>
  <pageMargins left="0.7" right="0.7" top="0.75" bottom="0.75" header="0.3" footer="0.3"/>
  <pageSetup paperSize="9" orientation="portrait" r:id="rId1"/>
  <headerFooter>
    <oddFooter>&amp;C&amp;1#&amp;"Calibri"&amp;6&amp;KC0C0C0Documento Claro Colombia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5:C21"/>
  <sheetViews>
    <sheetView topLeftCell="A4" workbookViewId="0">
      <selection activeCell="D22" sqref="D22"/>
    </sheetView>
  </sheetViews>
  <sheetFormatPr defaultColWidth="11.42578125" defaultRowHeight="15"/>
  <cols>
    <col min="2" max="2" width="21.85546875" customWidth="1"/>
    <col min="3" max="3" width="24.7109375" customWidth="1"/>
  </cols>
  <sheetData>
    <row r="5" spans="1:3">
      <c r="A5" s="170" t="s">
        <v>1</v>
      </c>
      <c r="B5" s="170" t="s">
        <v>2</v>
      </c>
      <c r="C5" s="170" t="s">
        <v>723</v>
      </c>
    </row>
    <row r="6" spans="1:3">
      <c r="A6" s="31" t="s">
        <v>245</v>
      </c>
      <c r="B6" s="30" t="s">
        <v>724</v>
      </c>
      <c r="C6" s="171">
        <v>44623</v>
      </c>
    </row>
    <row r="7" spans="1:3" ht="16.5">
      <c r="A7" s="26" t="s">
        <v>129</v>
      </c>
      <c r="B7" s="101" t="s">
        <v>590</v>
      </c>
      <c r="C7" s="171">
        <v>44624</v>
      </c>
    </row>
    <row r="8" spans="1:3" ht="16.5">
      <c r="A8" s="26" t="s">
        <v>129</v>
      </c>
      <c r="B8" s="83" t="s">
        <v>593</v>
      </c>
      <c r="C8" s="171">
        <v>44624</v>
      </c>
    </row>
    <row r="9" spans="1:3">
      <c r="A9" s="26" t="s">
        <v>60</v>
      </c>
      <c r="B9" s="89" t="s">
        <v>595</v>
      </c>
      <c r="C9" s="171">
        <v>44629</v>
      </c>
    </row>
    <row r="10" spans="1:3" ht="16.5">
      <c r="A10" s="26" t="s">
        <v>129</v>
      </c>
      <c r="B10" s="101" t="s">
        <v>597</v>
      </c>
      <c r="C10" s="171">
        <v>44630</v>
      </c>
    </row>
    <row r="11" spans="1:3">
      <c r="A11" s="26" t="s">
        <v>129</v>
      </c>
      <c r="B11" s="44" t="s">
        <v>599</v>
      </c>
      <c r="C11" s="171">
        <v>44634</v>
      </c>
    </row>
    <row r="12" spans="1:3">
      <c r="A12" s="26" t="s">
        <v>25</v>
      </c>
      <c r="B12" s="44" t="s">
        <v>601</v>
      </c>
      <c r="C12" s="171">
        <v>44635</v>
      </c>
    </row>
    <row r="13" spans="1:3" ht="16.5">
      <c r="A13" s="26" t="s">
        <v>129</v>
      </c>
      <c r="B13" s="150" t="s">
        <v>603</v>
      </c>
      <c r="C13" s="171">
        <v>44636</v>
      </c>
    </row>
    <row r="14" spans="1:3" ht="16.5">
      <c r="A14" s="26" t="s">
        <v>129</v>
      </c>
      <c r="B14" s="175" t="s">
        <v>605</v>
      </c>
      <c r="C14" s="171">
        <v>44637</v>
      </c>
    </row>
    <row r="15" spans="1:3">
      <c r="A15" s="30"/>
      <c r="B15" s="30"/>
      <c r="C15" s="30"/>
    </row>
    <row r="16" spans="1:3">
      <c r="A16" s="30"/>
      <c r="B16" s="30"/>
      <c r="C16" s="30"/>
    </row>
    <row r="17" spans="1:3">
      <c r="A17" s="30"/>
      <c r="B17" s="30"/>
      <c r="C17" s="30"/>
    </row>
    <row r="18" spans="1:3">
      <c r="A18" s="30"/>
      <c r="B18" s="30"/>
      <c r="C18" s="30"/>
    </row>
    <row r="19" spans="1:3">
      <c r="A19" s="30"/>
      <c r="B19" s="30"/>
      <c r="C19" s="30"/>
    </row>
    <row r="20" spans="1:3">
      <c r="A20" s="30"/>
      <c r="B20" s="30"/>
      <c r="C20" s="30"/>
    </row>
    <row r="21" spans="1:3">
      <c r="A21" s="30"/>
      <c r="B21" s="30"/>
      <c r="C21" s="30"/>
    </row>
  </sheetData>
  <conditionalFormatting sqref="B9">
    <cfRule type="duplicateValues" dxfId="7" priority="6"/>
  </conditionalFormatting>
  <conditionalFormatting sqref="B10">
    <cfRule type="duplicateValues" dxfId="6" priority="5"/>
  </conditionalFormatting>
  <conditionalFormatting sqref="B11">
    <cfRule type="duplicateValues" dxfId="5" priority="4"/>
  </conditionalFormatting>
  <conditionalFormatting sqref="B12">
    <cfRule type="duplicateValues" dxfId="4" priority="3"/>
  </conditionalFormatting>
  <conditionalFormatting sqref="B13">
    <cfRule type="duplicateValues" dxfId="3" priority="2"/>
  </conditionalFormatting>
  <conditionalFormatting sqref="B14">
    <cfRule type="duplicateValues" dxfId="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topLeftCell="B1" workbookViewId="0">
      <selection activeCell="B3" sqref="B3"/>
    </sheetView>
  </sheetViews>
  <sheetFormatPr defaultColWidth="11.42578125" defaultRowHeight="15"/>
  <cols>
    <col min="1" max="1" width="14" customWidth="1"/>
    <col min="2" max="2" width="17.28515625" customWidth="1"/>
    <col min="3" max="3" width="15.85546875" customWidth="1"/>
    <col min="4" max="4" width="13.28515625" customWidth="1"/>
    <col min="6" max="6" width="54.140625" customWidth="1"/>
    <col min="8" max="8" width="13.85546875" customWidth="1"/>
    <col min="9" max="9" width="14.140625" customWidth="1"/>
    <col min="11" max="11" width="14.5703125" customWidth="1"/>
  </cols>
  <sheetData>
    <row r="1" spans="1:11" ht="27" customHeight="1">
      <c r="A1" s="97" t="s">
        <v>1</v>
      </c>
      <c r="B1" s="97" t="s">
        <v>2</v>
      </c>
      <c r="C1" s="9" t="s">
        <v>109</v>
      </c>
      <c r="D1" s="9" t="s">
        <v>110</v>
      </c>
      <c r="E1" s="9" t="s">
        <v>385</v>
      </c>
      <c r="F1" s="9" t="s">
        <v>386</v>
      </c>
      <c r="G1" s="9" t="s">
        <v>117</v>
      </c>
      <c r="H1" s="9" t="s">
        <v>388</v>
      </c>
      <c r="I1" s="9" t="s">
        <v>389</v>
      </c>
      <c r="J1" s="9" t="s">
        <v>390</v>
      </c>
      <c r="K1" s="9" t="s">
        <v>391</v>
      </c>
    </row>
    <row r="2" spans="1:11">
      <c r="A2" s="33" t="s">
        <v>16</v>
      </c>
      <c r="B2" s="115" t="s">
        <v>483</v>
      </c>
      <c r="C2" s="80" t="s">
        <v>725</v>
      </c>
      <c r="D2" s="43" t="s">
        <v>725</v>
      </c>
      <c r="E2" s="43"/>
      <c r="F2" s="33" t="s">
        <v>725</v>
      </c>
      <c r="G2" s="43"/>
      <c r="H2" s="66">
        <v>44517</v>
      </c>
      <c r="I2" s="43"/>
      <c r="J2" s="43"/>
      <c r="K2" s="43"/>
    </row>
    <row r="3" spans="1:11">
      <c r="A3" s="33" t="s">
        <v>16</v>
      </c>
      <c r="B3" s="115" t="s">
        <v>726</v>
      </c>
      <c r="C3" s="33" t="s">
        <v>397</v>
      </c>
      <c r="D3" s="33" t="s">
        <v>397</v>
      </c>
      <c r="E3" s="43"/>
      <c r="F3" s="33" t="s">
        <v>397</v>
      </c>
      <c r="G3" s="43"/>
      <c r="H3" s="66">
        <v>44258</v>
      </c>
      <c r="I3" s="43"/>
      <c r="J3" s="43"/>
      <c r="K3" s="43"/>
    </row>
    <row r="4" spans="1:11">
      <c r="A4" s="33" t="s">
        <v>16</v>
      </c>
      <c r="B4" s="115" t="s">
        <v>727</v>
      </c>
      <c r="C4" s="33" t="s">
        <v>397</v>
      </c>
      <c r="D4" s="33" t="s">
        <v>397</v>
      </c>
      <c r="E4" s="43"/>
      <c r="F4" s="33" t="s">
        <v>397</v>
      </c>
      <c r="G4" s="43"/>
      <c r="H4" s="66">
        <v>44229</v>
      </c>
      <c r="I4" s="43"/>
      <c r="J4" s="43"/>
      <c r="K4" s="43"/>
    </row>
    <row r="5" spans="1:11">
      <c r="A5" s="33" t="s">
        <v>326</v>
      </c>
      <c r="B5" s="115" t="s">
        <v>728</v>
      </c>
      <c r="C5" s="33" t="s">
        <v>397</v>
      </c>
      <c r="D5" s="33" t="s">
        <v>397</v>
      </c>
      <c r="E5" s="43"/>
      <c r="F5" s="33" t="s">
        <v>397</v>
      </c>
      <c r="G5" s="43"/>
      <c r="H5" s="66">
        <v>44467</v>
      </c>
      <c r="I5" s="43"/>
      <c r="J5" s="43"/>
      <c r="K5" s="43"/>
    </row>
    <row r="6" spans="1:11">
      <c r="A6" s="33" t="s">
        <v>16</v>
      </c>
      <c r="B6" s="115" t="s">
        <v>473</v>
      </c>
      <c r="C6" s="80" t="s">
        <v>725</v>
      </c>
      <c r="D6" s="80" t="s">
        <v>725</v>
      </c>
      <c r="E6" s="43"/>
      <c r="F6" s="33" t="s">
        <v>725</v>
      </c>
      <c r="G6" s="43"/>
      <c r="H6" s="66">
        <v>44515</v>
      </c>
      <c r="I6" s="43"/>
      <c r="J6" s="43"/>
      <c r="K6" s="43"/>
    </row>
    <row r="7" spans="1:11">
      <c r="A7" s="33" t="s">
        <v>16</v>
      </c>
      <c r="B7" s="115" t="s">
        <v>486</v>
      </c>
      <c r="C7" s="80" t="s">
        <v>725</v>
      </c>
      <c r="D7" s="80" t="s">
        <v>725</v>
      </c>
      <c r="E7" s="43"/>
      <c r="F7" s="33" t="s">
        <v>725</v>
      </c>
      <c r="G7" s="43"/>
      <c r="H7" s="66">
        <v>44518</v>
      </c>
      <c r="I7" s="43"/>
      <c r="J7" s="43"/>
      <c r="K7" s="43"/>
    </row>
    <row r="8" spans="1:11">
      <c r="A8" s="133" t="s">
        <v>16</v>
      </c>
      <c r="B8" s="134" t="s">
        <v>729</v>
      </c>
      <c r="C8" s="39">
        <v>44446</v>
      </c>
      <c r="D8" s="39">
        <v>44456</v>
      </c>
      <c r="E8" s="36" t="s">
        <v>27</v>
      </c>
      <c r="F8" s="35" t="s">
        <v>730</v>
      </c>
      <c r="G8" s="80" t="s">
        <v>42</v>
      </c>
      <c r="H8" s="66">
        <v>44575</v>
      </c>
      <c r="I8" s="39">
        <v>44575</v>
      </c>
      <c r="J8" s="139">
        <v>44587</v>
      </c>
      <c r="K8" s="43"/>
    </row>
    <row r="9" spans="1:11">
      <c r="A9" s="30"/>
      <c r="B9" s="30"/>
      <c r="C9" s="30"/>
      <c r="D9" s="30"/>
      <c r="E9" s="30"/>
      <c r="F9" s="30"/>
      <c r="G9" s="30"/>
      <c r="H9" s="30"/>
      <c r="I9" s="30"/>
      <c r="J9" s="30"/>
      <c r="K9" s="30"/>
    </row>
    <row r="10" spans="1:11">
      <c r="A10" s="30"/>
      <c r="B10" s="30"/>
      <c r="C10" s="30"/>
      <c r="D10" s="30"/>
      <c r="E10" s="30"/>
      <c r="F10" s="30"/>
      <c r="G10" s="30"/>
      <c r="H10" s="30"/>
      <c r="I10" s="30"/>
      <c r="J10" s="30"/>
      <c r="K10" s="30"/>
    </row>
    <row r="11" spans="1:11">
      <c r="A11" s="30"/>
      <c r="B11" s="30"/>
      <c r="C11" s="30"/>
      <c r="D11" s="30"/>
      <c r="E11" s="30"/>
      <c r="F11" s="30"/>
      <c r="G11" s="30"/>
      <c r="H11" s="30"/>
      <c r="I11" s="30"/>
      <c r="J11" s="30"/>
      <c r="K11" s="30"/>
    </row>
    <row r="12" spans="1:11">
      <c r="A12" s="30"/>
      <c r="B12" s="30"/>
      <c r="C12" s="30"/>
      <c r="D12" s="30"/>
      <c r="E12" s="30"/>
      <c r="F12" s="30"/>
      <c r="G12" s="30"/>
      <c r="H12" s="30"/>
      <c r="I12" s="30"/>
      <c r="J12" s="30"/>
      <c r="K12" s="30"/>
    </row>
    <row r="13" spans="1:11">
      <c r="A13" s="30"/>
      <c r="B13" s="30"/>
      <c r="C13" s="30"/>
      <c r="D13" s="30"/>
      <c r="E13" s="30"/>
      <c r="F13" s="30"/>
      <c r="G13" s="30"/>
      <c r="H13" s="30"/>
      <c r="I13" s="30"/>
      <c r="J13" s="30"/>
      <c r="K13" s="30"/>
    </row>
    <row r="14" spans="1:11">
      <c r="A14" s="30"/>
      <c r="B14" s="30"/>
      <c r="C14" s="30"/>
      <c r="D14" s="30"/>
      <c r="E14" s="30"/>
      <c r="F14" s="30"/>
      <c r="G14" s="30"/>
      <c r="H14" s="30"/>
      <c r="I14" s="30"/>
      <c r="J14" s="30"/>
      <c r="K14" s="30"/>
    </row>
    <row r="15" spans="1:11">
      <c r="A15" s="30"/>
      <c r="B15" s="30"/>
      <c r="C15" s="30"/>
      <c r="D15" s="30"/>
      <c r="E15" s="30"/>
      <c r="F15" s="30"/>
      <c r="G15" s="30"/>
      <c r="H15" s="30"/>
      <c r="I15" s="30"/>
      <c r="J15" s="30"/>
      <c r="K15" s="30"/>
    </row>
    <row r="16" spans="1:11">
      <c r="A16" s="30"/>
      <c r="B16" s="30"/>
      <c r="C16" s="30"/>
      <c r="D16" s="30"/>
      <c r="E16" s="30"/>
      <c r="F16" s="30"/>
      <c r="G16" s="30"/>
      <c r="H16" s="30"/>
      <c r="I16" s="30"/>
      <c r="J16" s="30"/>
      <c r="K16" s="30"/>
    </row>
    <row r="17" spans="1:11">
      <c r="A17" s="30"/>
      <c r="B17" s="30"/>
      <c r="C17" s="30"/>
      <c r="D17" s="30"/>
      <c r="E17" s="30"/>
      <c r="F17" s="30"/>
      <c r="G17" s="30"/>
      <c r="H17" s="30"/>
      <c r="I17" s="30"/>
      <c r="J17" s="30"/>
      <c r="K17" s="30"/>
    </row>
    <row r="18" spans="1:11">
      <c r="A18" s="30"/>
      <c r="B18" s="30"/>
      <c r="C18" s="30"/>
      <c r="D18" s="30"/>
      <c r="E18" s="30"/>
      <c r="F18" s="30"/>
      <c r="G18" s="30"/>
      <c r="H18" s="30"/>
      <c r="I18" s="30"/>
      <c r="J18" s="30"/>
      <c r="K18" s="30"/>
    </row>
    <row r="19" spans="1:11">
      <c r="A19" s="30"/>
      <c r="B19" s="30"/>
      <c r="C19" s="30"/>
      <c r="D19" s="30"/>
      <c r="E19" s="30"/>
      <c r="F19" s="30"/>
      <c r="G19" s="30"/>
      <c r="H19" s="30"/>
      <c r="I19" s="30"/>
      <c r="J19" s="30"/>
      <c r="K19" s="30"/>
    </row>
    <row r="20" spans="1:11">
      <c r="A20" s="30"/>
      <c r="B20" s="30"/>
      <c r="C20" s="30"/>
      <c r="D20" s="30"/>
      <c r="E20" s="30"/>
      <c r="F20" s="30"/>
      <c r="G20" s="30"/>
      <c r="H20" s="30"/>
      <c r="I20" s="30"/>
      <c r="J20" s="30"/>
      <c r="K20" s="30"/>
    </row>
    <row r="21" spans="1:11">
      <c r="A21" s="30"/>
      <c r="B21" s="30"/>
      <c r="C21" s="30"/>
      <c r="D21" s="30"/>
      <c r="E21" s="30"/>
      <c r="F21" s="30"/>
      <c r="G21" s="30"/>
      <c r="H21" s="30"/>
      <c r="I21" s="30"/>
      <c r="J21" s="30"/>
      <c r="K21" s="30"/>
    </row>
    <row r="22" spans="1:11">
      <c r="A22" s="30"/>
      <c r="B22" s="30"/>
      <c r="C22" s="30"/>
      <c r="D22" s="30"/>
      <c r="E22" s="30"/>
      <c r="F22" s="30"/>
      <c r="G22" s="30"/>
      <c r="H22" s="30"/>
      <c r="I22" s="30"/>
      <c r="J22" s="30"/>
      <c r="K22" s="30"/>
    </row>
    <row r="23" spans="1:11">
      <c r="A23" s="30"/>
      <c r="B23" s="30"/>
      <c r="C23" s="30"/>
      <c r="D23" s="30"/>
      <c r="E23" s="30"/>
      <c r="F23" s="30"/>
      <c r="G23" s="30"/>
      <c r="H23" s="30"/>
      <c r="I23" s="30"/>
      <c r="J23" s="30"/>
      <c r="K23" s="30"/>
    </row>
    <row r="24" spans="1:11">
      <c r="A24" s="30"/>
      <c r="B24" s="30"/>
      <c r="C24" s="30"/>
      <c r="D24" s="30"/>
      <c r="E24" s="30"/>
      <c r="F24" s="30"/>
      <c r="G24" s="30"/>
      <c r="H24" s="30"/>
      <c r="I24" s="30"/>
      <c r="J24" s="30"/>
      <c r="K24" s="30"/>
    </row>
    <row r="25" spans="1:11">
      <c r="A25" s="30"/>
      <c r="B25" s="30"/>
      <c r="C25" s="30"/>
      <c r="D25" s="30"/>
      <c r="E25" s="30"/>
      <c r="F25" s="30"/>
      <c r="G25" s="30"/>
      <c r="H25" s="30"/>
      <c r="I25" s="30"/>
      <c r="J25" s="30"/>
      <c r="K25" s="30"/>
    </row>
    <row r="26" spans="1:11">
      <c r="A26" s="30"/>
      <c r="B26" s="30"/>
      <c r="C26" s="30"/>
      <c r="D26" s="30"/>
      <c r="E26" s="30"/>
      <c r="F26" s="30"/>
      <c r="G26" s="30"/>
      <c r="H26" s="30"/>
      <c r="I26" s="30"/>
      <c r="J26" s="30"/>
      <c r="K26" s="30"/>
    </row>
    <row r="27" spans="1:11">
      <c r="A27" s="30"/>
      <c r="B27" s="30"/>
      <c r="C27" s="30"/>
      <c r="D27" s="30"/>
      <c r="E27" s="30"/>
      <c r="F27" s="30"/>
      <c r="G27" s="30"/>
      <c r="H27" s="30"/>
      <c r="I27" s="30"/>
      <c r="J27" s="30"/>
      <c r="K27" s="30"/>
    </row>
    <row r="28" spans="1:11">
      <c r="A28" s="30"/>
      <c r="B28" s="30"/>
      <c r="C28" s="30"/>
      <c r="D28" s="30"/>
      <c r="E28" s="30"/>
      <c r="F28" s="30"/>
      <c r="G28" s="30"/>
      <c r="H28" s="30"/>
      <c r="I28" s="30"/>
      <c r="J28" s="30"/>
      <c r="K28" s="30"/>
    </row>
    <row r="29" spans="1:11">
      <c r="A29" s="30"/>
      <c r="B29" s="30"/>
      <c r="C29" s="30"/>
      <c r="D29" s="30"/>
      <c r="E29" s="30"/>
      <c r="F29" s="30"/>
      <c r="G29" s="30"/>
      <c r="H29" s="30"/>
      <c r="I29" s="30"/>
      <c r="J29" s="30"/>
      <c r="K29" s="30"/>
    </row>
    <row r="30" spans="1:11">
      <c r="A30" s="30"/>
      <c r="B30" s="30"/>
      <c r="C30" s="30"/>
      <c r="D30" s="30"/>
      <c r="E30" s="30"/>
      <c r="F30" s="30"/>
      <c r="G30" s="30"/>
      <c r="H30" s="30"/>
      <c r="I30" s="30"/>
      <c r="J30" s="30"/>
      <c r="K30" s="30"/>
    </row>
    <row r="31" spans="1:11">
      <c r="A31" s="30"/>
      <c r="B31" s="30"/>
      <c r="C31" s="30"/>
      <c r="D31" s="30"/>
      <c r="E31" s="30"/>
      <c r="F31" s="30"/>
      <c r="G31" s="30"/>
      <c r="H31" s="30"/>
      <c r="I31" s="30"/>
      <c r="J31" s="30"/>
      <c r="K31" s="30"/>
    </row>
    <row r="32" spans="1:11">
      <c r="A32" s="30"/>
      <c r="B32" s="30"/>
      <c r="C32" s="30"/>
      <c r="D32" s="30"/>
      <c r="E32" s="30"/>
      <c r="F32" s="30"/>
      <c r="G32" s="30"/>
      <c r="H32" s="30"/>
      <c r="I32" s="30"/>
      <c r="J32" s="30"/>
      <c r="K32" s="30"/>
    </row>
    <row r="33" spans="1:11">
      <c r="A33" s="30"/>
      <c r="B33" s="30"/>
      <c r="C33" s="30"/>
      <c r="D33" s="30"/>
      <c r="E33" s="30"/>
      <c r="F33" s="30"/>
      <c r="G33" s="30"/>
      <c r="H33" s="30"/>
      <c r="I33" s="30"/>
      <c r="J33" s="30"/>
      <c r="K33" s="30"/>
    </row>
    <row r="34" spans="1:11">
      <c r="A34" s="30"/>
      <c r="B34" s="30"/>
      <c r="C34" s="30"/>
      <c r="D34" s="30"/>
      <c r="E34" s="30"/>
      <c r="F34" s="30"/>
      <c r="G34" s="30"/>
      <c r="H34" s="30"/>
      <c r="I34" s="30"/>
      <c r="J34" s="30"/>
      <c r="K34" s="30"/>
    </row>
    <row r="35" spans="1:11">
      <c r="A35" s="30"/>
      <c r="B35" s="30"/>
      <c r="C35" s="30"/>
      <c r="D35" s="30"/>
      <c r="E35" s="30"/>
      <c r="F35" s="30"/>
      <c r="G35" s="30"/>
      <c r="H35" s="30"/>
      <c r="I35" s="30"/>
      <c r="J35" s="30"/>
      <c r="K35" s="30"/>
    </row>
    <row r="36" spans="1:11">
      <c r="A36" s="30"/>
      <c r="B36" s="30"/>
      <c r="C36" s="30"/>
      <c r="D36" s="30"/>
      <c r="E36" s="30"/>
      <c r="F36" s="30"/>
      <c r="G36" s="30"/>
      <c r="H36" s="30"/>
      <c r="I36" s="30"/>
      <c r="J36" s="30"/>
      <c r="K36" s="30"/>
    </row>
    <row r="37" spans="1:11">
      <c r="A37" s="30"/>
      <c r="B37" s="30"/>
      <c r="C37" s="30"/>
      <c r="D37" s="30"/>
      <c r="E37" s="30"/>
      <c r="F37" s="30"/>
      <c r="G37" s="30"/>
      <c r="H37" s="30"/>
      <c r="I37" s="30"/>
      <c r="J37" s="30"/>
      <c r="K37" s="30"/>
    </row>
    <row r="38" spans="1:11">
      <c r="A38" s="30"/>
      <c r="B38" s="30"/>
      <c r="C38" s="30"/>
      <c r="D38" s="30"/>
      <c r="E38" s="30"/>
      <c r="F38" s="30"/>
      <c r="G38" s="30"/>
      <c r="H38" s="30"/>
      <c r="I38" s="30"/>
      <c r="J38" s="30"/>
      <c r="K38" s="30"/>
    </row>
    <row r="39" spans="1:11">
      <c r="A39" s="30"/>
      <c r="B39" s="30"/>
      <c r="C39" s="30"/>
      <c r="D39" s="30"/>
      <c r="E39" s="30"/>
      <c r="F39" s="30"/>
      <c r="G39" s="30"/>
      <c r="H39" s="30"/>
      <c r="I39" s="30"/>
      <c r="J39" s="30"/>
      <c r="K39" s="30"/>
    </row>
    <row r="40" spans="1:11">
      <c r="A40" s="30"/>
      <c r="B40" s="30"/>
      <c r="C40" s="30"/>
      <c r="D40" s="30"/>
      <c r="E40" s="30"/>
      <c r="F40" s="30"/>
      <c r="G40" s="30"/>
      <c r="H40" s="30"/>
      <c r="I40" s="30"/>
      <c r="J40" s="30"/>
      <c r="K40" s="30"/>
    </row>
    <row r="41" spans="1:11">
      <c r="A41" s="30"/>
      <c r="B41" s="30"/>
      <c r="C41" s="30"/>
      <c r="D41" s="30"/>
      <c r="E41" s="30"/>
      <c r="F41" s="30"/>
      <c r="G41" s="30"/>
      <c r="H41" s="30"/>
      <c r="I41" s="30"/>
      <c r="J41" s="30"/>
      <c r="K41" s="30"/>
    </row>
    <row r="42" spans="1:11">
      <c r="A42" s="30"/>
      <c r="B42" s="30"/>
      <c r="C42" s="30"/>
      <c r="D42" s="30"/>
      <c r="E42" s="30"/>
      <c r="F42" s="30"/>
      <c r="G42" s="30"/>
      <c r="H42" s="30"/>
      <c r="I42" s="30"/>
      <c r="J42" s="30"/>
      <c r="K42" s="30"/>
    </row>
    <row r="43" spans="1:11">
      <c r="A43" s="30"/>
      <c r="B43" s="30"/>
      <c r="C43" s="30"/>
      <c r="D43" s="30"/>
      <c r="E43" s="30"/>
      <c r="F43" s="30"/>
      <c r="G43" s="30"/>
      <c r="H43" s="30"/>
      <c r="I43" s="30"/>
      <c r="J43" s="30"/>
      <c r="K43" s="30"/>
    </row>
    <row r="44" spans="1:11">
      <c r="A44" s="30"/>
      <c r="B44" s="30"/>
      <c r="C44" s="30"/>
      <c r="D44" s="30"/>
      <c r="E44" s="30"/>
      <c r="F44" s="30"/>
      <c r="G44" s="30"/>
      <c r="H44" s="30"/>
      <c r="I44" s="30"/>
      <c r="J44" s="30"/>
      <c r="K44" s="30"/>
    </row>
    <row r="45" spans="1:11">
      <c r="A45" s="30"/>
      <c r="B45" s="30"/>
      <c r="C45" s="30"/>
      <c r="D45" s="30"/>
      <c r="E45" s="30"/>
      <c r="F45" s="30"/>
      <c r="G45" s="30"/>
      <c r="H45" s="30"/>
      <c r="I45" s="30"/>
      <c r="J45" s="30"/>
      <c r="K45" s="30"/>
    </row>
    <row r="46" spans="1:11">
      <c r="A46" s="30"/>
      <c r="B46" s="30"/>
      <c r="C46" s="30"/>
      <c r="D46" s="30"/>
      <c r="E46" s="30"/>
      <c r="F46" s="30"/>
      <c r="G46" s="30"/>
      <c r="H46" s="30"/>
      <c r="I46" s="30"/>
      <c r="J46" s="30"/>
      <c r="K46" s="30"/>
    </row>
    <row r="47" spans="1:11">
      <c r="A47" s="30"/>
      <c r="B47" s="30"/>
      <c r="C47" s="30"/>
      <c r="D47" s="30"/>
      <c r="E47" s="30"/>
      <c r="F47" s="30"/>
      <c r="G47" s="30"/>
      <c r="H47" s="30"/>
      <c r="I47" s="30"/>
      <c r="J47" s="30"/>
      <c r="K47" s="30"/>
    </row>
    <row r="48" spans="1:11">
      <c r="A48" s="30"/>
      <c r="B48" s="30"/>
      <c r="C48" s="30"/>
      <c r="D48" s="30"/>
      <c r="E48" s="30"/>
      <c r="F48" s="30"/>
      <c r="G48" s="30"/>
      <c r="H48" s="30"/>
      <c r="I48" s="30"/>
      <c r="J48" s="30"/>
      <c r="K48" s="30"/>
    </row>
    <row r="49" spans="1:11">
      <c r="A49" s="30"/>
      <c r="B49" s="30"/>
      <c r="C49" s="30"/>
      <c r="D49" s="30"/>
      <c r="E49" s="30"/>
      <c r="F49" s="30"/>
      <c r="G49" s="30"/>
      <c r="H49" s="30"/>
      <c r="I49" s="30"/>
      <c r="J49" s="30"/>
      <c r="K49" s="30"/>
    </row>
    <row r="50" spans="1:11">
      <c r="A50" s="30"/>
      <c r="B50" s="30"/>
      <c r="C50" s="30"/>
      <c r="D50" s="30"/>
      <c r="E50" s="30"/>
      <c r="F50" s="30"/>
      <c r="G50" s="30"/>
      <c r="H50" s="30"/>
      <c r="I50" s="30"/>
      <c r="J50" s="30"/>
      <c r="K50" s="30"/>
    </row>
    <row r="51" spans="1:11">
      <c r="A51" s="30"/>
      <c r="B51" s="30"/>
      <c r="C51" s="30"/>
      <c r="D51" s="30"/>
      <c r="E51" s="30"/>
      <c r="F51" s="30"/>
      <c r="G51" s="30"/>
      <c r="H51" s="30"/>
      <c r="I51" s="30"/>
      <c r="J51" s="30"/>
      <c r="K51" s="30"/>
    </row>
    <row r="52" spans="1:11">
      <c r="A52" s="30"/>
      <c r="B52" s="30"/>
      <c r="C52" s="30"/>
      <c r="D52" s="30"/>
      <c r="E52" s="30"/>
      <c r="F52" s="30"/>
      <c r="G52" s="30"/>
      <c r="H52" s="30"/>
      <c r="I52" s="30"/>
      <c r="J52" s="30"/>
      <c r="K52" s="30"/>
    </row>
    <row r="53" spans="1:11">
      <c r="A53" s="30"/>
      <c r="B53" s="30"/>
      <c r="C53" s="30"/>
      <c r="D53" s="30"/>
      <c r="E53" s="30"/>
      <c r="F53" s="30"/>
      <c r="G53" s="30"/>
      <c r="H53" s="30"/>
      <c r="I53" s="30"/>
      <c r="J53" s="30"/>
      <c r="K53" s="30"/>
    </row>
    <row r="54" spans="1:11">
      <c r="A54" s="30"/>
      <c r="B54" s="30"/>
      <c r="C54" s="30"/>
      <c r="D54" s="30"/>
      <c r="E54" s="30"/>
      <c r="F54" s="30"/>
      <c r="G54" s="30"/>
      <c r="H54" s="30"/>
      <c r="I54" s="30"/>
      <c r="J54" s="30"/>
      <c r="K54" s="30"/>
    </row>
    <row r="55" spans="1:11">
      <c r="A55" s="30"/>
      <c r="B55" s="30"/>
      <c r="C55" s="30"/>
      <c r="D55" s="30"/>
      <c r="E55" s="30"/>
      <c r="F55" s="30"/>
      <c r="G55" s="30"/>
      <c r="H55" s="30"/>
      <c r="I55" s="30"/>
      <c r="J55" s="30"/>
      <c r="K55" s="30"/>
    </row>
    <row r="56" spans="1:11">
      <c r="A56" s="30"/>
      <c r="B56" s="30"/>
      <c r="C56" s="30"/>
      <c r="D56" s="30"/>
      <c r="E56" s="30"/>
      <c r="F56" s="30"/>
      <c r="G56" s="30"/>
      <c r="H56" s="30"/>
      <c r="I56" s="30"/>
      <c r="J56" s="30"/>
      <c r="K56" s="30"/>
    </row>
    <row r="57" spans="1:11">
      <c r="A57" s="30"/>
      <c r="B57" s="30"/>
      <c r="C57" s="30"/>
      <c r="D57" s="30"/>
      <c r="E57" s="30"/>
      <c r="F57" s="30"/>
      <c r="G57" s="30"/>
      <c r="H57" s="30"/>
      <c r="I57" s="30"/>
      <c r="J57" s="30"/>
      <c r="K57" s="30"/>
    </row>
    <row r="58" spans="1:11">
      <c r="A58" s="30"/>
      <c r="B58" s="30"/>
      <c r="C58" s="30"/>
      <c r="D58" s="30"/>
      <c r="E58" s="30"/>
      <c r="F58" s="30"/>
      <c r="G58" s="30"/>
      <c r="H58" s="30"/>
      <c r="I58" s="30"/>
      <c r="J58" s="30"/>
      <c r="K58" s="30"/>
    </row>
  </sheetData>
  <conditionalFormatting sqref="B1">
    <cfRule type="duplicateValues" dxfId="1" priority="2"/>
  </conditionalFormatting>
  <conditionalFormatting sqref="B8">
    <cfRule type="duplicateValues" dxfId="0" priority="1"/>
  </conditionalFormatting>
  <pageMargins left="0.7" right="0.7" top="0.75" bottom="0.75" header="0.3" footer="0.3"/>
  <pageSetup paperSize="9" orientation="portrait" r:id="rId1"/>
  <headerFooter>
    <oddFooter>&amp;C&amp;1#&amp;"Calibri"&amp;6&amp;KC0C0C0Documento Claro Colombia</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
  <sheetViews>
    <sheetView topLeftCell="A19" workbookViewId="0">
      <selection activeCell="D40" sqref="D40"/>
    </sheetView>
  </sheetViews>
  <sheetFormatPr defaultColWidth="11.42578125" defaultRowHeight="15"/>
  <cols>
    <col min="1" max="1" width="34.5703125" bestFit="1" customWidth="1"/>
    <col min="2" max="2" width="19.140625" bestFit="1" customWidth="1"/>
    <col min="4" max="4" width="30.140625" bestFit="1" customWidth="1"/>
    <col min="5" max="5" width="18.5703125" customWidth="1"/>
  </cols>
  <sheetData>
    <row r="1" spans="1:2">
      <c r="A1" s="181" t="s">
        <v>731</v>
      </c>
      <c r="B1" s="181"/>
    </row>
    <row r="2" spans="1:2">
      <c r="A2" s="32" t="s">
        <v>5</v>
      </c>
      <c r="B2" s="32" t="s">
        <v>732</v>
      </c>
    </row>
    <row r="3" spans="1:2" hidden="1">
      <c r="A3" s="30" t="s">
        <v>733</v>
      </c>
      <c r="B3" s="31">
        <f>COUNTIF('Obras Año 2'!M:M,A3)</f>
        <v>0</v>
      </c>
    </row>
    <row r="4" spans="1:2">
      <c r="A4" s="30" t="s">
        <v>734</v>
      </c>
      <c r="B4" s="31">
        <f>COUNTIF('Obras Año 2'!M:M,A4)</f>
        <v>0</v>
      </c>
    </row>
    <row r="5" spans="1:2" hidden="1">
      <c r="A5" s="30" t="s">
        <v>137</v>
      </c>
      <c r="B5" s="31">
        <f>COUNTIF('Obras Año 2'!M:M,A5)</f>
        <v>1</v>
      </c>
    </row>
    <row r="6" spans="1:2">
      <c r="A6" s="30" t="s">
        <v>32</v>
      </c>
      <c r="B6" s="31">
        <f>COUNTIF('Obras Año 2'!M:M,A6)</f>
        <v>5</v>
      </c>
    </row>
    <row r="7" spans="1:2">
      <c r="A7" s="30" t="s">
        <v>735</v>
      </c>
      <c r="B7" s="31">
        <f>COUNTIF('Obras Año 2'!M:M,A7)</f>
        <v>0</v>
      </c>
    </row>
    <row r="8" spans="1:2">
      <c r="A8" s="30" t="s">
        <v>736</v>
      </c>
      <c r="B8" s="31">
        <f>COUNTIF('Obras Año 2'!M:M,A8)</f>
        <v>0</v>
      </c>
    </row>
    <row r="9" spans="1:2" hidden="1">
      <c r="A9" s="30" t="s">
        <v>737</v>
      </c>
      <c r="B9" s="31">
        <f>COUNTIF('Obras Año 2'!M:M,A9)</f>
        <v>0</v>
      </c>
    </row>
    <row r="10" spans="1:2">
      <c r="A10" s="30" t="s">
        <v>28</v>
      </c>
      <c r="B10" s="31">
        <f>COUNTIF('Obras Año 2'!M:M,A10)</f>
        <v>10</v>
      </c>
    </row>
    <row r="11" spans="1:2">
      <c r="A11" s="30" t="s">
        <v>738</v>
      </c>
      <c r="B11" s="31">
        <f>COUNTIF('Obras Año 2'!M:M,A11)</f>
        <v>0</v>
      </c>
    </row>
    <row r="12" spans="1:2">
      <c r="A12" s="30" t="s">
        <v>36</v>
      </c>
      <c r="B12" s="31">
        <f>COUNTIF('Obras Año 2'!M:M,A12)</f>
        <v>13</v>
      </c>
    </row>
    <row r="13" spans="1:2">
      <c r="A13" s="30" t="s">
        <v>54</v>
      </c>
      <c r="B13" s="31">
        <f>COUNTIF('Obras Año 2'!M:M,A13)</f>
        <v>8</v>
      </c>
    </row>
    <row r="14" spans="1:2">
      <c r="A14" s="30" t="s">
        <v>44</v>
      </c>
      <c r="B14" s="31">
        <f>COUNTIF('Obras Año 2'!M:M,A14)</f>
        <v>9</v>
      </c>
    </row>
    <row r="15" spans="1:2">
      <c r="A15" s="30" t="s">
        <v>739</v>
      </c>
      <c r="B15" s="31">
        <f>COUNTIF('Obras Año 2'!M:M,A15)</f>
        <v>0</v>
      </c>
    </row>
    <row r="16" spans="1:2">
      <c r="A16" t="s">
        <v>19</v>
      </c>
      <c r="B16" s="31">
        <f>COUNTIF('Obras Año 2'!M:M,A16)</f>
        <v>0</v>
      </c>
    </row>
    <row r="17" spans="1:5">
      <c r="A17" s="30" t="s">
        <v>68</v>
      </c>
      <c r="B17" s="31">
        <f>COUNTIF('Obras Año 2'!M:M,A17)</f>
        <v>30</v>
      </c>
      <c r="D17" s="181" t="s">
        <v>740</v>
      </c>
      <c r="E17" s="181"/>
    </row>
    <row r="18" spans="1:5">
      <c r="A18" s="32" t="s">
        <v>741</v>
      </c>
      <c r="B18" s="32">
        <f>SUM(B3:B17)</f>
        <v>76</v>
      </c>
      <c r="D18" s="30" t="s">
        <v>75</v>
      </c>
      <c r="E18" s="31">
        <f>COUNTIFS('Obras Año 2'!M:M,$A$17,'Obras Año 2'!N:N,D18)</f>
        <v>10</v>
      </c>
    </row>
    <row r="19" spans="1:5">
      <c r="D19" s="30" t="s">
        <v>664</v>
      </c>
      <c r="E19" s="31">
        <f>COUNTIFS('Obras Año 2'!M:M,$A$17,'Obras Año 2'!N:N,D19)</f>
        <v>0</v>
      </c>
    </row>
    <row r="20" spans="1:5">
      <c r="D20" s="30" t="s">
        <v>79</v>
      </c>
      <c r="E20" s="31">
        <f>COUNTIFS('Obras Año 2'!M:M,$A$17,'Obras Año 2'!N:N,D20)</f>
        <v>1</v>
      </c>
    </row>
    <row r="21" spans="1:5">
      <c r="D21" s="30" t="s">
        <v>742</v>
      </c>
      <c r="E21" s="31">
        <f>COUNTIFS('Obras Año 2'!M:M,$A$17,'Obras Año 2'!N:N,D21)</f>
        <v>0</v>
      </c>
    </row>
    <row r="22" spans="1:5">
      <c r="D22" s="30" t="s">
        <v>69</v>
      </c>
      <c r="E22" s="31">
        <f>COUNTIFS('Obras Año 2'!M:M,$A$17,'Obras Año 2'!N:N,D22)</f>
        <v>7</v>
      </c>
    </row>
    <row r="23" spans="1:5">
      <c r="D23" s="30" t="s">
        <v>268</v>
      </c>
      <c r="E23" s="31">
        <f>COUNTIFS('Obras Año 2'!M:M,$A$17,'Obras Año 2'!N:N,D23)</f>
        <v>4</v>
      </c>
    </row>
    <row r="24" spans="1:5">
      <c r="D24" s="30" t="s">
        <v>317</v>
      </c>
      <c r="E24" s="31">
        <f>COUNTIFS('Obras Año 2'!M:M,$A$17,'Obras Año 2'!N:N,D24)</f>
        <v>1</v>
      </c>
    </row>
    <row r="25" spans="1:5">
      <c r="D25" s="30" t="s">
        <v>743</v>
      </c>
      <c r="E25" s="31">
        <f>COUNTIFS('Obras Año 2'!M:M,$A$17,'Obras Año 2'!N:N,D25)</f>
        <v>0</v>
      </c>
    </row>
    <row r="26" spans="1:5">
      <c r="D26" s="32" t="s">
        <v>741</v>
      </c>
      <c r="E26" s="32">
        <f>SUM(E18:E25)</f>
        <v>23</v>
      </c>
    </row>
    <row r="31" spans="1:5">
      <c r="A31" s="181" t="s">
        <v>744</v>
      </c>
      <c r="B31" s="181"/>
    </row>
    <row r="32" spans="1:5">
      <c r="A32" s="30" t="s">
        <v>745</v>
      </c>
      <c r="B32" s="31">
        <f>COUNTIF('Obras Año 2'!S:S,"OC DETENIDA")</f>
        <v>30</v>
      </c>
    </row>
    <row r="33" spans="1:2">
      <c r="A33" s="30" t="s">
        <v>746</v>
      </c>
      <c r="B33" s="31">
        <f>COUNTIF('Finalizados Año 2'!B$2:B$300,"&lt;&gt;")</f>
        <v>109</v>
      </c>
    </row>
    <row r="34" spans="1:2">
      <c r="A34" s="30" t="s">
        <v>747</v>
      </c>
      <c r="B34" s="31">
        <f>COUNTIF('Obras Año 2'!S:S,3)</f>
        <v>14</v>
      </c>
    </row>
    <row r="35" spans="1:2">
      <c r="A35" s="30" t="s">
        <v>748</v>
      </c>
      <c r="B35" s="31">
        <f>COUNTIF('Obras Año 2'!S:S,4)</f>
        <v>22</v>
      </c>
    </row>
    <row r="36" spans="1:2">
      <c r="A36" s="30" t="s">
        <v>749</v>
      </c>
      <c r="B36" s="31">
        <f>COUNTIF('Obras Año 2'!S:S,5)</f>
        <v>6</v>
      </c>
    </row>
    <row r="37" spans="1:2">
      <c r="A37" s="121"/>
      <c r="B37" s="31"/>
    </row>
    <row r="38" spans="1:2">
      <c r="A38" s="32" t="s">
        <v>741</v>
      </c>
      <c r="B38" s="32">
        <f>SUM(B32:B36)</f>
        <v>181</v>
      </c>
    </row>
  </sheetData>
  <mergeCells count="3">
    <mergeCell ref="A1:B1"/>
    <mergeCell ref="D17:E17"/>
    <mergeCell ref="A31:B31"/>
  </mergeCells>
  <pageMargins left="0.7" right="0.7" top="0.75" bottom="0.75" header="0.3" footer="0.3"/>
  <pageSetup orientation="portrait" r:id="rId1"/>
  <headerFooter>
    <oddFooter>&amp;C&amp;1#&amp;"Calibri"&amp;6&amp;KC0C0C0Documento Claro Colombia</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
  <sheetViews>
    <sheetView workbookViewId="0">
      <selection activeCell="C19" sqref="C19"/>
    </sheetView>
  </sheetViews>
  <sheetFormatPr defaultColWidth="11.42578125" defaultRowHeight="15"/>
  <cols>
    <col min="1" max="1" width="39.7109375" customWidth="1"/>
    <col min="2" max="2" width="19.42578125" customWidth="1"/>
  </cols>
  <sheetData>
    <row r="1" spans="1:2">
      <c r="A1" s="18" t="s">
        <v>733</v>
      </c>
      <c r="B1" t="s">
        <v>750</v>
      </c>
    </row>
    <row r="2" spans="1:2">
      <c r="A2" s="20" t="s">
        <v>734</v>
      </c>
      <c r="B2" t="s">
        <v>750</v>
      </c>
    </row>
    <row r="3" spans="1:2">
      <c r="A3" s="18" t="s">
        <v>137</v>
      </c>
      <c r="B3" t="s">
        <v>669</v>
      </c>
    </row>
    <row r="4" spans="1:2">
      <c r="A4" s="18" t="s">
        <v>32</v>
      </c>
      <c r="B4" t="s">
        <v>751</v>
      </c>
    </row>
    <row r="5" spans="1:2">
      <c r="A5" s="18" t="s">
        <v>735</v>
      </c>
      <c r="B5" t="s">
        <v>751</v>
      </c>
    </row>
    <row r="6" spans="1:2">
      <c r="A6" s="18" t="s">
        <v>736</v>
      </c>
      <c r="B6" t="s">
        <v>752</v>
      </c>
    </row>
    <row r="7" spans="1:2">
      <c r="A7" s="18" t="s">
        <v>737</v>
      </c>
      <c r="B7" t="s">
        <v>752</v>
      </c>
    </row>
    <row r="8" spans="1:2">
      <c r="A8" s="18" t="s">
        <v>28</v>
      </c>
      <c r="B8" t="s">
        <v>751</v>
      </c>
    </row>
    <row r="9" spans="1:2">
      <c r="A9" s="18" t="s">
        <v>738</v>
      </c>
      <c r="B9" t="s">
        <v>751</v>
      </c>
    </row>
    <row r="10" spans="1:2">
      <c r="A10" s="18" t="s">
        <v>36</v>
      </c>
      <c r="B10" t="s">
        <v>751</v>
      </c>
    </row>
    <row r="11" spans="1:2">
      <c r="A11" s="18" t="s">
        <v>54</v>
      </c>
      <c r="B11" t="s">
        <v>751</v>
      </c>
    </row>
    <row r="12" spans="1:2">
      <c r="A12" s="18" t="s">
        <v>44</v>
      </c>
      <c r="B12" t="s">
        <v>751</v>
      </c>
    </row>
    <row r="13" spans="1:2">
      <c r="A13" s="18" t="s">
        <v>739</v>
      </c>
      <c r="B13" t="s">
        <v>751</v>
      </c>
    </row>
    <row r="14" spans="1:2">
      <c r="A14" s="18" t="s">
        <v>19</v>
      </c>
      <c r="B14" t="s">
        <v>751</v>
      </c>
    </row>
    <row r="15" spans="1:2">
      <c r="A15" s="18" t="s">
        <v>68</v>
      </c>
      <c r="B15" t="s">
        <v>753</v>
      </c>
    </row>
  </sheetData>
  <pageMargins left="0.7" right="0.7" top="0.75" bottom="0.75" header="0.3" footer="0.3"/>
  <pageSetup orientation="portrait" r:id="rId1"/>
  <headerFooter>
    <oddFooter>&amp;C&amp;1#&amp;"Calibri"&amp;6&amp;KC0C0C0Documento Claro Colombia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6F738210670D7488D0F746901B8AD1B" ma:contentTypeVersion="6" ma:contentTypeDescription="Crear nuevo documento." ma:contentTypeScope="" ma:versionID="2d214e8ebe877b3dbfc395ad2b9800e3">
  <xsd:schema xmlns:xsd="http://www.w3.org/2001/XMLSchema" xmlns:xs="http://www.w3.org/2001/XMLSchema" xmlns:p="http://schemas.microsoft.com/office/2006/metadata/properties" xmlns:ns3="fae7d2d4-60f5-43e6-a058-1e9d870503ff" targetNamespace="http://schemas.microsoft.com/office/2006/metadata/properties" ma:root="true" ma:fieldsID="cea44c24193babec080edcb197f27551" ns3:_="">
    <xsd:import namespace="fae7d2d4-60f5-43e6-a058-1e9d870503f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7d2d4-60f5-43e6-a058-1e9d870503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383AAA-F184-4905-861D-91B65245ED2F}"/>
</file>

<file path=customXml/itemProps2.xml><?xml version="1.0" encoding="utf-8"?>
<ds:datastoreItem xmlns:ds="http://schemas.openxmlformats.org/officeDocument/2006/customXml" ds:itemID="{28E17478-8C31-4DA0-8091-B5AE97DFD496}"/>
</file>

<file path=customXml/itemProps3.xml><?xml version="1.0" encoding="utf-8"?>
<ds:datastoreItem xmlns:ds="http://schemas.openxmlformats.org/officeDocument/2006/customXml" ds:itemID="{0D8A4108-3599-4394-B152-9937BF4110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Gaitan Moreno</dc:creator>
  <cp:keywords/>
  <dc:description/>
  <cp:lastModifiedBy>Anibal David Panameño Torres</cp:lastModifiedBy>
  <cp:revision/>
  <dcterms:created xsi:type="dcterms:W3CDTF">2020-06-23T16:16:00Z</dcterms:created>
  <dcterms:modified xsi:type="dcterms:W3CDTF">2022-06-13T13:18:55Z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0x01010076F738210670D7488D0F746901B8AD1B</vt:lpwstr>
  </property>
  <property fmtid="{D5CDD505-2E9C-101B-9397-08002B2CF9AE}" pid="3" name="MSIP_Label_08f3211a-50d3-4d3d-9bd5-95eec6b4d0b3_Enabled">
    <vt:lpwstr>True</vt:lpwstr>
  </property>
  <property fmtid="{D5CDD505-2E9C-101B-9397-08002B2CF9AE}" pid="4" name="MSIP_Label_08f3211a-50d3-4d3d-9bd5-95eec6b4d0b3_SiteId">
    <vt:lpwstr>46bb22b8-4c2c-40ff-8360-7b6334821279</vt:lpwstr>
  </property>
  <property fmtid="{D5CDD505-2E9C-101B-9397-08002B2CF9AE}" pid="5" name="MSIP_Label_08f3211a-50d3-4d3d-9bd5-95eec6b4d0b3_Owner">
    <vt:lpwstr>D3864566@claro.com.co</vt:lpwstr>
  </property>
  <property fmtid="{D5CDD505-2E9C-101B-9397-08002B2CF9AE}" pid="6" name="MSIP_Label_08f3211a-50d3-4d3d-9bd5-95eec6b4d0b3_SetDate">
    <vt:lpwstr>2022-01-03T22:36:37.3357272Z</vt:lpwstr>
  </property>
  <property fmtid="{D5CDD505-2E9C-101B-9397-08002B2CF9AE}" pid="7" name="MSIP_Label_08f3211a-50d3-4d3d-9bd5-95eec6b4d0b3_Name">
    <vt:lpwstr>General</vt:lpwstr>
  </property>
  <property fmtid="{D5CDD505-2E9C-101B-9397-08002B2CF9AE}" pid="8" name="MSIP_Label_08f3211a-50d3-4d3d-9bd5-95eec6b4d0b3_Application">
    <vt:lpwstr>Microsoft Azure Information Protection</vt:lpwstr>
  </property>
  <property fmtid="{D5CDD505-2E9C-101B-9397-08002B2CF9AE}" pid="9" name="MSIP_Label_08f3211a-50d3-4d3d-9bd5-95eec6b4d0b3_ActionId">
    <vt:lpwstr>8b762179-501c-45fc-8a4c-bdb3a041e856</vt:lpwstr>
  </property>
  <property fmtid="{D5CDD505-2E9C-101B-9397-08002B2CF9AE}" pid="10" name="MSIP_Label_08f3211a-50d3-4d3d-9bd5-95eec6b4d0b3_Extended_MSFT_Method">
    <vt:lpwstr>Automatic</vt:lpwstr>
  </property>
  <property fmtid="{D5CDD505-2E9C-101B-9397-08002B2CF9AE}" pid="11" name="Sensibilidad">
    <vt:lpwstr>General</vt:lpwstr>
  </property>
</Properties>
</file>