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D23" i="1" l="1"/>
  <c r="E23" i="1" s="1"/>
  <c r="F23" i="1" l="1"/>
  <c r="G23" i="1"/>
  <c r="S12" i="1"/>
  <c r="S11" i="1" l="1"/>
  <c r="P17" i="1"/>
  <c r="S8" i="1" l="1"/>
  <c r="M22" i="1" l="1"/>
  <c r="M18" i="1"/>
  <c r="N18" i="1"/>
  <c r="M19" i="1"/>
  <c r="N19" i="1"/>
  <c r="P19" i="1" s="1"/>
  <c r="M20" i="1"/>
  <c r="N20" i="1"/>
  <c r="M21" i="1"/>
  <c r="N21" i="1"/>
  <c r="N22" i="1"/>
  <c r="M17" i="1"/>
  <c r="N17" i="1"/>
  <c r="O22" i="1" l="1"/>
  <c r="P22" i="1"/>
  <c r="O21" i="1"/>
  <c r="P21" i="1"/>
  <c r="O20" i="1"/>
  <c r="P20" i="1"/>
  <c r="O18" i="1"/>
  <c r="P18" i="1"/>
  <c r="O17" i="1"/>
  <c r="O19" i="1"/>
  <c r="D18" i="1"/>
  <c r="E18" i="1"/>
  <c r="D19" i="1"/>
  <c r="E19" i="1"/>
  <c r="G19" i="1" s="1"/>
  <c r="D20" i="1"/>
  <c r="E20" i="1" s="1"/>
  <c r="D21" i="1"/>
  <c r="E21" i="1"/>
  <c r="D22" i="1"/>
  <c r="E22" i="1" s="1"/>
  <c r="D17" i="1"/>
  <c r="E17" i="1" s="1"/>
  <c r="G17" i="1" s="1"/>
  <c r="F21" i="1" l="1"/>
  <c r="G21" i="1"/>
  <c r="F20" i="1"/>
  <c r="G20" i="1"/>
  <c r="F18" i="1"/>
  <c r="G18" i="1"/>
  <c r="F22" i="1"/>
  <c r="G22" i="1"/>
  <c r="F19" i="1"/>
  <c r="F17" i="1"/>
  <c r="S7" i="1"/>
  <c r="S9" i="1"/>
  <c r="S10" i="1"/>
  <c r="S6" i="1"/>
</calcChain>
</file>

<file path=xl/sharedStrings.xml><?xml version="1.0" encoding="utf-8"?>
<sst xmlns="http://schemas.openxmlformats.org/spreadsheetml/2006/main" count="29" uniqueCount="19">
  <si>
    <t>Command at 50Hz</t>
  </si>
  <si>
    <t>Command throtle (%)</t>
  </si>
  <si>
    <t>Meas Throtle (%)</t>
  </si>
  <si>
    <t>Thrust Test</t>
  </si>
  <si>
    <t>Current (A)</t>
  </si>
  <si>
    <t>Power(W)</t>
  </si>
  <si>
    <t>Batt Volt (V)</t>
  </si>
  <si>
    <t>Meas Throtle time (ms)</t>
  </si>
  <si>
    <t>Thrust (g)</t>
  </si>
  <si>
    <t>Moment Test</t>
  </si>
  <si>
    <t>Load (g)</t>
  </si>
  <si>
    <t>Arm=</t>
  </si>
  <si>
    <t>cm</t>
  </si>
  <si>
    <t>Mom (N.cm)</t>
  </si>
  <si>
    <t xml:space="preserve">% Real throtle </t>
  </si>
  <si>
    <t>Equivalent in. Volt</t>
  </si>
  <si>
    <t>Ideal 2x RPM</t>
  </si>
  <si>
    <t xml:space="preserve">2xRPM </t>
  </si>
  <si>
    <t>Test of Prp 8x4.5 + 550KV 0.46glow Mot+60A ESC+4sBat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</si>
</sst>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10" xfId="0" applyBorder="1"/>
    <xf numFmtId="0" fontId="0" fillId="0" borderId="0" xfId="0" applyBorder="1" applyAlignment="1"/>
    <xf numFmtId="0" fontId="0" fillId="0" borderId="13" xfId="0" applyBorder="1"/>
    <xf numFmtId="0" fontId="1" fillId="0" borderId="13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0" borderId="0" xfId="0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Forc 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Hoja1!$E$17:$E$23</c:f>
              <c:numCache>
                <c:formatCode>General</c:formatCode>
                <c:ptCount val="7"/>
                <c:pt idx="0">
                  <c:v>4.0191428571428558</c:v>
                </c:pt>
                <c:pt idx="1">
                  <c:v>5.3588571428571434</c:v>
                </c:pt>
                <c:pt idx="2">
                  <c:v>8.0125714285714267</c:v>
                </c:pt>
                <c:pt idx="3">
                  <c:v>10.676571428571428</c:v>
                </c:pt>
                <c:pt idx="4">
                  <c:v>13.328571428571427</c:v>
                </c:pt>
                <c:pt idx="5">
                  <c:v>15.942857142857145</c:v>
                </c:pt>
                <c:pt idx="6">
                  <c:v>18.576000000000001</c:v>
                </c:pt>
              </c:numCache>
            </c:numRef>
          </c:xVal>
          <c:yVal>
            <c:numRef>
              <c:f>Hoja1!$G$6:$G$12</c:f>
              <c:numCache>
                <c:formatCode>General</c:formatCode>
                <c:ptCount val="7"/>
                <c:pt idx="0">
                  <c:v>7963.5</c:v>
                </c:pt>
                <c:pt idx="1">
                  <c:v>10118</c:v>
                </c:pt>
                <c:pt idx="2">
                  <c:v>12688</c:v>
                </c:pt>
                <c:pt idx="3">
                  <c:v>13972</c:v>
                </c:pt>
                <c:pt idx="4">
                  <c:v>14795</c:v>
                </c:pt>
                <c:pt idx="5">
                  <c:v>16426</c:v>
                </c:pt>
                <c:pt idx="6">
                  <c:v>16363</c:v>
                </c:pt>
              </c:numCache>
            </c:numRef>
          </c:yVal>
          <c:smooth val="1"/>
        </c:ser>
        <c:ser>
          <c:idx val="1"/>
          <c:order val="1"/>
          <c:tx>
            <c:v>Mom test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Hoja1!$N$17:$N$22</c:f>
              <c:numCache>
                <c:formatCode>General</c:formatCode>
                <c:ptCount val="6"/>
                <c:pt idx="0">
                  <c:v>3.9368571428571419</c:v>
                </c:pt>
                <c:pt idx="1">
                  <c:v>5.2491428571428571</c:v>
                </c:pt>
                <c:pt idx="2">
                  <c:v>7.8685714285714266</c:v>
                </c:pt>
                <c:pt idx="3">
                  <c:v>10.470857142857144</c:v>
                </c:pt>
                <c:pt idx="4">
                  <c:v>13.071428571428569</c:v>
                </c:pt>
                <c:pt idx="5">
                  <c:v>14.369142857142856</c:v>
                </c:pt>
              </c:numCache>
            </c:numRef>
          </c:xVal>
          <c:yVal>
            <c:numRef>
              <c:f>Hoja1!$P$6:$P$11</c:f>
              <c:numCache>
                <c:formatCode>General</c:formatCode>
                <c:ptCount val="6"/>
                <c:pt idx="0">
                  <c:v>7895.6</c:v>
                </c:pt>
                <c:pt idx="1">
                  <c:v>9899</c:v>
                </c:pt>
                <c:pt idx="2">
                  <c:v>12420</c:v>
                </c:pt>
                <c:pt idx="3">
                  <c:v>13716</c:v>
                </c:pt>
                <c:pt idx="4">
                  <c:v>14472</c:v>
                </c:pt>
                <c:pt idx="5">
                  <c:v>14999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Hoja1!$N$17:$N$22</c:f>
              <c:numCache>
                <c:formatCode>General</c:formatCode>
                <c:ptCount val="6"/>
                <c:pt idx="0">
                  <c:v>3.9368571428571419</c:v>
                </c:pt>
                <c:pt idx="1">
                  <c:v>5.2491428571428571</c:v>
                </c:pt>
                <c:pt idx="2">
                  <c:v>7.8685714285714266</c:v>
                </c:pt>
                <c:pt idx="3">
                  <c:v>10.470857142857144</c:v>
                </c:pt>
                <c:pt idx="4">
                  <c:v>13.071428571428569</c:v>
                </c:pt>
                <c:pt idx="5">
                  <c:v>14.369142857142856</c:v>
                </c:pt>
              </c:numCache>
            </c:numRef>
          </c:xVal>
          <c:yVal>
            <c:numRef>
              <c:f>Hoja1!$P$17:$P$22</c:f>
              <c:numCache>
                <c:formatCode>General</c:formatCode>
                <c:ptCount val="6"/>
                <c:pt idx="0">
                  <c:v>4330.5428571428565</c:v>
                </c:pt>
                <c:pt idx="1">
                  <c:v>5774.0571428571429</c:v>
                </c:pt>
                <c:pt idx="2">
                  <c:v>8655.4285714285688</c:v>
                </c:pt>
                <c:pt idx="3">
                  <c:v>11517.942857142858</c:v>
                </c:pt>
                <c:pt idx="4">
                  <c:v>14378.571428571426</c:v>
                </c:pt>
                <c:pt idx="5">
                  <c:v>15806.057142857142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67584"/>
        <c:axId val="216469264"/>
      </c:scatterChart>
      <c:valAx>
        <c:axId val="21646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Eq throtle (%xV)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69264"/>
        <c:crosses val="autoZero"/>
        <c:crossBetween val="midCat"/>
      </c:valAx>
      <c:valAx>
        <c:axId val="2164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2xRPM</a:t>
                </a:r>
                <a:endParaRPr lang="en-GB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6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Hoja1!$E$17:$E$23</c:f>
              <c:numCache>
                <c:formatCode>General</c:formatCode>
                <c:ptCount val="7"/>
                <c:pt idx="0">
                  <c:v>4.0191428571428558</c:v>
                </c:pt>
                <c:pt idx="1">
                  <c:v>5.3588571428571434</c:v>
                </c:pt>
                <c:pt idx="2">
                  <c:v>8.0125714285714267</c:v>
                </c:pt>
                <c:pt idx="3">
                  <c:v>10.676571428571428</c:v>
                </c:pt>
                <c:pt idx="4">
                  <c:v>13.328571428571427</c:v>
                </c:pt>
                <c:pt idx="5">
                  <c:v>15.942857142857145</c:v>
                </c:pt>
                <c:pt idx="6">
                  <c:v>18.576000000000001</c:v>
                </c:pt>
              </c:numCache>
            </c:numRef>
          </c:xVal>
          <c:yVal>
            <c:numRef>
              <c:f>Hoja1!$F$6:$F$12</c:f>
              <c:numCache>
                <c:formatCode>General</c:formatCode>
                <c:ptCount val="7"/>
                <c:pt idx="0">
                  <c:v>116</c:v>
                </c:pt>
                <c:pt idx="1">
                  <c:v>200</c:v>
                </c:pt>
                <c:pt idx="2">
                  <c:v>320</c:v>
                </c:pt>
                <c:pt idx="3">
                  <c:v>390</c:v>
                </c:pt>
                <c:pt idx="4">
                  <c:v>445</c:v>
                </c:pt>
                <c:pt idx="5">
                  <c:v>560</c:v>
                </c:pt>
                <c:pt idx="6">
                  <c:v>560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72064"/>
        <c:axId val="216472624"/>
      </c:scatterChart>
      <c:valAx>
        <c:axId val="2164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72624"/>
        <c:crosses val="autoZero"/>
        <c:crossBetween val="midCat"/>
      </c:valAx>
      <c:valAx>
        <c:axId val="2164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7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Hoja1!$N$17:$N$22</c:f>
              <c:numCache>
                <c:formatCode>General</c:formatCode>
                <c:ptCount val="6"/>
                <c:pt idx="0">
                  <c:v>3.9368571428571419</c:v>
                </c:pt>
                <c:pt idx="1">
                  <c:v>5.2491428571428571</c:v>
                </c:pt>
                <c:pt idx="2">
                  <c:v>7.8685714285714266</c:v>
                </c:pt>
                <c:pt idx="3">
                  <c:v>10.470857142857144</c:v>
                </c:pt>
                <c:pt idx="4">
                  <c:v>13.071428571428569</c:v>
                </c:pt>
                <c:pt idx="5">
                  <c:v>14.369142857142856</c:v>
                </c:pt>
              </c:numCache>
            </c:numRef>
          </c:xVal>
          <c:yVal>
            <c:numRef>
              <c:f>Hoja1!$S$6:$S$11</c:f>
              <c:numCache>
                <c:formatCode>General</c:formatCode>
                <c:ptCount val="6"/>
                <c:pt idx="0">
                  <c:v>0.99571500000000013</c:v>
                </c:pt>
                <c:pt idx="1">
                  <c:v>3.1862880000000002</c:v>
                </c:pt>
                <c:pt idx="2">
                  <c:v>6.5717190000000008</c:v>
                </c:pt>
                <c:pt idx="3">
                  <c:v>7.7665770000000007</c:v>
                </c:pt>
                <c:pt idx="4">
                  <c:v>10.554579</c:v>
                </c:pt>
                <c:pt idx="5">
                  <c:v>12.944295000000002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74864"/>
        <c:axId val="216475424"/>
      </c:scatterChart>
      <c:valAx>
        <c:axId val="2164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75424"/>
        <c:crosses val="autoZero"/>
        <c:crossBetween val="midCat"/>
      </c:valAx>
      <c:valAx>
        <c:axId val="2164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7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775794</xdr:colOff>
      <xdr:row>22</xdr:row>
      <xdr:rowOff>30217</xdr:rowOff>
    </xdr:from>
    <xdr:to>
      <xdr:col>11</xdr:col>
      <xdr:colOff>967154</xdr:colOff>
      <xdr:row>36</xdr:row>
      <xdr:rowOff>185813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1347107</xdr:colOff>
      <xdr:row>25</xdr:row>
      <xdr:rowOff>145596</xdr:rowOff>
    </xdr:from>
    <xdr:to>
      <xdr:col>6</xdr:col>
      <xdr:colOff>979714</xdr:colOff>
      <xdr:row>39</xdr:row>
      <xdr:rowOff>31296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333994</xdr:colOff>
      <xdr:row>23</xdr:row>
      <xdr:rowOff>47007</xdr:rowOff>
    </xdr:from>
    <xdr:to>
      <xdr:col>18</xdr:col>
      <xdr:colOff>714994</xdr:colOff>
      <xdr:row>36</xdr:row>
      <xdr:rowOff>136813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6"/>
  <sheetViews>
    <sheetView tabSelected="1" zoomScale="70" zoomScaleNormal="70" workbookViewId="0">
      <selection activeCell="B4" sqref="B4:I4"/>
    </sheetView>
  </sheetViews>
  <sheetFormatPr baseColWidth="10" defaultColWidth="9.140625" defaultRowHeight="15" x14ac:dyDescent="0.25"/>
  <cols>
    <col min="2" max="2" width="12.7109375" style="5" customWidth="1"/>
    <col min="3" max="3" width="22.140625" style="3" customWidth="1"/>
    <col min="4" max="4" width="21.28515625" style="3" customWidth="1"/>
    <col min="5" max="5" width="17.28515625" style="2" customWidth="1"/>
    <col min="6" max="6" width="13.28515625" style="3" customWidth="1"/>
    <col min="7" max="8" width="15.7109375" style="3" customWidth="1"/>
    <col min="9" max="9" width="15.7109375" style="2" customWidth="1"/>
    <col min="10" max="18" width="15.7109375" customWidth="1"/>
    <col min="19" max="19" width="18.42578125" customWidth="1"/>
  </cols>
  <sheetData>
    <row r="1" spans="2:19" ht="16.5" thickBot="1" x14ac:dyDescent="0.3">
      <c r="B1" s="6"/>
      <c r="C1" s="7"/>
      <c r="D1" s="7"/>
      <c r="E1" s="8"/>
      <c r="F1" s="7"/>
      <c r="G1" s="7"/>
      <c r="H1" s="7"/>
      <c r="I1" s="9"/>
      <c r="J1" s="1"/>
      <c r="K1" s="1"/>
      <c r="L1" s="1"/>
    </row>
    <row r="2" spans="2:19" ht="15.75" x14ac:dyDescent="0.25">
      <c r="B2" s="19" t="s">
        <v>18</v>
      </c>
      <c r="C2" s="20"/>
      <c r="D2" s="20"/>
      <c r="E2" s="20"/>
      <c r="F2" s="20"/>
      <c r="G2" s="20"/>
      <c r="H2" s="20"/>
      <c r="I2" s="10"/>
      <c r="J2" s="1"/>
      <c r="K2" s="1"/>
      <c r="L2" s="1"/>
    </row>
    <row r="3" spans="2:19" ht="15.75" x14ac:dyDescent="0.25">
      <c r="B3" s="21"/>
      <c r="C3" s="22"/>
      <c r="D3" s="22"/>
      <c r="E3" s="22"/>
      <c r="F3" s="22"/>
      <c r="G3" s="22"/>
      <c r="H3" s="22"/>
      <c r="I3" s="8" t="s">
        <v>0</v>
      </c>
      <c r="J3" s="1"/>
      <c r="K3" s="1"/>
      <c r="L3" s="1"/>
      <c r="N3" t="s">
        <v>11</v>
      </c>
      <c r="O3">
        <v>20.3</v>
      </c>
      <c r="P3" t="s">
        <v>12</v>
      </c>
    </row>
    <row r="4" spans="2:19" ht="16.5" thickBot="1" x14ac:dyDescent="0.3">
      <c r="B4" s="23" t="s">
        <v>3</v>
      </c>
      <c r="C4" s="24"/>
      <c r="D4" s="24"/>
      <c r="E4" s="24"/>
      <c r="F4" s="24"/>
      <c r="G4" s="24"/>
      <c r="H4" s="24"/>
      <c r="I4" s="25"/>
      <c r="J4" s="4"/>
      <c r="K4" s="23" t="s">
        <v>9</v>
      </c>
      <c r="L4" s="24"/>
      <c r="M4" s="24"/>
      <c r="N4" s="24"/>
      <c r="O4" s="24"/>
      <c r="P4" s="24"/>
      <c r="Q4" s="24"/>
      <c r="R4" s="25"/>
    </row>
    <row r="5" spans="2:19" ht="16.5" thickBot="1" x14ac:dyDescent="0.3">
      <c r="B5" s="11" t="s">
        <v>6</v>
      </c>
      <c r="C5" s="12" t="s">
        <v>1</v>
      </c>
      <c r="D5" s="12" t="s">
        <v>7</v>
      </c>
      <c r="E5" s="13" t="s">
        <v>2</v>
      </c>
      <c r="F5" s="12" t="s">
        <v>8</v>
      </c>
      <c r="G5" s="12" t="s">
        <v>17</v>
      </c>
      <c r="H5" s="12" t="s">
        <v>4</v>
      </c>
      <c r="I5" s="13" t="s">
        <v>5</v>
      </c>
      <c r="J5" s="1"/>
      <c r="K5" s="11" t="s">
        <v>6</v>
      </c>
      <c r="L5" s="12" t="s">
        <v>1</v>
      </c>
      <c r="M5" s="12" t="s">
        <v>7</v>
      </c>
      <c r="N5" s="13" t="s">
        <v>2</v>
      </c>
      <c r="O5" s="12" t="s">
        <v>10</v>
      </c>
      <c r="P5" s="12" t="s">
        <v>17</v>
      </c>
      <c r="Q5" s="12" t="s">
        <v>4</v>
      </c>
      <c r="R5" s="13" t="s">
        <v>5</v>
      </c>
      <c r="S5" s="14" t="s">
        <v>13</v>
      </c>
    </row>
    <row r="6" spans="2:19" ht="15.75" x14ac:dyDescent="0.25">
      <c r="B6" s="6">
        <v>15.63</v>
      </c>
      <c r="C6" s="7">
        <v>15</v>
      </c>
      <c r="D6" s="7">
        <v>1.28</v>
      </c>
      <c r="E6" s="8">
        <v>6.4</v>
      </c>
      <c r="F6" s="7">
        <v>116</v>
      </c>
      <c r="G6" s="7">
        <v>7963.5</v>
      </c>
      <c r="H6" s="7">
        <v>1.6</v>
      </c>
      <c r="I6" s="8">
        <v>24.9</v>
      </c>
      <c r="K6" s="14">
        <v>15.31</v>
      </c>
      <c r="L6" s="14">
        <v>15</v>
      </c>
      <c r="M6" s="7">
        <v>1.28</v>
      </c>
      <c r="N6" s="8">
        <v>6.4</v>
      </c>
      <c r="O6" s="7">
        <v>5</v>
      </c>
      <c r="P6" s="7">
        <v>7895.6</v>
      </c>
      <c r="Q6" s="7">
        <v>1.5</v>
      </c>
      <c r="R6" s="8">
        <v>24.4</v>
      </c>
      <c r="S6">
        <f>O6/1000*9.81*$O$3</f>
        <v>0.99571500000000013</v>
      </c>
    </row>
    <row r="7" spans="2:19" ht="15.75" x14ac:dyDescent="0.25">
      <c r="B7" s="6">
        <v>15.63</v>
      </c>
      <c r="C7" s="7">
        <v>20</v>
      </c>
      <c r="D7" s="7">
        <v>1.34</v>
      </c>
      <c r="E7" s="8">
        <v>6.7</v>
      </c>
      <c r="F7" s="7">
        <v>200</v>
      </c>
      <c r="G7" s="7">
        <v>10118</v>
      </c>
      <c r="H7" s="7">
        <v>2.2999999999999998</v>
      </c>
      <c r="I7" s="8">
        <v>36</v>
      </c>
      <c r="K7" s="6">
        <v>15.31</v>
      </c>
      <c r="L7" s="7">
        <v>20</v>
      </c>
      <c r="M7" s="7">
        <v>1.34</v>
      </c>
      <c r="N7" s="8">
        <v>6.7</v>
      </c>
      <c r="O7" s="7">
        <v>16</v>
      </c>
      <c r="P7" s="7">
        <v>9899</v>
      </c>
      <c r="Q7" s="14">
        <v>2.4</v>
      </c>
      <c r="R7" s="14">
        <v>35</v>
      </c>
      <c r="S7">
        <f t="shared" ref="S7:S12" si="0">O7/1000*9.81*$O$3</f>
        <v>3.1862880000000002</v>
      </c>
    </row>
    <row r="8" spans="2:19" ht="15.75" x14ac:dyDescent="0.25">
      <c r="B8" s="6">
        <v>15.58</v>
      </c>
      <c r="C8" s="7">
        <v>30</v>
      </c>
      <c r="D8" s="7">
        <v>1.46</v>
      </c>
      <c r="E8" s="8">
        <v>7.3</v>
      </c>
      <c r="F8" s="7">
        <v>320</v>
      </c>
      <c r="G8" s="7">
        <v>12688</v>
      </c>
      <c r="H8" s="7">
        <v>4.0999999999999996</v>
      </c>
      <c r="I8" s="8">
        <v>63.4</v>
      </c>
      <c r="K8" s="6">
        <v>15.3</v>
      </c>
      <c r="L8" s="7">
        <v>30</v>
      </c>
      <c r="M8" s="7">
        <v>1.46</v>
      </c>
      <c r="N8" s="8">
        <v>7.3</v>
      </c>
      <c r="O8" s="7">
        <v>33</v>
      </c>
      <c r="P8" s="7">
        <v>12420</v>
      </c>
      <c r="Q8" s="7">
        <v>4.0999999999999996</v>
      </c>
      <c r="R8" s="14">
        <v>61</v>
      </c>
      <c r="S8">
        <f t="shared" si="0"/>
        <v>6.5717190000000008</v>
      </c>
    </row>
    <row r="9" spans="2:19" ht="15.75" x14ac:dyDescent="0.25">
      <c r="B9" s="6">
        <v>15.57</v>
      </c>
      <c r="C9" s="7">
        <v>40</v>
      </c>
      <c r="D9" s="7">
        <v>1.58</v>
      </c>
      <c r="E9" s="8">
        <v>7.9</v>
      </c>
      <c r="F9" s="7">
        <v>390</v>
      </c>
      <c r="G9" s="3">
        <v>13972</v>
      </c>
      <c r="H9" s="7">
        <v>5.5</v>
      </c>
      <c r="I9" s="7">
        <v>74</v>
      </c>
      <c r="K9" s="6">
        <v>15.27</v>
      </c>
      <c r="L9" s="7">
        <v>40</v>
      </c>
      <c r="M9" s="7">
        <v>1.58</v>
      </c>
      <c r="N9" s="8">
        <v>7.9</v>
      </c>
      <c r="O9" s="7">
        <v>39</v>
      </c>
      <c r="P9" s="7">
        <v>13716</v>
      </c>
      <c r="Q9" s="7">
        <v>5</v>
      </c>
      <c r="R9" s="8">
        <v>75.5</v>
      </c>
      <c r="S9">
        <f t="shared" si="0"/>
        <v>7.7665770000000007</v>
      </c>
    </row>
    <row r="10" spans="2:19" ht="15.75" x14ac:dyDescent="0.25">
      <c r="B10" s="6">
        <v>15.55</v>
      </c>
      <c r="C10" s="7">
        <v>50</v>
      </c>
      <c r="D10" s="7">
        <v>1.7</v>
      </c>
      <c r="E10" s="8">
        <v>8.5</v>
      </c>
      <c r="F10" s="7">
        <v>445</v>
      </c>
      <c r="G10" s="7">
        <v>14795</v>
      </c>
      <c r="H10" s="7">
        <v>5.4</v>
      </c>
      <c r="I10" s="8">
        <v>83</v>
      </c>
      <c r="K10" s="6">
        <v>15.25</v>
      </c>
      <c r="L10" s="7">
        <v>50</v>
      </c>
      <c r="M10" s="7">
        <v>1.7</v>
      </c>
      <c r="N10" s="8">
        <v>8.5</v>
      </c>
      <c r="O10" s="7">
        <v>53</v>
      </c>
      <c r="P10" s="7">
        <v>14472</v>
      </c>
      <c r="Q10" s="7">
        <v>5.5</v>
      </c>
      <c r="R10" s="8">
        <v>84</v>
      </c>
      <c r="S10">
        <f t="shared" si="0"/>
        <v>10.554579</v>
      </c>
    </row>
    <row r="11" spans="2:19" ht="15.75" x14ac:dyDescent="0.25">
      <c r="B11" s="6">
        <v>15.5</v>
      </c>
      <c r="C11" s="7">
        <v>60</v>
      </c>
      <c r="D11" s="7">
        <v>1.82</v>
      </c>
      <c r="E11" s="8">
        <v>9.1</v>
      </c>
      <c r="F11" s="7">
        <v>560</v>
      </c>
      <c r="G11" s="7">
        <v>16426</v>
      </c>
      <c r="H11" s="7">
        <v>7.4</v>
      </c>
      <c r="I11" s="8">
        <v>112</v>
      </c>
      <c r="K11" s="6">
        <v>15.24</v>
      </c>
      <c r="L11" s="7">
        <v>55</v>
      </c>
      <c r="M11" s="7">
        <v>1.76</v>
      </c>
      <c r="N11" s="8">
        <v>8.8000000000000007</v>
      </c>
      <c r="O11" s="7">
        <v>65</v>
      </c>
      <c r="P11" s="7">
        <v>14999</v>
      </c>
      <c r="Q11" s="7">
        <v>6</v>
      </c>
      <c r="R11" s="8">
        <v>85</v>
      </c>
      <c r="S11" s="18">
        <f t="shared" si="0"/>
        <v>12.944295000000002</v>
      </c>
    </row>
    <row r="12" spans="2:19" ht="15.75" x14ac:dyDescent="0.25">
      <c r="B12" s="6">
        <v>15.48</v>
      </c>
      <c r="C12" s="7">
        <v>70</v>
      </c>
      <c r="D12" s="7">
        <v>1.94</v>
      </c>
      <c r="E12" s="8"/>
      <c r="F12" s="7">
        <v>560</v>
      </c>
      <c r="G12" s="7">
        <v>16363</v>
      </c>
      <c r="H12" s="7">
        <v>7.3</v>
      </c>
      <c r="I12" s="8">
        <v>111</v>
      </c>
      <c r="K12" s="6">
        <v>15.24</v>
      </c>
      <c r="L12" s="7">
        <v>60</v>
      </c>
      <c r="M12" s="7">
        <v>1.82</v>
      </c>
      <c r="N12" s="8">
        <v>9.1</v>
      </c>
      <c r="O12" s="7">
        <v>67</v>
      </c>
      <c r="P12" s="7">
        <v>16157</v>
      </c>
      <c r="Q12" s="7">
        <v>7.1</v>
      </c>
      <c r="R12" s="8">
        <v>108</v>
      </c>
      <c r="S12" s="18">
        <f t="shared" si="0"/>
        <v>13.342581000000001</v>
      </c>
    </row>
    <row r="13" spans="2:19" ht="15.75" x14ac:dyDescent="0.25">
      <c r="K13" s="6"/>
      <c r="L13" s="7"/>
      <c r="M13" s="7"/>
      <c r="N13" s="8"/>
      <c r="O13" s="7"/>
      <c r="P13" s="7"/>
      <c r="Q13" s="7"/>
      <c r="R13" s="8"/>
    </row>
    <row r="14" spans="2:19" ht="15.75" x14ac:dyDescent="0.25">
      <c r="B14" s="6"/>
      <c r="C14" s="7"/>
      <c r="D14" s="7"/>
      <c r="E14" s="8"/>
      <c r="F14" s="7"/>
      <c r="G14" s="7"/>
      <c r="H14" s="7"/>
      <c r="I14" s="8"/>
    </row>
    <row r="15" spans="2:19" ht="15.75" x14ac:dyDescent="0.25">
      <c r="B15" s="6"/>
      <c r="C15" s="7"/>
      <c r="D15" s="7"/>
      <c r="E15" s="8"/>
      <c r="F15" s="7"/>
      <c r="G15" s="7"/>
      <c r="H15" s="7"/>
      <c r="I15" s="8"/>
    </row>
    <row r="16" spans="2:19" ht="15.75" x14ac:dyDescent="0.25">
      <c r="B16" s="6"/>
      <c r="C16" s="7"/>
      <c r="D16" s="15" t="s">
        <v>14</v>
      </c>
      <c r="E16" s="16" t="s">
        <v>15</v>
      </c>
      <c r="F16" s="17"/>
      <c r="G16" s="17" t="s">
        <v>16</v>
      </c>
      <c r="H16" s="7"/>
      <c r="I16" s="8"/>
      <c r="M16" s="17" t="s">
        <v>14</v>
      </c>
      <c r="N16" s="16" t="s">
        <v>15</v>
      </c>
      <c r="O16" s="17"/>
      <c r="P16" s="17" t="s">
        <v>16</v>
      </c>
    </row>
    <row r="17" spans="2:16" ht="15.75" x14ac:dyDescent="0.25">
      <c r="B17" s="6"/>
      <c r="C17" s="7"/>
      <c r="D17" s="7">
        <f>(D6-1.1)/0.7</f>
        <v>0.25714285714285706</v>
      </c>
      <c r="E17" s="8">
        <f>B6*D17</f>
        <v>4.0191428571428558</v>
      </c>
      <c r="F17" s="7">
        <f>E17/G6</f>
        <v>5.0469553050076668E-4</v>
      </c>
      <c r="G17" s="7">
        <f>E17*2*550</f>
        <v>4421.0571428571411</v>
      </c>
      <c r="H17" s="7"/>
      <c r="I17" s="8"/>
      <c r="M17" s="7">
        <f>(M6-1.1)/0.7</f>
        <v>0.25714285714285706</v>
      </c>
      <c r="N17" s="8">
        <f>K6*M17</f>
        <v>3.9368571428571419</v>
      </c>
      <c r="O17" s="7">
        <f>N17/P6</f>
        <v>4.986140562917501E-4</v>
      </c>
      <c r="P17" s="7">
        <f>N17*2*550</f>
        <v>4330.5428571428565</v>
      </c>
    </row>
    <row r="18" spans="2:16" ht="15.75" x14ac:dyDescent="0.25">
      <c r="B18" s="6"/>
      <c r="C18" s="7"/>
      <c r="D18" s="7">
        <f t="shared" ref="D18:D23" si="1">(D7-1.1)/0.7</f>
        <v>0.34285714285714286</v>
      </c>
      <c r="E18" s="8">
        <f t="shared" ref="E18:E22" si="2">B7*D18</f>
        <v>5.3588571428571434</v>
      </c>
      <c r="F18" s="7">
        <f t="shared" ref="F18:F22" si="3">E18/G7</f>
        <v>5.2963600937508827E-4</v>
      </c>
      <c r="G18" s="7">
        <f t="shared" ref="G18:G22" si="4">E18*2*550</f>
        <v>5894.7428571428582</v>
      </c>
      <c r="H18" s="7"/>
      <c r="I18" s="8"/>
      <c r="M18" s="7">
        <f t="shared" ref="M18:M21" si="5">(M7-1.1)/0.7</f>
        <v>0.34285714285714286</v>
      </c>
      <c r="N18" s="8">
        <f t="shared" ref="N18:N22" si="6">K7*M18</f>
        <v>5.2491428571428571</v>
      </c>
      <c r="O18" s="7">
        <f t="shared" ref="O18:O22" si="7">N18/P7</f>
        <v>5.3027001284401026E-4</v>
      </c>
      <c r="P18" s="7">
        <f t="shared" ref="P18:P22" si="8">N18*2*550</f>
        <v>5774.0571428571429</v>
      </c>
    </row>
    <row r="19" spans="2:16" ht="15.75" x14ac:dyDescent="0.25">
      <c r="B19" s="6"/>
      <c r="C19" s="7"/>
      <c r="D19" s="7">
        <f t="shared" si="1"/>
        <v>0.51428571428571412</v>
      </c>
      <c r="E19" s="8">
        <f t="shared" si="2"/>
        <v>8.0125714285714267</v>
      </c>
      <c r="F19" s="7">
        <f t="shared" si="3"/>
        <v>6.3150783642586911E-4</v>
      </c>
      <c r="G19" s="7">
        <f t="shared" si="4"/>
        <v>8813.8285714285685</v>
      </c>
      <c r="H19" s="7"/>
      <c r="I19" s="8"/>
      <c r="M19" s="7">
        <f t="shared" si="5"/>
        <v>0.51428571428571412</v>
      </c>
      <c r="N19" s="8">
        <f t="shared" si="6"/>
        <v>7.8685714285714266</v>
      </c>
      <c r="O19" s="7">
        <f t="shared" si="7"/>
        <v>6.3354037267080734E-4</v>
      </c>
      <c r="P19" s="7">
        <f t="shared" si="8"/>
        <v>8655.4285714285688</v>
      </c>
    </row>
    <row r="20" spans="2:16" ht="15.75" x14ac:dyDescent="0.25">
      <c r="B20" s="6"/>
      <c r="C20" s="7"/>
      <c r="D20" s="7">
        <f t="shared" si="1"/>
        <v>0.68571428571428572</v>
      </c>
      <c r="E20" s="8">
        <f t="shared" si="2"/>
        <v>10.676571428571428</v>
      </c>
      <c r="F20" s="7">
        <f>E20/H9</f>
        <v>1.9411948051948051</v>
      </c>
      <c r="G20" s="7">
        <f t="shared" si="4"/>
        <v>11744.228571428572</v>
      </c>
      <c r="H20" s="7"/>
      <c r="I20" s="8"/>
      <c r="M20" s="7">
        <f t="shared" si="5"/>
        <v>0.68571428571428572</v>
      </c>
      <c r="N20" s="8">
        <f t="shared" si="6"/>
        <v>10.470857142857144</v>
      </c>
      <c r="O20" s="7">
        <f t="shared" si="7"/>
        <v>7.6340457442819649E-4</v>
      </c>
      <c r="P20" s="7">
        <f t="shared" si="8"/>
        <v>11517.942857142858</v>
      </c>
    </row>
    <row r="21" spans="2:16" ht="15.75" x14ac:dyDescent="0.25">
      <c r="B21" s="6"/>
      <c r="C21" s="7"/>
      <c r="D21" s="7">
        <f t="shared" si="1"/>
        <v>0.85714285714285698</v>
      </c>
      <c r="E21" s="8">
        <f t="shared" si="2"/>
        <v>13.328571428571427</v>
      </c>
      <c r="F21" s="7">
        <f t="shared" si="3"/>
        <v>9.0088350311398635E-4</v>
      </c>
      <c r="G21" s="7">
        <f t="shared" si="4"/>
        <v>14661.428571428571</v>
      </c>
      <c r="H21" s="7"/>
      <c r="I21" s="8"/>
      <c r="M21" s="7">
        <f t="shared" si="5"/>
        <v>0.85714285714285698</v>
      </c>
      <c r="N21" s="8">
        <f t="shared" si="6"/>
        <v>13.071428571428569</v>
      </c>
      <c r="O21" s="7">
        <f t="shared" si="7"/>
        <v>9.0322198531153739E-4</v>
      </c>
      <c r="P21" s="7">
        <f t="shared" si="8"/>
        <v>14378.571428571426</v>
      </c>
    </row>
    <row r="22" spans="2:16" ht="15.75" x14ac:dyDescent="0.25">
      <c r="B22" s="6"/>
      <c r="C22" s="7"/>
      <c r="D22" s="7">
        <f t="shared" si="1"/>
        <v>1.0285714285714287</v>
      </c>
      <c r="E22" s="8">
        <f t="shared" si="2"/>
        <v>15.942857142857145</v>
      </c>
      <c r="F22" s="7">
        <f t="shared" si="3"/>
        <v>9.7058670052703911E-4</v>
      </c>
      <c r="G22" s="7">
        <f t="shared" si="4"/>
        <v>17537.142857142859</v>
      </c>
      <c r="H22" s="7"/>
      <c r="I22" s="8"/>
      <c r="M22" s="7">
        <f>(M11-1.1)/0.7</f>
        <v>0.94285714285714284</v>
      </c>
      <c r="N22" s="8">
        <f t="shared" si="6"/>
        <v>14.369142857142856</v>
      </c>
      <c r="O22" s="7">
        <f t="shared" si="7"/>
        <v>9.5800672425780766E-4</v>
      </c>
      <c r="P22" s="7">
        <f t="shared" si="8"/>
        <v>15806.057142857142</v>
      </c>
    </row>
    <row r="23" spans="2:16" ht="15.75" x14ac:dyDescent="0.25">
      <c r="B23" s="6"/>
      <c r="C23" s="7"/>
      <c r="D23" s="7">
        <f t="shared" si="1"/>
        <v>1.2</v>
      </c>
      <c r="E23" s="8">
        <f t="shared" ref="E23" si="9">B12*D23</f>
        <v>18.576000000000001</v>
      </c>
      <c r="F23" s="7">
        <f t="shared" ref="F23" si="10">E23/G12</f>
        <v>1.1352441483835484E-3</v>
      </c>
      <c r="G23" s="7">
        <f t="shared" ref="G23" si="11">E23*2*550</f>
        <v>20433.600000000002</v>
      </c>
      <c r="H23" s="7"/>
      <c r="I23" s="8"/>
      <c r="M23" s="7"/>
      <c r="N23" s="8"/>
      <c r="O23" s="7"/>
      <c r="P23" s="7"/>
    </row>
    <row r="24" spans="2:16" ht="15.75" x14ac:dyDescent="0.25">
      <c r="B24" s="6"/>
      <c r="C24" s="7"/>
      <c r="D24" s="7"/>
      <c r="E24" s="8"/>
      <c r="F24" s="7"/>
      <c r="G24" s="7"/>
      <c r="H24" s="7"/>
      <c r="I24" s="8"/>
    </row>
    <row r="25" spans="2:16" ht="15.75" x14ac:dyDescent="0.25">
      <c r="B25" s="6"/>
      <c r="C25" s="7"/>
      <c r="D25" s="7"/>
      <c r="E25" s="8"/>
      <c r="F25" s="7"/>
      <c r="G25" s="7"/>
      <c r="H25" s="7"/>
      <c r="I25" s="8"/>
    </row>
    <row r="26" spans="2:16" ht="15.75" x14ac:dyDescent="0.25">
      <c r="B26" s="6"/>
      <c r="C26" s="7"/>
      <c r="D26" s="7"/>
      <c r="E26" s="8"/>
      <c r="F26" s="7"/>
      <c r="G26" s="7"/>
      <c r="H26" s="7"/>
      <c r="I26" s="8"/>
    </row>
    <row r="27" spans="2:16" ht="15.75" x14ac:dyDescent="0.25">
      <c r="B27" s="6"/>
      <c r="C27" s="7"/>
      <c r="D27" s="7"/>
      <c r="E27" s="8"/>
      <c r="F27" s="7"/>
      <c r="G27" s="7"/>
      <c r="H27" s="7"/>
      <c r="I27" s="8"/>
    </row>
    <row r="28" spans="2:16" ht="15.75" x14ac:dyDescent="0.25">
      <c r="B28" s="6"/>
      <c r="C28" s="7"/>
      <c r="D28" s="7"/>
      <c r="E28" s="8"/>
      <c r="F28" s="7"/>
      <c r="G28" s="7"/>
      <c r="H28" s="7"/>
      <c r="I28" s="8"/>
    </row>
    <row r="29" spans="2:16" ht="15.75" x14ac:dyDescent="0.25">
      <c r="B29" s="6"/>
      <c r="C29" s="7"/>
      <c r="D29" s="7"/>
      <c r="E29" s="8"/>
      <c r="F29" s="7"/>
      <c r="G29" s="7"/>
      <c r="H29" s="7"/>
      <c r="I29" s="8"/>
    </row>
    <row r="30" spans="2:16" ht="15.75" x14ac:dyDescent="0.25">
      <c r="B30" s="6"/>
      <c r="C30" s="7"/>
      <c r="D30" s="7"/>
      <c r="E30" s="8"/>
      <c r="F30" s="7"/>
      <c r="G30" s="7"/>
      <c r="H30" s="7"/>
      <c r="I30" s="8"/>
    </row>
    <row r="31" spans="2:16" ht="15.75" x14ac:dyDescent="0.25">
      <c r="B31" s="6"/>
      <c r="C31" s="7"/>
      <c r="D31" s="7"/>
      <c r="E31" s="8"/>
      <c r="F31" s="7"/>
      <c r="G31" s="7"/>
      <c r="H31" s="7"/>
      <c r="I31" s="8"/>
    </row>
    <row r="32" spans="2:16" ht="15.75" x14ac:dyDescent="0.25">
      <c r="B32" s="6"/>
      <c r="C32" s="7"/>
      <c r="D32" s="7"/>
      <c r="E32" s="8"/>
      <c r="F32" s="7"/>
      <c r="G32" s="7"/>
      <c r="H32" s="7"/>
      <c r="I32" s="8"/>
    </row>
    <row r="33" spans="2:9" ht="15.75" x14ac:dyDescent="0.25">
      <c r="B33" s="6"/>
      <c r="C33" s="7"/>
      <c r="D33" s="7"/>
      <c r="E33" s="8"/>
      <c r="F33" s="7"/>
      <c r="G33" s="7"/>
      <c r="H33" s="7"/>
      <c r="I33" s="8"/>
    </row>
    <row r="34" spans="2:9" ht="15.75" x14ac:dyDescent="0.25">
      <c r="B34" s="6"/>
      <c r="C34" s="7"/>
      <c r="D34" s="7"/>
      <c r="E34" s="8"/>
      <c r="F34" s="7"/>
      <c r="G34" s="7"/>
      <c r="H34" s="7"/>
      <c r="I34" s="8"/>
    </row>
    <row r="35" spans="2:9" ht="15.75" x14ac:dyDescent="0.25">
      <c r="B35" s="6"/>
      <c r="C35" s="7"/>
      <c r="D35" s="7"/>
      <c r="E35" s="8"/>
      <c r="F35" s="7"/>
      <c r="G35" s="7"/>
      <c r="H35" s="7"/>
      <c r="I35" s="8"/>
    </row>
    <row r="36" spans="2:9" ht="15.75" x14ac:dyDescent="0.25">
      <c r="B36" s="6"/>
      <c r="C36" s="7"/>
      <c r="D36" s="7"/>
      <c r="E36" s="8"/>
      <c r="F36" s="7"/>
      <c r="G36" s="7"/>
      <c r="H36" s="7"/>
      <c r="I36" s="8"/>
    </row>
    <row r="37" spans="2:9" ht="15.75" x14ac:dyDescent="0.25">
      <c r="B37" s="6"/>
      <c r="C37" s="7"/>
      <c r="D37" s="7"/>
      <c r="E37" s="8"/>
      <c r="F37" s="7"/>
      <c r="G37" s="7"/>
      <c r="H37" s="7"/>
      <c r="I37" s="8"/>
    </row>
    <row r="38" spans="2:9" ht="15.75" x14ac:dyDescent="0.25">
      <c r="B38" s="6"/>
      <c r="C38" s="7"/>
      <c r="D38" s="7"/>
      <c r="E38" s="8"/>
      <c r="F38" s="7"/>
      <c r="G38" s="7"/>
      <c r="H38" s="7"/>
      <c r="I38" s="8"/>
    </row>
    <row r="39" spans="2:9" ht="15.75" x14ac:dyDescent="0.25">
      <c r="B39" s="6"/>
      <c r="C39" s="7"/>
      <c r="D39" s="7"/>
      <c r="E39" s="8"/>
      <c r="F39" s="7"/>
      <c r="G39" s="7"/>
      <c r="H39" s="7"/>
      <c r="I39" s="8"/>
    </row>
    <row r="40" spans="2:9" ht="15.75" x14ac:dyDescent="0.25">
      <c r="B40" s="6"/>
      <c r="C40" s="7"/>
      <c r="D40" s="7"/>
      <c r="E40" s="8"/>
      <c r="F40" s="7"/>
      <c r="G40" s="7"/>
      <c r="H40" s="7"/>
      <c r="I40" s="8"/>
    </row>
    <row r="41" spans="2:9" ht="15.75" x14ac:dyDescent="0.25">
      <c r="B41" s="6"/>
      <c r="C41" s="7"/>
      <c r="D41" s="7"/>
      <c r="E41" s="8"/>
      <c r="F41" s="7"/>
      <c r="G41" s="7"/>
      <c r="H41" s="7"/>
      <c r="I41" s="8"/>
    </row>
    <row r="42" spans="2:9" ht="15.75" x14ac:dyDescent="0.25">
      <c r="B42" s="6"/>
      <c r="C42" s="7"/>
      <c r="D42" s="7"/>
      <c r="E42" s="8"/>
      <c r="F42" s="7"/>
      <c r="G42" s="7"/>
      <c r="H42" s="7"/>
      <c r="I42" s="8"/>
    </row>
    <row r="43" spans="2:9" ht="15.75" x14ac:dyDescent="0.25">
      <c r="B43" s="6"/>
      <c r="C43" s="7"/>
      <c r="D43" s="7"/>
      <c r="E43" s="8"/>
      <c r="F43" s="7"/>
      <c r="G43" s="7"/>
      <c r="H43" s="7"/>
      <c r="I43" s="8"/>
    </row>
    <row r="44" spans="2:9" ht="15.75" x14ac:dyDescent="0.25">
      <c r="B44" s="6"/>
      <c r="C44" s="7"/>
      <c r="D44" s="7"/>
      <c r="E44" s="8"/>
      <c r="F44" s="7"/>
      <c r="G44" s="7"/>
      <c r="H44" s="7"/>
      <c r="I44" s="8"/>
    </row>
    <row r="45" spans="2:9" ht="15.75" x14ac:dyDescent="0.25">
      <c r="B45" s="6"/>
      <c r="C45" s="7"/>
      <c r="D45" s="7"/>
      <c r="E45" s="8"/>
      <c r="F45" s="7"/>
      <c r="G45" s="7"/>
      <c r="H45" s="7"/>
      <c r="I45" s="8"/>
    </row>
    <row r="46" spans="2:9" ht="15.75" x14ac:dyDescent="0.25">
      <c r="B46" s="6"/>
      <c r="C46" s="7"/>
      <c r="D46" s="7"/>
      <c r="E46" s="8"/>
      <c r="F46" s="7"/>
      <c r="G46" s="7"/>
      <c r="H46" s="7"/>
      <c r="I46" s="8"/>
    </row>
  </sheetData>
  <mergeCells count="3">
    <mergeCell ref="B2:H3"/>
    <mergeCell ref="B4:I4"/>
    <mergeCell ref="K4:R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2014-11-29T19:54:07Z</dcterms:modified>
</cp:coreProperties>
</file>