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hris/Desktop/"/>
    </mc:Choice>
  </mc:AlternateContent>
  <bookViews>
    <workbookView xWindow="0" yWindow="460" windowWidth="25600" windowHeight="14180" tabRatio="500" activeTab="4"/>
  </bookViews>
  <sheets>
    <sheet name="Initial Rough Testing" sheetId="1" r:id="rId1"/>
    <sheet name="RSSI to Meters" sheetId="2" r:id="rId2"/>
    <sheet name="Meters to Coordinates" sheetId="3" r:id="rId3"/>
    <sheet name="Scan Precision Test 1" sheetId="4" r:id="rId4"/>
    <sheet name="Scan Precision Test 2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W3" i="3"/>
  <c r="X3" i="3"/>
  <c r="Y3" i="3"/>
  <c r="Q4" i="3"/>
  <c r="Q5" i="3"/>
  <c r="Q6" i="3"/>
  <c r="Q7" i="3"/>
  <c r="Q3" i="3"/>
  <c r="P4" i="3"/>
  <c r="P5" i="3"/>
  <c r="P6" i="3"/>
  <c r="P7" i="3"/>
  <c r="P3" i="3"/>
  <c r="O4" i="3"/>
  <c r="O5" i="3"/>
  <c r="O6" i="3"/>
  <c r="O7" i="3"/>
  <c r="O3" i="3"/>
  <c r="T3" i="3"/>
  <c r="T4" i="3"/>
  <c r="T5" i="3"/>
  <c r="T6" i="3"/>
  <c r="T7" i="3"/>
  <c r="AB3" i="3"/>
  <c r="C22" i="2"/>
  <c r="S3" i="3"/>
  <c r="S4" i="3"/>
  <c r="S5" i="3"/>
  <c r="S6" i="3"/>
  <c r="S7" i="3"/>
  <c r="AA3" i="3"/>
  <c r="C4" i="2"/>
  <c r="C5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6" i="2"/>
  <c r="F23" i="3"/>
  <c r="A15" i="3"/>
  <c r="A50" i="3"/>
  <c r="A41" i="3"/>
  <c r="A32" i="3"/>
  <c r="A23" i="3"/>
  <c r="F50" i="3"/>
  <c r="F41" i="3"/>
  <c r="F32" i="3"/>
  <c r="F15" i="3"/>
  <c r="U3" i="3"/>
  <c r="U4" i="3"/>
  <c r="U5" i="3"/>
  <c r="U6" i="3"/>
  <c r="U7" i="3"/>
  <c r="AC3" i="3"/>
  <c r="L46" i="5"/>
  <c r="L33" i="5"/>
  <c r="L20" i="5"/>
  <c r="L7" i="5"/>
  <c r="L43" i="5"/>
  <c r="L44" i="5"/>
  <c r="L45" i="5"/>
  <c r="L42" i="5"/>
  <c r="L30" i="5"/>
  <c r="L31" i="5"/>
  <c r="L32" i="5"/>
  <c r="L29" i="5"/>
  <c r="L17" i="5"/>
  <c r="L18" i="5"/>
  <c r="L19" i="5"/>
  <c r="L16" i="5"/>
  <c r="L4" i="5"/>
  <c r="L5" i="5"/>
  <c r="L6" i="5"/>
  <c r="L3" i="5"/>
  <c r="P4" i="4"/>
  <c r="P5" i="4"/>
  <c r="P6" i="4"/>
  <c r="P7" i="4"/>
  <c r="P3" i="4"/>
  <c r="L4" i="4"/>
  <c r="L5" i="4"/>
  <c r="L6" i="4"/>
  <c r="L7" i="4"/>
  <c r="L17" i="4"/>
  <c r="L18" i="4"/>
  <c r="L19" i="4"/>
  <c r="L20" i="4"/>
  <c r="L30" i="4"/>
  <c r="L31" i="4"/>
  <c r="L32" i="4"/>
  <c r="L33" i="4"/>
  <c r="L43" i="4"/>
  <c r="L44" i="4"/>
  <c r="L45" i="4"/>
  <c r="L46" i="4"/>
  <c r="L42" i="4"/>
  <c r="L29" i="4"/>
  <c r="L16" i="4"/>
  <c r="L3" i="4"/>
  <c r="D3" i="4"/>
  <c r="B9" i="1"/>
  <c r="C9" i="1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J3" i="2"/>
  <c r="K3" i="2"/>
  <c r="L3" i="2"/>
  <c r="J21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C17" i="1"/>
  <c r="C18" i="1"/>
  <c r="F17" i="1"/>
  <c r="H18" i="1"/>
  <c r="G18" i="1"/>
  <c r="F18" i="1"/>
  <c r="B17" i="1"/>
  <c r="B18" i="1"/>
  <c r="D17" i="1"/>
  <c r="D18" i="1"/>
  <c r="H17" i="1"/>
  <c r="G17" i="1"/>
  <c r="H32" i="1"/>
  <c r="G26" i="1"/>
  <c r="H26" i="1"/>
  <c r="D26" i="1"/>
  <c r="F26" i="1"/>
  <c r="C26" i="1"/>
  <c r="B26" i="1"/>
  <c r="H33" i="1"/>
  <c r="F32" i="1"/>
  <c r="F33" i="1"/>
  <c r="D32" i="1"/>
  <c r="D33" i="1"/>
  <c r="B32" i="1"/>
  <c r="B33" i="1"/>
  <c r="G32" i="1"/>
  <c r="C32" i="1"/>
  <c r="G33" i="1"/>
  <c r="C33" i="1"/>
  <c r="H27" i="1"/>
  <c r="G27" i="1"/>
  <c r="F27" i="1"/>
  <c r="D27" i="1"/>
  <c r="C24" i="1"/>
  <c r="C27" i="1"/>
  <c r="B24" i="1"/>
  <c r="B27" i="1"/>
  <c r="G11" i="1"/>
  <c r="G12" i="1"/>
  <c r="F11" i="1"/>
  <c r="F12" i="1"/>
  <c r="H11" i="1"/>
  <c r="H12" i="1"/>
  <c r="F20" i="1"/>
  <c r="D11" i="1"/>
  <c r="B11" i="1"/>
  <c r="B12" i="1"/>
  <c r="D12" i="1"/>
  <c r="C11" i="1"/>
  <c r="C12" i="1"/>
  <c r="B20" i="1"/>
</calcChain>
</file>

<file path=xl/sharedStrings.xml><?xml version="1.0" encoding="utf-8"?>
<sst xmlns="http://schemas.openxmlformats.org/spreadsheetml/2006/main" count="311" uniqueCount="70">
  <si>
    <t>RSSI</t>
  </si>
  <si>
    <t>Location 1</t>
  </si>
  <si>
    <t>Location 2</t>
  </si>
  <si>
    <t>x</t>
  </si>
  <si>
    <t>y</t>
  </si>
  <si>
    <t>z</t>
  </si>
  <si>
    <t>Actual</t>
  </si>
  <si>
    <t>Estimated</t>
  </si>
  <si>
    <t>Error</t>
  </si>
  <si>
    <t>% Error</t>
  </si>
  <si>
    <t>Average % Error</t>
  </si>
  <si>
    <t>Location 3</t>
  </si>
  <si>
    <t>Location 4</t>
  </si>
  <si>
    <t>With Ground Corner Beacons Elevated</t>
  </si>
  <si>
    <t>With Ground Corner Beacons on Ground</t>
  </si>
  <si>
    <t>Beacon at 0,0,0</t>
  </si>
  <si>
    <t>Beacon at 0,11,2</t>
  </si>
  <si>
    <t>Beacon at 9,11,0</t>
  </si>
  <si>
    <t>Beacon at 9,0,2</t>
  </si>
  <si>
    <t>Beacon at 0,0,1.70</t>
  </si>
  <si>
    <t>Beacon at 0,11,1.70</t>
  </si>
  <si>
    <t>Linear</t>
  </si>
  <si>
    <t>Log</t>
  </si>
  <si>
    <t>(Calculated) Insert M, get RSSI</t>
  </si>
  <si>
    <t>(Observed) Insert M, get RSSI</t>
  </si>
  <si>
    <t>Trial 1</t>
  </si>
  <si>
    <t>Trial 2</t>
  </si>
  <si>
    <t>Trial 3</t>
  </si>
  <si>
    <t>Trial 4</t>
  </si>
  <si>
    <t>Trial 5</t>
  </si>
  <si>
    <t>Average</t>
  </si>
  <si>
    <t>Distance</t>
  </si>
  <si>
    <t>Distance 2</t>
  </si>
  <si>
    <t>Distance 3</t>
  </si>
  <si>
    <t>Distance 4</t>
  </si>
  <si>
    <t xml:space="preserve">Distance 1 </t>
  </si>
  <si>
    <t>Error (observed - estimated)</t>
  </si>
  <si>
    <t>%Error</t>
  </si>
  <si>
    <t>Trial 6</t>
  </si>
  <si>
    <t>Trial 7</t>
  </si>
  <si>
    <t>Trial 8</t>
  </si>
  <si>
    <t>Trial 9</t>
  </si>
  <si>
    <t>Trial 10</t>
  </si>
  <si>
    <t>Beacon 2018</t>
  </si>
  <si>
    <t>Beacon 2002</t>
  </si>
  <si>
    <t>Beacon 2033</t>
  </si>
  <si>
    <t>Beacon 2101</t>
  </si>
  <si>
    <t>Notes:</t>
  </si>
  <si>
    <t>Error (STD)</t>
  </si>
  <si>
    <t>Can't collect full sets over 3meters (could be broadcasting issues, could be receiving sensitivity issues</t>
  </si>
  <si>
    <t>Data collection affected by height of beacon and HM-10 setup-</t>
  </si>
  <si>
    <t>Average of 4 beacons</t>
  </si>
  <si>
    <t>Averages</t>
  </si>
  <si>
    <t>Estimated Cooridnates</t>
  </si>
  <si>
    <t>Actual Coordinates</t>
  </si>
  <si>
    <t xml:space="preserve">Average % Error </t>
  </si>
  <si>
    <t>Average Error (m)</t>
  </si>
  <si>
    <t>With +/- 1m distance error</t>
  </si>
  <si>
    <t>With +/- 0.01 m distance error</t>
  </si>
  <si>
    <t>With +/ 0.1 m distance error</t>
  </si>
  <si>
    <t>% Error Avg</t>
  </si>
  <si>
    <t>With +/- 2 m distance error</t>
  </si>
  <si>
    <t>With +/- 3 m distance error</t>
  </si>
  <si>
    <t>x-y-z avg</t>
  </si>
  <si>
    <t>x-y avg</t>
  </si>
  <si>
    <t>For Calculation</t>
  </si>
  <si>
    <t>Distance Accuracy (m)</t>
  </si>
  <si>
    <t>Include z-coordinate</t>
  </si>
  <si>
    <t>Not including z-cooridnate</t>
  </si>
  <si>
    <t>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</si>
</sst>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206"/>
      <name val="Calibri"/>
      <family val="2"/>
    </font>
    <font>
      <b/>
      <i/>
      <sz val="12"/>
      <color theme="1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53FFF"/>
        <bgColor indexed="64"/>
      </patternFill>
    </fill>
    <fill>
      <patternFill patternType="solid">
        <fgColor rgb="FF00FA64"/>
        <bgColor indexed="64"/>
      </patternFill>
    </fill>
    <fill>
      <patternFill patternType="solid">
        <fgColor rgb="FF7AE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2" borderId="0" xfId="0" applyFont="1" applyFill="1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Alignment="1"/>
    <xf numFmtId="0" fontId="0" fillId="2" borderId="0" xfId="0" applyFill="1" applyAlignment="1">
      <alignment wrapText="1"/>
    </xf>
    <xf numFmtId="0" fontId="6" fillId="2" borderId="0" xfId="0" applyFont="1" applyFill="1"/>
    <xf numFmtId="0" fontId="0" fillId="4" borderId="0" xfId="0" applyFill="1"/>
    <xf numFmtId="0" fontId="6" fillId="4" borderId="0" xfId="0" applyFont="1" applyFill="1"/>
    <xf numFmtId="0" fontId="0" fillId="5" borderId="0" xfId="0" applyFill="1"/>
    <xf numFmtId="0" fontId="7" fillId="0" borderId="0" xfId="0" applyFont="1"/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0" borderId="0" xfId="0" applyFill="1"/>
    <xf numFmtId="0" fontId="0" fillId="6" borderId="0" xfId="0" applyFill="1" applyAlignment="1">
      <alignment wrapText="1"/>
    </xf>
    <xf numFmtId="0" fontId="0" fillId="6" borderId="0" xfId="0" applyFill="1"/>
    <xf numFmtId="0" fontId="6" fillId="6" borderId="0" xfId="0" applyFont="1" applyFill="1"/>
    <xf numFmtId="0" fontId="7" fillId="7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9" borderId="0" xfId="0" applyFont="1" applyFill="1"/>
    <xf numFmtId="0" fontId="6" fillId="7" borderId="0" xfId="0" applyFont="1" applyFill="1"/>
    <xf numFmtId="0" fontId="7" fillId="0" borderId="1" xfId="0" applyFont="1" applyBorder="1"/>
    <xf numFmtId="0" fontId="7" fillId="0" borderId="1" xfId="0" applyFont="1" applyBorder="1" applyAlignment="1">
      <alignment wrapText="1"/>
    </xf>
    <xf numFmtId="2" fontId="7" fillId="0" borderId="1" xfId="0" applyNumberFormat="1" applyFont="1" applyBorder="1"/>
    <xf numFmtId="0" fontId="0" fillId="0" borderId="1" xfId="0" applyBorder="1"/>
    <xf numFmtId="0" fontId="7" fillId="0" borderId="0" xfId="0" applyFont="1" applyFill="1" applyBorder="1"/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/>
    <xf numFmtId="2" fontId="0" fillId="0" borderId="1" xfId="0" applyNumberFormat="1" applyBorder="1" applyAlignme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colors>
    <mruColors>
      <color rgb="FFF53FFF"/>
      <color rgb="FF7AECFF"/>
      <color rgb="FFFEBCD9"/>
      <color rgb="FF00FA6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Trial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'Scan Precision Test 2'!$A$3:$A$7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'Scan Precision Test 2'!$B$3:$B$7</c:f>
              <c:numCache>
                <c:formatCode>General</c:formatCode>
                <c:ptCount val="5"/>
                <c:pt idx="0">
                  <c:v>70.0</c:v>
                </c:pt>
                <c:pt idx="1">
                  <c:v>80.0</c:v>
                </c:pt>
                <c:pt idx="2">
                  <c:v>86.0</c:v>
                </c:pt>
                <c:pt idx="3">
                  <c:v>81.0</c:v>
                </c:pt>
                <c:pt idx="4">
                  <c:v>85.0</c:v>
                </c:pt>
              </c:numCache>
            </c:numRef>
          </c:yVal>
          <c:smooth val="0"/>
        </c:ser>
        <c:ser>
          <c:idx val="1"/>
          <c:order val="1"/>
          <c:tx>
            <c:v>Trial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'Scan Precision Test 2'!$A$3:$A$7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'Scan Precision Test 2'!$C$3:$C$7</c:f>
              <c:numCache>
                <c:formatCode>General</c:formatCode>
                <c:ptCount val="5"/>
                <c:pt idx="0">
                  <c:v>74.0</c:v>
                </c:pt>
                <c:pt idx="1">
                  <c:v>77.0</c:v>
                </c:pt>
                <c:pt idx="2">
                  <c:v>83.0</c:v>
                </c:pt>
                <c:pt idx="3">
                  <c:v>82.0</c:v>
                </c:pt>
                <c:pt idx="4">
                  <c:v>88.0</c:v>
                </c:pt>
              </c:numCache>
            </c:numRef>
          </c:yVal>
          <c:smooth val="0"/>
        </c:ser>
        <c:ser>
          <c:idx val="2"/>
          <c:order val="2"/>
          <c:tx>
            <c:v>Trial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'Scan Precision Test 2'!$A$3:$A$7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'Scan Precision Test 2'!$D$3:$D$7</c:f>
              <c:numCache>
                <c:formatCode>General</c:formatCode>
                <c:ptCount val="5"/>
                <c:pt idx="0">
                  <c:v>74.0</c:v>
                </c:pt>
                <c:pt idx="1">
                  <c:v>78.0</c:v>
                </c:pt>
                <c:pt idx="2">
                  <c:v>88.0</c:v>
                </c:pt>
                <c:pt idx="3">
                  <c:v>82.0</c:v>
                </c:pt>
                <c:pt idx="4">
                  <c:v>86.0</c:v>
                </c:pt>
              </c:numCache>
            </c:numRef>
          </c:yVal>
          <c:smooth val="0"/>
        </c:ser>
        <c:ser>
          <c:idx val="3"/>
          <c:order val="3"/>
          <c:tx>
            <c:v>Trial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'Scan Precision Test 2'!$A$3:$A$7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'Scan Precision Test 2'!$E$3:$E$7</c:f>
              <c:numCache>
                <c:formatCode>General</c:formatCode>
                <c:ptCount val="5"/>
                <c:pt idx="0">
                  <c:v>74.0</c:v>
                </c:pt>
                <c:pt idx="1">
                  <c:v>85.0</c:v>
                </c:pt>
                <c:pt idx="2">
                  <c:v>86.0</c:v>
                </c:pt>
                <c:pt idx="3">
                  <c:v>82.0</c:v>
                </c:pt>
                <c:pt idx="4">
                  <c:v>80.0</c:v>
                </c:pt>
              </c:numCache>
            </c:numRef>
          </c:yVal>
          <c:smooth val="0"/>
        </c:ser>
        <c:ser>
          <c:idx val="4"/>
          <c:order val="4"/>
          <c:tx>
            <c:v>Trial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'Scan Precision Test 2'!$A$3:$A$7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'Scan Precision Test 2'!$F$3:$F$7</c:f>
              <c:numCache>
                <c:formatCode>General</c:formatCode>
                <c:ptCount val="5"/>
                <c:pt idx="0">
                  <c:v>70.0</c:v>
                </c:pt>
                <c:pt idx="1">
                  <c:v>74.0</c:v>
                </c:pt>
                <c:pt idx="2">
                  <c:v>87.0</c:v>
                </c:pt>
                <c:pt idx="3">
                  <c:v>80.0</c:v>
                </c:pt>
                <c:pt idx="4">
                  <c:v>89.0</c:v>
                </c:pt>
              </c:numCache>
            </c:numRef>
          </c:yVal>
          <c:smooth val="0"/>
        </c:ser>
        <c:ser>
          <c:idx val="5"/>
          <c:order val="5"/>
          <c:tx>
            <c:v>Trial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'Scan Precision Test 2'!$A$3:$A$7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'Scan Precision Test 2'!$G$3:$G$7</c:f>
              <c:numCache>
                <c:formatCode>General</c:formatCode>
                <c:ptCount val="5"/>
                <c:pt idx="0">
                  <c:v>74.0</c:v>
                </c:pt>
                <c:pt idx="1">
                  <c:v>78.0</c:v>
                </c:pt>
                <c:pt idx="2">
                  <c:v>85.0</c:v>
                </c:pt>
                <c:pt idx="3">
                  <c:v>79.0</c:v>
                </c:pt>
                <c:pt idx="4">
                  <c:v>89.0</c:v>
                </c:pt>
              </c:numCache>
            </c:numRef>
          </c:yVal>
          <c:smooth val="0"/>
        </c:ser>
        <c:ser>
          <c:idx val="6"/>
          <c:order val="6"/>
          <c:tx>
            <c:v>Trial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'Scan Precision Test 2'!$A$3:$A$7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'Scan Precision Test 2'!$H$3:$H$7</c:f>
              <c:numCache>
                <c:formatCode>General</c:formatCode>
                <c:ptCount val="5"/>
                <c:pt idx="0">
                  <c:v>74.0</c:v>
                </c:pt>
                <c:pt idx="1">
                  <c:v>77.0</c:v>
                </c:pt>
                <c:pt idx="2">
                  <c:v>87.0</c:v>
                </c:pt>
                <c:pt idx="3">
                  <c:v>82.0</c:v>
                </c:pt>
                <c:pt idx="4">
                  <c:v>79.0</c:v>
                </c:pt>
              </c:numCache>
            </c:numRef>
          </c:yVal>
          <c:smooth val="0"/>
        </c:ser>
        <c:ser>
          <c:idx val="7"/>
          <c:order val="7"/>
          <c:tx>
            <c:v>Trial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'Scan Precision Test 2'!$A$3:$A$7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'Scan Precision Test 2'!$I$3:$I$7</c:f>
              <c:numCache>
                <c:formatCode>General</c:formatCode>
                <c:ptCount val="5"/>
                <c:pt idx="0">
                  <c:v>70.0</c:v>
                </c:pt>
                <c:pt idx="1">
                  <c:v>81.0</c:v>
                </c:pt>
                <c:pt idx="2">
                  <c:v>87.0</c:v>
                </c:pt>
                <c:pt idx="3">
                  <c:v>86.0</c:v>
                </c:pt>
                <c:pt idx="4">
                  <c:v>78.0</c:v>
                </c:pt>
              </c:numCache>
            </c:numRef>
          </c:yVal>
          <c:smooth val="0"/>
        </c:ser>
        <c:ser>
          <c:idx val="8"/>
          <c:order val="8"/>
          <c:tx>
            <c:v>Trial 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'Scan Precision Test 2'!$A$3:$A$7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'Scan Precision Test 2'!$J$3:$J$7</c:f>
              <c:numCache>
                <c:formatCode>General</c:formatCode>
                <c:ptCount val="5"/>
                <c:pt idx="0">
                  <c:v>70.0</c:v>
                </c:pt>
                <c:pt idx="1">
                  <c:v>78.0</c:v>
                </c:pt>
                <c:pt idx="2">
                  <c:v>87.0</c:v>
                </c:pt>
                <c:pt idx="3">
                  <c:v>85.0</c:v>
                </c:pt>
                <c:pt idx="4">
                  <c:v>85.0</c:v>
                </c:pt>
              </c:numCache>
            </c:numRef>
          </c:yVal>
          <c:smooth val="0"/>
        </c:ser>
        <c:ser>
          <c:idx val="9"/>
          <c:order val="9"/>
          <c:tx>
            <c:v>Trial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'Scan Precision Test 2'!$A$3:$A$7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'Scan Precision Test 2'!$K$3:$K$7</c:f>
              <c:numCache>
                <c:formatCode>General</c:formatCode>
                <c:ptCount val="5"/>
                <c:pt idx="0">
                  <c:v>85.0</c:v>
                </c:pt>
                <c:pt idx="1">
                  <c:v>78.0</c:v>
                </c:pt>
                <c:pt idx="2">
                  <c:v>86.0</c:v>
                </c:pt>
                <c:pt idx="3">
                  <c:v>82.0</c:v>
                </c:pt>
                <c:pt idx="4">
                  <c:v>79.0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887776"/>
        <c:axId val="681892080"/>
      </c:scatterChart>
      <c:valAx>
        <c:axId val="68188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92080"/>
        <c:crosses val="autoZero"/>
        <c:crossBetween val="midCat"/>
      </c:valAx>
      <c:valAx>
        <c:axId val="6818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8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673100</xdr:colOff>
      <xdr:row>3</xdr:row>
      <xdr:rowOff>50800</xdr:rowOff>
    </xdr:from>
    <xdr:to>
      <xdr:col>20</xdr:col>
      <xdr:colOff>0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opLeftCell="A68" workbookViewId="0">
      <selection activeCell="E10" sqref="E10"/>
    </sheetView>
  </sheetViews>
  <sheetFormatPr baseColWidth="10" defaultRowHeight="16" x14ac:dyDescent="0.2"/>
  <cols>
    <col min="1" max="1" width="14.33203125" customWidth="1"/>
    <col min="2" max="2" width="13.33203125" customWidth="1"/>
    <col min="3" max="3" width="14.6640625" customWidth="1"/>
    <col min="4" max="4" width="14.83203125" customWidth="1"/>
    <col min="5" max="5" width="14.1640625" customWidth="1"/>
    <col min="7" max="7" width="16.83203125" customWidth="1"/>
    <col min="8" max="8" width="15.1640625" customWidth="1"/>
    <col min="9" max="9" width="17.33203125" customWidth="1"/>
    <col min="10" max="10" width="13.6640625" customWidth="1"/>
  </cols>
  <sheetData>
    <row r="1" spans="1:14" x14ac:dyDescent="0.2">
      <c r="A1" s="34" t="s">
        <v>14</v>
      </c>
      <c r="B1" s="34"/>
      <c r="C1" s="34"/>
      <c r="D1" s="34"/>
      <c r="E1" s="34"/>
      <c r="G1" s="34" t="s">
        <v>13</v>
      </c>
      <c r="H1" s="34"/>
      <c r="I1" s="34"/>
      <c r="J1" s="34"/>
    </row>
    <row r="2" spans="1:14" x14ac:dyDescent="0.2">
      <c r="A2" t="s">
        <v>0</v>
      </c>
      <c r="B2" t="s">
        <v>15</v>
      </c>
      <c r="C2" t="s">
        <v>16</v>
      </c>
      <c r="D2" t="s">
        <v>17</v>
      </c>
      <c r="E2" t="s">
        <v>18</v>
      </c>
      <c r="G2" t="s">
        <v>19</v>
      </c>
      <c r="H2" t="s">
        <v>16</v>
      </c>
      <c r="I2" t="s">
        <v>20</v>
      </c>
      <c r="J2" t="s">
        <v>18</v>
      </c>
    </row>
    <row r="3" spans="1:14" x14ac:dyDescent="0.2">
      <c r="A3" t="s">
        <v>1</v>
      </c>
      <c r="B3">
        <v>-96</v>
      </c>
      <c r="C3">
        <v>-90</v>
      </c>
      <c r="D3">
        <v>-81</v>
      </c>
      <c r="E3">
        <v>-94</v>
      </c>
      <c r="F3" s="1"/>
      <c r="G3">
        <v>-91</v>
      </c>
      <c r="H3">
        <v>-92</v>
      </c>
      <c r="I3">
        <v>-84</v>
      </c>
      <c r="J3" s="3">
        <v>-94</v>
      </c>
      <c r="N3" s="1"/>
    </row>
    <row r="4" spans="1:14" x14ac:dyDescent="0.2">
      <c r="A4" t="s">
        <v>2</v>
      </c>
      <c r="B4">
        <v>-84</v>
      </c>
      <c r="C4">
        <v>-94</v>
      </c>
      <c r="D4">
        <v>-95</v>
      </c>
      <c r="E4">
        <v>-94</v>
      </c>
      <c r="G4">
        <v>-81</v>
      </c>
      <c r="H4">
        <v>-91</v>
      </c>
      <c r="I4">
        <v>-95</v>
      </c>
      <c r="J4">
        <v>-93</v>
      </c>
    </row>
    <row r="5" spans="1:14" x14ac:dyDescent="0.2">
      <c r="A5" t="s">
        <v>11</v>
      </c>
      <c r="B5">
        <v>-95</v>
      </c>
      <c r="C5">
        <v>-94</v>
      </c>
      <c r="D5">
        <v>-95</v>
      </c>
      <c r="E5">
        <v>-81</v>
      </c>
      <c r="G5">
        <v>-91</v>
      </c>
      <c r="H5">
        <v>-94</v>
      </c>
      <c r="I5">
        <v>-94</v>
      </c>
      <c r="J5">
        <v>-81</v>
      </c>
    </row>
    <row r="6" spans="1:14" x14ac:dyDescent="0.2">
      <c r="A6" t="s">
        <v>12</v>
      </c>
      <c r="B6">
        <v>-93</v>
      </c>
      <c r="C6">
        <v>-93</v>
      </c>
      <c r="D6">
        <v>-92</v>
      </c>
      <c r="E6">
        <v>-92</v>
      </c>
      <c r="G6">
        <v>-91</v>
      </c>
      <c r="H6">
        <v>-93</v>
      </c>
      <c r="I6">
        <v>-95</v>
      </c>
      <c r="J6">
        <v>-92</v>
      </c>
    </row>
    <row r="7" spans="1:14" x14ac:dyDescent="0.2">
      <c r="A7" s="34" t="s">
        <v>14</v>
      </c>
      <c r="B7" s="34"/>
      <c r="C7" s="34"/>
      <c r="D7" s="34"/>
      <c r="E7" s="34"/>
      <c r="F7" s="34"/>
      <c r="G7" s="34"/>
      <c r="H7" s="34"/>
    </row>
    <row r="8" spans="1:14" x14ac:dyDescent="0.2">
      <c r="A8" s="4" t="s">
        <v>1</v>
      </c>
      <c r="B8" t="s">
        <v>3</v>
      </c>
      <c r="C8" t="s">
        <v>4</v>
      </c>
      <c r="D8" t="s">
        <v>5</v>
      </c>
      <c r="E8" s="4" t="s">
        <v>2</v>
      </c>
      <c r="F8" t="s">
        <v>3</v>
      </c>
      <c r="G8" t="s">
        <v>4</v>
      </c>
      <c r="H8" t="s">
        <v>5</v>
      </c>
    </row>
    <row r="9" spans="1:14" x14ac:dyDescent="0.2">
      <c r="A9" s="3" t="s">
        <v>6</v>
      </c>
      <c r="B9" s="7">
        <f>9.4-3.34</f>
        <v>6.0600000000000005</v>
      </c>
      <c r="C9">
        <f>11.31 - 1.92</f>
        <v>9.39</v>
      </c>
      <c r="D9">
        <v>1.27</v>
      </c>
      <c r="F9" s="7">
        <v>2.2599999999999998</v>
      </c>
      <c r="G9">
        <v>3.05</v>
      </c>
      <c r="H9">
        <v>1.41</v>
      </c>
    </row>
    <row r="10" spans="1:14" x14ac:dyDescent="0.2">
      <c r="A10" s="3" t="s">
        <v>7</v>
      </c>
      <c r="B10">
        <v>6.28</v>
      </c>
      <c r="C10">
        <v>8.94</v>
      </c>
      <c r="D10">
        <v>1.31</v>
      </c>
      <c r="F10">
        <v>2.2799999999999998</v>
      </c>
      <c r="G10">
        <v>3.24</v>
      </c>
      <c r="H10">
        <v>0.55000000000000004</v>
      </c>
    </row>
    <row r="11" spans="1:14" x14ac:dyDescent="0.2">
      <c r="A11" s="3" t="s">
        <v>8</v>
      </c>
      <c r="B11">
        <f>((B9-B10)/B9)*-1</f>
        <v>3.6303630363036257E-2</v>
      </c>
      <c r="C11">
        <f t="shared" ref="C11" si="0">(C9-C10)/C9</f>
        <v>4.7923322683706179E-2</v>
      </c>
      <c r="D11">
        <f>((D9-D10)/D9)*-1</f>
        <v>3.1496062992126012E-2</v>
      </c>
      <c r="F11">
        <f>((F9-F10)/F9)*-1</f>
        <v>8.8495575221239024E-3</v>
      </c>
      <c r="G11">
        <f>((G9-G10)/G9)*-1</f>
        <v>6.2295081967213249E-2</v>
      </c>
      <c r="H11">
        <f>(H9-H10)/H9</f>
        <v>0.60992907801418439</v>
      </c>
    </row>
    <row r="12" spans="1:14" x14ac:dyDescent="0.2">
      <c r="A12" s="5" t="s">
        <v>9</v>
      </c>
      <c r="B12" s="6">
        <f>B11*100</f>
        <v>3.6303630363036259</v>
      </c>
      <c r="C12" s="6">
        <f t="shared" ref="C12:D12" si="1">C11*100</f>
        <v>4.7923322683706182</v>
      </c>
      <c r="D12" s="6">
        <f t="shared" si="1"/>
        <v>3.1496062992126013</v>
      </c>
      <c r="E12" s="6"/>
      <c r="F12" s="6">
        <f>F11*100</f>
        <v>0.8849557522123902</v>
      </c>
      <c r="G12" s="6">
        <f t="shared" ref="G12" si="2">G11*100</f>
        <v>6.2295081967213246</v>
      </c>
      <c r="H12" s="6">
        <f>H11*100</f>
        <v>60.99290780141844</v>
      </c>
    </row>
    <row r="13" spans="1:14" x14ac:dyDescent="0.2">
      <c r="A13" s="3"/>
    </row>
    <row r="14" spans="1:14" x14ac:dyDescent="0.2">
      <c r="A14" s="4" t="s">
        <v>11</v>
      </c>
      <c r="B14" t="s">
        <v>3</v>
      </c>
      <c r="C14" t="s">
        <v>4</v>
      </c>
      <c r="D14" t="s">
        <v>5</v>
      </c>
      <c r="E14" s="4" t="s">
        <v>12</v>
      </c>
      <c r="F14" t="s">
        <v>3</v>
      </c>
      <c r="G14" t="s">
        <v>4</v>
      </c>
      <c r="H14" t="s">
        <v>5</v>
      </c>
    </row>
    <row r="15" spans="1:14" x14ac:dyDescent="0.2">
      <c r="A15" s="3" t="s">
        <v>6</v>
      </c>
      <c r="B15" s="7">
        <v>6.06</v>
      </c>
      <c r="C15">
        <v>1.56</v>
      </c>
      <c r="D15">
        <v>1.41</v>
      </c>
      <c r="E15" s="3" t="s">
        <v>6</v>
      </c>
      <c r="F15" s="7">
        <v>4.42</v>
      </c>
      <c r="G15">
        <v>5.07</v>
      </c>
      <c r="H15">
        <v>0.23</v>
      </c>
    </row>
    <row r="16" spans="1:14" x14ac:dyDescent="0.2">
      <c r="A16" s="3" t="s">
        <v>7</v>
      </c>
      <c r="B16">
        <v>7.06</v>
      </c>
      <c r="C16">
        <v>3.34</v>
      </c>
      <c r="D16">
        <v>2.69</v>
      </c>
      <c r="E16" s="3" t="s">
        <v>7</v>
      </c>
      <c r="F16" s="3">
        <v>5.23</v>
      </c>
      <c r="G16" s="3">
        <v>5.66</v>
      </c>
      <c r="H16" s="3">
        <v>1.35</v>
      </c>
    </row>
    <row r="17" spans="1:8" x14ac:dyDescent="0.2">
      <c r="A17" s="3" t="s">
        <v>8</v>
      </c>
      <c r="B17">
        <f>ABS((B15-B16)/B15)</f>
        <v>0.16501650165016502</v>
      </c>
      <c r="C17">
        <f>ABS((C15-C16)/C15)</f>
        <v>1.141025641025641</v>
      </c>
      <c r="D17">
        <f>ABS((D15-D16)/D15)</f>
        <v>0.9078014184397164</v>
      </c>
      <c r="E17" s="3" t="s">
        <v>8</v>
      </c>
      <c r="F17">
        <f>ABS((F15-F16)/F15)</f>
        <v>0.18325791855203633</v>
      </c>
      <c r="G17">
        <f>ABS((G15-G16)/G15)</f>
        <v>0.11637080867850096</v>
      </c>
      <c r="H17">
        <f>ABS(((H15-H16)/H15))</f>
        <v>4.8695652173913047</v>
      </c>
    </row>
    <row r="18" spans="1:8" x14ac:dyDescent="0.2">
      <c r="A18" s="5" t="s">
        <v>9</v>
      </c>
      <c r="B18" s="6">
        <f>B17*100</f>
        <v>16.5016501650165</v>
      </c>
      <c r="C18" s="6">
        <f>C17*100</f>
        <v>114.1025641025641</v>
      </c>
      <c r="D18" s="6">
        <f t="shared" ref="D18" si="3">D17*100</f>
        <v>90.780141843971634</v>
      </c>
      <c r="E18" s="6"/>
      <c r="F18" s="6">
        <f>F17*100</f>
        <v>18.325791855203633</v>
      </c>
      <c r="G18" s="6">
        <f>G17*100</f>
        <v>11.637080867850095</v>
      </c>
      <c r="H18" s="6">
        <f>H17*100</f>
        <v>486.95652173913049</v>
      </c>
    </row>
    <row r="19" spans="1:8" x14ac:dyDescent="0.2">
      <c r="A19" s="3"/>
      <c r="B19" s="2"/>
    </row>
    <row r="20" spans="1:8" x14ac:dyDescent="0.2">
      <c r="A20" s="3" t="s">
        <v>10</v>
      </c>
      <c r="B20">
        <f>AVERAGE(B12:D12)</f>
        <v>3.8574338679622819</v>
      </c>
      <c r="E20" t="s">
        <v>10</v>
      </c>
      <c r="F20">
        <f>AVERAGE(F12:H12)</f>
        <v>22.702457250117387</v>
      </c>
    </row>
    <row r="22" spans="1:8" x14ac:dyDescent="0.2">
      <c r="A22" s="34" t="s">
        <v>13</v>
      </c>
      <c r="B22" s="34"/>
      <c r="C22" s="34"/>
      <c r="D22" s="34"/>
      <c r="E22" s="34"/>
      <c r="F22" s="34"/>
      <c r="G22" s="34"/>
      <c r="H22" s="34"/>
    </row>
    <row r="23" spans="1:8" x14ac:dyDescent="0.2">
      <c r="A23" s="4" t="s">
        <v>1</v>
      </c>
      <c r="B23" t="s">
        <v>3</v>
      </c>
      <c r="C23" t="s">
        <v>4</v>
      </c>
      <c r="D23" t="s">
        <v>5</v>
      </c>
      <c r="E23" s="4" t="s">
        <v>2</v>
      </c>
      <c r="F23" t="s">
        <v>3</v>
      </c>
      <c r="G23" t="s">
        <v>4</v>
      </c>
      <c r="H23" t="s">
        <v>5</v>
      </c>
    </row>
    <row r="24" spans="1:8" x14ac:dyDescent="0.2">
      <c r="A24" s="3" t="s">
        <v>6</v>
      </c>
      <c r="B24">
        <f>9.4-3.34</f>
        <v>6.0600000000000005</v>
      </c>
      <c r="C24">
        <f>11.31 - 1.92</f>
        <v>9.39</v>
      </c>
      <c r="D24">
        <v>1.27</v>
      </c>
      <c r="F24">
        <v>2.2599999999999998</v>
      </c>
      <c r="G24">
        <v>3.05</v>
      </c>
      <c r="H24">
        <v>1.41</v>
      </c>
    </row>
    <row r="25" spans="1:8" x14ac:dyDescent="0.2">
      <c r="A25" s="3" t="s">
        <v>7</v>
      </c>
      <c r="B25">
        <v>5.44</v>
      </c>
      <c r="C25">
        <v>7.23</v>
      </c>
      <c r="D25">
        <v>1.9</v>
      </c>
      <c r="F25">
        <v>2.2799999999999998</v>
      </c>
      <c r="G25">
        <v>3.93</v>
      </c>
      <c r="H25">
        <v>2.08</v>
      </c>
    </row>
    <row r="26" spans="1:8" x14ac:dyDescent="0.2">
      <c r="A26" s="3" t="s">
        <v>8</v>
      </c>
      <c r="B26">
        <f>ABS((B24-B25)/B24)</f>
        <v>0.10231023102310231</v>
      </c>
      <c r="C26">
        <f>ABS((C24-C25)/C24)</f>
        <v>0.23003194888178913</v>
      </c>
      <c r="D26">
        <f>ABS((D24-D25)/D24)</f>
        <v>0.49606299212598415</v>
      </c>
      <c r="F26">
        <f>ABS((F24-F25)/F24)</f>
        <v>8.8495575221239024E-3</v>
      </c>
      <c r="G26">
        <f t="shared" ref="G26:H26" si="4">ABS((G24-G25)/G24)</f>
        <v>0.28852459016393456</v>
      </c>
      <c r="H26">
        <f t="shared" si="4"/>
        <v>0.47517730496453914</v>
      </c>
    </row>
    <row r="27" spans="1:8" x14ac:dyDescent="0.2">
      <c r="A27" s="5" t="s">
        <v>9</v>
      </c>
      <c r="B27" s="6">
        <f>B26*100</f>
        <v>10.231023102310232</v>
      </c>
      <c r="C27" s="6">
        <f t="shared" ref="C27" si="5">C26*100</f>
        <v>23.003194888178914</v>
      </c>
      <c r="D27" s="6">
        <f t="shared" ref="D27" si="6">D26*100</f>
        <v>49.606299212598415</v>
      </c>
      <c r="E27" s="6"/>
      <c r="F27" s="6">
        <f>F26*100</f>
        <v>0.8849557522123902</v>
      </c>
      <c r="G27" s="6">
        <f t="shared" ref="G27" si="7">G26*100</f>
        <v>28.852459016393457</v>
      </c>
      <c r="H27" s="6">
        <f>H26*100</f>
        <v>47.517730496453915</v>
      </c>
    </row>
    <row r="29" spans="1:8" x14ac:dyDescent="0.2">
      <c r="A29" s="4" t="s">
        <v>11</v>
      </c>
      <c r="B29" t="s">
        <v>3</v>
      </c>
      <c r="C29" t="s">
        <v>4</v>
      </c>
      <c r="D29" t="s">
        <v>5</v>
      </c>
      <c r="E29" s="4" t="s">
        <v>12</v>
      </c>
      <c r="F29" t="s">
        <v>3</v>
      </c>
      <c r="G29" t="s">
        <v>4</v>
      </c>
      <c r="H29" t="s">
        <v>5</v>
      </c>
    </row>
    <row r="30" spans="1:8" x14ac:dyDescent="0.2">
      <c r="A30" s="3" t="s">
        <v>6</v>
      </c>
      <c r="B30">
        <v>6.06</v>
      </c>
      <c r="C30">
        <v>1.56</v>
      </c>
      <c r="D30">
        <v>1.41</v>
      </c>
      <c r="E30" s="3" t="s">
        <v>6</v>
      </c>
      <c r="F30">
        <v>4.42</v>
      </c>
      <c r="G30">
        <v>5.07</v>
      </c>
      <c r="H30">
        <v>0.23</v>
      </c>
    </row>
    <row r="31" spans="1:8" x14ac:dyDescent="0.2">
      <c r="A31" s="3" t="s">
        <v>7</v>
      </c>
      <c r="B31">
        <v>5.94</v>
      </c>
      <c r="C31">
        <v>3.15</v>
      </c>
      <c r="D31">
        <v>2.39</v>
      </c>
      <c r="E31" s="3" t="s">
        <v>7</v>
      </c>
      <c r="F31" s="3">
        <v>3.83</v>
      </c>
      <c r="G31" s="3">
        <v>4.28</v>
      </c>
      <c r="H31" s="3">
        <v>2.33</v>
      </c>
    </row>
    <row r="32" spans="1:8" x14ac:dyDescent="0.2">
      <c r="A32" s="3" t="s">
        <v>8</v>
      </c>
      <c r="B32">
        <f>ABS((B30-B31)/B30)</f>
        <v>1.9801980198019674E-2</v>
      </c>
      <c r="C32">
        <f>ABS((C30-C31)/C30)</f>
        <v>1.0192307692307692</v>
      </c>
      <c r="D32">
        <f>ABS((D30-D31)/D30)</f>
        <v>0.69503546099290803</v>
      </c>
      <c r="E32" s="3" t="s">
        <v>8</v>
      </c>
      <c r="F32">
        <f>ABS((F30-F31)/F30)</f>
        <v>0.13348416289592757</v>
      </c>
      <c r="G32">
        <f>ABS((G30-G31)/G30)</f>
        <v>0.15581854043392504</v>
      </c>
      <c r="H32">
        <f>ABS(((H30-H31)/H30))</f>
        <v>9.1304347826086953</v>
      </c>
    </row>
    <row r="33" spans="1:8" x14ac:dyDescent="0.2">
      <c r="A33" s="5" t="s">
        <v>9</v>
      </c>
      <c r="B33" s="6">
        <f>B32*100</f>
        <v>1.9801980198019673</v>
      </c>
      <c r="C33" s="6">
        <f t="shared" ref="C33" si="8">C32*100</f>
        <v>101.92307692307692</v>
      </c>
      <c r="D33" s="6">
        <f>D32*100</f>
        <v>69.503546099290801</v>
      </c>
      <c r="E33" s="5" t="s">
        <v>9</v>
      </c>
      <c r="F33" s="6">
        <f>F32*100</f>
        <v>13.348416289592757</v>
      </c>
      <c r="G33" s="6">
        <f t="shared" ref="G33" si="9">G32*100</f>
        <v>15.581854043392504</v>
      </c>
      <c r="H33" s="6">
        <f>H32*100</f>
        <v>913.04347826086951</v>
      </c>
    </row>
  </sheetData>
  <mergeCells count="4">
    <mergeCell ref="A7:H7"/>
    <mergeCell ref="A22:H22"/>
    <mergeCell ref="A1:E1"/>
    <mergeCell ref="G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F4" sqref="F4"/>
    </sheetView>
  </sheetViews>
  <sheetFormatPr baseColWidth="10" defaultRowHeight="16" x14ac:dyDescent="0.2"/>
  <cols>
    <col min="1" max="1" width="17.33203125" customWidth="1"/>
    <col min="3" max="3" width="11.83203125" bestFit="1" customWidth="1"/>
  </cols>
  <sheetData>
    <row r="1" spans="1:12" ht="48" x14ac:dyDescent="0.2">
      <c r="A1" s="8" t="s">
        <v>23</v>
      </c>
      <c r="D1" s="8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8</v>
      </c>
      <c r="L1" t="s">
        <v>37</v>
      </c>
    </row>
    <row r="2" spans="1:12" x14ac:dyDescent="0.2">
      <c r="B2" t="s">
        <v>21</v>
      </c>
      <c r="C2" t="s">
        <v>22</v>
      </c>
      <c r="K2" t="s">
        <v>21</v>
      </c>
      <c r="L2" t="s">
        <v>22</v>
      </c>
    </row>
    <row r="3" spans="1:12" x14ac:dyDescent="0.2">
      <c r="A3" s="23">
        <v>10</v>
      </c>
      <c r="C3">
        <f t="shared" ref="C3:C5" si="0">10^((LOG10(A3/1.2583))/8.2833)*-71.25</f>
        <v>-91.508886377267729</v>
      </c>
      <c r="D3">
        <v>0</v>
      </c>
      <c r="J3" t="e">
        <f>AVERAGE(E3:I3)</f>
        <v>#DIV/0!</v>
      </c>
      <c r="K3" t="e">
        <f>J3-B3</f>
        <v>#DIV/0!</v>
      </c>
      <c r="L3" s="2" t="e">
        <f>ABS((K3/J3)*100)</f>
        <v>#DIV/0!</v>
      </c>
    </row>
    <row r="4" spans="1:12" x14ac:dyDescent="0.2">
      <c r="A4">
        <v>2</v>
      </c>
      <c r="C4">
        <f t="shared" si="0"/>
        <v>-75.349475562313827</v>
      </c>
      <c r="D4">
        <v>0.5</v>
      </c>
      <c r="J4" t="e">
        <f t="shared" ref="J4:J20" si="1">AVERAGE(E4:I4)</f>
        <v>#DIV/0!</v>
      </c>
      <c r="K4" t="e">
        <f t="shared" ref="K4" si="2">J4-B4</f>
        <v>#DIV/0!</v>
      </c>
      <c r="L4" s="2" t="e">
        <f t="shared" ref="L4:L21" si="3">ABS((K4/J4)*100)</f>
        <v>#DIV/0!</v>
      </c>
    </row>
    <row r="5" spans="1:12" x14ac:dyDescent="0.2">
      <c r="A5">
        <v>9</v>
      </c>
      <c r="C5">
        <f t="shared" si="0"/>
        <v>-90.352298430600868</v>
      </c>
      <c r="D5">
        <v>1</v>
      </c>
      <c r="J5" t="e">
        <f t="shared" si="1"/>
        <v>#DIV/0!</v>
      </c>
      <c r="K5" t="e">
        <f>J5-B5</f>
        <v>#DIV/0!</v>
      </c>
      <c r="L5" s="2" t="e">
        <f t="shared" si="3"/>
        <v>#DIV/0!</v>
      </c>
    </row>
    <row r="6" spans="1:12" x14ac:dyDescent="0.2">
      <c r="A6">
        <v>13</v>
      </c>
      <c r="C6">
        <f>10^((LOG10(A6/1.2583))/8.2833)*-71.25</f>
        <v>-94.453718968051007</v>
      </c>
      <c r="D6">
        <v>1.5</v>
      </c>
      <c r="J6" t="e">
        <f t="shared" si="1"/>
        <v>#DIV/0!</v>
      </c>
      <c r="K6" t="e">
        <f>J6-C6</f>
        <v>#DIV/0!</v>
      </c>
      <c r="L6" s="2" t="e">
        <f t="shared" si="3"/>
        <v>#DIV/0!</v>
      </c>
    </row>
    <row r="7" spans="1:12" x14ac:dyDescent="0.2">
      <c r="A7" s="23">
        <v>13</v>
      </c>
      <c r="C7">
        <f t="shared" ref="C7:C22" si="4">10^((LOG10(A7/1.2583))/8.2833)*-71.25</f>
        <v>-94.453718968051007</v>
      </c>
      <c r="D7">
        <v>2</v>
      </c>
      <c r="J7" t="e">
        <f t="shared" si="1"/>
        <v>#DIV/0!</v>
      </c>
      <c r="K7" t="e">
        <f>J7-C7</f>
        <v>#DIV/0!</v>
      </c>
      <c r="L7" s="2" t="e">
        <f t="shared" si="3"/>
        <v>#DIV/0!</v>
      </c>
    </row>
    <row r="8" spans="1:12" x14ac:dyDescent="0.2">
      <c r="A8">
        <v>9</v>
      </c>
      <c r="C8">
        <f t="shared" si="4"/>
        <v>-90.352298430600868</v>
      </c>
      <c r="D8">
        <v>2.5</v>
      </c>
      <c r="J8" t="e">
        <f t="shared" si="1"/>
        <v>#DIV/0!</v>
      </c>
      <c r="K8" t="e">
        <f>J8-C8</f>
        <v>#DIV/0!</v>
      </c>
      <c r="L8" s="2" t="e">
        <f t="shared" si="3"/>
        <v>#DIV/0!</v>
      </c>
    </row>
    <row r="9" spans="1:12" x14ac:dyDescent="0.2">
      <c r="A9">
        <v>3</v>
      </c>
      <c r="C9">
        <f t="shared" si="4"/>
        <v>-79.129572890543997</v>
      </c>
      <c r="D9">
        <v>3</v>
      </c>
      <c r="J9" t="e">
        <f t="shared" si="1"/>
        <v>#DIV/0!</v>
      </c>
      <c r="K9" t="e">
        <f t="shared" ref="K9:K21" si="5">J9-C9</f>
        <v>#DIV/0!</v>
      </c>
      <c r="L9" s="2" t="e">
        <f t="shared" si="3"/>
        <v>#DIV/0!</v>
      </c>
    </row>
    <row r="10" spans="1:12" x14ac:dyDescent="0.2">
      <c r="A10">
        <v>9</v>
      </c>
      <c r="C10">
        <f t="shared" si="4"/>
        <v>-90.352298430600868</v>
      </c>
      <c r="D10">
        <v>3.5</v>
      </c>
      <c r="J10" t="e">
        <f t="shared" si="1"/>
        <v>#DIV/0!</v>
      </c>
      <c r="K10" t="e">
        <f t="shared" si="5"/>
        <v>#DIV/0!</v>
      </c>
      <c r="L10" s="2" t="e">
        <f t="shared" si="3"/>
        <v>#DIV/0!</v>
      </c>
    </row>
    <row r="11" spans="1:12" x14ac:dyDescent="0.2">
      <c r="A11" s="23">
        <v>9</v>
      </c>
      <c r="C11">
        <f t="shared" si="4"/>
        <v>-90.352298430600868</v>
      </c>
      <c r="D11">
        <v>4</v>
      </c>
      <c r="J11" t="e">
        <f t="shared" si="1"/>
        <v>#DIV/0!</v>
      </c>
      <c r="K11" t="e">
        <f t="shared" si="5"/>
        <v>#DIV/0!</v>
      </c>
      <c r="L11" s="2" t="e">
        <f t="shared" si="3"/>
        <v>#DIV/0!</v>
      </c>
    </row>
    <row r="12" spans="1:12" x14ac:dyDescent="0.2">
      <c r="A12">
        <v>14</v>
      </c>
      <c r="C12">
        <f t="shared" si="4"/>
        <v>-95.302556931852834</v>
      </c>
      <c r="D12">
        <v>4.5</v>
      </c>
      <c r="J12" t="e">
        <f t="shared" si="1"/>
        <v>#DIV/0!</v>
      </c>
      <c r="K12" t="e">
        <f t="shared" si="5"/>
        <v>#DIV/0!</v>
      </c>
      <c r="L12" s="2" t="e">
        <f t="shared" si="3"/>
        <v>#DIV/0!</v>
      </c>
    </row>
    <row r="13" spans="1:12" x14ac:dyDescent="0.2">
      <c r="A13">
        <v>11</v>
      </c>
      <c r="C13">
        <f t="shared" si="4"/>
        <v>-92.567896537109334</v>
      </c>
      <c r="D13">
        <v>5</v>
      </c>
      <c r="J13" t="e">
        <f t="shared" si="1"/>
        <v>#DIV/0!</v>
      </c>
      <c r="K13" t="e">
        <f t="shared" si="5"/>
        <v>#DIV/0!</v>
      </c>
      <c r="L13" s="2" t="e">
        <f t="shared" si="3"/>
        <v>#DIV/0!</v>
      </c>
    </row>
    <row r="14" spans="1:12" x14ac:dyDescent="0.2">
      <c r="A14">
        <v>1</v>
      </c>
      <c r="C14">
        <f t="shared" si="4"/>
        <v>-69.300830356289509</v>
      </c>
      <c r="D14">
        <v>5.5</v>
      </c>
      <c r="J14" t="e">
        <f t="shared" si="1"/>
        <v>#DIV/0!</v>
      </c>
      <c r="K14" t="e">
        <f t="shared" si="5"/>
        <v>#DIV/0!</v>
      </c>
      <c r="L14" s="2" t="e">
        <f t="shared" si="3"/>
        <v>#DIV/0!</v>
      </c>
    </row>
    <row r="15" spans="1:12" x14ac:dyDescent="0.2">
      <c r="A15" s="23">
        <v>13</v>
      </c>
      <c r="C15">
        <f t="shared" si="4"/>
        <v>-94.453718968051007</v>
      </c>
      <c r="D15">
        <v>6</v>
      </c>
      <c r="J15" t="e">
        <f t="shared" si="1"/>
        <v>#DIV/0!</v>
      </c>
      <c r="K15" t="e">
        <f t="shared" si="5"/>
        <v>#DIV/0!</v>
      </c>
      <c r="L15" s="2" t="e">
        <f t="shared" si="3"/>
        <v>#DIV/0!</v>
      </c>
    </row>
    <row r="16" spans="1:12" x14ac:dyDescent="0.2">
      <c r="A16">
        <v>7</v>
      </c>
      <c r="C16">
        <f t="shared" si="4"/>
        <v>-87.652187107699433</v>
      </c>
      <c r="D16">
        <v>6.5</v>
      </c>
      <c r="J16" t="e">
        <f t="shared" si="1"/>
        <v>#DIV/0!</v>
      </c>
      <c r="K16" t="e">
        <f t="shared" si="5"/>
        <v>#DIV/0!</v>
      </c>
      <c r="L16" s="2" t="e">
        <f t="shared" si="3"/>
        <v>#DIV/0!</v>
      </c>
    </row>
    <row r="17" spans="1:12" x14ac:dyDescent="0.2">
      <c r="A17">
        <v>3</v>
      </c>
      <c r="C17">
        <f t="shared" si="4"/>
        <v>-79.129572890543997</v>
      </c>
      <c r="D17">
        <v>7</v>
      </c>
      <c r="J17" t="e">
        <f t="shared" si="1"/>
        <v>#DIV/0!</v>
      </c>
      <c r="K17" t="e">
        <f t="shared" si="5"/>
        <v>#DIV/0!</v>
      </c>
      <c r="L17" s="2" t="e">
        <f t="shared" si="3"/>
        <v>#DIV/0!</v>
      </c>
    </row>
    <row r="18" spans="1:12" x14ac:dyDescent="0.2">
      <c r="A18">
        <v>11</v>
      </c>
      <c r="C18">
        <f t="shared" si="4"/>
        <v>-92.567896537109334</v>
      </c>
      <c r="D18">
        <v>7.5</v>
      </c>
      <c r="J18" t="e">
        <f t="shared" si="1"/>
        <v>#DIV/0!</v>
      </c>
      <c r="K18" t="e">
        <f t="shared" si="5"/>
        <v>#DIV/0!</v>
      </c>
      <c r="L18" s="2" t="e">
        <f t="shared" si="3"/>
        <v>#DIV/0!</v>
      </c>
    </row>
    <row r="19" spans="1:12" x14ac:dyDescent="0.2">
      <c r="A19" s="23">
        <v>3</v>
      </c>
      <c r="C19">
        <f t="shared" si="4"/>
        <v>-79.129572890543997</v>
      </c>
      <c r="D19">
        <v>8</v>
      </c>
      <c r="J19" t="e">
        <f t="shared" si="1"/>
        <v>#DIV/0!</v>
      </c>
      <c r="K19" t="e">
        <f t="shared" si="5"/>
        <v>#DIV/0!</v>
      </c>
      <c r="L19" s="2" t="e">
        <f t="shared" si="3"/>
        <v>#DIV/0!</v>
      </c>
    </row>
    <row r="20" spans="1:12" x14ac:dyDescent="0.2">
      <c r="A20">
        <v>10</v>
      </c>
      <c r="C20">
        <f t="shared" si="4"/>
        <v>-91.508886377267729</v>
      </c>
      <c r="D20">
        <v>8.5</v>
      </c>
      <c r="J20" t="e">
        <f t="shared" si="1"/>
        <v>#DIV/0!</v>
      </c>
      <c r="K20" t="e">
        <f t="shared" si="5"/>
        <v>#DIV/0!</v>
      </c>
      <c r="L20" s="2" t="e">
        <f t="shared" si="3"/>
        <v>#DIV/0!</v>
      </c>
    </row>
    <row r="21" spans="1:12" x14ac:dyDescent="0.2">
      <c r="A21">
        <v>12</v>
      </c>
      <c r="C21">
        <f t="shared" si="4"/>
        <v>-93.54539492907719</v>
      </c>
      <c r="D21">
        <v>9</v>
      </c>
      <c r="J21" t="e">
        <f>AVERAGE(E21:I21)</f>
        <v>#DIV/0!</v>
      </c>
      <c r="K21" t="e">
        <f t="shared" si="5"/>
        <v>#DIV/0!</v>
      </c>
      <c r="L21" s="2" t="e">
        <f t="shared" si="3"/>
        <v>#DIV/0!</v>
      </c>
    </row>
    <row r="22" spans="1:12" x14ac:dyDescent="0.2">
      <c r="A22">
        <v>8</v>
      </c>
      <c r="C22">
        <f t="shared" si="4"/>
        <v>-89.076639639208864</v>
      </c>
      <c r="L22" s="2"/>
    </row>
    <row r="24" spans="1:12" x14ac:dyDescent="0.2">
      <c r="B24" t="s">
        <v>21</v>
      </c>
      <c r="C24" t="s">
        <v>22</v>
      </c>
    </row>
    <row r="25" spans="1:12" ht="32" x14ac:dyDescent="0.2">
      <c r="A25" s="8" t="s">
        <v>36</v>
      </c>
    </row>
    <row r="26" spans="1:12" x14ac:dyDescent="0.2">
      <c r="A26" t="s">
        <v>9</v>
      </c>
    </row>
    <row r="28" spans="1:12" x14ac:dyDescent="0.2">
      <c r="A28">
        <v>3.46</v>
      </c>
      <c r="B28">
        <v>9.5299999999999994</v>
      </c>
      <c r="C28">
        <v>12.06</v>
      </c>
      <c r="D28">
        <v>7.79</v>
      </c>
    </row>
    <row r="29" spans="1:12" x14ac:dyDescent="0.2">
      <c r="A29">
        <v>10.1</v>
      </c>
      <c r="B29">
        <v>2.37</v>
      </c>
      <c r="C29">
        <v>8.56</v>
      </c>
      <c r="D29">
        <v>13.17</v>
      </c>
    </row>
    <row r="30" spans="1:12" x14ac:dyDescent="0.2">
      <c r="A30">
        <v>12.77</v>
      </c>
      <c r="B30">
        <v>9.44</v>
      </c>
      <c r="C30">
        <v>2.54</v>
      </c>
      <c r="D30">
        <v>9.17</v>
      </c>
    </row>
    <row r="31" spans="1:12" x14ac:dyDescent="0.2">
      <c r="A31">
        <v>9.27</v>
      </c>
      <c r="B31">
        <v>13.71</v>
      </c>
      <c r="C31">
        <v>10.51</v>
      </c>
      <c r="D31">
        <v>1.29</v>
      </c>
    </row>
    <row r="32" spans="1:12" x14ac:dyDescent="0.2">
      <c r="A32">
        <v>13.04</v>
      </c>
      <c r="B32">
        <v>7.05</v>
      </c>
      <c r="C32">
        <v>3.14</v>
      </c>
      <c r="D32">
        <v>11.28</v>
      </c>
    </row>
    <row r="33" spans="1:1" x14ac:dyDescent="0.2">
      <c r="A3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topLeftCell="G1" workbookViewId="0">
      <selection activeCell="S13" sqref="S13"/>
    </sheetView>
  </sheetViews>
  <sheetFormatPr baseColWidth="10" defaultRowHeight="16" x14ac:dyDescent="0.2"/>
  <cols>
    <col min="2" max="2" width="10.33203125" customWidth="1"/>
    <col min="16" max="16" width="11.5" customWidth="1"/>
  </cols>
  <sheetData>
    <row r="1" spans="1:29" x14ac:dyDescent="0.2">
      <c r="A1" t="s">
        <v>65</v>
      </c>
      <c r="G1" s="34" t="s">
        <v>53</v>
      </c>
      <c r="H1" s="34"/>
      <c r="I1" s="34"/>
      <c r="K1" s="34" t="s">
        <v>54</v>
      </c>
      <c r="L1" s="34"/>
      <c r="M1" s="34"/>
      <c r="O1" s="37" t="s">
        <v>8</v>
      </c>
      <c r="P1" s="38"/>
      <c r="Q1" s="38"/>
      <c r="R1" s="9"/>
      <c r="S1" t="s">
        <v>9</v>
      </c>
      <c r="W1" t="s">
        <v>56</v>
      </c>
      <c r="AA1" t="s">
        <v>60</v>
      </c>
    </row>
    <row r="2" spans="1:29" x14ac:dyDescent="0.2">
      <c r="B2" t="s">
        <v>35</v>
      </c>
      <c r="C2" t="s">
        <v>32</v>
      </c>
      <c r="D2" t="s">
        <v>33</v>
      </c>
      <c r="E2" t="s">
        <v>34</v>
      </c>
      <c r="G2" t="s">
        <v>3</v>
      </c>
      <c r="H2" t="s">
        <v>4</v>
      </c>
      <c r="I2" t="s">
        <v>5</v>
      </c>
      <c r="K2" t="s">
        <v>3</v>
      </c>
      <c r="L2" t="s">
        <v>4</v>
      </c>
      <c r="M2" t="s">
        <v>5</v>
      </c>
      <c r="O2" s="37" t="s">
        <v>3</v>
      </c>
      <c r="P2" s="37" t="s">
        <v>4</v>
      </c>
      <c r="Q2" s="37" t="s">
        <v>5</v>
      </c>
      <c r="S2" t="s">
        <v>3</v>
      </c>
      <c r="T2" t="s">
        <v>4</v>
      </c>
      <c r="U2" t="s">
        <v>5</v>
      </c>
      <c r="W2" t="s">
        <v>3</v>
      </c>
      <c r="X2" t="s">
        <v>4</v>
      </c>
      <c r="Y2" t="s">
        <v>5</v>
      </c>
      <c r="AA2" t="s">
        <v>3</v>
      </c>
      <c r="AB2" t="s">
        <v>4</v>
      </c>
      <c r="AC2" t="s">
        <v>5</v>
      </c>
    </row>
    <row r="3" spans="1:29" x14ac:dyDescent="0.2">
      <c r="A3" t="s">
        <v>25</v>
      </c>
      <c r="B3">
        <v>3.46</v>
      </c>
      <c r="C3">
        <v>9.5299999999999994</v>
      </c>
      <c r="D3">
        <v>12.06</v>
      </c>
      <c r="E3">
        <v>7.79</v>
      </c>
      <c r="G3" s="15">
        <v>1.85</v>
      </c>
      <c r="H3" s="15">
        <v>1.3</v>
      </c>
      <c r="I3" s="15">
        <v>1.72</v>
      </c>
      <c r="K3">
        <v>2</v>
      </c>
      <c r="L3">
        <v>2</v>
      </c>
      <c r="M3">
        <v>2</v>
      </c>
      <c r="O3" s="37">
        <f>ABS(K3-G3)</f>
        <v>0.14999999999999991</v>
      </c>
      <c r="P3" s="37">
        <f>ABS(L3-H3)</f>
        <v>0.7</v>
      </c>
      <c r="Q3" s="37">
        <f>ABS(M3-I3)</f>
        <v>0.28000000000000003</v>
      </c>
      <c r="S3">
        <f>ABS((O3/K3)*100)</f>
        <v>7.4999999999999956</v>
      </c>
      <c r="T3">
        <f>ABS((P3/L3)*100)</f>
        <v>35</v>
      </c>
      <c r="U3">
        <f>ABS((Q3/M3)*100)</f>
        <v>14.000000000000002</v>
      </c>
      <c r="W3">
        <f>AVERAGE(O3:O7)</f>
        <v>0.44599999999999973</v>
      </c>
      <c r="X3">
        <f t="shared" ref="X3:Y3" si="0">AVERAGE(P3:P7)</f>
        <v>0.40800000000000003</v>
      </c>
      <c r="Y3">
        <f t="shared" si="0"/>
        <v>1.198</v>
      </c>
      <c r="AA3">
        <f>AVERAGE(S3:S7)</f>
        <v>13.709523809523805</v>
      </c>
      <c r="AB3">
        <f>AVERAGE(T3:T7)</f>
        <v>21.707878787878791</v>
      </c>
      <c r="AC3">
        <f t="shared" ref="AC3" si="1">AVERAGE(U3:U7)</f>
        <v>86.6</v>
      </c>
    </row>
    <row r="4" spans="1:29" x14ac:dyDescent="0.2">
      <c r="A4" t="s">
        <v>26</v>
      </c>
      <c r="B4">
        <v>10.1</v>
      </c>
      <c r="C4">
        <v>2.37</v>
      </c>
      <c r="D4">
        <v>8.56</v>
      </c>
      <c r="E4">
        <v>13.17</v>
      </c>
      <c r="G4" s="15">
        <v>1.41</v>
      </c>
      <c r="H4" s="15">
        <v>9.84</v>
      </c>
      <c r="I4" s="15">
        <v>3.05</v>
      </c>
      <c r="K4">
        <v>1</v>
      </c>
      <c r="L4">
        <v>10</v>
      </c>
      <c r="M4">
        <v>1</v>
      </c>
      <c r="O4" s="37">
        <f t="shared" ref="O4:O7" si="2">ABS(K4-G4)</f>
        <v>0.40999999999999992</v>
      </c>
      <c r="P4" s="37">
        <f t="shared" ref="P4:P7" si="3">ABS(L4-H4)</f>
        <v>0.16000000000000014</v>
      </c>
      <c r="Q4" s="37">
        <f t="shared" ref="Q4:Q7" si="4">ABS(M4-I4)</f>
        <v>2.0499999999999998</v>
      </c>
      <c r="S4">
        <f>ABS((O4/K4)*100)</f>
        <v>40.999999999999993</v>
      </c>
      <c r="T4">
        <f t="shared" ref="T4:T7" si="5">ABS((P4/L4)*100)</f>
        <v>1.6000000000000014</v>
      </c>
      <c r="U4">
        <f t="shared" ref="U4:U7" si="6">ABS((Q4/M4)*100)</f>
        <v>204.99999999999997</v>
      </c>
    </row>
    <row r="5" spans="1:29" x14ac:dyDescent="0.2">
      <c r="A5" t="s">
        <v>27</v>
      </c>
      <c r="B5">
        <v>12.77</v>
      </c>
      <c r="C5">
        <v>9.44</v>
      </c>
      <c r="D5">
        <v>2.54</v>
      </c>
      <c r="E5">
        <v>9.17</v>
      </c>
      <c r="G5" s="15">
        <v>8.4700000000000006</v>
      </c>
      <c r="H5" s="15">
        <v>8.85</v>
      </c>
      <c r="I5" s="15">
        <v>1.62</v>
      </c>
      <c r="K5">
        <v>9</v>
      </c>
      <c r="L5">
        <v>9</v>
      </c>
      <c r="M5">
        <v>1</v>
      </c>
      <c r="O5" s="37">
        <f t="shared" si="2"/>
        <v>0.52999999999999936</v>
      </c>
      <c r="P5" s="37">
        <f t="shared" si="3"/>
        <v>0.15000000000000036</v>
      </c>
      <c r="Q5" s="37">
        <f t="shared" si="4"/>
        <v>0.62000000000000011</v>
      </c>
      <c r="S5">
        <f>ABS((O5/K5)*100)</f>
        <v>5.8888888888888813</v>
      </c>
      <c r="T5">
        <f t="shared" si="5"/>
        <v>1.6666666666666705</v>
      </c>
      <c r="U5">
        <f t="shared" si="6"/>
        <v>62.000000000000014</v>
      </c>
    </row>
    <row r="6" spans="1:29" x14ac:dyDescent="0.2">
      <c r="A6" t="s">
        <v>28</v>
      </c>
      <c r="B6">
        <v>9.27</v>
      </c>
      <c r="C6">
        <v>13.71</v>
      </c>
      <c r="D6">
        <v>10.51</v>
      </c>
      <c r="E6">
        <v>1.29</v>
      </c>
      <c r="G6" s="15">
        <v>8.33</v>
      </c>
      <c r="H6" s="15">
        <v>0.33</v>
      </c>
      <c r="I6" s="15">
        <v>2.71</v>
      </c>
      <c r="K6">
        <v>9</v>
      </c>
      <c r="L6">
        <v>1</v>
      </c>
      <c r="M6">
        <v>2</v>
      </c>
      <c r="O6" s="37">
        <f t="shared" si="2"/>
        <v>0.66999999999999993</v>
      </c>
      <c r="P6" s="37">
        <f t="shared" si="3"/>
        <v>0.66999999999999993</v>
      </c>
      <c r="Q6" s="37">
        <f t="shared" si="4"/>
        <v>0.71</v>
      </c>
      <c r="S6">
        <f t="shared" ref="S6:S7" si="7">ABS((O6/K6)*100)</f>
        <v>7.4444444444444438</v>
      </c>
      <c r="T6">
        <f t="shared" si="5"/>
        <v>67</v>
      </c>
      <c r="U6">
        <f t="shared" si="6"/>
        <v>35.5</v>
      </c>
    </row>
    <row r="7" spans="1:29" x14ac:dyDescent="0.2">
      <c r="A7" t="s">
        <v>29</v>
      </c>
      <c r="B7">
        <v>13.04</v>
      </c>
      <c r="C7">
        <v>7.05</v>
      </c>
      <c r="D7">
        <v>3.14</v>
      </c>
      <c r="E7">
        <v>11.28</v>
      </c>
      <c r="G7" s="15">
        <v>6.53</v>
      </c>
      <c r="H7" s="15">
        <v>10.64</v>
      </c>
      <c r="I7" s="15">
        <v>-0.33</v>
      </c>
      <c r="K7">
        <v>7</v>
      </c>
      <c r="L7">
        <v>11</v>
      </c>
      <c r="M7">
        <v>2</v>
      </c>
      <c r="O7" s="37">
        <f t="shared" si="2"/>
        <v>0.46999999999999975</v>
      </c>
      <c r="P7" s="37">
        <f t="shared" si="3"/>
        <v>0.35999999999999943</v>
      </c>
      <c r="Q7" s="37">
        <f t="shared" si="4"/>
        <v>2.33</v>
      </c>
      <c r="S7">
        <f t="shared" si="7"/>
        <v>6.71428571428571</v>
      </c>
      <c r="T7">
        <f t="shared" si="5"/>
        <v>3.2727272727272676</v>
      </c>
      <c r="U7">
        <f t="shared" si="6"/>
        <v>116.5</v>
      </c>
    </row>
    <row r="9" spans="1:29" ht="64" x14ac:dyDescent="0.2">
      <c r="A9" s="17" t="s">
        <v>58</v>
      </c>
      <c r="B9" s="14"/>
      <c r="C9" s="14" t="s">
        <v>55</v>
      </c>
      <c r="D9" s="14"/>
      <c r="E9" s="14"/>
    </row>
    <row r="10" spans="1:29" x14ac:dyDescent="0.2">
      <c r="A10" s="14"/>
      <c r="B10" s="14"/>
      <c r="C10" s="14" t="s">
        <v>3</v>
      </c>
      <c r="D10" s="14" t="s">
        <v>4</v>
      </c>
      <c r="E10" s="14" t="s">
        <v>5</v>
      </c>
      <c r="G10" s="18" t="s">
        <v>3</v>
      </c>
      <c r="H10" s="18" t="s">
        <v>4</v>
      </c>
      <c r="I10" s="18" t="s">
        <v>5</v>
      </c>
    </row>
    <row r="11" spans="1:29" x14ac:dyDescent="0.2">
      <c r="A11" s="14"/>
      <c r="B11" s="14"/>
      <c r="C11" s="14">
        <v>1.1000000000000001</v>
      </c>
      <c r="D11" s="14">
        <v>0.4</v>
      </c>
      <c r="E11" s="14">
        <v>1.7</v>
      </c>
      <c r="G11" s="15">
        <v>2.2999999999999998</v>
      </c>
      <c r="H11" s="15">
        <v>2.52</v>
      </c>
      <c r="I11" s="15">
        <v>1.3</v>
      </c>
      <c r="L11" s="35" t="s">
        <v>67</v>
      </c>
      <c r="M11" s="35"/>
      <c r="N11" s="29"/>
      <c r="O11" s="36" t="s">
        <v>68</v>
      </c>
      <c r="P11" s="36"/>
    </row>
    <row r="12" spans="1:29" ht="48" x14ac:dyDescent="0.2">
      <c r="G12" s="15">
        <v>1.31</v>
      </c>
      <c r="H12" s="15">
        <v>10.09</v>
      </c>
      <c r="I12" s="15">
        <v>3.65</v>
      </c>
      <c r="L12" s="30" t="s">
        <v>66</v>
      </c>
      <c r="M12" s="30" t="s">
        <v>56</v>
      </c>
      <c r="N12" s="29"/>
      <c r="O12" s="30" t="s">
        <v>66</v>
      </c>
      <c r="P12" s="30" t="s">
        <v>56</v>
      </c>
    </row>
    <row r="13" spans="1:29" x14ac:dyDescent="0.2">
      <c r="C13" s="15" t="s">
        <v>56</v>
      </c>
      <c r="D13" s="15"/>
      <c r="E13" s="15"/>
      <c r="G13" s="15">
        <v>8.64</v>
      </c>
      <c r="H13" s="15">
        <v>8.91</v>
      </c>
      <c r="I13" s="15">
        <v>-0.7</v>
      </c>
      <c r="L13" s="29">
        <v>0.1</v>
      </c>
      <c r="M13" s="29">
        <v>0.03</v>
      </c>
      <c r="N13" s="29"/>
      <c r="O13" s="29">
        <v>0.1</v>
      </c>
      <c r="P13" s="29">
        <v>0.02</v>
      </c>
    </row>
    <row r="14" spans="1:29" x14ac:dyDescent="0.2">
      <c r="A14" s="24" t="s">
        <v>64</v>
      </c>
      <c r="C14" s="15" t="s">
        <v>3</v>
      </c>
      <c r="D14" s="15" t="s">
        <v>4</v>
      </c>
      <c r="E14" s="15" t="s">
        <v>5</v>
      </c>
      <c r="F14" s="22" t="s">
        <v>63</v>
      </c>
      <c r="G14" s="15">
        <v>9.1199999999999992</v>
      </c>
      <c r="H14" s="15">
        <v>1.18</v>
      </c>
      <c r="I14" s="15">
        <v>2.56</v>
      </c>
      <c r="L14" s="29">
        <v>1</v>
      </c>
      <c r="M14" s="29">
        <v>0.28000000000000003</v>
      </c>
      <c r="N14" s="29"/>
      <c r="O14" s="29">
        <v>1</v>
      </c>
      <c r="P14" s="29">
        <v>0.17</v>
      </c>
    </row>
    <row r="15" spans="1:29" x14ac:dyDescent="0.2">
      <c r="A15" s="24">
        <f>AVERAGE(C15:D15)</f>
        <v>5.6999999999999953E-2</v>
      </c>
      <c r="C15" s="15">
        <v>5.4000000000000006E-2</v>
      </c>
      <c r="D15" s="15">
        <v>5.9999999999999901E-2</v>
      </c>
      <c r="E15" s="15">
        <v>0.372</v>
      </c>
      <c r="F15" s="23">
        <f>AVERAGE(C15:E15)</f>
        <v>0.16199999999999995</v>
      </c>
      <c r="G15" s="15">
        <v>6.36</v>
      </c>
      <c r="H15" s="15">
        <v>10.6</v>
      </c>
      <c r="I15" s="15">
        <v>-0.67</v>
      </c>
      <c r="L15" s="29">
        <v>2</v>
      </c>
      <c r="M15" s="29">
        <v>1.39</v>
      </c>
      <c r="N15" s="29"/>
      <c r="O15" s="29">
        <v>2</v>
      </c>
      <c r="P15" s="31">
        <v>0.4</v>
      </c>
    </row>
    <row r="16" spans="1:29" x14ac:dyDescent="0.2">
      <c r="C16" s="15"/>
      <c r="D16" s="15"/>
      <c r="E16" s="15"/>
      <c r="L16" s="29">
        <v>3</v>
      </c>
      <c r="M16" s="29">
        <v>1.84</v>
      </c>
      <c r="N16" s="32"/>
      <c r="O16" s="29">
        <v>3</v>
      </c>
      <c r="P16" s="31">
        <v>0.5</v>
      </c>
    </row>
    <row r="17" spans="1:16" ht="48" x14ac:dyDescent="0.2">
      <c r="A17" s="10" t="s">
        <v>59</v>
      </c>
      <c r="B17" s="6"/>
      <c r="C17" s="6" t="s">
        <v>10</v>
      </c>
      <c r="D17" s="6"/>
      <c r="E17" s="6"/>
      <c r="G17" t="s">
        <v>3</v>
      </c>
      <c r="H17" t="s">
        <v>4</v>
      </c>
      <c r="I17" t="s">
        <v>5</v>
      </c>
      <c r="L17" s="8" t="s">
        <v>66</v>
      </c>
      <c r="M17" s="8" t="s">
        <v>10</v>
      </c>
      <c r="N17" s="8"/>
      <c r="O17" s="8"/>
      <c r="P17" s="8"/>
    </row>
    <row r="18" spans="1:16" x14ac:dyDescent="0.2">
      <c r="A18" s="10"/>
      <c r="B18" s="6"/>
      <c r="C18" s="6" t="s">
        <v>3</v>
      </c>
      <c r="D18" s="6" t="s">
        <v>4</v>
      </c>
      <c r="E18" s="6" t="s">
        <v>5</v>
      </c>
      <c r="G18">
        <v>1.91</v>
      </c>
      <c r="H18">
        <v>2.04</v>
      </c>
      <c r="I18">
        <v>2.11</v>
      </c>
      <c r="M18" t="s">
        <v>3</v>
      </c>
      <c r="N18" t="s">
        <v>4</v>
      </c>
      <c r="O18" t="s">
        <v>5</v>
      </c>
    </row>
    <row r="19" spans="1:16" x14ac:dyDescent="0.2">
      <c r="A19" s="6"/>
      <c r="B19" s="6"/>
      <c r="C19" s="11">
        <v>1.9</v>
      </c>
      <c r="D19" s="6">
        <v>2</v>
      </c>
      <c r="E19" s="6">
        <v>5.5</v>
      </c>
      <c r="G19">
        <v>0.96</v>
      </c>
      <c r="H19">
        <v>10</v>
      </c>
      <c r="I19">
        <v>0.93</v>
      </c>
      <c r="L19" s="33">
        <v>0.1</v>
      </c>
      <c r="M19" s="11">
        <v>1.9</v>
      </c>
      <c r="N19" s="6">
        <v>2</v>
      </c>
      <c r="O19" s="6">
        <v>5.5</v>
      </c>
    </row>
    <row r="20" spans="1:16" x14ac:dyDescent="0.2">
      <c r="G20">
        <v>8.99</v>
      </c>
      <c r="H20">
        <v>9.01</v>
      </c>
      <c r="I20">
        <v>1.03</v>
      </c>
      <c r="L20" s="33">
        <v>1</v>
      </c>
      <c r="M20" s="13">
        <v>5.7</v>
      </c>
      <c r="N20" s="12">
        <v>12.8</v>
      </c>
      <c r="O20" s="12">
        <v>49.7</v>
      </c>
    </row>
    <row r="21" spans="1:16" x14ac:dyDescent="0.2">
      <c r="C21" s="15" t="s">
        <v>56</v>
      </c>
      <c r="D21" s="15"/>
      <c r="E21" s="15"/>
      <c r="G21">
        <v>9.02</v>
      </c>
      <c r="H21">
        <v>1.07</v>
      </c>
      <c r="I21">
        <v>2.0099999999999998</v>
      </c>
      <c r="L21" s="33">
        <v>2</v>
      </c>
      <c r="M21" s="21">
        <v>19.899999999999999</v>
      </c>
      <c r="N21" s="20">
        <v>28.9</v>
      </c>
      <c r="O21" s="20">
        <v>245.7</v>
      </c>
    </row>
    <row r="22" spans="1:16" x14ac:dyDescent="0.2">
      <c r="A22" s="24" t="s">
        <v>64</v>
      </c>
      <c r="C22" s="15" t="s">
        <v>3</v>
      </c>
      <c r="D22" s="15" t="s">
        <v>4</v>
      </c>
      <c r="E22" s="15" t="s">
        <v>5</v>
      </c>
      <c r="F22" s="28" t="s">
        <v>63</v>
      </c>
      <c r="G22">
        <v>6.94</v>
      </c>
      <c r="H22">
        <v>10.92</v>
      </c>
      <c r="I22">
        <v>1.77</v>
      </c>
      <c r="L22" s="33">
        <v>3</v>
      </c>
      <c r="M22" s="27">
        <v>25.5</v>
      </c>
      <c r="N22" s="26">
        <v>35.799999999999997</v>
      </c>
      <c r="O22" s="26">
        <v>325.3</v>
      </c>
    </row>
    <row r="23" spans="1:16" x14ac:dyDescent="0.2">
      <c r="A23" s="24">
        <f>AVERAGE(C23:D23)</f>
        <v>2.1999999999999999E-2</v>
      </c>
      <c r="C23" s="15">
        <v>3.5999999999999997E-2</v>
      </c>
      <c r="D23" s="15">
        <v>8.0000000000000002E-3</v>
      </c>
      <c r="E23" s="15">
        <v>0.03</v>
      </c>
      <c r="F23" s="23">
        <f>AVERAGE(C23:E23)</f>
        <v>2.4666666666666667E-2</v>
      </c>
    </row>
    <row r="26" spans="1:16" ht="64" x14ac:dyDescent="0.2">
      <c r="A26" s="16" t="s">
        <v>57</v>
      </c>
      <c r="B26" s="12"/>
      <c r="C26" s="12" t="s">
        <v>10</v>
      </c>
      <c r="D26" s="12"/>
      <c r="E26" s="12"/>
      <c r="G26" t="s">
        <v>3</v>
      </c>
      <c r="H26" t="s">
        <v>4</v>
      </c>
      <c r="I26" t="s">
        <v>5</v>
      </c>
    </row>
    <row r="27" spans="1:16" x14ac:dyDescent="0.2">
      <c r="A27" s="12"/>
      <c r="B27" s="12"/>
      <c r="C27" s="12" t="s">
        <v>3</v>
      </c>
      <c r="D27" s="12" t="s">
        <v>4</v>
      </c>
      <c r="E27" s="12" t="s">
        <v>5</v>
      </c>
      <c r="G27">
        <v>1.96</v>
      </c>
      <c r="H27">
        <v>1.89</v>
      </c>
      <c r="I27">
        <v>2.8</v>
      </c>
    </row>
    <row r="28" spans="1:16" x14ac:dyDescent="0.2">
      <c r="A28" s="12"/>
      <c r="B28" s="12"/>
      <c r="C28" s="13">
        <v>5.7</v>
      </c>
      <c r="D28" s="12">
        <v>12.8</v>
      </c>
      <c r="E28" s="12">
        <v>49.7</v>
      </c>
      <c r="G28">
        <v>0.78</v>
      </c>
      <c r="H28">
        <v>9.73</v>
      </c>
      <c r="I28">
        <v>1.88</v>
      </c>
    </row>
    <row r="29" spans="1:16" x14ac:dyDescent="0.2">
      <c r="G29">
        <v>8.83</v>
      </c>
      <c r="H29">
        <v>9.1300000000000008</v>
      </c>
      <c r="I29">
        <v>2.0699999999999998</v>
      </c>
    </row>
    <row r="30" spans="1:16" x14ac:dyDescent="0.2">
      <c r="C30" s="15" t="s">
        <v>56</v>
      </c>
      <c r="D30" s="15"/>
      <c r="E30" s="15"/>
      <c r="G30">
        <v>8.7899999999999991</v>
      </c>
      <c r="H30">
        <v>0.48</v>
      </c>
      <c r="I30">
        <v>2.0299999999999998</v>
      </c>
    </row>
    <row r="31" spans="1:16" x14ac:dyDescent="0.2">
      <c r="A31" s="24" t="s">
        <v>64</v>
      </c>
      <c r="C31" s="15" t="s">
        <v>3</v>
      </c>
      <c r="D31" s="15" t="s">
        <v>4</v>
      </c>
      <c r="E31" s="15" t="s">
        <v>5</v>
      </c>
      <c r="F31" s="22" t="s">
        <v>63</v>
      </c>
      <c r="G31">
        <v>6.99</v>
      </c>
      <c r="H31">
        <v>10.75</v>
      </c>
      <c r="I31">
        <v>1.76</v>
      </c>
    </row>
    <row r="32" spans="1:16" x14ac:dyDescent="0.2">
      <c r="A32" s="24">
        <f>AVERAGE(C32:D32)</f>
        <v>0.34499999999999992</v>
      </c>
      <c r="C32" s="15">
        <v>0.28199999999999981</v>
      </c>
      <c r="D32" s="15">
        <v>0.40800000000000003</v>
      </c>
      <c r="E32" s="15">
        <v>0.154</v>
      </c>
      <c r="F32" s="23">
        <f>AVERAGE(C32:E32)</f>
        <v>0.28133333333333327</v>
      </c>
    </row>
    <row r="35" spans="1:9" ht="48" x14ac:dyDescent="0.2">
      <c r="A35" s="19" t="s">
        <v>61</v>
      </c>
      <c r="B35" s="20"/>
      <c r="C35" s="20" t="s">
        <v>10</v>
      </c>
      <c r="D35" s="20"/>
      <c r="E35" s="20"/>
    </row>
    <row r="36" spans="1:9" x14ac:dyDescent="0.2">
      <c r="A36" s="20"/>
      <c r="B36" s="20"/>
      <c r="C36" s="20" t="s">
        <v>3</v>
      </c>
      <c r="D36" s="20" t="s">
        <v>4</v>
      </c>
      <c r="E36" s="20" t="s">
        <v>5</v>
      </c>
      <c r="G36" t="s">
        <v>3</v>
      </c>
      <c r="H36" t="s">
        <v>4</v>
      </c>
      <c r="I36" t="s">
        <v>5</v>
      </c>
    </row>
    <row r="37" spans="1:9" x14ac:dyDescent="0.2">
      <c r="A37" s="20"/>
      <c r="B37" s="20"/>
      <c r="C37" s="21">
        <v>19.899999999999999</v>
      </c>
      <c r="D37" s="20">
        <v>28.9</v>
      </c>
      <c r="E37" s="20">
        <v>245.7</v>
      </c>
      <c r="G37" s="15">
        <v>0.93</v>
      </c>
      <c r="H37" s="15">
        <v>0.83</v>
      </c>
      <c r="I37" s="15">
        <v>4.84</v>
      </c>
    </row>
    <row r="38" spans="1:9" x14ac:dyDescent="0.2">
      <c r="G38" s="15">
        <v>0.95</v>
      </c>
      <c r="H38" s="15">
        <v>10.97</v>
      </c>
      <c r="I38" s="15">
        <v>6.15</v>
      </c>
    </row>
    <row r="39" spans="1:9" x14ac:dyDescent="0.2">
      <c r="C39" s="15" t="s">
        <v>56</v>
      </c>
      <c r="D39" s="15"/>
      <c r="E39" s="15"/>
      <c r="G39" s="15">
        <v>10.34</v>
      </c>
      <c r="H39" s="15">
        <v>10.17</v>
      </c>
      <c r="I39" s="15">
        <v>3.58</v>
      </c>
    </row>
    <row r="40" spans="1:9" x14ac:dyDescent="0.2">
      <c r="A40" s="24" t="s">
        <v>64</v>
      </c>
      <c r="C40" s="15" t="s">
        <v>3</v>
      </c>
      <c r="D40" s="15" t="s">
        <v>4</v>
      </c>
      <c r="E40" s="15" t="s">
        <v>5</v>
      </c>
      <c r="F40" s="22" t="s">
        <v>63</v>
      </c>
      <c r="G40" s="15">
        <v>9.69</v>
      </c>
      <c r="H40" s="15">
        <v>0.49</v>
      </c>
      <c r="I40" s="15">
        <v>5.53</v>
      </c>
    </row>
    <row r="41" spans="1:9" x14ac:dyDescent="0.2">
      <c r="A41" s="24">
        <f>AVERAGE(C41:D41)</f>
        <v>0.40200000000000002</v>
      </c>
      <c r="C41" s="15">
        <v>0.44400000000000001</v>
      </c>
      <c r="D41" s="15">
        <v>0.36</v>
      </c>
      <c r="E41" s="15">
        <v>3.3679999999999999</v>
      </c>
      <c r="F41" s="23">
        <f>AVERAGE(C41:E41)</f>
        <v>1.3906666666666665</v>
      </c>
      <c r="G41" s="15">
        <v>8.31</v>
      </c>
      <c r="H41" s="15">
        <v>12.34</v>
      </c>
      <c r="I41" s="15">
        <v>4.74</v>
      </c>
    </row>
    <row r="44" spans="1:9" ht="48" x14ac:dyDescent="0.2">
      <c r="A44" s="25" t="s">
        <v>62</v>
      </c>
      <c r="B44" s="26"/>
      <c r="C44" s="26" t="s">
        <v>10</v>
      </c>
      <c r="D44" s="26"/>
      <c r="E44" s="26"/>
    </row>
    <row r="45" spans="1:9" x14ac:dyDescent="0.2">
      <c r="A45" s="26"/>
      <c r="B45" s="26"/>
      <c r="C45" s="26" t="s">
        <v>3</v>
      </c>
      <c r="D45" s="26" t="s">
        <v>4</v>
      </c>
      <c r="E45" s="26" t="s">
        <v>5</v>
      </c>
      <c r="G45" t="s">
        <v>3</v>
      </c>
      <c r="H45" t="s">
        <v>4</v>
      </c>
      <c r="I45" t="s">
        <v>5</v>
      </c>
    </row>
    <row r="46" spans="1:9" x14ac:dyDescent="0.2">
      <c r="A46" s="26"/>
      <c r="B46" s="26"/>
      <c r="C46" s="27">
        <v>25.5</v>
      </c>
      <c r="D46" s="26">
        <v>35.799999999999997</v>
      </c>
      <c r="E46" s="26">
        <v>325.3</v>
      </c>
      <c r="G46" s="15">
        <v>0.52</v>
      </c>
      <c r="H46" s="15">
        <v>0.42</v>
      </c>
      <c r="I46" s="15">
        <v>6</v>
      </c>
    </row>
    <row r="47" spans="1:9" x14ac:dyDescent="0.2">
      <c r="G47" s="15">
        <v>0.99</v>
      </c>
      <c r="H47" s="15">
        <v>10.97</v>
      </c>
      <c r="I47" s="15">
        <v>7.39</v>
      </c>
    </row>
    <row r="48" spans="1:9" x14ac:dyDescent="0.2">
      <c r="C48" s="15" t="s">
        <v>56</v>
      </c>
      <c r="D48" s="15"/>
      <c r="E48" s="15"/>
      <c r="G48" s="15">
        <v>11.13</v>
      </c>
      <c r="H48" s="15">
        <v>10.8</v>
      </c>
      <c r="I48" s="15">
        <v>4.5599999999999996</v>
      </c>
    </row>
    <row r="49" spans="1:9" x14ac:dyDescent="0.2">
      <c r="A49" s="24" t="s">
        <v>64</v>
      </c>
      <c r="C49" s="15" t="s">
        <v>3</v>
      </c>
      <c r="D49" s="15" t="s">
        <v>4</v>
      </c>
      <c r="E49" s="15" t="s">
        <v>5</v>
      </c>
      <c r="F49" s="22" t="s">
        <v>63</v>
      </c>
      <c r="G49" s="15">
        <v>9.66</v>
      </c>
      <c r="H49" s="15">
        <v>0.44</v>
      </c>
      <c r="I49" s="15">
        <v>6.8</v>
      </c>
    </row>
    <row r="50" spans="1:9" x14ac:dyDescent="0.2">
      <c r="A50" s="24">
        <f>AVERAGE(C50:D50)</f>
        <v>0.504</v>
      </c>
      <c r="C50" s="15">
        <v>0.56200000000000006</v>
      </c>
      <c r="D50" s="15">
        <v>0.44600000000000001</v>
      </c>
      <c r="E50" s="15">
        <v>4.516</v>
      </c>
      <c r="F50" s="23">
        <f>AVERAGE(C50:E50)</f>
        <v>1.8413333333333333</v>
      </c>
      <c r="G50" s="15">
        <v>8.51</v>
      </c>
      <c r="H50" s="15">
        <v>12.6</v>
      </c>
      <c r="I50" s="15">
        <v>5.83</v>
      </c>
    </row>
  </sheetData>
  <mergeCells count="4">
    <mergeCell ref="G1:I1"/>
    <mergeCell ref="K1:M1"/>
    <mergeCell ref="L11:M11"/>
    <mergeCell ref="O11:P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>
      <selection activeCell="A55" sqref="A55"/>
    </sheetView>
  </sheetViews>
  <sheetFormatPr baseColWidth="10" defaultRowHeight="16" x14ac:dyDescent="0.2"/>
  <sheetData>
    <row r="1" spans="1:16" x14ac:dyDescent="0.2">
      <c r="B1" t="s">
        <v>44</v>
      </c>
    </row>
    <row r="2" spans="1:16" x14ac:dyDescent="0.2">
      <c r="A2" t="s">
        <v>31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 t="s">
        <v>30</v>
      </c>
      <c r="M2" t="s">
        <v>48</v>
      </c>
      <c r="O2" t="s">
        <v>31</v>
      </c>
      <c r="P2" t="s">
        <v>51</v>
      </c>
    </row>
    <row r="3" spans="1:16" x14ac:dyDescent="0.2">
      <c r="A3">
        <v>1</v>
      </c>
      <c r="B3">
        <v>89</v>
      </c>
      <c r="C3">
        <v>91</v>
      </c>
      <c r="D3">
        <f>--91</f>
        <v>91</v>
      </c>
      <c r="E3">
        <v>89</v>
      </c>
      <c r="F3">
        <v>88</v>
      </c>
      <c r="G3">
        <v>88</v>
      </c>
      <c r="H3">
        <v>90</v>
      </c>
      <c r="I3">
        <v>88</v>
      </c>
      <c r="J3">
        <v>90</v>
      </c>
      <c r="K3">
        <v>89</v>
      </c>
      <c r="L3">
        <f>AVERAGE(B3:K3)</f>
        <v>89.3</v>
      </c>
      <c r="O3">
        <v>1</v>
      </c>
      <c r="P3">
        <f>AVERAGE(L3,L16,L29,L42)</f>
        <v>87.299999999999983</v>
      </c>
    </row>
    <row r="4" spans="1:16" x14ac:dyDescent="0.2">
      <c r="A4">
        <v>2</v>
      </c>
      <c r="B4">
        <v>87</v>
      </c>
      <c r="C4">
        <v>86</v>
      </c>
      <c r="D4">
        <v>85</v>
      </c>
      <c r="E4">
        <v>84</v>
      </c>
      <c r="F4">
        <v>85</v>
      </c>
      <c r="G4">
        <v>85</v>
      </c>
      <c r="H4">
        <v>86</v>
      </c>
      <c r="I4">
        <v>85</v>
      </c>
      <c r="J4">
        <v>87</v>
      </c>
      <c r="K4">
        <v>89</v>
      </c>
      <c r="L4">
        <f t="shared" ref="L4:L7" si="0">AVERAGE(B4:K4)</f>
        <v>85.9</v>
      </c>
      <c r="O4">
        <v>2</v>
      </c>
      <c r="P4">
        <f>AVERAGE(L4,L17,L30,L43)</f>
        <v>86.774999999999991</v>
      </c>
    </row>
    <row r="5" spans="1:16" x14ac:dyDescent="0.2">
      <c r="A5">
        <v>3</v>
      </c>
      <c r="B5">
        <v>87</v>
      </c>
      <c r="C5">
        <v>90</v>
      </c>
      <c r="D5">
        <v>88</v>
      </c>
      <c r="E5">
        <v>87</v>
      </c>
      <c r="F5">
        <v>88</v>
      </c>
      <c r="G5">
        <v>90</v>
      </c>
      <c r="H5">
        <v>90</v>
      </c>
      <c r="I5">
        <v>90</v>
      </c>
      <c r="J5">
        <v>90</v>
      </c>
      <c r="K5">
        <v>90</v>
      </c>
      <c r="L5">
        <f t="shared" si="0"/>
        <v>89</v>
      </c>
      <c r="O5">
        <v>3</v>
      </c>
      <c r="P5">
        <f t="shared" ref="P5:P7" si="1">AVERAGE(L5,L18,L31,L44)</f>
        <v>87.625</v>
      </c>
    </row>
    <row r="6" spans="1:16" x14ac:dyDescent="0.2">
      <c r="A6">
        <v>4</v>
      </c>
      <c r="B6">
        <v>85</v>
      </c>
      <c r="C6">
        <v>86</v>
      </c>
      <c r="D6">
        <v>86</v>
      </c>
      <c r="E6">
        <v>80</v>
      </c>
      <c r="F6">
        <v>88</v>
      </c>
      <c r="G6">
        <v>89</v>
      </c>
      <c r="H6">
        <v>86</v>
      </c>
      <c r="I6">
        <v>86</v>
      </c>
      <c r="J6">
        <v>87</v>
      </c>
      <c r="K6">
        <v>81</v>
      </c>
      <c r="L6">
        <f t="shared" si="0"/>
        <v>85.4</v>
      </c>
      <c r="O6">
        <v>4</v>
      </c>
      <c r="P6">
        <f t="shared" si="1"/>
        <v>86.75</v>
      </c>
    </row>
    <row r="7" spans="1:16" x14ac:dyDescent="0.2">
      <c r="A7">
        <v>5</v>
      </c>
      <c r="B7">
        <v>85</v>
      </c>
      <c r="C7">
        <v>83</v>
      </c>
      <c r="D7">
        <v>87</v>
      </c>
      <c r="E7">
        <v>85</v>
      </c>
      <c r="F7">
        <v>83</v>
      </c>
      <c r="G7">
        <v>83</v>
      </c>
      <c r="H7">
        <v>87</v>
      </c>
      <c r="I7">
        <v>86</v>
      </c>
      <c r="J7">
        <v>86</v>
      </c>
      <c r="K7">
        <v>88</v>
      </c>
      <c r="L7">
        <f t="shared" si="0"/>
        <v>85.3</v>
      </c>
      <c r="O7">
        <v>5</v>
      </c>
      <c r="P7">
        <f t="shared" si="1"/>
        <v>86.674999999999997</v>
      </c>
    </row>
    <row r="8" spans="1:16" x14ac:dyDescent="0.2">
      <c r="A8">
        <v>6</v>
      </c>
    </row>
    <row r="9" spans="1:16" x14ac:dyDescent="0.2">
      <c r="A9">
        <v>7</v>
      </c>
    </row>
    <row r="10" spans="1:16" x14ac:dyDescent="0.2">
      <c r="A10">
        <v>8</v>
      </c>
    </row>
    <row r="11" spans="1:16" x14ac:dyDescent="0.2">
      <c r="A11">
        <v>9</v>
      </c>
    </row>
    <row r="13" spans="1:16" x14ac:dyDescent="0.2">
      <c r="B13" t="s">
        <v>43</v>
      </c>
    </row>
    <row r="14" spans="1:16" x14ac:dyDescent="0.2">
      <c r="B14" t="s">
        <v>25</v>
      </c>
      <c r="C14" t="s">
        <v>26</v>
      </c>
      <c r="D14" t="s">
        <v>27</v>
      </c>
      <c r="E14" t="s">
        <v>28</v>
      </c>
      <c r="F14" t="s">
        <v>29</v>
      </c>
      <c r="G14" t="s">
        <v>38</v>
      </c>
      <c r="H14" t="s">
        <v>39</v>
      </c>
      <c r="I14" t="s">
        <v>40</v>
      </c>
      <c r="J14" t="s">
        <v>41</v>
      </c>
      <c r="K14" t="s">
        <v>42</v>
      </c>
    </row>
    <row r="15" spans="1:16" x14ac:dyDescent="0.2">
      <c r="A15" t="s">
        <v>31</v>
      </c>
    </row>
    <row r="16" spans="1:16" x14ac:dyDescent="0.2">
      <c r="A16">
        <v>1</v>
      </c>
      <c r="B16">
        <v>90</v>
      </c>
      <c r="C16">
        <v>90</v>
      </c>
      <c r="D16">
        <v>84</v>
      </c>
      <c r="E16">
        <v>87</v>
      </c>
      <c r="F16">
        <v>89</v>
      </c>
      <c r="G16">
        <v>84</v>
      </c>
      <c r="H16">
        <v>85</v>
      </c>
      <c r="I16">
        <v>83</v>
      </c>
      <c r="J16">
        <v>86</v>
      </c>
      <c r="K16">
        <v>83</v>
      </c>
      <c r="L16">
        <f>AVERAGE(B16:K16)</f>
        <v>86.1</v>
      </c>
    </row>
    <row r="17" spans="1:12" x14ac:dyDescent="0.2">
      <c r="A17">
        <v>2</v>
      </c>
      <c r="B17">
        <v>90</v>
      </c>
      <c r="C17">
        <v>88</v>
      </c>
      <c r="D17">
        <v>88</v>
      </c>
      <c r="E17">
        <v>88</v>
      </c>
      <c r="F17">
        <v>86</v>
      </c>
      <c r="G17">
        <v>87</v>
      </c>
      <c r="H17">
        <v>86</v>
      </c>
      <c r="I17">
        <v>87</v>
      </c>
      <c r="J17">
        <v>88</v>
      </c>
      <c r="K17">
        <v>87</v>
      </c>
      <c r="L17">
        <f t="shared" ref="L17:L20" si="2">AVERAGE(B17:K17)</f>
        <v>87.5</v>
      </c>
    </row>
    <row r="18" spans="1:12" x14ac:dyDescent="0.2">
      <c r="A18">
        <v>3</v>
      </c>
      <c r="B18">
        <v>85</v>
      </c>
      <c r="C18">
        <v>84</v>
      </c>
      <c r="D18">
        <v>85</v>
      </c>
      <c r="E18">
        <v>85</v>
      </c>
      <c r="F18">
        <v>81</v>
      </c>
      <c r="G18">
        <v>83</v>
      </c>
      <c r="H18">
        <v>84</v>
      </c>
      <c r="I18">
        <v>83</v>
      </c>
      <c r="J18">
        <v>83</v>
      </c>
      <c r="K18">
        <v>85</v>
      </c>
      <c r="L18">
        <f t="shared" si="2"/>
        <v>83.8</v>
      </c>
    </row>
    <row r="19" spans="1:12" x14ac:dyDescent="0.2">
      <c r="A19">
        <v>4</v>
      </c>
      <c r="B19">
        <v>84</v>
      </c>
      <c r="C19">
        <v>85</v>
      </c>
      <c r="D19">
        <v>84</v>
      </c>
      <c r="E19">
        <v>87</v>
      </c>
      <c r="F19">
        <v>83</v>
      </c>
      <c r="G19">
        <v>87</v>
      </c>
      <c r="H19">
        <v>88</v>
      </c>
      <c r="I19">
        <v>88</v>
      </c>
      <c r="J19">
        <v>88</v>
      </c>
      <c r="K19">
        <v>89</v>
      </c>
      <c r="L19">
        <f t="shared" si="2"/>
        <v>86.3</v>
      </c>
    </row>
    <row r="20" spans="1:12" x14ac:dyDescent="0.2">
      <c r="A20">
        <v>5</v>
      </c>
      <c r="B20">
        <v>87</v>
      </c>
      <c r="C20">
        <v>90</v>
      </c>
      <c r="D20">
        <v>88</v>
      </c>
      <c r="E20">
        <v>86</v>
      </c>
      <c r="F20">
        <v>89</v>
      </c>
      <c r="G20">
        <v>90</v>
      </c>
      <c r="H20">
        <v>88</v>
      </c>
      <c r="I20">
        <v>88</v>
      </c>
      <c r="J20">
        <v>86</v>
      </c>
      <c r="K20">
        <v>89</v>
      </c>
      <c r="L20">
        <f t="shared" si="2"/>
        <v>88.1</v>
      </c>
    </row>
    <row r="21" spans="1:12" x14ac:dyDescent="0.2">
      <c r="A21">
        <v>6</v>
      </c>
    </row>
    <row r="22" spans="1:12" x14ac:dyDescent="0.2">
      <c r="A22">
        <v>7</v>
      </c>
    </row>
    <row r="23" spans="1:12" x14ac:dyDescent="0.2">
      <c r="A23">
        <v>8</v>
      </c>
    </row>
    <row r="24" spans="1:12" x14ac:dyDescent="0.2">
      <c r="A24">
        <v>9</v>
      </c>
    </row>
    <row r="26" spans="1:12" x14ac:dyDescent="0.2">
      <c r="B26" t="s">
        <v>45</v>
      </c>
    </row>
    <row r="27" spans="1:12" x14ac:dyDescent="0.2">
      <c r="B27" t="s">
        <v>25</v>
      </c>
      <c r="C27" t="s">
        <v>26</v>
      </c>
      <c r="D27" t="s">
        <v>27</v>
      </c>
      <c r="E27" t="s">
        <v>28</v>
      </c>
      <c r="F27" t="s">
        <v>29</v>
      </c>
      <c r="G27" t="s">
        <v>38</v>
      </c>
      <c r="H27" t="s">
        <v>39</v>
      </c>
      <c r="I27" t="s">
        <v>40</v>
      </c>
      <c r="J27" t="s">
        <v>41</v>
      </c>
      <c r="K27" t="s">
        <v>42</v>
      </c>
    </row>
    <row r="28" spans="1:12" x14ac:dyDescent="0.2">
      <c r="A28" t="s">
        <v>31</v>
      </c>
    </row>
    <row r="29" spans="1:12" x14ac:dyDescent="0.2">
      <c r="A29">
        <v>1</v>
      </c>
      <c r="B29">
        <v>89</v>
      </c>
      <c r="C29">
        <v>88</v>
      </c>
      <c r="D29">
        <v>89</v>
      </c>
      <c r="E29">
        <v>89</v>
      </c>
      <c r="F29">
        <v>90</v>
      </c>
      <c r="G29">
        <v>83</v>
      </c>
      <c r="H29">
        <v>89</v>
      </c>
      <c r="I29">
        <v>86</v>
      </c>
      <c r="J29">
        <v>87</v>
      </c>
      <c r="K29">
        <v>87</v>
      </c>
      <c r="L29">
        <f>AVERAGE(B29:K29)</f>
        <v>87.7</v>
      </c>
    </row>
    <row r="30" spans="1:12" x14ac:dyDescent="0.2">
      <c r="A30">
        <v>2</v>
      </c>
      <c r="B30">
        <v>86</v>
      </c>
      <c r="C30">
        <v>87</v>
      </c>
      <c r="D30">
        <v>86</v>
      </c>
      <c r="E30">
        <v>90</v>
      </c>
      <c r="F30">
        <v>85</v>
      </c>
      <c r="G30">
        <v>86</v>
      </c>
      <c r="H30">
        <v>91</v>
      </c>
      <c r="I30">
        <v>85</v>
      </c>
      <c r="J30">
        <v>85</v>
      </c>
      <c r="K30">
        <v>89</v>
      </c>
      <c r="L30">
        <f t="shared" ref="L30:L33" si="3">AVERAGE(B30:K30)</f>
        <v>87</v>
      </c>
    </row>
    <row r="31" spans="1:12" x14ac:dyDescent="0.2">
      <c r="A31">
        <v>3</v>
      </c>
      <c r="B31">
        <v>88</v>
      </c>
      <c r="C31">
        <v>90</v>
      </c>
      <c r="D31">
        <v>89</v>
      </c>
      <c r="E31">
        <v>90</v>
      </c>
      <c r="F31">
        <v>90</v>
      </c>
      <c r="G31">
        <v>90</v>
      </c>
      <c r="H31">
        <v>89</v>
      </c>
      <c r="I31">
        <v>87</v>
      </c>
      <c r="J31">
        <v>90</v>
      </c>
      <c r="K31">
        <v>89</v>
      </c>
      <c r="L31">
        <f t="shared" si="3"/>
        <v>89.2</v>
      </c>
    </row>
    <row r="32" spans="1:12" x14ac:dyDescent="0.2">
      <c r="A32">
        <v>4</v>
      </c>
      <c r="B32">
        <v>86</v>
      </c>
      <c r="C32">
        <v>87</v>
      </c>
      <c r="D32">
        <v>89</v>
      </c>
      <c r="E32">
        <v>89</v>
      </c>
      <c r="F32">
        <v>90</v>
      </c>
      <c r="G32">
        <v>88</v>
      </c>
      <c r="H32">
        <v>90</v>
      </c>
      <c r="I32">
        <v>89</v>
      </c>
      <c r="J32">
        <v>88</v>
      </c>
      <c r="K32">
        <v>87</v>
      </c>
      <c r="L32">
        <f t="shared" si="3"/>
        <v>88.3</v>
      </c>
    </row>
    <row r="33" spans="1:12" x14ac:dyDescent="0.2">
      <c r="A33">
        <v>5</v>
      </c>
      <c r="B33">
        <v>89</v>
      </c>
      <c r="C33">
        <v>87</v>
      </c>
      <c r="D33">
        <v>88</v>
      </c>
      <c r="E33">
        <v>83</v>
      </c>
      <c r="F33">
        <v>86</v>
      </c>
      <c r="G33">
        <v>88</v>
      </c>
      <c r="H33">
        <v>91</v>
      </c>
      <c r="I33">
        <v>89</v>
      </c>
      <c r="J33">
        <v>89</v>
      </c>
      <c r="K33">
        <v>88</v>
      </c>
      <c r="L33">
        <f t="shared" si="3"/>
        <v>87.8</v>
      </c>
    </row>
    <row r="34" spans="1:12" x14ac:dyDescent="0.2">
      <c r="A34">
        <v>6</v>
      </c>
    </row>
    <row r="35" spans="1:12" x14ac:dyDescent="0.2">
      <c r="A35">
        <v>7</v>
      </c>
    </row>
    <row r="36" spans="1:12" x14ac:dyDescent="0.2">
      <c r="A36">
        <v>8</v>
      </c>
    </row>
    <row r="37" spans="1:12" x14ac:dyDescent="0.2">
      <c r="A37">
        <v>9</v>
      </c>
    </row>
    <row r="39" spans="1:12" x14ac:dyDescent="0.2">
      <c r="B39" t="s">
        <v>46</v>
      </c>
    </row>
    <row r="40" spans="1:12" x14ac:dyDescent="0.2">
      <c r="B40" t="s">
        <v>25</v>
      </c>
      <c r="C40" t="s">
        <v>26</v>
      </c>
      <c r="D40" t="s">
        <v>27</v>
      </c>
      <c r="E40" t="s">
        <v>28</v>
      </c>
      <c r="F40" t="s">
        <v>29</v>
      </c>
      <c r="G40" t="s">
        <v>38</v>
      </c>
      <c r="H40" t="s">
        <v>39</v>
      </c>
      <c r="I40" t="s">
        <v>40</v>
      </c>
      <c r="J40" t="s">
        <v>41</v>
      </c>
      <c r="K40" t="s">
        <v>42</v>
      </c>
    </row>
    <row r="41" spans="1:12" x14ac:dyDescent="0.2">
      <c r="A41" t="s">
        <v>31</v>
      </c>
    </row>
    <row r="42" spans="1:12" x14ac:dyDescent="0.2">
      <c r="A42">
        <v>1</v>
      </c>
      <c r="B42">
        <v>86</v>
      </c>
      <c r="C42">
        <v>86</v>
      </c>
      <c r="D42">
        <v>86</v>
      </c>
      <c r="E42">
        <v>86</v>
      </c>
      <c r="F42">
        <v>87</v>
      </c>
      <c r="G42">
        <v>87</v>
      </c>
      <c r="H42">
        <v>85</v>
      </c>
      <c r="I42">
        <v>85</v>
      </c>
      <c r="J42">
        <v>86</v>
      </c>
      <c r="K42">
        <v>87</v>
      </c>
      <c r="L42">
        <f>AVERAGE(B42:K42)</f>
        <v>86.1</v>
      </c>
    </row>
    <row r="43" spans="1:12" x14ac:dyDescent="0.2">
      <c r="A43">
        <v>2</v>
      </c>
      <c r="B43">
        <v>90</v>
      </c>
      <c r="C43">
        <v>86</v>
      </c>
      <c r="D43">
        <v>86</v>
      </c>
      <c r="E43">
        <v>85</v>
      </c>
      <c r="F43">
        <v>88</v>
      </c>
      <c r="G43">
        <v>87</v>
      </c>
      <c r="H43">
        <v>86</v>
      </c>
      <c r="I43">
        <v>86</v>
      </c>
      <c r="J43">
        <v>87</v>
      </c>
      <c r="K43">
        <v>86</v>
      </c>
      <c r="L43">
        <f t="shared" ref="L43:L46" si="4">AVERAGE(B43:K43)</f>
        <v>86.7</v>
      </c>
    </row>
    <row r="44" spans="1:12" x14ac:dyDescent="0.2">
      <c r="A44">
        <v>3</v>
      </c>
      <c r="B44">
        <v>89</v>
      </c>
      <c r="C44">
        <v>88</v>
      </c>
      <c r="D44">
        <v>89</v>
      </c>
      <c r="E44">
        <v>88</v>
      </c>
      <c r="F44">
        <v>89</v>
      </c>
      <c r="G44">
        <v>87</v>
      </c>
      <c r="H44">
        <v>88</v>
      </c>
      <c r="I44">
        <v>89</v>
      </c>
      <c r="J44">
        <v>89</v>
      </c>
      <c r="K44">
        <v>89</v>
      </c>
      <c r="L44">
        <f t="shared" si="4"/>
        <v>88.5</v>
      </c>
    </row>
    <row r="45" spans="1:12" x14ac:dyDescent="0.2">
      <c r="A45">
        <v>4</v>
      </c>
      <c r="B45">
        <v>87</v>
      </c>
      <c r="C45">
        <v>86</v>
      </c>
      <c r="D45">
        <v>87</v>
      </c>
      <c r="E45">
        <v>88</v>
      </c>
      <c r="F45">
        <v>89</v>
      </c>
      <c r="G45">
        <v>86</v>
      </c>
      <c r="H45">
        <v>87</v>
      </c>
      <c r="I45">
        <v>86</v>
      </c>
      <c r="J45">
        <v>88</v>
      </c>
      <c r="K45">
        <v>86</v>
      </c>
      <c r="L45">
        <f t="shared" si="4"/>
        <v>87</v>
      </c>
    </row>
    <row r="46" spans="1:12" x14ac:dyDescent="0.2">
      <c r="A46">
        <v>5</v>
      </c>
      <c r="B46">
        <v>89</v>
      </c>
      <c r="C46">
        <v>83</v>
      </c>
      <c r="D46">
        <v>86</v>
      </c>
      <c r="E46">
        <v>87</v>
      </c>
      <c r="F46">
        <v>85</v>
      </c>
      <c r="G46">
        <v>85</v>
      </c>
      <c r="H46">
        <v>85</v>
      </c>
      <c r="I46">
        <v>85</v>
      </c>
      <c r="J46">
        <v>85</v>
      </c>
      <c r="K46">
        <v>85</v>
      </c>
      <c r="L46">
        <f t="shared" si="4"/>
        <v>85.5</v>
      </c>
    </row>
    <row r="47" spans="1:12" x14ac:dyDescent="0.2">
      <c r="A47">
        <v>6</v>
      </c>
    </row>
    <row r="48" spans="1:12" x14ac:dyDescent="0.2">
      <c r="A48">
        <v>7</v>
      </c>
    </row>
    <row r="49" spans="1:1" x14ac:dyDescent="0.2">
      <c r="A49">
        <v>8</v>
      </c>
    </row>
    <row r="50" spans="1:1" x14ac:dyDescent="0.2">
      <c r="A50">
        <v>9</v>
      </c>
    </row>
    <row r="53" spans="1:1" x14ac:dyDescent="0.2">
      <c r="A53" t="s">
        <v>47</v>
      </c>
    </row>
    <row r="54" spans="1:1" ht="176" x14ac:dyDescent="0.2">
      <c r="A54" s="8" t="s">
        <v>49</v>
      </c>
    </row>
    <row r="55" spans="1:1" x14ac:dyDescent="0.2">
      <c r="A55" t="s">
        <v>50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topLeftCell="A2" workbookViewId="0">
      <selection activeCell="A2" sqref="A2:K7"/>
    </sheetView>
  </sheetViews>
  <sheetFormatPr baseColWidth="10" defaultRowHeight="16" x14ac:dyDescent="0.2"/>
  <sheetData>
    <row r="1" spans="1:12" x14ac:dyDescent="0.2">
      <c r="B1" t="s">
        <v>44</v>
      </c>
    </row>
    <row r="2" spans="1:12" x14ac:dyDescent="0.2">
      <c r="A2" t="s">
        <v>69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 t="s">
        <v>52</v>
      </c>
    </row>
    <row r="3" spans="1:12" x14ac:dyDescent="0.2">
      <c r="A3">
        <v>1</v>
      </c>
      <c r="B3">
        <v>70</v>
      </c>
      <c r="C3">
        <v>74</v>
      </c>
      <c r="D3">
        <v>74</v>
      </c>
      <c r="E3">
        <v>74</v>
      </c>
      <c r="F3">
        <v>70</v>
      </c>
      <c r="G3">
        <v>74</v>
      </c>
      <c r="H3">
        <v>74</v>
      </c>
      <c r="I3">
        <v>70</v>
      </c>
      <c r="J3">
        <v>70</v>
      </c>
      <c r="K3">
        <v>85</v>
      </c>
      <c r="L3">
        <f>AVERAGE(B3:K3)</f>
        <v>73.5</v>
      </c>
    </row>
    <row r="4" spans="1:12" x14ac:dyDescent="0.2">
      <c r="A4">
        <v>2</v>
      </c>
      <c r="B4">
        <v>80</v>
      </c>
      <c r="C4">
        <v>77</v>
      </c>
      <c r="D4">
        <v>78</v>
      </c>
      <c r="E4">
        <v>85</v>
      </c>
      <c r="F4">
        <v>74</v>
      </c>
      <c r="G4">
        <v>78</v>
      </c>
      <c r="H4">
        <v>77</v>
      </c>
      <c r="I4">
        <v>81</v>
      </c>
      <c r="J4">
        <v>78</v>
      </c>
      <c r="K4">
        <v>78</v>
      </c>
      <c r="L4">
        <f t="shared" ref="L4:L7" si="0">AVERAGE(B4:K4)</f>
        <v>78.599999999999994</v>
      </c>
    </row>
    <row r="5" spans="1:12" x14ac:dyDescent="0.2">
      <c r="A5">
        <v>3</v>
      </c>
      <c r="B5">
        <v>86</v>
      </c>
      <c r="C5">
        <v>83</v>
      </c>
      <c r="D5">
        <v>88</v>
      </c>
      <c r="E5">
        <v>86</v>
      </c>
      <c r="F5">
        <v>87</v>
      </c>
      <c r="G5">
        <v>85</v>
      </c>
      <c r="H5">
        <v>87</v>
      </c>
      <c r="I5">
        <v>87</v>
      </c>
      <c r="J5">
        <v>87</v>
      </c>
      <c r="K5">
        <v>86</v>
      </c>
      <c r="L5">
        <f t="shared" si="0"/>
        <v>86.2</v>
      </c>
    </row>
    <row r="6" spans="1:12" x14ac:dyDescent="0.2">
      <c r="A6">
        <v>4</v>
      </c>
      <c r="B6">
        <v>81</v>
      </c>
      <c r="C6">
        <v>82</v>
      </c>
      <c r="D6">
        <v>82</v>
      </c>
      <c r="E6">
        <v>82</v>
      </c>
      <c r="F6">
        <v>80</v>
      </c>
      <c r="G6">
        <v>79</v>
      </c>
      <c r="H6">
        <v>82</v>
      </c>
      <c r="I6">
        <v>86</v>
      </c>
      <c r="J6">
        <v>85</v>
      </c>
      <c r="K6">
        <v>82</v>
      </c>
      <c r="L6">
        <f t="shared" si="0"/>
        <v>82.1</v>
      </c>
    </row>
    <row r="7" spans="1:12" x14ac:dyDescent="0.2">
      <c r="A7">
        <v>5</v>
      </c>
      <c r="B7">
        <v>85</v>
      </c>
      <c r="C7">
        <v>88</v>
      </c>
      <c r="D7">
        <v>86</v>
      </c>
      <c r="E7">
        <v>80</v>
      </c>
      <c r="F7">
        <v>89</v>
      </c>
      <c r="G7">
        <v>89</v>
      </c>
      <c r="H7">
        <v>79</v>
      </c>
      <c r="I7">
        <v>78</v>
      </c>
      <c r="J7">
        <v>85</v>
      </c>
      <c r="K7">
        <v>79</v>
      </c>
      <c r="L7">
        <f t="shared" si="0"/>
        <v>83.8</v>
      </c>
    </row>
    <row r="8" spans="1:12" x14ac:dyDescent="0.2">
      <c r="A8">
        <v>6</v>
      </c>
    </row>
    <row r="9" spans="1:12" x14ac:dyDescent="0.2">
      <c r="A9">
        <v>7</v>
      </c>
    </row>
    <row r="10" spans="1:12" x14ac:dyDescent="0.2">
      <c r="A10">
        <v>8</v>
      </c>
    </row>
    <row r="11" spans="1:12" x14ac:dyDescent="0.2">
      <c r="A11">
        <v>9</v>
      </c>
    </row>
    <row r="13" spans="1:12" x14ac:dyDescent="0.2">
      <c r="B13" t="s">
        <v>43</v>
      </c>
    </row>
    <row r="14" spans="1:12" x14ac:dyDescent="0.2">
      <c r="B14" t="s">
        <v>25</v>
      </c>
      <c r="C14" t="s">
        <v>26</v>
      </c>
      <c r="D14" t="s">
        <v>27</v>
      </c>
      <c r="E14" t="s">
        <v>28</v>
      </c>
      <c r="F14" t="s">
        <v>29</v>
      </c>
      <c r="G14" t="s">
        <v>38</v>
      </c>
      <c r="H14" t="s">
        <v>39</v>
      </c>
      <c r="I14" t="s">
        <v>40</v>
      </c>
      <c r="J14" t="s">
        <v>41</v>
      </c>
      <c r="K14" t="s">
        <v>42</v>
      </c>
    </row>
    <row r="15" spans="1:12" x14ac:dyDescent="0.2">
      <c r="A15" t="s">
        <v>31</v>
      </c>
    </row>
    <row r="16" spans="1:12" x14ac:dyDescent="0.2">
      <c r="A16">
        <v>1</v>
      </c>
      <c r="B16">
        <v>77</v>
      </c>
      <c r="C16">
        <v>68</v>
      </c>
      <c r="D16">
        <v>71</v>
      </c>
      <c r="E16">
        <v>69</v>
      </c>
      <c r="F16">
        <v>78</v>
      </c>
      <c r="G16">
        <v>77</v>
      </c>
      <c r="H16">
        <v>69</v>
      </c>
      <c r="I16">
        <v>76</v>
      </c>
      <c r="J16">
        <v>78</v>
      </c>
      <c r="K16">
        <v>78</v>
      </c>
      <c r="L16">
        <f>AVERAGE(B16:K16)</f>
        <v>74.099999999999994</v>
      </c>
    </row>
    <row r="17" spans="1:12" x14ac:dyDescent="0.2">
      <c r="A17">
        <v>2</v>
      </c>
      <c r="B17">
        <v>80</v>
      </c>
      <c r="C17">
        <v>87</v>
      </c>
      <c r="D17">
        <v>78</v>
      </c>
      <c r="E17">
        <v>80</v>
      </c>
      <c r="F17">
        <v>85</v>
      </c>
      <c r="G17">
        <v>76</v>
      </c>
      <c r="H17">
        <v>84</v>
      </c>
      <c r="I17">
        <v>83</v>
      </c>
      <c r="J17">
        <v>83</v>
      </c>
      <c r="K17">
        <v>82</v>
      </c>
      <c r="L17">
        <f t="shared" ref="L17:L20" si="1">AVERAGE(B17:K17)</f>
        <v>81.8</v>
      </c>
    </row>
    <row r="18" spans="1:12" x14ac:dyDescent="0.2">
      <c r="A18">
        <v>3</v>
      </c>
      <c r="B18">
        <v>86</v>
      </c>
      <c r="C18">
        <v>84</v>
      </c>
      <c r="D18">
        <v>87</v>
      </c>
      <c r="E18">
        <v>79</v>
      </c>
      <c r="F18">
        <v>85</v>
      </c>
      <c r="G18">
        <v>86</v>
      </c>
      <c r="H18">
        <v>87</v>
      </c>
      <c r="I18">
        <v>85</v>
      </c>
      <c r="J18">
        <v>83</v>
      </c>
      <c r="K18">
        <v>85</v>
      </c>
      <c r="L18">
        <f t="shared" si="1"/>
        <v>84.7</v>
      </c>
    </row>
    <row r="19" spans="1:12" x14ac:dyDescent="0.2">
      <c r="A19">
        <v>4</v>
      </c>
      <c r="B19">
        <v>81</v>
      </c>
      <c r="C19">
        <v>78</v>
      </c>
      <c r="D19">
        <v>78</v>
      </c>
      <c r="E19">
        <v>80</v>
      </c>
      <c r="F19">
        <v>78</v>
      </c>
      <c r="G19">
        <v>76</v>
      </c>
      <c r="H19">
        <v>77</v>
      </c>
      <c r="I19">
        <v>89</v>
      </c>
      <c r="J19">
        <v>89</v>
      </c>
      <c r="K19">
        <v>79</v>
      </c>
      <c r="L19">
        <f t="shared" si="1"/>
        <v>80.5</v>
      </c>
    </row>
    <row r="20" spans="1:12" x14ac:dyDescent="0.2">
      <c r="A20">
        <v>5</v>
      </c>
      <c r="B20">
        <v>78</v>
      </c>
      <c r="C20">
        <v>79</v>
      </c>
      <c r="D20">
        <v>85</v>
      </c>
      <c r="E20">
        <v>85</v>
      </c>
      <c r="F20">
        <v>85</v>
      </c>
      <c r="G20">
        <v>85</v>
      </c>
      <c r="H20">
        <v>80</v>
      </c>
      <c r="I20">
        <v>80</v>
      </c>
      <c r="J20">
        <v>80</v>
      </c>
      <c r="K20">
        <v>80</v>
      </c>
      <c r="L20">
        <f t="shared" si="1"/>
        <v>81.7</v>
      </c>
    </row>
    <row r="21" spans="1:12" x14ac:dyDescent="0.2">
      <c r="A21">
        <v>6</v>
      </c>
    </row>
    <row r="22" spans="1:12" x14ac:dyDescent="0.2">
      <c r="A22">
        <v>7</v>
      </c>
    </row>
    <row r="23" spans="1:12" x14ac:dyDescent="0.2">
      <c r="A23">
        <v>8</v>
      </c>
    </row>
    <row r="24" spans="1:12" x14ac:dyDescent="0.2">
      <c r="A24">
        <v>9</v>
      </c>
    </row>
    <row r="26" spans="1:12" x14ac:dyDescent="0.2">
      <c r="B26" t="s">
        <v>45</v>
      </c>
    </row>
    <row r="27" spans="1:12" x14ac:dyDescent="0.2">
      <c r="B27" t="s">
        <v>25</v>
      </c>
      <c r="C27" t="s">
        <v>26</v>
      </c>
      <c r="D27" t="s">
        <v>27</v>
      </c>
      <c r="E27" t="s">
        <v>28</v>
      </c>
      <c r="F27" t="s">
        <v>29</v>
      </c>
      <c r="G27" t="s">
        <v>38</v>
      </c>
      <c r="H27" t="s">
        <v>39</v>
      </c>
      <c r="I27" t="s">
        <v>40</v>
      </c>
      <c r="J27" t="s">
        <v>41</v>
      </c>
      <c r="K27" t="s">
        <v>42</v>
      </c>
    </row>
    <row r="28" spans="1:12" x14ac:dyDescent="0.2">
      <c r="A28" t="s">
        <v>31</v>
      </c>
    </row>
    <row r="29" spans="1:12" x14ac:dyDescent="0.2">
      <c r="A29">
        <v>1</v>
      </c>
      <c r="B29">
        <v>66</v>
      </c>
      <c r="C29">
        <v>70</v>
      </c>
      <c r="D29">
        <v>70</v>
      </c>
      <c r="E29">
        <v>68</v>
      </c>
      <c r="F29">
        <v>66</v>
      </c>
      <c r="G29">
        <v>66</v>
      </c>
      <c r="H29">
        <v>66</v>
      </c>
      <c r="I29">
        <v>70</v>
      </c>
      <c r="J29">
        <v>66</v>
      </c>
      <c r="K29">
        <v>66</v>
      </c>
      <c r="L29">
        <f>AVERAGE(B29:K29)</f>
        <v>67.400000000000006</v>
      </c>
    </row>
    <row r="30" spans="1:12" x14ac:dyDescent="0.2">
      <c r="A30">
        <v>2</v>
      </c>
      <c r="B30">
        <v>75</v>
      </c>
      <c r="C30">
        <v>78</v>
      </c>
      <c r="D30">
        <v>76</v>
      </c>
      <c r="E30">
        <v>78</v>
      </c>
      <c r="F30">
        <v>73</v>
      </c>
      <c r="G30">
        <v>73</v>
      </c>
      <c r="H30">
        <v>85</v>
      </c>
      <c r="I30">
        <v>81</v>
      </c>
      <c r="J30">
        <v>84</v>
      </c>
      <c r="K30">
        <v>80</v>
      </c>
      <c r="L30">
        <f t="shared" ref="L30:L33" si="2">AVERAGE(B30:K30)</f>
        <v>78.3</v>
      </c>
    </row>
    <row r="31" spans="1:12" x14ac:dyDescent="0.2">
      <c r="A31">
        <v>3</v>
      </c>
      <c r="B31">
        <v>80</v>
      </c>
      <c r="C31">
        <v>81</v>
      </c>
      <c r="D31">
        <v>84</v>
      </c>
      <c r="E31">
        <v>78</v>
      </c>
      <c r="F31">
        <v>81</v>
      </c>
      <c r="G31">
        <v>79</v>
      </c>
      <c r="H31">
        <v>80</v>
      </c>
      <c r="I31">
        <v>77</v>
      </c>
      <c r="J31">
        <v>81</v>
      </c>
      <c r="K31">
        <v>77</v>
      </c>
      <c r="L31">
        <f t="shared" si="2"/>
        <v>79.8</v>
      </c>
    </row>
    <row r="32" spans="1:12" x14ac:dyDescent="0.2">
      <c r="A32">
        <v>4</v>
      </c>
      <c r="B32">
        <v>82</v>
      </c>
      <c r="C32">
        <v>80</v>
      </c>
      <c r="D32">
        <v>84</v>
      </c>
      <c r="E32">
        <v>75</v>
      </c>
      <c r="F32">
        <v>85</v>
      </c>
      <c r="G32">
        <v>77</v>
      </c>
      <c r="H32">
        <v>89</v>
      </c>
      <c r="I32">
        <v>77</v>
      </c>
      <c r="J32">
        <v>83</v>
      </c>
      <c r="K32">
        <v>85</v>
      </c>
      <c r="L32">
        <f t="shared" si="2"/>
        <v>81.7</v>
      </c>
    </row>
    <row r="33" spans="1:12" x14ac:dyDescent="0.2">
      <c r="A33">
        <v>5</v>
      </c>
      <c r="B33">
        <v>86</v>
      </c>
      <c r="C33">
        <v>87</v>
      </c>
      <c r="D33">
        <v>79</v>
      </c>
      <c r="E33">
        <v>78</v>
      </c>
      <c r="F33">
        <v>84</v>
      </c>
      <c r="G33">
        <v>87</v>
      </c>
      <c r="H33">
        <v>85</v>
      </c>
      <c r="I33">
        <v>85</v>
      </c>
      <c r="J33">
        <v>78</v>
      </c>
      <c r="K33">
        <v>83</v>
      </c>
      <c r="L33">
        <f t="shared" si="2"/>
        <v>83.2</v>
      </c>
    </row>
    <row r="34" spans="1:12" x14ac:dyDescent="0.2">
      <c r="A34">
        <v>6</v>
      </c>
    </row>
    <row r="35" spans="1:12" x14ac:dyDescent="0.2">
      <c r="A35">
        <v>7</v>
      </c>
    </row>
    <row r="36" spans="1:12" x14ac:dyDescent="0.2">
      <c r="A36">
        <v>8</v>
      </c>
    </row>
    <row r="37" spans="1:12" x14ac:dyDescent="0.2">
      <c r="A37">
        <v>9</v>
      </c>
    </row>
    <row r="39" spans="1:12" x14ac:dyDescent="0.2">
      <c r="B39" t="s">
        <v>46</v>
      </c>
    </row>
    <row r="40" spans="1:12" x14ac:dyDescent="0.2">
      <c r="B40" t="s">
        <v>25</v>
      </c>
      <c r="C40" t="s">
        <v>26</v>
      </c>
      <c r="D40" t="s">
        <v>27</v>
      </c>
      <c r="E40" t="s">
        <v>28</v>
      </c>
      <c r="F40" t="s">
        <v>29</v>
      </c>
      <c r="G40" t="s">
        <v>38</v>
      </c>
      <c r="H40" t="s">
        <v>39</v>
      </c>
      <c r="I40" t="s">
        <v>40</v>
      </c>
      <c r="J40" t="s">
        <v>41</v>
      </c>
      <c r="K40" t="s">
        <v>42</v>
      </c>
    </row>
    <row r="41" spans="1:12" x14ac:dyDescent="0.2">
      <c r="A41" t="s">
        <v>31</v>
      </c>
    </row>
    <row r="42" spans="1:12" x14ac:dyDescent="0.2">
      <c r="A42">
        <v>1</v>
      </c>
      <c r="B42">
        <v>66</v>
      </c>
      <c r="C42">
        <v>68</v>
      </c>
      <c r="D42">
        <v>68</v>
      </c>
      <c r="E42">
        <v>69</v>
      </c>
      <c r="F42">
        <v>69</v>
      </c>
      <c r="G42">
        <v>68</v>
      </c>
      <c r="H42">
        <v>66</v>
      </c>
      <c r="I42">
        <v>66</v>
      </c>
      <c r="J42">
        <v>68</v>
      </c>
      <c r="K42">
        <v>76</v>
      </c>
      <c r="L42">
        <f>AVERAGE(B42:K42)</f>
        <v>68.400000000000006</v>
      </c>
    </row>
    <row r="43" spans="1:12" x14ac:dyDescent="0.2">
      <c r="A43">
        <v>2</v>
      </c>
      <c r="B43">
        <v>78</v>
      </c>
      <c r="C43">
        <v>78</v>
      </c>
      <c r="D43">
        <v>78</v>
      </c>
      <c r="E43">
        <v>76</v>
      </c>
      <c r="F43">
        <v>82</v>
      </c>
      <c r="G43">
        <v>73</v>
      </c>
      <c r="H43">
        <v>80</v>
      </c>
      <c r="I43">
        <v>73</v>
      </c>
      <c r="J43">
        <v>76</v>
      </c>
      <c r="K43">
        <v>72</v>
      </c>
      <c r="L43">
        <f t="shared" ref="L43:L46" si="3">AVERAGE(B43:K43)</f>
        <v>76.599999999999994</v>
      </c>
    </row>
    <row r="44" spans="1:12" x14ac:dyDescent="0.2">
      <c r="A44">
        <v>3</v>
      </c>
      <c r="B44">
        <v>75</v>
      </c>
      <c r="C44">
        <v>81</v>
      </c>
      <c r="D44">
        <v>78</v>
      </c>
      <c r="E44">
        <v>76</v>
      </c>
      <c r="F44">
        <v>77</v>
      </c>
      <c r="G44">
        <v>78</v>
      </c>
      <c r="H44">
        <v>78</v>
      </c>
      <c r="I44">
        <v>80</v>
      </c>
      <c r="J44">
        <v>75</v>
      </c>
      <c r="K44">
        <v>78</v>
      </c>
      <c r="L44">
        <f t="shared" si="3"/>
        <v>77.599999999999994</v>
      </c>
    </row>
    <row r="45" spans="1:12" x14ac:dyDescent="0.2">
      <c r="A45">
        <v>4</v>
      </c>
      <c r="B45">
        <v>85</v>
      </c>
      <c r="C45">
        <v>80</v>
      </c>
      <c r="D45">
        <v>84</v>
      </c>
      <c r="E45">
        <v>86</v>
      </c>
      <c r="F45">
        <v>87</v>
      </c>
      <c r="G45">
        <v>85</v>
      </c>
      <c r="H45">
        <v>84</v>
      </c>
      <c r="I45">
        <v>83</v>
      </c>
      <c r="J45">
        <v>84</v>
      </c>
      <c r="K45">
        <v>83</v>
      </c>
      <c r="L45">
        <f t="shared" si="3"/>
        <v>84.1</v>
      </c>
    </row>
    <row r="46" spans="1:12" x14ac:dyDescent="0.2">
      <c r="A46">
        <v>5</v>
      </c>
      <c r="B46">
        <v>76</v>
      </c>
      <c r="C46">
        <v>84</v>
      </c>
      <c r="D46">
        <v>80</v>
      </c>
      <c r="E46">
        <v>77</v>
      </c>
      <c r="F46">
        <v>77</v>
      </c>
      <c r="G46">
        <v>80</v>
      </c>
      <c r="H46">
        <v>81</v>
      </c>
      <c r="I46">
        <v>80</v>
      </c>
      <c r="J46">
        <v>75</v>
      </c>
      <c r="K46">
        <v>80</v>
      </c>
      <c r="L46">
        <f t="shared" si="3"/>
        <v>79</v>
      </c>
    </row>
    <row r="47" spans="1:12" x14ac:dyDescent="0.2">
      <c r="A47">
        <v>6</v>
      </c>
    </row>
    <row r="48" spans="1:12" x14ac:dyDescent="0.2">
      <c r="A48">
        <v>7</v>
      </c>
    </row>
    <row r="49" spans="1:1" x14ac:dyDescent="0.2">
      <c r="A49">
        <v>8</v>
      </c>
    </row>
    <row r="50" spans="1:1" x14ac:dyDescent="0.2">
      <c r="A50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Initial Rough Testing</vt:lpstr>
      <vt:lpstr>RSSI to Meters</vt:lpstr>
      <vt:lpstr>Meters to Coordinates</vt:lpstr>
      <vt:lpstr>Scan Precision Test 1</vt:lpstr>
      <vt:lpstr>Scan Precision Test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2017-08-07T06:30:36Z</dcterms:created>
  <dcterms:modified xsi:type="dcterms:W3CDTF">2017-08-14T01:41:29Z</dcterms:modified>
</cp:coreProperties>
</file>