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avid\Documents\git\Civ7CheatSheet\"/>
    </mc:Choice>
  </mc:AlternateContent>
  <xr:revisionPtr revIDLastSave="0" documentId="13_ncr:1_{ADBF0889-2E04-4817-8A4D-4E385DE98CFC}" xr6:coauthVersionLast="47" xr6:coauthVersionMax="47" xr10:uidLastSave="{00000000-0000-0000-0000-000000000000}"/>
  <bookViews>
    <workbookView xWindow="-25710" yWindow="12200" windowWidth="25820" windowHeight="15500" xr2:uid="{00000000-000D-0000-FFFF-FFFF00000000}"/>
  </bookViews>
  <sheets>
    <sheet name="Tabelle1" sheetId="1" r:id="rId1"/>
    <sheet name="Experiments" sheetId="2" r:id="rId2"/>
    <sheet name="Tabelle2" sheetId="3" r:id="rId3"/>
    <sheet name="Himiko-Rome" sheetId="4" r:id="rId4"/>
  </sheets>
  <definedNames>
    <definedName name="_xlnm._FilterDatabase" localSheetId="0" hidden="1">Tabelle1!$A$1:$H$54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4" l="1"/>
  <c r="G17" i="4"/>
  <c r="B5" i="4"/>
  <c r="B6" i="4"/>
  <c r="B7" i="4"/>
  <c r="B8" i="4"/>
  <c r="B9" i="4"/>
  <c r="B10" i="4"/>
  <c r="B11" i="4"/>
  <c r="B12" i="4"/>
  <c r="B13" i="4"/>
  <c r="B14" i="4"/>
  <c r="B15" i="4"/>
  <c r="B16" i="4"/>
  <c r="B17" i="4"/>
  <c r="B4" i="4"/>
  <c r="L8" i="2"/>
  <c r="K8" i="2"/>
  <c r="L7" i="2"/>
  <c r="K7" i="2"/>
  <c r="L6" i="2"/>
  <c r="K6" i="2"/>
  <c r="C3" i="1"/>
</calcChain>
</file>

<file path=xl/sharedStrings.xml><?xml version="1.0" encoding="utf-8"?>
<sst xmlns="http://schemas.openxmlformats.org/spreadsheetml/2006/main" count="408" uniqueCount="202">
  <si>
    <t>Building</t>
  </si>
  <si>
    <t>Age</t>
  </si>
  <si>
    <t>INN</t>
  </si>
  <si>
    <t>Exploration</t>
  </si>
  <si>
    <t>none</t>
  </si>
  <si>
    <t>UNIVERSITY</t>
  </si>
  <si>
    <t>+5 science</t>
  </si>
  <si>
    <t>+1 science to quarters</t>
  </si>
  <si>
    <t>BRICKYARD</t>
  </si>
  <si>
    <t>+1 production</t>
  </si>
  <si>
    <t>yes</t>
  </si>
  <si>
    <t>no</t>
  </si>
  <si>
    <t>ProductionCost</t>
  </si>
  <si>
    <t>AdjacencyBonus</t>
  </si>
  <si>
    <t>BonusTo</t>
  </si>
  <si>
    <t>PruchaseInTowns</t>
  </si>
  <si>
    <t>BaseYield</t>
  </si>
  <si>
    <t>+3 food +2 happiness</t>
  </si>
  <si>
    <t>+1 food for adjacent: coastal terrain, navigable river terrain, wonder</t>
  </si>
  <si>
    <t>+1 science for adjacent: ressource, wonder</t>
  </si>
  <si>
    <t>GRISTMILL</t>
  </si>
  <si>
    <t>+4 food</t>
  </si>
  <si>
    <t>Notes</t>
  </si>
  <si>
    <t>GUILDHALL</t>
  </si>
  <si>
    <t>+1 gold for adjacent: coastal terrain, navigable river terrain, wonder</t>
  </si>
  <si>
    <t>OBSERVATORY</t>
  </si>
  <si>
    <t>+4 science</t>
  </si>
  <si>
    <t>SAW PIT</t>
  </si>
  <si>
    <t>+3 production</t>
  </si>
  <si>
    <t>SHIPYARD</t>
  </si>
  <si>
    <t>+5 production</t>
  </si>
  <si>
    <t>+1 production for adjacent: ressource, wonder</t>
  </si>
  <si>
    <t>GRANARY</t>
  </si>
  <si>
    <t>+1 food</t>
  </si>
  <si>
    <t>GARDEN</t>
  </si>
  <si>
    <t>Antiquity</t>
  </si>
  <si>
    <t>+3 food</t>
  </si>
  <si>
    <t>1+ food for adjacent: coastal terrain, navigable river terrain, wonder</t>
  </si>
  <si>
    <t>ALTAR</t>
  </si>
  <si>
    <t>+2 happiness</t>
  </si>
  <si>
    <t>+1 happiness for adjacent: wonder</t>
  </si>
  <si>
    <t>MARKET</t>
  </si>
  <si>
    <t>+2 gold</t>
  </si>
  <si>
    <t>BATH</t>
  </si>
  <si>
    <t>MONUMENT</t>
  </si>
  <si>
    <t>+2 culture +1 influence</t>
  </si>
  <si>
    <t>+1 culture for adjacent: mountain, natural wonder, wonder</t>
  </si>
  <si>
    <t>BARRACKS</t>
  </si>
  <si>
    <t>+2 production</t>
  </si>
  <si>
    <t>+10% production towards naval units</t>
  </si>
  <si>
    <t>+10% production towards land units</t>
  </si>
  <si>
    <t>+10% growth rate</t>
  </si>
  <si>
    <t>VILLA</t>
  </si>
  <si>
    <t>+3 happiness +2 influence</t>
  </si>
  <si>
    <t>+1 happiness for adjacent: mountain, natural wonder, wonder</t>
  </si>
  <si>
    <t>SAWMILL</t>
  </si>
  <si>
    <t>AMPHITHEATER</t>
  </si>
  <si>
    <t>+4 culture</t>
  </si>
  <si>
    <t>+10% production towards wonders</t>
  </si>
  <si>
    <t>BLACKSMITH</t>
  </si>
  <si>
    <t>KILN</t>
  </si>
  <si>
    <t>TEMPLE</t>
  </si>
  <si>
    <t>+4 happiness</t>
  </si>
  <si>
    <t>+4 gold +2 influence</t>
  </si>
  <si>
    <t>WHARF</t>
  </si>
  <si>
    <t>must be placed on a river</t>
  </si>
  <si>
    <t>must be placed on coast adjacent to land</t>
  </si>
  <si>
    <t>gets additional bonuses from Pantheon</t>
  </si>
  <si>
    <t>1 relic slot; unlocks missionaries in this settlement</t>
  </si>
  <si>
    <t>LIGHTHOUSE</t>
  </si>
  <si>
    <t>+3 gold</t>
  </si>
  <si>
    <t>ARENA</t>
  </si>
  <si>
    <t>ANCIENT BRIDGE</t>
  </si>
  <si>
    <t>+4 gold</t>
  </si>
  <si>
    <t>LIBRARY</t>
  </si>
  <si>
    <t>+2 science</t>
  </si>
  <si>
    <t>2 relic slots</t>
  </si>
  <si>
    <t>ACADEMY</t>
  </si>
  <si>
    <t>3 codex slots</t>
  </si>
  <si>
    <t>FISHING QUAY</t>
  </si>
  <si>
    <t>must be placed on navigable river; land units can move across without needing to embark</t>
  </si>
  <si>
    <t>Can the Gristmill be placed on any river</t>
  </si>
  <si>
    <t>Do Barracks keep their 10% production bonus at age transition?</t>
  </si>
  <si>
    <t>Can the Bath be placed on any river -&gt; can be placed on (small) river and navigable river</t>
  </si>
  <si>
    <t>Does Lighthouse keep ist ressource slots at age transition --&gt; no</t>
  </si>
  <si>
    <t>Does Market keep ist ressource slots at age transition --&gt; no</t>
  </si>
  <si>
    <t>after AT with barracks: Courser at 150 needs 8 rounds at 18 prod and initial overprod bonus</t>
  </si>
  <si>
    <t>after AT with barracks: Courser at 150 needs 5 rounds at 33 prod</t>
  </si>
  <si>
    <t>no 10%</t>
  </si>
  <si>
    <t>with 10%</t>
  </si>
  <si>
    <t>after AT no barracks: Courser at 150 needs 12 rounds at 13 prod</t>
  </si>
  <si>
    <t>is</t>
  </si>
  <si>
    <t>8 (boosted)</t>
  </si>
  <si>
    <t>Does balcksmith keep bonus to quarters at Age transition? --&gt; no</t>
  </si>
  <si>
    <t>STONECUTTER</t>
  </si>
  <si>
    <t>Is STONECUTTER already available in Antiquity</t>
  </si>
  <si>
    <t>STONECUTTER ageless? -&gt; available only from beginning of exploration</t>
  </si>
  <si>
    <t>SAWMILL ageless -&gt;unlocked in Exploration (machinery), can also be build in Modern</t>
  </si>
  <si>
    <t>hoover keys</t>
  </si>
  <si>
    <t>hoover Text</t>
  </si>
  <si>
    <t>on a river</t>
  </si>
  <si>
    <t>Place on (small) river or a navigable river tile. Can therefore be used to place urban districts on navigable river tiles.</t>
  </si>
  <si>
    <t>Is fishing quay only available when tile to build is available? --&gt;yes</t>
  </si>
  <si>
    <t>Gristmill ageless? -&gt;unlocked in Exploration (machinery), can also be build in Modern</t>
  </si>
  <si>
    <t>ageless</t>
  </si>
  <si>
    <t>Means that this building can also be build in the following ages after it is unlocked. Also means that this building can not be overbuild. So, place carefully, because it is going to stay!</t>
  </si>
  <si>
    <t>The Age in which the building is unlocked and can be build. Only ageless buildings can also be build in the subsequent ages.</t>
  </si>
  <si>
    <t>Antiquity - ageless</t>
  </si>
  <si>
    <t>Exploration - ageless</t>
  </si>
  <si>
    <t>city park gives +1 happy on vegetated, all tiles or just the one it is placed on?</t>
  </si>
  <si>
    <t>ARMORER</t>
  </si>
  <si>
    <t>+4 production</t>
  </si>
  <si>
    <t>DUNGEON</t>
  </si>
  <si>
    <t>+3 production +2 influence</t>
  </si>
  <si>
    <t>CANNERY</t>
  </si>
  <si>
    <t>Modern</t>
  </si>
  <si>
    <t>+5 food</t>
  </si>
  <si>
    <t>CITY PARK</t>
  </si>
  <si>
    <t>DEPARTMENT STORE</t>
  </si>
  <si>
    <t>+5 happiness</t>
  </si>
  <si>
    <t>FACTORY</t>
  </si>
  <si>
    <t>+6 production</t>
  </si>
  <si>
    <t>+1 production for adjacent: ressource</t>
  </si>
  <si>
    <t>GROCER</t>
  </si>
  <si>
    <t>Modern - ageless</t>
  </si>
  <si>
    <t>HOSPITAL</t>
  </si>
  <si>
    <t>+15% growth rate</t>
  </si>
  <si>
    <t>IRONWORKS</t>
  </si>
  <si>
    <t>LABORATORY</t>
  </si>
  <si>
    <t>MEDIEVAL BRIDGE</t>
  </si>
  <si>
    <t>MENAGERIE</t>
  </si>
  <si>
    <t>MUSEUM</t>
  </si>
  <si>
    <t>+5 culture</t>
  </si>
  <si>
    <t>OPERA HOUSE</t>
  </si>
  <si>
    <t>+6 culture +3 influence</t>
  </si>
  <si>
    <t>PAVILION</t>
  </si>
  <si>
    <t>PORT</t>
  </si>
  <si>
    <t>+5 gold</t>
  </si>
  <si>
    <t>RADIO STATION</t>
  </si>
  <si>
    <t>+6 happiness +4 influence</t>
  </si>
  <si>
    <t>RAIL STATION</t>
  </si>
  <si>
    <t>+8 gold</t>
  </si>
  <si>
    <t>+10% production towards training units; Upgrades Any Road to Settlements that also have a Rail Station into Railroads; Occupies a full tile.</t>
  </si>
  <si>
    <t>SCHOOLHOUSE</t>
  </si>
  <si>
    <t>STOCK EXCHANGE</t>
  </si>
  <si>
    <t>+6 gold</t>
  </si>
  <si>
    <t>TENEMENT</t>
  </si>
  <si>
    <t>+6 food</t>
  </si>
  <si>
    <t>BANK</t>
  </si>
  <si>
    <t>+3 artifact slots</t>
  </si>
  <si>
    <t>must be placed on coast, lake, or navigable river</t>
  </si>
  <si>
    <t>+ 2 resource slots; must be placed on coast</t>
  </si>
  <si>
    <t>+ 2 resource slots; must be placed on coast adjacent to land</t>
  </si>
  <si>
    <t>+ 2 resource slots; must be placed on coast or navigable river</t>
  </si>
  <si>
    <t>+ 1 resource slot; Allows one type of Factory Resource to be slotted in this Settlement; Must be built in a city connected to the Capital by Railroad.</t>
  </si>
  <si>
    <t>+ 1 resource slot</t>
  </si>
  <si>
    <t>AERODROME</t>
  </si>
  <si>
    <t>+8 production</t>
  </si>
  <si>
    <t>must be placed on Flat Terrain, required to train air units; occupies a full tile</t>
  </si>
  <si>
    <t>+1 food to: Camps, Farms, Fishing Boats, Pastures; Plantations, uncultivated rural tiles</t>
  </si>
  <si>
    <t>+1 food to: Farms, Pastures, and Plantations</t>
  </si>
  <si>
    <t>+1 happiness to: quarters</t>
  </si>
  <si>
    <t>+1 production to: Clay Pits, Mines, and Quarries</t>
  </si>
  <si>
    <t>+1 gold to: quarters</t>
  </si>
  <si>
    <t>+1 production to: Camps, Woodcutters</t>
  </si>
  <si>
    <t>+1 happiness to: Camps and Pastures</t>
  </si>
  <si>
    <t>+1 food to: Fishing Boats</t>
  </si>
  <si>
    <t>+1 production to: quarters</t>
  </si>
  <si>
    <t>+1 happiness on vegetation</t>
  </si>
  <si>
    <t>+1 production to: Mines, Quarries; Woodcutters, Clay Pits</t>
  </si>
  <si>
    <t>I am currently in my first game with the Maya + Pachacuti, that gives +0.5 science for adjacent vegetated terrain to the palace.
Does anyone know how it works with buildings? Those make a tile an urban tile and remove the forest visually.
But it seems like the tile itself is still classified as vegetated even when there is a building/urban-tile built on top of it. Intuitively I expected that the tile loses its vegetated-trait, but it appears to remain and still gives the 0.5 science, but not totally sure, as it is not super easy to see how yields are calculated exactly and I couldn't find concrete info in the civilopedia.</t>
  </si>
  <si>
    <t>nynyny</t>
  </si>
  <si>
    <t>What I’m not clear on is how warehouse buildings are handled for this. Are they ageless and therefore always counted toward a quarter, do they count only for the first age they are available in? Because I’m not sure I always group my warehouse buildings together so that my other buildings have the highest chance of forming one. One way to tell is that there is a +1 culture, +1 science bonus for quarters next to the city center I believe, that should show that hex is a quarter</t>
  </si>
  <si>
    <t>marius_kaparius</t>
  </si>
  <si>
    <t>is a quarter only with not-outdated buildings?</t>
  </si>
  <si>
    <t>https://forums.civfanatics.com/threads/summary-of-adjacency-bonuses-in-the-ancient-era.695474/</t>
  </si>
  <si>
    <t>Do leader bonuses such as leader Himiko, High Shaman's "+20% Culture but -10% Science" apply to only tile yields in cities or also other sources of Culture/Science/etc., such as Narrative Events and Founder Beliefs? Perhaps someone could look into the game files to see how High Shaman is coded and/or tell me how to read game files to find out. I am trying to min/max my incomes. It's not prudent to dump Science completely even when playing as High Shaman, so I'll be picking some Science rewards, etc., and I'd rather be getting it from sources which aren't reduced at all.</t>
  </si>
  <si>
    <t>Leader Bonuses &amp; Yields | CivFanatics Forums</t>
  </si>
  <si>
    <t>Science</t>
  </si>
  <si>
    <t>Culture</t>
  </si>
  <si>
    <t>round</t>
  </si>
  <si>
    <t>Rome</t>
  </si>
  <si>
    <t>other</t>
  </si>
  <si>
    <t>Other</t>
  </si>
  <si>
    <t>comment</t>
  </si>
  <si>
    <t>Rome gives +1 Culture on Districts in the Capital and City Centers in Towns</t>
  </si>
  <si>
    <t>policy: +1 production and science on the palace</t>
  </si>
  <si>
    <t>Research collaboration +6</t>
  </si>
  <si>
    <t>policy: +2 culture on palace</t>
  </si>
  <si>
    <t>Monument (+2 base yield), Rome: +1 Culture for district in capital</t>
  </si>
  <si>
    <t>Ostia founded, +1 culture in City Center</t>
  </si>
  <si>
    <t>Codex in Rome</t>
  </si>
  <si>
    <t>Research collaboration renewed with +4</t>
  </si>
  <si>
    <t>granary in Rome build -&gt; new district (Rome gives +1 Culture)</t>
  </si>
  <si>
    <t>Ostia: +1 for new tile</t>
  </si>
  <si>
    <t>Culture collaboration +6</t>
  </si>
  <si>
    <t>got: +1 culture on Quarters in settlements with an Altar</t>
  </si>
  <si>
    <t>Temple in Rome build -&gt; new district (Rome gives +1 Culture)</t>
  </si>
  <si>
    <t>Ostia founded, +1 per tile yield, Himiko +4 science for friendly leader</t>
  </si>
  <si>
    <t>Capua</t>
  </si>
  <si>
    <t>Himiko: Friend of Wie endeavour with ally (+25%)</t>
  </si>
  <si>
    <t>MODERN 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</si>
</sst>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tint="-0.34998626667073579"/>
      <name val="Calibri"/>
      <family val="2"/>
      <scheme val="minor"/>
    </font>
    <font>
      <sz val="11"/>
      <color theme="9"/>
      <name val="Calibri"/>
      <family val="2"/>
      <scheme val="minor"/>
    </font>
    <font>
      <sz val="8"/>
      <color rgb="FF141414"/>
      <name val="Arial"/>
      <family val="2"/>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49" fontId="0" fillId="0" borderId="0" xfId="0" applyNumberFormat="1"/>
    <xf numFmtId="0" fontId="1" fillId="0" borderId="0" xfId="0" applyFont="1"/>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xf numFmtId="0" fontId="0" fillId="0" borderId="0" xfId="0" quotePrefix="1"/>
    <xf numFmtId="0" fontId="5"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forums.civfanatics.com/threads/leader-bonuses-yields.696892/" TargetMode="External"/><Relationship Id="rId1" Type="http://schemas.openxmlformats.org/officeDocument/2006/relationships/hyperlink" Target="https://forums.civfanatics.com/threads/summary-of-adjacency-bonuses-in-the-ancient-era.69547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4"/>
  <sheetViews>
    <sheetView tabSelected="1" topLeftCell="A19" zoomScale="130" zoomScaleNormal="130" workbookViewId="0">
      <selection activeCell="C34" sqref="C34"/>
    </sheetView>
  </sheetViews>
  <sheetFormatPr baseColWidth="10" defaultColWidth="8.7265625" defaultRowHeight="14.5" x14ac:dyDescent="0.35"/>
  <cols>
    <col min="1" max="1" width="20.1796875" customWidth="1"/>
    <col min="2" max="2" width="27.90625" customWidth="1"/>
    <col min="3" max="3" width="26.6328125" customWidth="1"/>
    <col min="4" max="4" width="23.26953125" style="1" customWidth="1"/>
    <col min="5" max="5" width="63.08984375" style="1" customWidth="1"/>
    <col min="6" max="6" width="42.26953125" style="1" customWidth="1"/>
    <col min="7" max="7" width="78.6328125" style="1" customWidth="1"/>
    <col min="8" max="8" width="19.54296875" customWidth="1"/>
  </cols>
  <sheetData>
    <row r="1" spans="1:8" x14ac:dyDescent="0.35">
      <c r="A1" t="s">
        <v>0</v>
      </c>
      <c r="B1" t="s">
        <v>1</v>
      </c>
      <c r="C1" t="s">
        <v>12</v>
      </c>
      <c r="D1" s="1" t="s">
        <v>16</v>
      </c>
      <c r="E1" s="1" t="s">
        <v>13</v>
      </c>
      <c r="F1" s="1" t="s">
        <v>14</v>
      </c>
      <c r="G1" s="1" t="s">
        <v>22</v>
      </c>
      <c r="H1" s="1" t="s">
        <v>15</v>
      </c>
    </row>
    <row r="2" spans="1:8" x14ac:dyDescent="0.35">
      <c r="A2" t="s">
        <v>77</v>
      </c>
      <c r="B2" t="s">
        <v>35</v>
      </c>
      <c r="C2">
        <v>195</v>
      </c>
      <c r="D2" s="1" t="s">
        <v>26</v>
      </c>
      <c r="E2" s="1" t="s">
        <v>19</v>
      </c>
      <c r="F2" s="1" t="s">
        <v>4</v>
      </c>
      <c r="G2" s="1" t="s">
        <v>78</v>
      </c>
      <c r="H2" s="1" t="s">
        <v>11</v>
      </c>
    </row>
    <row r="3" spans="1:8" x14ac:dyDescent="0.35">
      <c r="A3" t="s">
        <v>38</v>
      </c>
      <c r="B3" t="s">
        <v>35</v>
      </c>
      <c r="C3">
        <f>55*360/220</f>
        <v>90</v>
      </c>
      <c r="D3" s="1" t="s">
        <v>39</v>
      </c>
      <c r="E3" s="1" t="s">
        <v>40</v>
      </c>
      <c r="F3" s="1" t="s">
        <v>4</v>
      </c>
      <c r="G3" s="1" t="s">
        <v>67</v>
      </c>
      <c r="H3" s="1" t="s">
        <v>10</v>
      </c>
    </row>
    <row r="4" spans="1:8" x14ac:dyDescent="0.35">
      <c r="A4" t="s">
        <v>56</v>
      </c>
      <c r="B4" t="s">
        <v>35</v>
      </c>
      <c r="C4">
        <v>195</v>
      </c>
      <c r="D4" s="1" t="s">
        <v>57</v>
      </c>
      <c r="E4" s="1" t="s">
        <v>46</v>
      </c>
      <c r="F4" s="1" t="s">
        <v>58</v>
      </c>
      <c r="H4" s="1" t="s">
        <v>11</v>
      </c>
    </row>
    <row r="5" spans="1:8" x14ac:dyDescent="0.35">
      <c r="A5" t="s">
        <v>72</v>
      </c>
      <c r="B5" t="s">
        <v>35</v>
      </c>
      <c r="C5">
        <v>60</v>
      </c>
      <c r="D5" s="1" t="s">
        <v>73</v>
      </c>
      <c r="E5" s="1" t="s">
        <v>4</v>
      </c>
      <c r="F5" s="1" t="s">
        <v>4</v>
      </c>
      <c r="G5" s="1" t="s">
        <v>80</v>
      </c>
      <c r="H5" s="1" t="s">
        <v>11</v>
      </c>
    </row>
    <row r="6" spans="1:8" x14ac:dyDescent="0.35">
      <c r="A6" t="s">
        <v>156</v>
      </c>
      <c r="B6" t="s">
        <v>115</v>
      </c>
      <c r="C6">
        <v>700</v>
      </c>
      <c r="D6" s="1" t="s">
        <v>157</v>
      </c>
      <c r="E6" s="1" t="s">
        <v>4</v>
      </c>
      <c r="F6" s="1" t="s">
        <v>4</v>
      </c>
      <c r="G6" s="1" t="s">
        <v>158</v>
      </c>
      <c r="H6" s="1" t="s">
        <v>11</v>
      </c>
    </row>
    <row r="7" spans="1:8" x14ac:dyDescent="0.35">
      <c r="A7" t="s">
        <v>71</v>
      </c>
      <c r="B7" t="s">
        <v>35</v>
      </c>
      <c r="C7">
        <v>195</v>
      </c>
      <c r="D7" s="1" t="s">
        <v>62</v>
      </c>
      <c r="E7" s="1" t="s">
        <v>54</v>
      </c>
      <c r="F7" s="1" t="s">
        <v>161</v>
      </c>
      <c r="H7" s="1" t="s">
        <v>11</v>
      </c>
    </row>
    <row r="8" spans="1:8" x14ac:dyDescent="0.35">
      <c r="A8" t="s">
        <v>110</v>
      </c>
      <c r="B8" t="s">
        <v>3</v>
      </c>
      <c r="C8">
        <v>200</v>
      </c>
      <c r="D8" s="1" t="s">
        <v>111</v>
      </c>
      <c r="E8" s="1" t="s">
        <v>31</v>
      </c>
      <c r="F8" s="1" t="s">
        <v>50</v>
      </c>
      <c r="H8" s="1" t="s">
        <v>11</v>
      </c>
    </row>
    <row r="9" spans="1:8" x14ac:dyDescent="0.35">
      <c r="A9" t="s">
        <v>148</v>
      </c>
      <c r="B9" t="s">
        <v>3</v>
      </c>
      <c r="C9">
        <v>250</v>
      </c>
      <c r="D9" s="1" t="s">
        <v>42</v>
      </c>
      <c r="E9" s="1" t="s">
        <v>24</v>
      </c>
      <c r="F9" s="1" t="s">
        <v>163</v>
      </c>
      <c r="H9" s="1" t="s">
        <v>11</v>
      </c>
    </row>
    <row r="10" spans="1:8" x14ac:dyDescent="0.35">
      <c r="A10" t="s">
        <v>47</v>
      </c>
      <c r="B10" t="s">
        <v>35</v>
      </c>
      <c r="C10">
        <v>90</v>
      </c>
      <c r="D10" s="1" t="s">
        <v>48</v>
      </c>
      <c r="E10" s="1" t="s">
        <v>31</v>
      </c>
      <c r="F10" s="1" t="s">
        <v>50</v>
      </c>
      <c r="H10" s="1" t="s">
        <v>11</v>
      </c>
    </row>
    <row r="11" spans="1:8" x14ac:dyDescent="0.35">
      <c r="A11" t="s">
        <v>43</v>
      </c>
      <c r="B11" t="s">
        <v>35</v>
      </c>
      <c r="C11">
        <v>130</v>
      </c>
      <c r="D11" s="1" t="s">
        <v>21</v>
      </c>
      <c r="E11" s="1" t="s">
        <v>18</v>
      </c>
      <c r="F11" s="1" t="s">
        <v>51</v>
      </c>
      <c r="G11" s="1" t="s">
        <v>65</v>
      </c>
      <c r="H11" s="1" t="s">
        <v>11</v>
      </c>
    </row>
    <row r="12" spans="1:8" x14ac:dyDescent="0.35">
      <c r="A12" t="s">
        <v>59</v>
      </c>
      <c r="B12" t="s">
        <v>35</v>
      </c>
      <c r="C12">
        <v>130</v>
      </c>
      <c r="D12" s="1" t="s">
        <v>28</v>
      </c>
      <c r="E12" s="1" t="s">
        <v>31</v>
      </c>
      <c r="F12" s="1" t="s">
        <v>167</v>
      </c>
      <c r="H12" s="1" t="s">
        <v>11</v>
      </c>
    </row>
    <row r="13" spans="1:8" x14ac:dyDescent="0.35">
      <c r="A13" t="s">
        <v>8</v>
      </c>
      <c r="B13" t="s">
        <v>107</v>
      </c>
      <c r="C13">
        <v>55</v>
      </c>
      <c r="D13" s="1" t="s">
        <v>9</v>
      </c>
      <c r="E13" s="1" t="s">
        <v>4</v>
      </c>
      <c r="F13" s="1" t="s">
        <v>162</v>
      </c>
      <c r="H13" s="1" t="s">
        <v>10</v>
      </c>
    </row>
    <row r="14" spans="1:8" x14ac:dyDescent="0.35">
      <c r="A14" t="s">
        <v>114</v>
      </c>
      <c r="B14" t="s">
        <v>115</v>
      </c>
      <c r="C14">
        <v>600</v>
      </c>
      <c r="D14" s="1" t="s">
        <v>116</v>
      </c>
      <c r="E14" s="1" t="s">
        <v>18</v>
      </c>
      <c r="F14" s="1" t="s">
        <v>51</v>
      </c>
      <c r="H14" s="1" t="s">
        <v>11</v>
      </c>
    </row>
    <row r="15" spans="1:8" x14ac:dyDescent="0.35">
      <c r="A15" t="s">
        <v>117</v>
      </c>
      <c r="B15" t="s">
        <v>115</v>
      </c>
      <c r="C15">
        <v>500</v>
      </c>
      <c r="D15" s="1" t="s">
        <v>62</v>
      </c>
      <c r="E15" s="1" t="s">
        <v>54</v>
      </c>
      <c r="F15" s="1" t="s">
        <v>168</v>
      </c>
      <c r="H15" s="1" t="s">
        <v>11</v>
      </c>
    </row>
    <row r="16" spans="1:8" x14ac:dyDescent="0.35">
      <c r="A16" t="s">
        <v>118</v>
      </c>
      <c r="B16" t="s">
        <v>115</v>
      </c>
      <c r="C16">
        <v>600</v>
      </c>
      <c r="D16" s="1" t="s">
        <v>119</v>
      </c>
      <c r="E16" s="1" t="s">
        <v>54</v>
      </c>
      <c r="F16" s="1" t="s">
        <v>4</v>
      </c>
      <c r="G16" s="1" t="s">
        <v>155</v>
      </c>
      <c r="H16" s="1" t="s">
        <v>11</v>
      </c>
    </row>
    <row r="17" spans="1:8" x14ac:dyDescent="0.35">
      <c r="A17" t="s">
        <v>112</v>
      </c>
      <c r="B17" t="s">
        <v>3</v>
      </c>
      <c r="C17">
        <v>200</v>
      </c>
      <c r="D17" s="1" t="s">
        <v>113</v>
      </c>
      <c r="E17" s="1" t="s">
        <v>31</v>
      </c>
      <c r="H17" s="1" t="s">
        <v>11</v>
      </c>
    </row>
    <row r="18" spans="1:8" x14ac:dyDescent="0.35">
      <c r="A18" t="s">
        <v>120</v>
      </c>
      <c r="B18" t="s">
        <v>115</v>
      </c>
      <c r="C18">
        <v>600</v>
      </c>
      <c r="D18" s="1" t="s">
        <v>121</v>
      </c>
      <c r="E18" s="1" t="s">
        <v>122</v>
      </c>
      <c r="F18" s="1" t="s">
        <v>4</v>
      </c>
      <c r="G18" s="1" t="s">
        <v>154</v>
      </c>
      <c r="H18" s="1" t="s">
        <v>11</v>
      </c>
    </row>
    <row r="19" spans="1:8" x14ac:dyDescent="0.35">
      <c r="A19" t="s">
        <v>79</v>
      </c>
      <c r="B19" t="s">
        <v>107</v>
      </c>
      <c r="C19">
        <v>55</v>
      </c>
      <c r="D19" s="1" t="s">
        <v>33</v>
      </c>
      <c r="E19" s="1" t="s">
        <v>4</v>
      </c>
      <c r="F19" s="1" t="s">
        <v>166</v>
      </c>
      <c r="G19" s="1" t="s">
        <v>150</v>
      </c>
      <c r="H19" s="1" t="s">
        <v>10</v>
      </c>
    </row>
    <row r="20" spans="1:8" x14ac:dyDescent="0.35">
      <c r="A20" t="s">
        <v>34</v>
      </c>
      <c r="B20" t="s">
        <v>35</v>
      </c>
      <c r="C20">
        <v>90</v>
      </c>
      <c r="D20" s="1" t="s">
        <v>36</v>
      </c>
      <c r="E20" s="1" t="s">
        <v>37</v>
      </c>
      <c r="F20" s="1" t="s">
        <v>4</v>
      </c>
      <c r="H20" s="1" t="s">
        <v>11</v>
      </c>
    </row>
    <row r="21" spans="1:8" x14ac:dyDescent="0.35">
      <c r="A21" t="s">
        <v>32</v>
      </c>
      <c r="B21" t="s">
        <v>107</v>
      </c>
      <c r="C21">
        <v>55</v>
      </c>
      <c r="D21" s="1" t="s">
        <v>33</v>
      </c>
      <c r="E21" s="1" t="s">
        <v>4</v>
      </c>
      <c r="F21" s="1" t="s">
        <v>160</v>
      </c>
      <c r="H21" s="1" t="s">
        <v>10</v>
      </c>
    </row>
    <row r="22" spans="1:8" x14ac:dyDescent="0.35">
      <c r="A22" t="s">
        <v>20</v>
      </c>
      <c r="B22" t="s">
        <v>108</v>
      </c>
      <c r="C22">
        <v>175</v>
      </c>
      <c r="D22" s="1" t="s">
        <v>21</v>
      </c>
      <c r="E22" s="1" t="s">
        <v>4</v>
      </c>
      <c r="F22" s="1" t="s">
        <v>160</v>
      </c>
      <c r="G22" s="1" t="s">
        <v>65</v>
      </c>
      <c r="H22" s="1" t="s">
        <v>10</v>
      </c>
    </row>
    <row r="23" spans="1:8" x14ac:dyDescent="0.35">
      <c r="A23" t="s">
        <v>123</v>
      </c>
      <c r="B23" t="s">
        <v>124</v>
      </c>
      <c r="C23">
        <v>500</v>
      </c>
      <c r="D23" s="1" t="s">
        <v>21</v>
      </c>
      <c r="E23" s="1" t="s">
        <v>4</v>
      </c>
      <c r="F23" s="1" t="s">
        <v>159</v>
      </c>
      <c r="H23" s="1" t="s">
        <v>10</v>
      </c>
    </row>
    <row r="24" spans="1:8" x14ac:dyDescent="0.35">
      <c r="A24" t="s">
        <v>23</v>
      </c>
      <c r="B24" t="s">
        <v>3</v>
      </c>
      <c r="C24">
        <v>200</v>
      </c>
      <c r="D24" s="1" t="s">
        <v>63</v>
      </c>
      <c r="E24" s="1" t="s">
        <v>24</v>
      </c>
      <c r="F24" s="1" t="s">
        <v>4</v>
      </c>
      <c r="H24" s="1" t="s">
        <v>11</v>
      </c>
    </row>
    <row r="25" spans="1:8" x14ac:dyDescent="0.35">
      <c r="A25" t="s">
        <v>125</v>
      </c>
      <c r="B25" t="s">
        <v>3</v>
      </c>
      <c r="C25">
        <v>250</v>
      </c>
      <c r="D25" s="1" t="s">
        <v>116</v>
      </c>
      <c r="E25" s="1" t="s">
        <v>18</v>
      </c>
      <c r="F25" s="1" t="s">
        <v>126</v>
      </c>
      <c r="H25" s="1" t="s">
        <v>11</v>
      </c>
    </row>
    <row r="26" spans="1:8" x14ac:dyDescent="0.35">
      <c r="A26" t="s">
        <v>2</v>
      </c>
      <c r="B26" t="s">
        <v>3</v>
      </c>
      <c r="C26">
        <v>200</v>
      </c>
      <c r="D26" s="1" t="s">
        <v>17</v>
      </c>
      <c r="E26" s="1" t="s">
        <v>18</v>
      </c>
      <c r="F26" s="1" t="s">
        <v>4</v>
      </c>
      <c r="H26" s="1" t="s">
        <v>11</v>
      </c>
    </row>
    <row r="27" spans="1:8" x14ac:dyDescent="0.35">
      <c r="A27" t="s">
        <v>127</v>
      </c>
      <c r="B27" t="s">
        <v>124</v>
      </c>
      <c r="C27">
        <v>500</v>
      </c>
      <c r="D27" s="1" t="s">
        <v>111</v>
      </c>
      <c r="E27" s="1" t="s">
        <v>4</v>
      </c>
      <c r="F27" s="1" t="s">
        <v>169</v>
      </c>
      <c r="H27" s="1" t="s">
        <v>10</v>
      </c>
    </row>
    <row r="28" spans="1:8" x14ac:dyDescent="0.35">
      <c r="A28" t="s">
        <v>60</v>
      </c>
      <c r="B28" t="s">
        <v>3</v>
      </c>
      <c r="C28">
        <v>200</v>
      </c>
      <c r="D28" s="1" t="s">
        <v>57</v>
      </c>
      <c r="E28" s="1" t="s">
        <v>46</v>
      </c>
      <c r="F28" s="1" t="s">
        <v>58</v>
      </c>
      <c r="H28" s="1" t="s">
        <v>11</v>
      </c>
    </row>
    <row r="29" spans="1:8" x14ac:dyDescent="0.35">
      <c r="A29" t="s">
        <v>128</v>
      </c>
      <c r="B29" t="s">
        <v>115</v>
      </c>
      <c r="C29">
        <v>650</v>
      </c>
      <c r="D29" s="1" t="s">
        <v>26</v>
      </c>
      <c r="E29" s="1" t="s">
        <v>19</v>
      </c>
      <c r="F29" s="1" t="s">
        <v>4</v>
      </c>
      <c r="H29" s="1" t="s">
        <v>11</v>
      </c>
    </row>
    <row r="30" spans="1:8" x14ac:dyDescent="0.35">
      <c r="A30" t="s">
        <v>74</v>
      </c>
      <c r="B30" t="s">
        <v>35</v>
      </c>
      <c r="C30">
        <v>90</v>
      </c>
      <c r="D30" s="1" t="s">
        <v>75</v>
      </c>
      <c r="E30" s="1" t="s">
        <v>19</v>
      </c>
      <c r="F30" s="1" t="s">
        <v>4</v>
      </c>
      <c r="G30" s="1" t="s">
        <v>76</v>
      </c>
      <c r="H30" s="1" t="s">
        <v>11</v>
      </c>
    </row>
    <row r="31" spans="1:8" x14ac:dyDescent="0.35">
      <c r="A31" t="s">
        <v>69</v>
      </c>
      <c r="B31" t="s">
        <v>35</v>
      </c>
      <c r="C31">
        <v>130</v>
      </c>
      <c r="D31" s="1" t="s">
        <v>70</v>
      </c>
      <c r="E31" s="1" t="s">
        <v>24</v>
      </c>
      <c r="F31" s="1" t="s">
        <v>4</v>
      </c>
      <c r="G31" s="1" t="s">
        <v>151</v>
      </c>
      <c r="H31" s="1" t="s">
        <v>11</v>
      </c>
    </row>
    <row r="32" spans="1:8" x14ac:dyDescent="0.35">
      <c r="A32" t="s">
        <v>41</v>
      </c>
      <c r="B32" t="s">
        <v>35</v>
      </c>
      <c r="C32">
        <v>90</v>
      </c>
      <c r="D32" s="1" t="s">
        <v>42</v>
      </c>
      <c r="E32" s="1" t="s">
        <v>24</v>
      </c>
      <c r="F32" s="1" t="s">
        <v>4</v>
      </c>
      <c r="G32" s="1" t="s">
        <v>65</v>
      </c>
      <c r="H32" s="1" t="s">
        <v>11</v>
      </c>
    </row>
    <row r="33" spans="1:8" x14ac:dyDescent="0.35">
      <c r="A33" t="s">
        <v>129</v>
      </c>
      <c r="B33" t="s">
        <v>3</v>
      </c>
      <c r="C33">
        <v>200</v>
      </c>
      <c r="D33" s="1" t="s">
        <v>73</v>
      </c>
      <c r="E33" s="1" t="s">
        <v>4</v>
      </c>
      <c r="F33" s="1" t="s">
        <v>4</v>
      </c>
      <c r="G33" s="1" t="s">
        <v>80</v>
      </c>
      <c r="H33" s="1" t="s">
        <v>11</v>
      </c>
    </row>
    <row r="34" spans="1:8" x14ac:dyDescent="0.35">
      <c r="A34" t="s">
        <v>130</v>
      </c>
      <c r="B34" t="s">
        <v>3</v>
      </c>
      <c r="C34">
        <v>250</v>
      </c>
      <c r="D34" s="1" t="s">
        <v>119</v>
      </c>
      <c r="E34" s="1" t="s">
        <v>54</v>
      </c>
      <c r="F34" s="1" t="s">
        <v>165</v>
      </c>
      <c r="H34" s="1" t="s">
        <v>11</v>
      </c>
    </row>
    <row r="35" spans="1:8" x14ac:dyDescent="0.35">
      <c r="A35" t="s">
        <v>44</v>
      </c>
      <c r="B35" t="s">
        <v>35</v>
      </c>
      <c r="C35">
        <v>90</v>
      </c>
      <c r="D35" s="1" t="s">
        <v>45</v>
      </c>
      <c r="E35" s="1" t="s">
        <v>46</v>
      </c>
      <c r="F35" s="1" t="s">
        <v>4</v>
      </c>
      <c r="H35" s="1" t="s">
        <v>11</v>
      </c>
    </row>
    <row r="36" spans="1:8" x14ac:dyDescent="0.35">
      <c r="A36" t="s">
        <v>201</v>
      </c>
      <c r="B36" t="s">
        <v>115</v>
      </c>
      <c r="C36">
        <v>550</v>
      </c>
      <c r="D36" s="1" t="s">
        <v>145</v>
      </c>
      <c r="E36" s="1" t="s">
        <v>4</v>
      </c>
      <c r="F36" s="1" t="s">
        <v>4</v>
      </c>
      <c r="G36" s="1" t="s">
        <v>80</v>
      </c>
      <c r="H36" s="1" t="s">
        <v>11</v>
      </c>
    </row>
    <row r="37" spans="1:8" x14ac:dyDescent="0.35">
      <c r="A37" t="s">
        <v>131</v>
      </c>
      <c r="B37" t="s">
        <v>115</v>
      </c>
      <c r="C37">
        <v>550</v>
      </c>
      <c r="D37" s="1" t="s">
        <v>132</v>
      </c>
      <c r="E37" s="1" t="s">
        <v>46</v>
      </c>
      <c r="F37" s="1" t="s">
        <v>4</v>
      </c>
      <c r="G37" s="1" t="s">
        <v>149</v>
      </c>
      <c r="H37" s="1" t="s">
        <v>11</v>
      </c>
    </row>
    <row r="38" spans="1:8" x14ac:dyDescent="0.35">
      <c r="A38" t="s">
        <v>25</v>
      </c>
      <c r="B38" t="s">
        <v>3</v>
      </c>
      <c r="C38">
        <v>200</v>
      </c>
      <c r="D38" s="1" t="s">
        <v>26</v>
      </c>
      <c r="E38" s="1" t="s">
        <v>19</v>
      </c>
      <c r="F38" s="1" t="s">
        <v>4</v>
      </c>
      <c r="H38" s="1" t="s">
        <v>11</v>
      </c>
    </row>
    <row r="39" spans="1:8" x14ac:dyDescent="0.35">
      <c r="A39" t="s">
        <v>133</v>
      </c>
      <c r="B39" t="s">
        <v>115</v>
      </c>
      <c r="C39">
        <v>600</v>
      </c>
      <c r="D39" s="1" t="s">
        <v>134</v>
      </c>
      <c r="E39" s="1" t="s">
        <v>46</v>
      </c>
      <c r="F39" s="1" t="s">
        <v>4</v>
      </c>
      <c r="H39" s="1" t="s">
        <v>11</v>
      </c>
    </row>
    <row r="40" spans="1:8" x14ac:dyDescent="0.35">
      <c r="A40" t="s">
        <v>135</v>
      </c>
      <c r="B40" t="s">
        <v>3</v>
      </c>
      <c r="C40">
        <v>250</v>
      </c>
      <c r="D40" s="1" t="s">
        <v>132</v>
      </c>
      <c r="E40" s="1" t="s">
        <v>46</v>
      </c>
      <c r="F40" s="1" t="s">
        <v>161</v>
      </c>
      <c r="H40" s="1" t="s">
        <v>11</v>
      </c>
    </row>
    <row r="41" spans="1:8" x14ac:dyDescent="0.35">
      <c r="A41" t="s">
        <v>136</v>
      </c>
      <c r="B41" t="s">
        <v>115</v>
      </c>
      <c r="C41">
        <v>550</v>
      </c>
      <c r="D41" s="1" t="s">
        <v>137</v>
      </c>
      <c r="E41" s="1" t="s">
        <v>24</v>
      </c>
      <c r="F41" s="1" t="s">
        <v>4</v>
      </c>
      <c r="G41" s="1" t="s">
        <v>152</v>
      </c>
      <c r="H41" s="1" t="s">
        <v>11</v>
      </c>
    </row>
    <row r="42" spans="1:8" x14ac:dyDescent="0.35">
      <c r="A42" t="s">
        <v>138</v>
      </c>
      <c r="B42" t="s">
        <v>115</v>
      </c>
      <c r="C42">
        <v>700</v>
      </c>
      <c r="D42" s="1" t="s">
        <v>139</v>
      </c>
      <c r="E42" s="1" t="s">
        <v>54</v>
      </c>
      <c r="F42" s="1" t="s">
        <v>4</v>
      </c>
      <c r="H42" s="1" t="s">
        <v>11</v>
      </c>
    </row>
    <row r="43" spans="1:8" x14ac:dyDescent="0.35">
      <c r="A43" t="s">
        <v>140</v>
      </c>
      <c r="B43" t="s">
        <v>115</v>
      </c>
      <c r="C43">
        <v>650</v>
      </c>
      <c r="D43" s="1" t="s">
        <v>141</v>
      </c>
      <c r="E43" s="1" t="s">
        <v>4</v>
      </c>
      <c r="F43" s="1" t="s">
        <v>4</v>
      </c>
      <c r="G43" s="1" t="s">
        <v>142</v>
      </c>
      <c r="H43" s="1"/>
    </row>
    <row r="44" spans="1:8" x14ac:dyDescent="0.35">
      <c r="A44" t="s">
        <v>27</v>
      </c>
      <c r="B44" t="s">
        <v>107</v>
      </c>
      <c r="C44">
        <v>55</v>
      </c>
      <c r="D44" s="1" t="s">
        <v>9</v>
      </c>
      <c r="E44" s="1" t="s">
        <v>4</v>
      </c>
      <c r="F44" s="1" t="s">
        <v>164</v>
      </c>
      <c r="H44" s="1" t="s">
        <v>10</v>
      </c>
    </row>
    <row r="45" spans="1:8" x14ac:dyDescent="0.35">
      <c r="A45" t="s">
        <v>55</v>
      </c>
      <c r="B45" t="s">
        <v>108</v>
      </c>
      <c r="C45">
        <v>175</v>
      </c>
      <c r="D45" s="1" t="s">
        <v>28</v>
      </c>
      <c r="E45" s="1" t="s">
        <v>4</v>
      </c>
      <c r="F45" s="1" t="s">
        <v>164</v>
      </c>
      <c r="G45" s="1" t="s">
        <v>65</v>
      </c>
      <c r="H45" s="1" t="s">
        <v>10</v>
      </c>
    </row>
    <row r="46" spans="1:8" x14ac:dyDescent="0.35">
      <c r="A46" t="s">
        <v>143</v>
      </c>
      <c r="B46" t="s">
        <v>115</v>
      </c>
      <c r="C46">
        <v>550</v>
      </c>
      <c r="D46" s="1" t="s">
        <v>6</v>
      </c>
      <c r="E46" s="1" t="s">
        <v>19</v>
      </c>
      <c r="F46" s="1" t="s">
        <v>4</v>
      </c>
      <c r="H46" s="1" t="s">
        <v>11</v>
      </c>
    </row>
    <row r="47" spans="1:8" x14ac:dyDescent="0.35">
      <c r="A47" t="s">
        <v>29</v>
      </c>
      <c r="B47" t="s">
        <v>3</v>
      </c>
      <c r="C47">
        <v>200</v>
      </c>
      <c r="D47" s="1" t="s">
        <v>30</v>
      </c>
      <c r="E47" s="1" t="s">
        <v>31</v>
      </c>
      <c r="F47" s="1" t="s">
        <v>49</v>
      </c>
      <c r="G47" s="1" t="s">
        <v>66</v>
      </c>
      <c r="H47" s="1" t="s">
        <v>11</v>
      </c>
    </row>
    <row r="48" spans="1:8" x14ac:dyDescent="0.35">
      <c r="A48" t="s">
        <v>144</v>
      </c>
      <c r="B48" t="s">
        <v>115</v>
      </c>
      <c r="C48">
        <v>650</v>
      </c>
      <c r="D48" s="1" t="s">
        <v>145</v>
      </c>
      <c r="E48" s="1" t="s">
        <v>24</v>
      </c>
      <c r="F48" s="1" t="s">
        <v>163</v>
      </c>
      <c r="H48" s="1" t="s">
        <v>11</v>
      </c>
    </row>
    <row r="49" spans="1:8" x14ac:dyDescent="0.35">
      <c r="A49" t="s">
        <v>94</v>
      </c>
      <c r="B49" t="s">
        <v>108</v>
      </c>
      <c r="C49">
        <v>175</v>
      </c>
      <c r="D49" s="1" t="s">
        <v>28</v>
      </c>
      <c r="E49" s="1" t="s">
        <v>4</v>
      </c>
      <c r="F49" s="1" t="s">
        <v>162</v>
      </c>
      <c r="H49" s="1" t="s">
        <v>10</v>
      </c>
    </row>
    <row r="50" spans="1:8" x14ac:dyDescent="0.35">
      <c r="A50" t="s">
        <v>61</v>
      </c>
      <c r="B50" t="s">
        <v>3</v>
      </c>
      <c r="C50">
        <v>200</v>
      </c>
      <c r="D50" s="1" t="s">
        <v>62</v>
      </c>
      <c r="E50" s="1" t="s">
        <v>54</v>
      </c>
      <c r="F50" s="1" t="s">
        <v>4</v>
      </c>
      <c r="G50" s="1" t="s">
        <v>68</v>
      </c>
      <c r="H50" s="1" t="s">
        <v>10</v>
      </c>
    </row>
    <row r="51" spans="1:8" x14ac:dyDescent="0.35">
      <c r="A51" t="s">
        <v>146</v>
      </c>
      <c r="B51" t="s">
        <v>115</v>
      </c>
      <c r="C51">
        <v>650</v>
      </c>
      <c r="D51" s="1" t="s">
        <v>147</v>
      </c>
      <c r="E51" s="1" t="s">
        <v>18</v>
      </c>
      <c r="F51" s="1" t="s">
        <v>161</v>
      </c>
      <c r="H51" s="1" t="s">
        <v>11</v>
      </c>
    </row>
    <row r="52" spans="1:8" x14ac:dyDescent="0.35">
      <c r="A52" t="s">
        <v>5</v>
      </c>
      <c r="B52" t="s">
        <v>3</v>
      </c>
      <c r="C52">
        <v>200</v>
      </c>
      <c r="D52" s="1" t="s">
        <v>6</v>
      </c>
      <c r="E52" s="1" t="s">
        <v>19</v>
      </c>
      <c r="F52" s="1" t="s">
        <v>7</v>
      </c>
      <c r="H52" s="1" t="s">
        <v>11</v>
      </c>
    </row>
    <row r="53" spans="1:8" x14ac:dyDescent="0.35">
      <c r="A53" t="s">
        <v>52</v>
      </c>
      <c r="B53" t="s">
        <v>35</v>
      </c>
      <c r="C53">
        <v>130</v>
      </c>
      <c r="D53" s="1" t="s">
        <v>53</v>
      </c>
      <c r="E53" s="1" t="s">
        <v>54</v>
      </c>
      <c r="F53" s="1" t="s">
        <v>4</v>
      </c>
      <c r="H53" s="1" t="s">
        <v>11</v>
      </c>
    </row>
    <row r="54" spans="1:8" x14ac:dyDescent="0.35">
      <c r="A54" t="s">
        <v>64</v>
      </c>
      <c r="B54" t="s">
        <v>3</v>
      </c>
      <c r="C54">
        <v>175</v>
      </c>
      <c r="D54" s="1" t="s">
        <v>21</v>
      </c>
      <c r="E54" s="1" t="s">
        <v>18</v>
      </c>
      <c r="F54" s="1" t="s">
        <v>4</v>
      </c>
      <c r="G54" s="1" t="s">
        <v>153</v>
      </c>
      <c r="H54" s="1" t="s">
        <v>11</v>
      </c>
    </row>
  </sheetData>
  <autoFilter ref="A1:H54" xr:uid="{00000000-0001-0000-0000-000000000000}">
    <sortState xmlns:xlrd2="http://schemas.microsoft.com/office/spreadsheetml/2017/richdata2" ref="A2:H54">
      <sortCondition ref="A1:A4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0759-533E-4E1D-BDF0-8FB06088138D}">
  <dimension ref="A2:L22"/>
  <sheetViews>
    <sheetView topLeftCell="A18" zoomScale="130" zoomScaleNormal="130" workbookViewId="0">
      <selection activeCell="A22" sqref="A22"/>
    </sheetView>
  </sheetViews>
  <sheetFormatPr baseColWidth="10" defaultRowHeight="14.5" x14ac:dyDescent="0.35"/>
  <cols>
    <col min="1" max="1" width="31.6328125" customWidth="1"/>
    <col min="2" max="2" width="89.453125" customWidth="1"/>
    <col min="9" max="9" width="17.6328125" customWidth="1"/>
    <col min="10" max="10" width="10.36328125" customWidth="1"/>
  </cols>
  <sheetData>
    <row r="2" spans="2:12" x14ac:dyDescent="0.35">
      <c r="B2" s="3" t="s">
        <v>93</v>
      </c>
    </row>
    <row r="3" spans="2:12" x14ac:dyDescent="0.35">
      <c r="B3" t="s">
        <v>81</v>
      </c>
    </row>
    <row r="4" spans="2:12" x14ac:dyDescent="0.35">
      <c r="B4" s="3" t="s">
        <v>83</v>
      </c>
    </row>
    <row r="5" spans="2:12" x14ac:dyDescent="0.35">
      <c r="B5" t="s">
        <v>82</v>
      </c>
      <c r="J5" t="s">
        <v>91</v>
      </c>
      <c r="K5" t="s">
        <v>88</v>
      </c>
      <c r="L5" t="s">
        <v>89</v>
      </c>
    </row>
    <row r="6" spans="2:12" x14ac:dyDescent="0.35">
      <c r="C6" t="s">
        <v>86</v>
      </c>
      <c r="J6" t="s">
        <v>92</v>
      </c>
      <c r="K6">
        <f>150/18</f>
        <v>8.3333333333333339</v>
      </c>
      <c r="L6">
        <f>150/(18*1.1)</f>
        <v>7.5757575757575752</v>
      </c>
    </row>
    <row r="7" spans="2:12" x14ac:dyDescent="0.35">
      <c r="C7" t="s">
        <v>87</v>
      </c>
      <c r="J7">
        <v>5</v>
      </c>
      <c r="K7">
        <f>150/33</f>
        <v>4.5454545454545459</v>
      </c>
      <c r="L7">
        <f>150/(33*1.1)</f>
        <v>4.1322314049586772</v>
      </c>
    </row>
    <row r="8" spans="2:12" x14ac:dyDescent="0.35">
      <c r="C8" t="s">
        <v>90</v>
      </c>
      <c r="J8">
        <v>12</v>
      </c>
      <c r="K8">
        <f>150/13</f>
        <v>11.538461538461538</v>
      </c>
      <c r="L8" s="2">
        <f>150/(13*1.1)</f>
        <v>10.489510489510488</v>
      </c>
    </row>
    <row r="9" spans="2:12" x14ac:dyDescent="0.35">
      <c r="B9" s="3" t="s">
        <v>84</v>
      </c>
    </row>
    <row r="10" spans="2:12" x14ac:dyDescent="0.35">
      <c r="B10" s="3" t="s">
        <v>85</v>
      </c>
    </row>
    <row r="11" spans="2:12" x14ac:dyDescent="0.35">
      <c r="B11" t="s">
        <v>95</v>
      </c>
    </row>
    <row r="12" spans="2:12" x14ac:dyDescent="0.35">
      <c r="B12" t="s">
        <v>103</v>
      </c>
    </row>
    <row r="13" spans="2:12" x14ac:dyDescent="0.35">
      <c r="B13" t="s">
        <v>97</v>
      </c>
    </row>
    <row r="14" spans="2:12" x14ac:dyDescent="0.35">
      <c r="B14" t="s">
        <v>96</v>
      </c>
    </row>
    <row r="15" spans="2:12" x14ac:dyDescent="0.35">
      <c r="B15" s="3" t="s">
        <v>102</v>
      </c>
    </row>
    <row r="16" spans="2:12" x14ac:dyDescent="0.35">
      <c r="B16" t="s">
        <v>109</v>
      </c>
    </row>
    <row r="18" spans="1:2" ht="137" customHeight="1" x14ac:dyDescent="0.35">
      <c r="A18" t="s">
        <v>171</v>
      </c>
      <c r="B18" s="4" t="s">
        <v>170</v>
      </c>
    </row>
    <row r="19" spans="1:2" ht="41.5" customHeight="1" x14ac:dyDescent="0.35">
      <c r="A19" t="s">
        <v>173</v>
      </c>
      <c r="B19" s="5" t="s">
        <v>172</v>
      </c>
    </row>
    <row r="20" spans="1:2" x14ac:dyDescent="0.35">
      <c r="A20" s="6" t="s">
        <v>175</v>
      </c>
      <c r="B20" t="s">
        <v>174</v>
      </c>
    </row>
    <row r="22" spans="1:2" ht="51.5" x14ac:dyDescent="0.35">
      <c r="A22" s="6" t="s">
        <v>177</v>
      </c>
      <c r="B22" s="5" t="s">
        <v>176</v>
      </c>
    </row>
  </sheetData>
  <hyperlinks>
    <hyperlink ref="A20" r:id="rId1" xr:uid="{D14D9B69-AF0C-436C-AF44-7BE78C9022A4}"/>
    <hyperlink ref="A22" r:id="rId2" display="https://forums.civfanatics.com/threads/leader-bonuses-yields.696892/" xr:uid="{CF6FAD31-9890-48AA-903A-2E50B482E8DA}"/>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140-D462-4BEA-9D0A-BD7084029DBE}">
  <dimension ref="A1:B4"/>
  <sheetViews>
    <sheetView workbookViewId="0">
      <selection activeCell="B4" sqref="B4"/>
    </sheetView>
  </sheetViews>
  <sheetFormatPr baseColWidth="10" defaultRowHeight="14.5" x14ac:dyDescent="0.35"/>
  <cols>
    <col min="1" max="1" width="30.7265625" customWidth="1"/>
    <col min="2" max="2" width="48.26953125" customWidth="1"/>
  </cols>
  <sheetData>
    <row r="1" spans="1:2" x14ac:dyDescent="0.35">
      <c r="A1" t="s">
        <v>98</v>
      </c>
      <c r="B1" t="s">
        <v>99</v>
      </c>
    </row>
    <row r="2" spans="1:2" x14ac:dyDescent="0.35">
      <c r="A2" t="s">
        <v>100</v>
      </c>
      <c r="B2" t="s">
        <v>101</v>
      </c>
    </row>
    <row r="3" spans="1:2" x14ac:dyDescent="0.35">
      <c r="A3" t="s">
        <v>104</v>
      </c>
      <c r="B3" t="s">
        <v>105</v>
      </c>
    </row>
    <row r="4" spans="1:2" x14ac:dyDescent="0.35">
      <c r="A4" t="s">
        <v>1</v>
      </c>
      <c r="B4" t="s">
        <v>106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814FC-C5F9-424D-B927-2657B41539D5}">
  <dimension ref="A2:M18"/>
  <sheetViews>
    <sheetView workbookViewId="0">
      <selection activeCell="H14" sqref="H14"/>
    </sheetView>
  </sheetViews>
  <sheetFormatPr baseColWidth="10" defaultRowHeight="14.5" x14ac:dyDescent="0.35"/>
  <cols>
    <col min="2" max="2" width="7.08984375" customWidth="1"/>
    <col min="3" max="3" width="7.6328125" customWidth="1"/>
    <col min="4" max="4" width="7.7265625" customWidth="1"/>
    <col min="5" max="5" width="6.81640625" customWidth="1"/>
    <col min="6" max="6" width="51.08984375" customWidth="1"/>
    <col min="7" max="7" width="8.6328125" customWidth="1"/>
    <col min="8" max="8" width="8.1796875" customWidth="1"/>
  </cols>
  <sheetData>
    <row r="2" spans="1:13" x14ac:dyDescent="0.35">
      <c r="A2" t="s">
        <v>180</v>
      </c>
      <c r="C2" t="s">
        <v>178</v>
      </c>
      <c r="I2" t="s">
        <v>179</v>
      </c>
    </row>
    <row r="3" spans="1:13" x14ac:dyDescent="0.35">
      <c r="B3" t="s">
        <v>178</v>
      </c>
      <c r="C3" t="s">
        <v>181</v>
      </c>
      <c r="D3" t="s">
        <v>199</v>
      </c>
      <c r="E3" t="s">
        <v>182</v>
      </c>
      <c r="I3" t="s">
        <v>181</v>
      </c>
      <c r="J3" t="s">
        <v>199</v>
      </c>
      <c r="K3" t="s">
        <v>183</v>
      </c>
      <c r="M3" t="s">
        <v>184</v>
      </c>
    </row>
    <row r="4" spans="1:13" x14ac:dyDescent="0.35">
      <c r="A4">
        <v>1</v>
      </c>
      <c r="B4">
        <f>SUM(C4:E4)</f>
        <v>10</v>
      </c>
      <c r="C4">
        <v>0</v>
      </c>
      <c r="E4">
        <v>10</v>
      </c>
      <c r="I4">
        <v>1</v>
      </c>
      <c r="K4">
        <v>10</v>
      </c>
      <c r="M4" t="s">
        <v>185</v>
      </c>
    </row>
    <row r="5" spans="1:13" x14ac:dyDescent="0.35">
      <c r="A5">
        <v>11</v>
      </c>
      <c r="B5">
        <f t="shared" ref="B5:B17" si="0">SUM(C5:E5)</f>
        <v>11</v>
      </c>
      <c r="C5">
        <v>1</v>
      </c>
      <c r="E5">
        <v>10</v>
      </c>
      <c r="F5" s="4" t="s">
        <v>186</v>
      </c>
      <c r="G5" s="4"/>
      <c r="I5">
        <v>1</v>
      </c>
      <c r="K5">
        <v>10</v>
      </c>
    </row>
    <row r="6" spans="1:13" x14ac:dyDescent="0.35">
      <c r="A6">
        <v>26</v>
      </c>
      <c r="B6">
        <f t="shared" si="0"/>
        <v>17</v>
      </c>
      <c r="C6">
        <v>1</v>
      </c>
      <c r="E6">
        <v>16</v>
      </c>
      <c r="F6" t="s">
        <v>187</v>
      </c>
      <c r="I6">
        <v>1</v>
      </c>
      <c r="K6">
        <v>10</v>
      </c>
    </row>
    <row r="7" spans="1:13" x14ac:dyDescent="0.35">
      <c r="A7">
        <v>28</v>
      </c>
      <c r="B7">
        <f t="shared" si="0"/>
        <v>17</v>
      </c>
      <c r="C7">
        <v>1</v>
      </c>
      <c r="E7">
        <v>16</v>
      </c>
      <c r="I7">
        <v>3</v>
      </c>
      <c r="K7">
        <v>10</v>
      </c>
      <c r="M7" t="s">
        <v>188</v>
      </c>
    </row>
    <row r="8" spans="1:13" x14ac:dyDescent="0.35">
      <c r="A8">
        <v>35</v>
      </c>
      <c r="B8">
        <f t="shared" si="0"/>
        <v>17</v>
      </c>
      <c r="C8">
        <v>1</v>
      </c>
      <c r="E8">
        <v>16</v>
      </c>
      <c r="I8">
        <v>6</v>
      </c>
      <c r="K8">
        <v>10</v>
      </c>
      <c r="M8" t="s">
        <v>189</v>
      </c>
    </row>
    <row r="9" spans="1:13" x14ac:dyDescent="0.35">
      <c r="A9">
        <v>36</v>
      </c>
      <c r="B9">
        <f t="shared" si="0"/>
        <v>22</v>
      </c>
      <c r="C9">
        <v>1</v>
      </c>
      <c r="D9">
        <v>1</v>
      </c>
      <c r="E9" s="8">
        <v>20</v>
      </c>
      <c r="F9" t="s">
        <v>198</v>
      </c>
      <c r="I9">
        <v>6</v>
      </c>
      <c r="J9">
        <v>1</v>
      </c>
      <c r="K9">
        <v>10</v>
      </c>
      <c r="M9" t="s">
        <v>190</v>
      </c>
    </row>
    <row r="10" spans="1:13" x14ac:dyDescent="0.35">
      <c r="A10">
        <v>38</v>
      </c>
      <c r="B10">
        <f t="shared" si="0"/>
        <v>24</v>
      </c>
      <c r="C10">
        <v>3</v>
      </c>
      <c r="D10">
        <v>1</v>
      </c>
      <c r="E10">
        <v>20</v>
      </c>
      <c r="F10" t="s">
        <v>191</v>
      </c>
      <c r="I10">
        <v>6</v>
      </c>
      <c r="J10">
        <v>1</v>
      </c>
      <c r="K10">
        <v>10</v>
      </c>
    </row>
    <row r="11" spans="1:13" x14ac:dyDescent="0.35">
      <c r="A11">
        <v>41</v>
      </c>
      <c r="B11">
        <f t="shared" si="0"/>
        <v>22</v>
      </c>
      <c r="C11">
        <v>3</v>
      </c>
      <c r="D11">
        <v>1</v>
      </c>
      <c r="E11">
        <v>18</v>
      </c>
      <c r="F11" t="s">
        <v>192</v>
      </c>
      <c r="I11">
        <v>6</v>
      </c>
      <c r="J11">
        <v>1</v>
      </c>
      <c r="K11">
        <v>10</v>
      </c>
    </row>
    <row r="12" spans="1:13" x14ac:dyDescent="0.35">
      <c r="A12">
        <v>42</v>
      </c>
      <c r="B12">
        <f t="shared" si="0"/>
        <v>23</v>
      </c>
      <c r="C12">
        <v>3</v>
      </c>
      <c r="D12">
        <v>2</v>
      </c>
      <c r="E12">
        <v>18</v>
      </c>
      <c r="F12" t="s">
        <v>194</v>
      </c>
      <c r="I12">
        <v>7</v>
      </c>
      <c r="J12">
        <v>1</v>
      </c>
      <c r="K12">
        <v>10</v>
      </c>
      <c r="M12" t="s">
        <v>193</v>
      </c>
    </row>
    <row r="13" spans="1:13" x14ac:dyDescent="0.35">
      <c r="A13">
        <v>45</v>
      </c>
      <c r="B13">
        <f t="shared" si="0"/>
        <v>24</v>
      </c>
      <c r="C13">
        <v>3</v>
      </c>
      <c r="D13">
        <v>3</v>
      </c>
      <c r="E13">
        <v>18</v>
      </c>
      <c r="F13" t="s">
        <v>194</v>
      </c>
      <c r="I13">
        <v>7</v>
      </c>
      <c r="J13">
        <v>1</v>
      </c>
      <c r="K13">
        <v>10</v>
      </c>
    </row>
    <row r="14" spans="1:13" x14ac:dyDescent="0.35">
      <c r="A14">
        <v>48</v>
      </c>
      <c r="B14">
        <f t="shared" si="0"/>
        <v>24</v>
      </c>
      <c r="C14">
        <v>3</v>
      </c>
      <c r="D14">
        <v>3</v>
      </c>
      <c r="E14">
        <v>18</v>
      </c>
      <c r="I14">
        <v>7</v>
      </c>
      <c r="J14">
        <v>1</v>
      </c>
      <c r="K14">
        <v>16</v>
      </c>
      <c r="M14" t="s">
        <v>195</v>
      </c>
    </row>
    <row r="15" spans="1:13" x14ac:dyDescent="0.35">
      <c r="A15">
        <v>50</v>
      </c>
      <c r="B15">
        <f t="shared" si="0"/>
        <v>24</v>
      </c>
      <c r="C15">
        <v>3</v>
      </c>
      <c r="D15">
        <v>3</v>
      </c>
      <c r="E15">
        <v>18</v>
      </c>
      <c r="I15">
        <v>7</v>
      </c>
      <c r="J15">
        <v>1</v>
      </c>
      <c r="K15">
        <v>16</v>
      </c>
      <c r="M15" s="7" t="s">
        <v>196</v>
      </c>
    </row>
    <row r="16" spans="1:13" x14ac:dyDescent="0.35">
      <c r="A16">
        <v>52</v>
      </c>
      <c r="B16">
        <f t="shared" si="0"/>
        <v>25</v>
      </c>
      <c r="C16">
        <v>3</v>
      </c>
      <c r="D16">
        <v>4</v>
      </c>
      <c r="E16">
        <v>18</v>
      </c>
      <c r="F16" t="s">
        <v>194</v>
      </c>
      <c r="I16">
        <v>8</v>
      </c>
      <c r="J16">
        <v>1</v>
      </c>
      <c r="K16">
        <v>16</v>
      </c>
      <c r="M16" t="s">
        <v>197</v>
      </c>
    </row>
    <row r="17" spans="1:11" x14ac:dyDescent="0.35">
      <c r="A17">
        <v>53</v>
      </c>
      <c r="B17">
        <f t="shared" si="0"/>
        <v>31.2</v>
      </c>
      <c r="C17">
        <v>3</v>
      </c>
      <c r="D17">
        <v>4</v>
      </c>
      <c r="E17">
        <v>24.2</v>
      </c>
      <c r="F17" t="s">
        <v>200</v>
      </c>
      <c r="G17">
        <f>1.25*B16</f>
        <v>31.25</v>
      </c>
      <c r="I17">
        <v>8</v>
      </c>
      <c r="J17">
        <v>1</v>
      </c>
      <c r="K17">
        <v>16</v>
      </c>
    </row>
    <row r="18" spans="1:11" x14ac:dyDescent="0.35">
      <c r="G18">
        <f>0.25*B16</f>
        <v>6.25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Experiments</vt:lpstr>
      <vt:lpstr>Tabelle2</vt:lpstr>
      <vt:lpstr>Himiko-Rome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Wynands</dc:creator>
  <cp:lastModifiedBy>David Wynands</cp:lastModifiedBy>
  <dcterms:created xsi:type="dcterms:W3CDTF">2015-06-05T18:19:34Z</dcterms:created>
  <dcterms:modified xsi:type="dcterms:W3CDTF">2025-04-01T20:09:36Z</dcterms:modified>
</cp:coreProperties>
</file>