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C:\Users\acdzapata\Documents\Nutresa\Modelación\Compras en Oportunidad\"/>
    </mc:Choice>
  </mc:AlternateContent>
  <xr:revisionPtr revIDLastSave="0" documentId="13_ncr:1_{A89CA87A-FD2B-4A65-8830-EF3DB3536246}" xr6:coauthVersionLast="36" xr6:coauthVersionMax="36" xr10:uidLastSave="{00000000-0000-0000-0000-000000000000}"/>
  <bookViews>
    <workbookView xWindow="0" yWindow="0" windowWidth="20490" windowHeight="7755" tabRatio="676" firstSheet="1" activeTab="5" xr2:uid="{00000000-000D-0000-FFFF-FFFF00000000}"/>
  </bookViews>
  <sheets>
    <sheet name="Hoja3" sheetId="1" state="hidden" r:id="rId1"/>
    <sheet name="Parámetros" sheetId="6" r:id="rId2"/>
    <sheet name="Largo Plazo Ideal" sheetId="17" r:id="rId3"/>
    <sheet name="Resumen Total" sheetId="16" r:id="rId4"/>
    <sheet name="Baseline" sheetId="2" r:id="rId5"/>
    <sheet name="Máx Nacional Copia2" sheetId="5" r:id="rId6"/>
    <sheet name="Resumen" sheetId="7" r:id="rId7"/>
    <sheet name="Baseline (-Cons)" sheetId="10" r:id="rId8"/>
    <sheet name="Máx Nacional (-Cons)" sheetId="11" r:id="rId9"/>
    <sheet name="Resumen (-Cons)" sheetId="12" r:id="rId10"/>
    <sheet name="Baseline (+Cons)" sheetId="13" r:id="rId11"/>
    <sheet name="Máx Nacional (+Cons)" sheetId="14" r:id="rId12"/>
    <sheet name="Resumen (+Cons)" sheetId="15" r:id="rId13"/>
  </sheets>
  <definedNames>
    <definedName name="solver_adj" localSheetId="0" hidden="1">Hoja3!$C$12:$Q$13</definedName>
    <definedName name="solver_cvg" localSheetId="0" hidden="1">0.0001</definedName>
    <definedName name="solver_drv" localSheetId="0" hidden="1">1</definedName>
    <definedName name="solver_eng" localSheetId="4" hidden="1">1</definedName>
    <definedName name="solver_eng" localSheetId="10" hidden="1">1</definedName>
    <definedName name="solver_eng" localSheetId="7" hidden="1">1</definedName>
    <definedName name="solver_eng" localSheetId="0" hidden="1">1</definedName>
    <definedName name="solver_eng" localSheetId="11" hidden="1">1</definedName>
    <definedName name="solver_eng" localSheetId="8" hidden="1">1</definedName>
    <definedName name="solver_eng" localSheetId="5" hidden="1">1</definedName>
    <definedName name="solver_est" localSheetId="0" hidden="1">1</definedName>
    <definedName name="solver_itr" localSheetId="0" hidden="1">2147483647</definedName>
    <definedName name="solver_lhs1" localSheetId="0" hidden="1">Hoja3!$C$12</definedName>
    <definedName name="solver_lhs10" localSheetId="0" hidden="1">Hoja3!$G$12</definedName>
    <definedName name="solver_lhs11" localSheetId="0" hidden="1">Hoja3!$H$12</definedName>
    <definedName name="solver_lhs12" localSheetId="0" hidden="1">Hoja3!$I$12</definedName>
    <definedName name="solver_lhs13" localSheetId="0" hidden="1">Hoja3!$J$12</definedName>
    <definedName name="solver_lhs14" localSheetId="0" hidden="1">Hoja3!$K$12</definedName>
    <definedName name="solver_lhs15" localSheetId="0" hidden="1">Hoja3!$K$12:$P$12</definedName>
    <definedName name="solver_lhs2" localSheetId="0" hidden="1">Hoja3!$C$13:$AA$13</definedName>
    <definedName name="solver_lhs3" localSheetId="0" hidden="1">Hoja3!$C$13:$AA$13</definedName>
    <definedName name="solver_lhs4" localSheetId="0" hidden="1">Hoja3!$C$9:$AA$9</definedName>
    <definedName name="solver_lhs5" localSheetId="0" hidden="1">Hoja3!$C$9:$AA$9</definedName>
    <definedName name="solver_lhs6" localSheetId="0" hidden="1">Hoja3!$C$9:$AA$9</definedName>
    <definedName name="solver_lhs7" localSheetId="0" hidden="1">Hoja3!$D$12</definedName>
    <definedName name="solver_lhs8" localSheetId="0" hidden="1">Hoja3!$E$12</definedName>
    <definedName name="solver_lhs9" localSheetId="0" hidden="1">Hoja3!$F$12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4" hidden="1">1</definedName>
    <definedName name="solver_neg" localSheetId="10" hidden="1">1</definedName>
    <definedName name="solver_neg" localSheetId="7" hidden="1">1</definedName>
    <definedName name="solver_neg" localSheetId="0" hidden="1">1</definedName>
    <definedName name="solver_neg" localSheetId="11" hidden="1">1</definedName>
    <definedName name="solver_neg" localSheetId="8" hidden="1">1</definedName>
    <definedName name="solver_neg" localSheetId="5" hidden="1">1</definedName>
    <definedName name="solver_nod" localSheetId="0" hidden="1">2147483647</definedName>
    <definedName name="solver_num" localSheetId="4" hidden="1">0</definedName>
    <definedName name="solver_num" localSheetId="10" hidden="1">0</definedName>
    <definedName name="solver_num" localSheetId="7" hidden="1">0</definedName>
    <definedName name="solver_num" localSheetId="0" hidden="1">15</definedName>
    <definedName name="solver_num" localSheetId="11" hidden="1">0</definedName>
    <definedName name="solver_num" localSheetId="8" hidden="1">0</definedName>
    <definedName name="solver_num" localSheetId="5" hidden="1">0</definedName>
    <definedName name="solver_nwt" localSheetId="0" hidden="1">1</definedName>
    <definedName name="solver_opt" localSheetId="0" hidden="1">Hoja3!$C$21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72000</definedName>
    <definedName name="solver_rhs10" localSheetId="0" hidden="1">96000</definedName>
    <definedName name="solver_rhs11" localSheetId="0" hidden="1">96000</definedName>
    <definedName name="solver_rhs12" localSheetId="0" hidden="1">96000</definedName>
    <definedName name="solver_rhs13" localSheetId="0" hidden="1">0</definedName>
    <definedName name="solver_rhs14" localSheetId="0" hidden="1">48000</definedName>
    <definedName name="solver_rhs15" localSheetId="0" hidden="1">48000</definedName>
    <definedName name="solver_rhs2" localSheetId="0" hidden="1">345000</definedName>
    <definedName name="solver_rhs3" localSheetId="0" hidden="1">275000</definedName>
    <definedName name="solver_rhs4" localSheetId="0" hidden="1">Hoja3!$C$7:$AA$7</definedName>
    <definedName name="solver_rhs5" localSheetId="0" hidden="1">Hoja3!$C$7:$AA$7</definedName>
    <definedName name="solver_rhs6" localSheetId="0" hidden="1">Hoja3!$C$8:$AA$8</definedName>
    <definedName name="solver_rhs7" localSheetId="0" hidden="1">144000</definedName>
    <definedName name="solver_rhs8" localSheetId="0" hidden="1">168000</definedName>
    <definedName name="solver_rhs9" localSheetId="0" hidden="1">96000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4" hidden="1">1</definedName>
    <definedName name="solver_typ" localSheetId="10" hidden="1">1</definedName>
    <definedName name="solver_typ" localSheetId="7" hidden="1">1</definedName>
    <definedName name="solver_typ" localSheetId="0" hidden="1">2</definedName>
    <definedName name="solver_typ" localSheetId="11" hidden="1">1</definedName>
    <definedName name="solver_typ" localSheetId="8" hidden="1">1</definedName>
    <definedName name="solver_typ" localSheetId="5" hidden="1">1</definedName>
    <definedName name="solver_val" localSheetId="4" hidden="1">0</definedName>
    <definedName name="solver_val" localSheetId="10" hidden="1">0</definedName>
    <definedName name="solver_val" localSheetId="7" hidden="1">0</definedName>
    <definedName name="solver_val" localSheetId="0" hidden="1">0</definedName>
    <definedName name="solver_val" localSheetId="11" hidden="1">0</definedName>
    <definedName name="solver_val" localSheetId="8" hidden="1">0</definedName>
    <definedName name="solver_val" localSheetId="5" hidden="1">0</definedName>
    <definedName name="solver_ver" localSheetId="4" hidden="1">3</definedName>
    <definedName name="solver_ver" localSheetId="10" hidden="1">3</definedName>
    <definedName name="solver_ver" localSheetId="7" hidden="1">3</definedName>
    <definedName name="solver_ver" localSheetId="0" hidden="1">3</definedName>
    <definedName name="solver_ver" localSheetId="11" hidden="1">3</definedName>
    <definedName name="solver_ver" localSheetId="8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5" l="1"/>
  <c r="E6" i="5" l="1"/>
  <c r="E19" i="5" l="1"/>
  <c r="C11" i="5" l="1"/>
  <c r="C16" i="5"/>
  <c r="C17" i="5"/>
  <c r="C4" i="17"/>
  <c r="C9" i="17" s="1"/>
  <c r="B4" i="17"/>
  <c r="B9" i="17" s="1"/>
  <c r="D9" i="17" s="1"/>
  <c r="E9" i="17" s="1"/>
  <c r="B3" i="6"/>
  <c r="B8" i="17" l="1"/>
  <c r="C8" i="17"/>
  <c r="Q4" i="11"/>
  <c r="X4" i="11"/>
  <c r="Y4" i="11"/>
  <c r="AG4" i="11"/>
  <c r="AN4" i="11"/>
  <c r="AN5" i="11" s="1"/>
  <c r="AN8" i="11" s="1"/>
  <c r="AO4" i="11"/>
  <c r="AU4" i="11"/>
  <c r="AW4" i="11"/>
  <c r="BC4" i="11"/>
  <c r="BE4" i="11"/>
  <c r="BE5" i="11" s="1"/>
  <c r="BE7" i="11" s="1"/>
  <c r="BM4" i="11"/>
  <c r="BU4" i="11"/>
  <c r="CC4" i="11"/>
  <c r="CC5" i="11" s="1"/>
  <c r="CC7" i="11" s="1"/>
  <c r="CK4" i="11"/>
  <c r="CS4" i="11"/>
  <c r="D4" i="10"/>
  <c r="D4" i="11" s="1"/>
  <c r="E4" i="10"/>
  <c r="E4" i="11" s="1"/>
  <c r="F4" i="10"/>
  <c r="F4" i="11" s="1"/>
  <c r="G4" i="10"/>
  <c r="G4" i="11" s="1"/>
  <c r="G5" i="11" s="1"/>
  <c r="H4" i="10"/>
  <c r="H4" i="11" s="1"/>
  <c r="H5" i="11" s="1"/>
  <c r="I4" i="10"/>
  <c r="I4" i="11" s="1"/>
  <c r="I5" i="11" s="1"/>
  <c r="I7" i="11" s="1"/>
  <c r="J4" i="10"/>
  <c r="J4" i="11" s="1"/>
  <c r="K4" i="10"/>
  <c r="K4" i="11" s="1"/>
  <c r="L4" i="10"/>
  <c r="L4" i="11" s="1"/>
  <c r="M4" i="10"/>
  <c r="M4" i="11" s="1"/>
  <c r="N4" i="10"/>
  <c r="N4" i="11" s="1"/>
  <c r="O4" i="10"/>
  <c r="O4" i="11" s="1"/>
  <c r="P4" i="10"/>
  <c r="P4" i="11" s="1"/>
  <c r="P5" i="11" s="1"/>
  <c r="P8" i="11" s="1"/>
  <c r="Q4" i="10"/>
  <c r="R4" i="10"/>
  <c r="R4" i="11" s="1"/>
  <c r="S4" i="10"/>
  <c r="S4" i="11" s="1"/>
  <c r="T4" i="10"/>
  <c r="T4" i="11" s="1"/>
  <c r="U4" i="10"/>
  <c r="U4" i="11" s="1"/>
  <c r="V4" i="10"/>
  <c r="V4" i="11" s="1"/>
  <c r="W4" i="10"/>
  <c r="W4" i="11" s="1"/>
  <c r="X4" i="10"/>
  <c r="Y4" i="10"/>
  <c r="Z4" i="10"/>
  <c r="Z4" i="11" s="1"/>
  <c r="AA4" i="10"/>
  <c r="AA4" i="11" s="1"/>
  <c r="AB4" i="10"/>
  <c r="AB4" i="11" s="1"/>
  <c r="AC4" i="10"/>
  <c r="AC4" i="11" s="1"/>
  <c r="AD4" i="10"/>
  <c r="AD4" i="11" s="1"/>
  <c r="AE4" i="10"/>
  <c r="AE4" i="11" s="1"/>
  <c r="AE5" i="11" s="1"/>
  <c r="AE7" i="11" s="1"/>
  <c r="AF4" i="10"/>
  <c r="AF4" i="11" s="1"/>
  <c r="AF5" i="11" s="1"/>
  <c r="AF8" i="11" s="1"/>
  <c r="AG4" i="10"/>
  <c r="AH4" i="10"/>
  <c r="AH4" i="11" s="1"/>
  <c r="AI4" i="10"/>
  <c r="AI4" i="11" s="1"/>
  <c r="AJ4" i="10"/>
  <c r="AJ4" i="11" s="1"/>
  <c r="AK4" i="10"/>
  <c r="AK4" i="11" s="1"/>
  <c r="AL4" i="10"/>
  <c r="AL4" i="11" s="1"/>
  <c r="AM4" i="10"/>
  <c r="AM4" i="11" s="1"/>
  <c r="AN4" i="10"/>
  <c r="AO4" i="10"/>
  <c r="AP4" i="10"/>
  <c r="AP4" i="11" s="1"/>
  <c r="AQ4" i="10"/>
  <c r="AQ4" i="11" s="1"/>
  <c r="AR4" i="10"/>
  <c r="AR4" i="11" s="1"/>
  <c r="AS4" i="10"/>
  <c r="AS4" i="11" s="1"/>
  <c r="AT4" i="10"/>
  <c r="AT4" i="11" s="1"/>
  <c r="AU4" i="10"/>
  <c r="AV4" i="10"/>
  <c r="AV4" i="11" s="1"/>
  <c r="AV5" i="11" s="1"/>
  <c r="AW4" i="10"/>
  <c r="AX4" i="10"/>
  <c r="AX4" i="11" s="1"/>
  <c r="AY4" i="10"/>
  <c r="AY4" i="11" s="1"/>
  <c r="AZ4" i="10"/>
  <c r="AZ4" i="11" s="1"/>
  <c r="BA4" i="10"/>
  <c r="BA4" i="11" s="1"/>
  <c r="BB4" i="10"/>
  <c r="BB4" i="11" s="1"/>
  <c r="BC4" i="10"/>
  <c r="BD4" i="10"/>
  <c r="BD4" i="11" s="1"/>
  <c r="BD5" i="11" s="1"/>
  <c r="BD8" i="11" s="1"/>
  <c r="BE4" i="10"/>
  <c r="BF4" i="10"/>
  <c r="BF4" i="11" s="1"/>
  <c r="BG4" i="10"/>
  <c r="BG4" i="11" s="1"/>
  <c r="BH4" i="10"/>
  <c r="BH4" i="11" s="1"/>
  <c r="BI4" i="10"/>
  <c r="BJ4" i="10"/>
  <c r="BJ4" i="11" s="1"/>
  <c r="BK4" i="10"/>
  <c r="BK4" i="11" s="1"/>
  <c r="BL4" i="10"/>
  <c r="BL4" i="11" s="1"/>
  <c r="BM4" i="10"/>
  <c r="BN4" i="10"/>
  <c r="BN4" i="11" s="1"/>
  <c r="BO4" i="10"/>
  <c r="BO4" i="11" s="1"/>
  <c r="BP4" i="10"/>
  <c r="BP4" i="11" s="1"/>
  <c r="BQ4" i="10"/>
  <c r="BQ4" i="11" s="1"/>
  <c r="BR4" i="10"/>
  <c r="BR4" i="11" s="1"/>
  <c r="BS4" i="10"/>
  <c r="BS4" i="11" s="1"/>
  <c r="BT4" i="10"/>
  <c r="BT4" i="11" s="1"/>
  <c r="BU4" i="10"/>
  <c r="BV4" i="10"/>
  <c r="BV4" i="11" s="1"/>
  <c r="BW4" i="10"/>
  <c r="BW4" i="11" s="1"/>
  <c r="BX4" i="10"/>
  <c r="BX4" i="11" s="1"/>
  <c r="BY4" i="10"/>
  <c r="BY4" i="11" s="1"/>
  <c r="BZ4" i="10"/>
  <c r="BZ4" i="11" s="1"/>
  <c r="CA4" i="10"/>
  <c r="CA4" i="11" s="1"/>
  <c r="CB4" i="10"/>
  <c r="CB4" i="11" s="1"/>
  <c r="CC4" i="10"/>
  <c r="CD4" i="10"/>
  <c r="CD4" i="11" s="1"/>
  <c r="CE4" i="10"/>
  <c r="CE4" i="11" s="1"/>
  <c r="CF4" i="10"/>
  <c r="CF4" i="11" s="1"/>
  <c r="CG4" i="10"/>
  <c r="CG4" i="11" s="1"/>
  <c r="CH4" i="10"/>
  <c r="CH4" i="11" s="1"/>
  <c r="CI4" i="10"/>
  <c r="CI4" i="11" s="1"/>
  <c r="CJ4" i="10"/>
  <c r="CJ4" i="11" s="1"/>
  <c r="CK4" i="10"/>
  <c r="CL4" i="10"/>
  <c r="CL4" i="11" s="1"/>
  <c r="CM4" i="10"/>
  <c r="CM4" i="11" s="1"/>
  <c r="CN4" i="10"/>
  <c r="CN4" i="11" s="1"/>
  <c r="CO4" i="10"/>
  <c r="CP4" i="10"/>
  <c r="CP4" i="11" s="1"/>
  <c r="CQ4" i="10"/>
  <c r="CQ4" i="11" s="1"/>
  <c r="CR4" i="10"/>
  <c r="CR4" i="11" s="1"/>
  <c r="CS4" i="10"/>
  <c r="CT4" i="10"/>
  <c r="CT4" i="11" s="1"/>
  <c r="CU4" i="10"/>
  <c r="CU4" i="11" s="1"/>
  <c r="C4" i="10"/>
  <c r="C4" i="11" s="1"/>
  <c r="C5" i="11" s="1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0" i="14"/>
  <c r="B9" i="14"/>
  <c r="CU6" i="14"/>
  <c r="CT6" i="14"/>
  <c r="CS6" i="14"/>
  <c r="CR6" i="14"/>
  <c r="CQ6" i="14"/>
  <c r="CP6" i="14"/>
  <c r="CO6" i="14"/>
  <c r="CN6" i="14"/>
  <c r="CM6" i="14"/>
  <c r="CL6" i="14"/>
  <c r="CK6" i="14"/>
  <c r="CJ6" i="14"/>
  <c r="CI6" i="14"/>
  <c r="CH6" i="14"/>
  <c r="CG6" i="14"/>
  <c r="CF6" i="14"/>
  <c r="CE6" i="14"/>
  <c r="CD6" i="14"/>
  <c r="CC6" i="14"/>
  <c r="CB6" i="14"/>
  <c r="CA6" i="14"/>
  <c r="BZ6" i="14"/>
  <c r="BY6" i="14"/>
  <c r="BX6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P5" i="14" s="1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T5" i="14"/>
  <c r="AV5" i="14"/>
  <c r="AV21" i="14" s="1"/>
  <c r="CU4" i="14"/>
  <c r="CT4" i="14"/>
  <c r="CS4" i="14"/>
  <c r="CS5" i="14" s="1"/>
  <c r="CR4" i="14"/>
  <c r="CQ4" i="14"/>
  <c r="CP4" i="14"/>
  <c r="CO4" i="14"/>
  <c r="CO5" i="14" s="1"/>
  <c r="CN4" i="14"/>
  <c r="CM4" i="14"/>
  <c r="CL4" i="14"/>
  <c r="CK4" i="14"/>
  <c r="CK5" i="14" s="1"/>
  <c r="CJ4" i="14"/>
  <c r="CI4" i="14"/>
  <c r="CH4" i="14"/>
  <c r="CG4" i="14"/>
  <c r="CG5" i="14" s="1"/>
  <c r="CF4" i="14"/>
  <c r="CE4" i="14"/>
  <c r="CD4" i="14"/>
  <c r="CC4" i="14"/>
  <c r="CC5" i="14" s="1"/>
  <c r="CB4" i="14"/>
  <c r="CA4" i="14"/>
  <c r="BZ4" i="14"/>
  <c r="BY4" i="14"/>
  <c r="BY5" i="14" s="1"/>
  <c r="BX4" i="14"/>
  <c r="BW4" i="14"/>
  <c r="BV4" i="14"/>
  <c r="BU4" i="14"/>
  <c r="BU5" i="14" s="1"/>
  <c r="BT4" i="14"/>
  <c r="BS4" i="14"/>
  <c r="BR4" i="14"/>
  <c r="BQ4" i="14"/>
  <c r="BQ5" i="14" s="1"/>
  <c r="BP4" i="14"/>
  <c r="BP5" i="14" s="1"/>
  <c r="BO4" i="14"/>
  <c r="BN4" i="14"/>
  <c r="BM4" i="14"/>
  <c r="BM5" i="14" s="1"/>
  <c r="BL4" i="14"/>
  <c r="BK4" i="14"/>
  <c r="BJ4" i="14"/>
  <c r="BI4" i="14"/>
  <c r="BI5" i="14" s="1"/>
  <c r="BH4" i="14"/>
  <c r="BG4" i="14"/>
  <c r="BF4" i="14"/>
  <c r="BE4" i="14"/>
  <c r="BE5" i="14" s="1"/>
  <c r="BD4" i="14"/>
  <c r="BC4" i="14"/>
  <c r="BB4" i="14"/>
  <c r="BA4" i="14"/>
  <c r="BA5" i="14" s="1"/>
  <c r="AZ4" i="14"/>
  <c r="AY4" i="14"/>
  <c r="AX4" i="14"/>
  <c r="AW4" i="14"/>
  <c r="AW5" i="14" s="1"/>
  <c r="AW8" i="14" s="1"/>
  <c r="AV4" i="14"/>
  <c r="AU4" i="14"/>
  <c r="AT4" i="14"/>
  <c r="AS4" i="14"/>
  <c r="AS5" i="14" s="1"/>
  <c r="AR4" i="14"/>
  <c r="AR5" i="14" s="1"/>
  <c r="AQ4" i="14"/>
  <c r="AP4" i="14"/>
  <c r="AO4" i="14"/>
  <c r="AO5" i="14" s="1"/>
  <c r="AO8" i="14" s="1"/>
  <c r="AN4" i="14"/>
  <c r="AM4" i="14"/>
  <c r="AL4" i="14"/>
  <c r="AK4" i="14"/>
  <c r="AK5" i="14" s="1"/>
  <c r="AJ4" i="14"/>
  <c r="AI4" i="14"/>
  <c r="AH4" i="14"/>
  <c r="AG4" i="14"/>
  <c r="AG5" i="14" s="1"/>
  <c r="AG8" i="14" s="1"/>
  <c r="AF4" i="14"/>
  <c r="AE4" i="14"/>
  <c r="AD4" i="14"/>
  <c r="AC4" i="14"/>
  <c r="AC5" i="14" s="1"/>
  <c r="AB4" i="14"/>
  <c r="AA4" i="14"/>
  <c r="Z4" i="14"/>
  <c r="Y4" i="14"/>
  <c r="Y5" i="14" s="1"/>
  <c r="Y8" i="14" s="1"/>
  <c r="X4" i="14"/>
  <c r="W4" i="14"/>
  <c r="V4" i="14"/>
  <c r="U4" i="14"/>
  <c r="U5" i="14" s="1"/>
  <c r="T4" i="14"/>
  <c r="S4" i="14"/>
  <c r="R4" i="14"/>
  <c r="Q4" i="14"/>
  <c r="Q5" i="14" s="1"/>
  <c r="P4" i="14"/>
  <c r="O4" i="14"/>
  <c r="N4" i="14"/>
  <c r="M4" i="14"/>
  <c r="M5" i="14" s="1"/>
  <c r="L4" i="14"/>
  <c r="L5" i="14" s="1"/>
  <c r="K4" i="14"/>
  <c r="J4" i="14"/>
  <c r="I4" i="14"/>
  <c r="I5" i="14" s="1"/>
  <c r="H4" i="14"/>
  <c r="G4" i="14"/>
  <c r="F4" i="14"/>
  <c r="E4" i="14"/>
  <c r="E5" i="14" s="1"/>
  <c r="D4" i="14"/>
  <c r="C4" i="14"/>
  <c r="CU3" i="14"/>
  <c r="CT3" i="14"/>
  <c r="CS3" i="14"/>
  <c r="CR3" i="14"/>
  <c r="CQ3" i="14"/>
  <c r="CP3" i="14"/>
  <c r="CO3" i="14"/>
  <c r="CN3" i="14"/>
  <c r="CM3" i="14"/>
  <c r="CL3" i="14"/>
  <c r="CK3" i="14"/>
  <c r="CJ3" i="14"/>
  <c r="CI3" i="14"/>
  <c r="CH3" i="14"/>
  <c r="CG3" i="14"/>
  <c r="CF3" i="14"/>
  <c r="CE3" i="14"/>
  <c r="CD3" i="14"/>
  <c r="CC3" i="14"/>
  <c r="CB3" i="14"/>
  <c r="CA3" i="14"/>
  <c r="BZ3" i="14"/>
  <c r="BY3" i="14"/>
  <c r="BX3" i="14"/>
  <c r="BW3" i="14"/>
  <c r="BV3" i="14"/>
  <c r="BU3" i="14"/>
  <c r="BT3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AV2" i="13"/>
  <c r="AW2" i="13"/>
  <c r="AX2" i="13"/>
  <c r="AY2" i="13"/>
  <c r="AZ2" i="13"/>
  <c r="BA2" i="13"/>
  <c r="BB2" i="13"/>
  <c r="BC2" i="13"/>
  <c r="BD2" i="13"/>
  <c r="BE2" i="13"/>
  <c r="BF2" i="13"/>
  <c r="BG2" i="13"/>
  <c r="BH2" i="13"/>
  <c r="BI2" i="13"/>
  <c r="BJ2" i="13"/>
  <c r="BK2" i="13"/>
  <c r="BL2" i="13"/>
  <c r="BM2" i="13"/>
  <c r="BN2" i="13"/>
  <c r="BO2" i="13"/>
  <c r="BP2" i="13"/>
  <c r="BQ2" i="13"/>
  <c r="BR2" i="13"/>
  <c r="BS2" i="13"/>
  <c r="BT2" i="13"/>
  <c r="BU2" i="13"/>
  <c r="BV2" i="13"/>
  <c r="BW2" i="13"/>
  <c r="BX2" i="13"/>
  <c r="BY2" i="13"/>
  <c r="BZ2" i="13"/>
  <c r="CA2" i="13"/>
  <c r="CB2" i="13"/>
  <c r="CC2" i="13"/>
  <c r="CD2" i="13"/>
  <c r="CE2" i="13"/>
  <c r="CF2" i="13"/>
  <c r="CG2" i="13"/>
  <c r="CH2" i="13"/>
  <c r="CI2" i="13"/>
  <c r="CJ2" i="13"/>
  <c r="CK2" i="13"/>
  <c r="CL2" i="13"/>
  <c r="CM2" i="13"/>
  <c r="CN2" i="13"/>
  <c r="CO2" i="13"/>
  <c r="CP2" i="13"/>
  <c r="CQ2" i="13"/>
  <c r="CR2" i="13"/>
  <c r="CS2" i="13"/>
  <c r="CT2" i="13"/>
  <c r="CU2" i="13"/>
  <c r="AV3" i="13"/>
  <c r="AW3" i="13"/>
  <c r="AX3" i="13"/>
  <c r="AY3" i="13"/>
  <c r="AZ3" i="13"/>
  <c r="BA3" i="13"/>
  <c r="BB3" i="13"/>
  <c r="BC3" i="13"/>
  <c r="BD3" i="13"/>
  <c r="BE3" i="13"/>
  <c r="BF3" i="13"/>
  <c r="BG3" i="13"/>
  <c r="BH3" i="13"/>
  <c r="BI3" i="13"/>
  <c r="BJ3" i="13"/>
  <c r="BK3" i="13"/>
  <c r="BL3" i="13"/>
  <c r="BM3" i="13"/>
  <c r="BN3" i="13"/>
  <c r="BO3" i="13"/>
  <c r="BP3" i="13"/>
  <c r="BQ3" i="13"/>
  <c r="BR3" i="13"/>
  <c r="BS3" i="13"/>
  <c r="BT3" i="13"/>
  <c r="BU3" i="13"/>
  <c r="BV3" i="13"/>
  <c r="BW3" i="13"/>
  <c r="BX3" i="13"/>
  <c r="BY3" i="13"/>
  <c r="BZ3" i="13"/>
  <c r="CA3" i="13"/>
  <c r="CB3" i="13"/>
  <c r="CC3" i="13"/>
  <c r="CD3" i="13"/>
  <c r="CE3" i="13"/>
  <c r="CF3" i="13"/>
  <c r="CG3" i="13"/>
  <c r="CH3" i="13"/>
  <c r="CI3" i="13"/>
  <c r="CJ3" i="13"/>
  <c r="CK3" i="13"/>
  <c r="CL3" i="13"/>
  <c r="CM3" i="13"/>
  <c r="CN3" i="13"/>
  <c r="CO3" i="13"/>
  <c r="CP3" i="13"/>
  <c r="CQ3" i="13"/>
  <c r="CR3" i="13"/>
  <c r="CS3" i="13"/>
  <c r="CT3" i="13"/>
  <c r="CU3" i="13"/>
  <c r="AV4" i="13"/>
  <c r="AW4" i="13"/>
  <c r="AX4" i="13"/>
  <c r="AY4" i="13"/>
  <c r="AZ4" i="13"/>
  <c r="BA4" i="13"/>
  <c r="BB4" i="13"/>
  <c r="BC4" i="13"/>
  <c r="BD4" i="13"/>
  <c r="BE4" i="13"/>
  <c r="BF4" i="13"/>
  <c r="BG4" i="13"/>
  <c r="BH4" i="13"/>
  <c r="BI4" i="13"/>
  <c r="BJ4" i="13"/>
  <c r="BK4" i="13"/>
  <c r="BL4" i="13"/>
  <c r="BM4" i="13"/>
  <c r="BN4" i="13"/>
  <c r="BO4" i="13"/>
  <c r="BP4" i="13"/>
  <c r="BQ4" i="13"/>
  <c r="BR4" i="13"/>
  <c r="BS4" i="13"/>
  <c r="BT4" i="13"/>
  <c r="BU4" i="13"/>
  <c r="BV4" i="13"/>
  <c r="BW4" i="13"/>
  <c r="BX4" i="13"/>
  <c r="BY4" i="13"/>
  <c r="BZ4" i="13"/>
  <c r="CA4" i="13"/>
  <c r="CB4" i="13"/>
  <c r="CC4" i="13"/>
  <c r="CD4" i="13"/>
  <c r="CE4" i="13"/>
  <c r="CF4" i="13"/>
  <c r="CG4" i="13"/>
  <c r="CG5" i="13" s="1"/>
  <c r="CG8" i="13" s="1"/>
  <c r="CH4" i="13"/>
  <c r="CI4" i="13"/>
  <c r="CJ4" i="13"/>
  <c r="CK4" i="13"/>
  <c r="CL4" i="13"/>
  <c r="CM4" i="13"/>
  <c r="CN4" i="13"/>
  <c r="CO4" i="13"/>
  <c r="CP4" i="13"/>
  <c r="CQ4" i="13"/>
  <c r="CR4" i="13"/>
  <c r="CS4" i="13"/>
  <c r="CT4" i="13"/>
  <c r="CU4" i="13"/>
  <c r="BB5" i="13"/>
  <c r="CH5" i="13"/>
  <c r="CH8" i="13" s="1"/>
  <c r="AV6" i="13"/>
  <c r="AW6" i="13"/>
  <c r="AX6" i="13"/>
  <c r="AY6" i="13"/>
  <c r="AZ6" i="13"/>
  <c r="BA6" i="13"/>
  <c r="BA5" i="13" s="1"/>
  <c r="BB6" i="13"/>
  <c r="BC6" i="13"/>
  <c r="BD6" i="13"/>
  <c r="BE6" i="13"/>
  <c r="BF6" i="13"/>
  <c r="BG6" i="13"/>
  <c r="BH6" i="13"/>
  <c r="BI6" i="13"/>
  <c r="BJ6" i="13"/>
  <c r="BJ5" i="13" s="1"/>
  <c r="BJ8" i="13" s="1"/>
  <c r="BK6" i="13"/>
  <c r="BL6" i="13"/>
  <c r="BM6" i="13"/>
  <c r="BN6" i="13"/>
  <c r="BO6" i="13"/>
  <c r="BP6" i="13"/>
  <c r="BQ6" i="13"/>
  <c r="BQ5" i="13" s="1"/>
  <c r="BR6" i="13"/>
  <c r="BR5" i="13" s="1"/>
  <c r="BS6" i="13"/>
  <c r="BT6" i="13"/>
  <c r="BU6" i="13"/>
  <c r="BV6" i="13"/>
  <c r="BW6" i="13"/>
  <c r="BX6" i="13"/>
  <c r="BY6" i="13"/>
  <c r="BY5" i="13" s="1"/>
  <c r="BZ6" i="13"/>
  <c r="BZ5" i="13" s="1"/>
  <c r="CA6" i="13"/>
  <c r="CB6" i="13"/>
  <c r="CC6" i="13"/>
  <c r="CD6" i="13"/>
  <c r="CE6" i="13"/>
  <c r="CF6" i="13"/>
  <c r="CG6" i="13"/>
  <c r="CH6" i="13"/>
  <c r="CI6" i="13"/>
  <c r="CJ6" i="13"/>
  <c r="CK6" i="13"/>
  <c r="CL6" i="13"/>
  <c r="CM6" i="13"/>
  <c r="CN6" i="13"/>
  <c r="CO6" i="13"/>
  <c r="CO5" i="13" s="1"/>
  <c r="CP6" i="13"/>
  <c r="CP5" i="13" s="1"/>
  <c r="CQ6" i="13"/>
  <c r="CR6" i="13"/>
  <c r="CS6" i="13"/>
  <c r="CT6" i="13"/>
  <c r="CU6" i="13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0" i="11"/>
  <c r="B9" i="11"/>
  <c r="CK8" i="11"/>
  <c r="CU6" i="11"/>
  <c r="CU5" i="11" s="1"/>
  <c r="CT6" i="11"/>
  <c r="CT5" i="11" s="1"/>
  <c r="CT7" i="11" s="1"/>
  <c r="CS6" i="11"/>
  <c r="CR6" i="11"/>
  <c r="CQ6" i="11"/>
  <c r="CP6" i="11"/>
  <c r="CO6" i="11"/>
  <c r="CN6" i="11"/>
  <c r="CM6" i="11"/>
  <c r="CL6" i="11"/>
  <c r="CL5" i="11" s="1"/>
  <c r="CK6" i="11"/>
  <c r="CJ6" i="11"/>
  <c r="CI6" i="11"/>
  <c r="CH6" i="11"/>
  <c r="CG6" i="11"/>
  <c r="CF6" i="11"/>
  <c r="CE6" i="11"/>
  <c r="CD6" i="11"/>
  <c r="CD5" i="11" s="1"/>
  <c r="CD7" i="11" s="1"/>
  <c r="CC6" i="11"/>
  <c r="CB6" i="11"/>
  <c r="CB5" i="11" s="1"/>
  <c r="CB8" i="11" s="1"/>
  <c r="CA6" i="11"/>
  <c r="BZ6" i="11"/>
  <c r="BY6" i="11"/>
  <c r="BX6" i="11"/>
  <c r="BW6" i="11"/>
  <c r="BV6" i="11"/>
  <c r="BV5" i="11" s="1"/>
  <c r="BV7" i="11" s="1"/>
  <c r="BU6" i="11"/>
  <c r="BT6" i="11"/>
  <c r="BS6" i="11"/>
  <c r="BR6" i="11"/>
  <c r="BQ6" i="11"/>
  <c r="BP6" i="11"/>
  <c r="BO6" i="11"/>
  <c r="BO5" i="11" s="1"/>
  <c r="BN6" i="11"/>
  <c r="BN5" i="11" s="1"/>
  <c r="BM6" i="11"/>
  <c r="BL6" i="11"/>
  <c r="BK6" i="11"/>
  <c r="BJ6" i="11"/>
  <c r="BI6" i="11"/>
  <c r="BH6" i="11"/>
  <c r="BG6" i="11"/>
  <c r="BF6" i="11"/>
  <c r="BF5" i="11" s="1"/>
  <c r="BE6" i="11"/>
  <c r="BD6" i="11"/>
  <c r="BC6" i="11"/>
  <c r="BB6" i="11"/>
  <c r="BA6" i="11"/>
  <c r="AZ6" i="11"/>
  <c r="AY6" i="11"/>
  <c r="AY5" i="11" s="1"/>
  <c r="AX6" i="11"/>
  <c r="AX5" i="11" s="1"/>
  <c r="AX7" i="11" s="1"/>
  <c r="AW6" i="11"/>
  <c r="AV6" i="11"/>
  <c r="AU6" i="11"/>
  <c r="AT6" i="11"/>
  <c r="AS6" i="11"/>
  <c r="AR6" i="11"/>
  <c r="AQ6" i="11"/>
  <c r="AQ5" i="11" s="1"/>
  <c r="AP6" i="11"/>
  <c r="AP5" i="11" s="1"/>
  <c r="AP7" i="11" s="1"/>
  <c r="AO6" i="11"/>
  <c r="AN6" i="11"/>
  <c r="AM6" i="11"/>
  <c r="AL6" i="11"/>
  <c r="AK6" i="11"/>
  <c r="AJ6" i="11"/>
  <c r="AI6" i="11"/>
  <c r="AH6" i="11"/>
  <c r="AH5" i="11" s="1"/>
  <c r="AH7" i="11" s="1"/>
  <c r="AG6" i="11"/>
  <c r="AF6" i="11"/>
  <c r="AE6" i="11"/>
  <c r="AD6" i="11"/>
  <c r="AC6" i="11"/>
  <c r="AB6" i="11"/>
  <c r="AA6" i="11"/>
  <c r="Z6" i="11"/>
  <c r="Z5" i="11" s="1"/>
  <c r="Y6" i="11"/>
  <c r="X6" i="11"/>
  <c r="W6" i="11"/>
  <c r="V6" i="11"/>
  <c r="U6" i="11"/>
  <c r="T6" i="11"/>
  <c r="S6" i="11"/>
  <c r="R6" i="11"/>
  <c r="R5" i="11" s="1"/>
  <c r="R7" i="11" s="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D5" i="11" s="1"/>
  <c r="D8" i="11" s="1"/>
  <c r="C6" i="11"/>
  <c r="CS5" i="11"/>
  <c r="CS7" i="11" s="1"/>
  <c r="CK5" i="11"/>
  <c r="CK7" i="11" s="1"/>
  <c r="CJ5" i="11"/>
  <c r="CJ8" i="11" s="1"/>
  <c r="BM5" i="11"/>
  <c r="BM8" i="11" s="1"/>
  <c r="BL5" i="11"/>
  <c r="BL8" i="11" s="1"/>
  <c r="AW5" i="11"/>
  <c r="AW7" i="11" s="1"/>
  <c r="AO5" i="11"/>
  <c r="AA5" i="11"/>
  <c r="Y5" i="11"/>
  <c r="Y7" i="11" s="1"/>
  <c r="X5" i="11"/>
  <c r="X8" i="11" s="1"/>
  <c r="CU3" i="11"/>
  <c r="CT3" i="11"/>
  <c r="CS3" i="11"/>
  <c r="CR3" i="11"/>
  <c r="CQ3" i="11"/>
  <c r="CP3" i="11"/>
  <c r="CO3" i="11"/>
  <c r="CN3" i="11"/>
  <c r="CM3" i="11"/>
  <c r="CL3" i="11"/>
  <c r="CK3" i="11"/>
  <c r="CJ3" i="11"/>
  <c r="CI3" i="11"/>
  <c r="CH3" i="11"/>
  <c r="CG3" i="11"/>
  <c r="CF3" i="11"/>
  <c r="CE3" i="11"/>
  <c r="CD3" i="11"/>
  <c r="CC3" i="11"/>
  <c r="CB3" i="11"/>
  <c r="CA3" i="11"/>
  <c r="BZ3" i="11"/>
  <c r="BY3" i="11"/>
  <c r="BX3" i="11"/>
  <c r="BW3" i="11"/>
  <c r="BV3" i="11"/>
  <c r="BU3" i="11"/>
  <c r="BT3" i="11"/>
  <c r="BS3" i="11"/>
  <c r="BR3" i="11"/>
  <c r="BQ3" i="11"/>
  <c r="BP3" i="11"/>
  <c r="BO3" i="11"/>
  <c r="BN3" i="11"/>
  <c r="BM3" i="11"/>
  <c r="BL3" i="11"/>
  <c r="BK3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CU2" i="11"/>
  <c r="CT2" i="11"/>
  <c r="CS2" i="11"/>
  <c r="CR2" i="11"/>
  <c r="CQ2" i="11"/>
  <c r="CP2" i="11"/>
  <c r="CO2" i="11"/>
  <c r="CN2" i="11"/>
  <c r="CM2" i="11"/>
  <c r="CL2" i="11"/>
  <c r="CK2" i="11"/>
  <c r="CJ2" i="11"/>
  <c r="CI2" i="11"/>
  <c r="CH2" i="11"/>
  <c r="CG2" i="11"/>
  <c r="CF2" i="11"/>
  <c r="CE2" i="11"/>
  <c r="CD2" i="11"/>
  <c r="CC2" i="11"/>
  <c r="CB2" i="11"/>
  <c r="CA2" i="11"/>
  <c r="BZ2" i="11"/>
  <c r="BY2" i="11"/>
  <c r="BX2" i="11"/>
  <c r="BW2" i="11"/>
  <c r="BV2" i="11"/>
  <c r="BU2" i="11"/>
  <c r="BT2" i="11"/>
  <c r="BS2" i="11"/>
  <c r="BR2" i="11"/>
  <c r="BQ2" i="11"/>
  <c r="BP2" i="11"/>
  <c r="BO2" i="11"/>
  <c r="BN2" i="11"/>
  <c r="BM2" i="11"/>
  <c r="BL2" i="11"/>
  <c r="BK2" i="11"/>
  <c r="BJ2" i="11"/>
  <c r="BI2" i="11"/>
  <c r="BH2" i="11"/>
  <c r="BG2" i="11"/>
  <c r="BF2" i="11"/>
  <c r="BE2" i="11"/>
  <c r="BD2" i="11"/>
  <c r="BC2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AV6" i="10"/>
  <c r="AW6" i="10"/>
  <c r="AW5" i="10" s="1"/>
  <c r="AW21" i="10" s="1"/>
  <c r="AX6" i="10"/>
  <c r="AY6" i="10"/>
  <c r="AZ6" i="10"/>
  <c r="BA6" i="10"/>
  <c r="BB6" i="10"/>
  <c r="BC6" i="10"/>
  <c r="BD6" i="10"/>
  <c r="BE6" i="10"/>
  <c r="BE5" i="10" s="1"/>
  <c r="BF6" i="10"/>
  <c r="BG6" i="10"/>
  <c r="BH6" i="10"/>
  <c r="BI6" i="10"/>
  <c r="BJ6" i="10"/>
  <c r="BK6" i="10"/>
  <c r="BL6" i="10"/>
  <c r="BM6" i="10"/>
  <c r="BM5" i="10" s="1"/>
  <c r="BN6" i="10"/>
  <c r="BO6" i="10"/>
  <c r="BP6" i="10"/>
  <c r="BQ6" i="10"/>
  <c r="BR6" i="10"/>
  <c r="BS6" i="10"/>
  <c r="BT6" i="10"/>
  <c r="BU6" i="10"/>
  <c r="BU5" i="10" s="1"/>
  <c r="BV6" i="10"/>
  <c r="BW6" i="10"/>
  <c r="BX6" i="10"/>
  <c r="BY6" i="10"/>
  <c r="BZ6" i="10"/>
  <c r="CA6" i="10"/>
  <c r="CB6" i="10"/>
  <c r="CC6" i="10"/>
  <c r="CC5" i="10" s="1"/>
  <c r="CC21" i="10" s="1"/>
  <c r="CD6" i="10"/>
  <c r="CE6" i="10"/>
  <c r="CF6" i="10"/>
  <c r="CG6" i="10"/>
  <c r="CH6" i="10"/>
  <c r="CI6" i="10"/>
  <c r="CJ6" i="10"/>
  <c r="CK6" i="10"/>
  <c r="CK5" i="10" s="1"/>
  <c r="CL6" i="10"/>
  <c r="CM6" i="10"/>
  <c r="CN6" i="10"/>
  <c r="CO6" i="10"/>
  <c r="CP6" i="10"/>
  <c r="CQ6" i="10"/>
  <c r="CR6" i="10"/>
  <c r="CS6" i="10"/>
  <c r="CS5" i="10" s="1"/>
  <c r="CT6" i="10"/>
  <c r="CU6" i="10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CW6" i="5"/>
  <c r="CW5" i="5" s="1"/>
  <c r="CV6" i="5"/>
  <c r="CV5" i="5" s="1"/>
  <c r="CU6" i="5"/>
  <c r="CU5" i="5" s="1"/>
  <c r="CT6" i="5"/>
  <c r="CT5" i="5" s="1"/>
  <c r="CS6" i="5"/>
  <c r="CS5" i="5" s="1"/>
  <c r="CR6" i="5"/>
  <c r="CR5" i="5" s="1"/>
  <c r="CR7" i="5" s="1"/>
  <c r="CQ6" i="5"/>
  <c r="CQ5" i="5" s="1"/>
  <c r="CQ21" i="5" s="1"/>
  <c r="CP6" i="5"/>
  <c r="CP5" i="5" s="1"/>
  <c r="CP8" i="5" s="1"/>
  <c r="CO6" i="5"/>
  <c r="CO5" i="5" s="1"/>
  <c r="CN6" i="5"/>
  <c r="CN5" i="5" s="1"/>
  <c r="CM6" i="5"/>
  <c r="CM5" i="5" s="1"/>
  <c r="CM7" i="5" s="1"/>
  <c r="CL6" i="5"/>
  <c r="CL5" i="5" s="1"/>
  <c r="CL8" i="5" s="1"/>
  <c r="CK6" i="5"/>
  <c r="CK5" i="5" s="1"/>
  <c r="CJ6" i="5"/>
  <c r="CJ5" i="5" s="1"/>
  <c r="CI6" i="5"/>
  <c r="CI5" i="5" s="1"/>
  <c r="CI8" i="5" s="1"/>
  <c r="CH6" i="5"/>
  <c r="CH5" i="5" s="1"/>
  <c r="CH8" i="5" s="1"/>
  <c r="CG6" i="5"/>
  <c r="CG5" i="5" s="1"/>
  <c r="CF6" i="5"/>
  <c r="CF5" i="5" s="1"/>
  <c r="CE6" i="5"/>
  <c r="CE5" i="5" s="1"/>
  <c r="CD6" i="5"/>
  <c r="CD5" i="5" s="1"/>
  <c r="CD21" i="5" s="1"/>
  <c r="CC6" i="5"/>
  <c r="CC5" i="5" s="1"/>
  <c r="CB6" i="5"/>
  <c r="CB5" i="5" s="1"/>
  <c r="CA6" i="5"/>
  <c r="CA5" i="5" s="1"/>
  <c r="CA21" i="5" s="1"/>
  <c r="BZ6" i="5"/>
  <c r="BZ5" i="5" s="1"/>
  <c r="BY6" i="5"/>
  <c r="BY5" i="5" s="1"/>
  <c r="BX6" i="5"/>
  <c r="BX5" i="5" s="1"/>
  <c r="BW6" i="5"/>
  <c r="BW5" i="5" s="1"/>
  <c r="BV6" i="5"/>
  <c r="BV5" i="5" s="1"/>
  <c r="BU6" i="5"/>
  <c r="BU5" i="5" s="1"/>
  <c r="BT6" i="5"/>
  <c r="BT5" i="5" s="1"/>
  <c r="BT7" i="5" s="1"/>
  <c r="BS6" i="5"/>
  <c r="BS5" i="5" s="1"/>
  <c r="BS21" i="5" s="1"/>
  <c r="BR6" i="5"/>
  <c r="BR5" i="5" s="1"/>
  <c r="BR21" i="5" s="1"/>
  <c r="BQ6" i="5"/>
  <c r="BQ5" i="5" s="1"/>
  <c r="BP6" i="5"/>
  <c r="BP5" i="5" s="1"/>
  <c r="BO6" i="5"/>
  <c r="BO5" i="5" s="1"/>
  <c r="BN6" i="5"/>
  <c r="BN5" i="5" s="1"/>
  <c r="BM6" i="5"/>
  <c r="BM5" i="5" s="1"/>
  <c r="BL6" i="5"/>
  <c r="BL5" i="5" s="1"/>
  <c r="BL7" i="5" s="1"/>
  <c r="BK6" i="5"/>
  <c r="BK5" i="5" s="1"/>
  <c r="BK7" i="5" s="1"/>
  <c r="BJ6" i="5"/>
  <c r="BJ5" i="5" s="1"/>
  <c r="BJ8" i="5" s="1"/>
  <c r="BI6" i="5"/>
  <c r="BI5" i="5" s="1"/>
  <c r="BH6" i="5"/>
  <c r="BH5" i="5" s="1"/>
  <c r="BG6" i="5"/>
  <c r="BG5" i="5" s="1"/>
  <c r="BF6" i="5"/>
  <c r="BF5" i="5" s="1"/>
  <c r="BE6" i="5"/>
  <c r="BE5" i="5" s="1"/>
  <c r="BD6" i="5"/>
  <c r="BD5" i="5" s="1"/>
  <c r="BC6" i="5"/>
  <c r="BC5" i="5" s="1"/>
  <c r="BC7" i="5" s="1"/>
  <c r="BB6" i="5"/>
  <c r="BB5" i="5" s="1"/>
  <c r="BB8" i="5" s="1"/>
  <c r="BA6" i="5"/>
  <c r="BA5" i="5" s="1"/>
  <c r="AZ6" i="5"/>
  <c r="AZ5" i="5" s="1"/>
  <c r="AY6" i="5"/>
  <c r="AY5" i="5" s="1"/>
  <c r="AY7" i="5" s="1"/>
  <c r="AX6" i="5"/>
  <c r="AX5" i="5" s="1"/>
  <c r="AW6" i="5"/>
  <c r="AW5" i="5" s="1"/>
  <c r="AV6" i="5"/>
  <c r="AV5" i="5" s="1"/>
  <c r="AV7" i="5" s="1"/>
  <c r="AU6" i="5"/>
  <c r="AU5" i="5" s="1"/>
  <c r="AU8" i="5" s="1"/>
  <c r="AT6" i="5"/>
  <c r="AT5" i="5" s="1"/>
  <c r="AT8" i="5" s="1"/>
  <c r="AS6" i="5"/>
  <c r="AS5" i="5" s="1"/>
  <c r="AR6" i="5"/>
  <c r="AR5" i="5" s="1"/>
  <c r="AQ6" i="5"/>
  <c r="AQ5" i="5" s="1"/>
  <c r="AP6" i="5"/>
  <c r="AP5" i="5" s="1"/>
  <c r="AP8" i="5" s="1"/>
  <c r="AO6" i="5"/>
  <c r="AO5" i="5" s="1"/>
  <c r="AN6" i="5"/>
  <c r="AN5" i="5" s="1"/>
  <c r="AM6" i="5"/>
  <c r="AM5" i="5" s="1"/>
  <c r="AM8" i="5" s="1"/>
  <c r="AL6" i="5"/>
  <c r="AL5" i="5" s="1"/>
  <c r="AL28" i="5" s="1"/>
  <c r="AK6" i="5"/>
  <c r="AK5" i="5" s="1"/>
  <c r="AJ6" i="5"/>
  <c r="AJ5" i="5" s="1"/>
  <c r="AI6" i="5"/>
  <c r="AI5" i="5" s="1"/>
  <c r="AH6" i="5"/>
  <c r="AH5" i="5" s="1"/>
  <c r="AG6" i="5"/>
  <c r="AG5" i="5" s="1"/>
  <c r="AF6" i="5"/>
  <c r="AF5" i="5" s="1"/>
  <c r="AF7" i="5" s="1"/>
  <c r="AE6" i="5"/>
  <c r="AE5" i="5" s="1"/>
  <c r="AE8" i="5" s="1"/>
  <c r="AD6" i="5"/>
  <c r="AD5" i="5" s="1"/>
  <c r="AD8" i="5" s="1"/>
  <c r="AC6" i="5"/>
  <c r="AC5" i="5" s="1"/>
  <c r="AC21" i="5" s="1"/>
  <c r="AB6" i="5"/>
  <c r="AB5" i="5" s="1"/>
  <c r="AA6" i="5"/>
  <c r="AA5" i="5" s="1"/>
  <c r="AA7" i="5" s="1"/>
  <c r="Z6" i="5"/>
  <c r="Z5" i="5" s="1"/>
  <c r="Z8" i="5" s="1"/>
  <c r="Y6" i="5"/>
  <c r="X6" i="5"/>
  <c r="X5" i="5" s="1"/>
  <c r="W6" i="5"/>
  <c r="W5" i="5" s="1"/>
  <c r="V6" i="5"/>
  <c r="V5" i="5" s="1"/>
  <c r="V8" i="5" s="1"/>
  <c r="U6" i="5"/>
  <c r="U5" i="5" s="1"/>
  <c r="T6" i="5"/>
  <c r="T5" i="5" s="1"/>
  <c r="S6" i="5"/>
  <c r="S5" i="5" s="1"/>
  <c r="R6" i="5"/>
  <c r="R5" i="5" s="1"/>
  <c r="R8" i="5" s="1"/>
  <c r="Q6" i="5"/>
  <c r="Q5" i="5" s="1"/>
  <c r="P6" i="5"/>
  <c r="P5" i="5" s="1"/>
  <c r="P7" i="5" s="1"/>
  <c r="O6" i="5"/>
  <c r="O5" i="5" s="1"/>
  <c r="O8" i="5" s="1"/>
  <c r="N6" i="5"/>
  <c r="N5" i="5" s="1"/>
  <c r="M6" i="5"/>
  <c r="M5" i="5" s="1"/>
  <c r="L6" i="5"/>
  <c r="L5" i="5" s="1"/>
  <c r="K6" i="5"/>
  <c r="K5" i="5" s="1"/>
  <c r="J6" i="5"/>
  <c r="J5" i="5" s="1"/>
  <c r="I6" i="5"/>
  <c r="I5" i="5" s="1"/>
  <c r="I7" i="5" s="1"/>
  <c r="H6" i="5"/>
  <c r="H5" i="5" s="1"/>
  <c r="H7" i="5" s="1"/>
  <c r="G6" i="5"/>
  <c r="G5" i="5" s="1"/>
  <c r="F6" i="5"/>
  <c r="F5" i="5" s="1"/>
  <c r="F8" i="5" s="1"/>
  <c r="E10" i="5"/>
  <c r="Y5" i="5"/>
  <c r="AV21" i="2"/>
  <c r="BD21" i="2"/>
  <c r="BT21" i="2"/>
  <c r="CB21" i="2"/>
  <c r="BR5" i="2"/>
  <c r="AV6" i="2"/>
  <c r="AV5" i="2" s="1"/>
  <c r="AV7" i="2" s="1"/>
  <c r="AW6" i="2"/>
  <c r="AW5" i="2" s="1"/>
  <c r="AX6" i="2"/>
  <c r="AX5" i="2" s="1"/>
  <c r="AX21" i="2" s="1"/>
  <c r="AY6" i="2"/>
  <c r="AY5" i="2" s="1"/>
  <c r="AZ6" i="2"/>
  <c r="AZ5" i="2" s="1"/>
  <c r="AZ8" i="2" s="1"/>
  <c r="BA6" i="2"/>
  <c r="BA5" i="2" s="1"/>
  <c r="BA7" i="2" s="1"/>
  <c r="BB6" i="2"/>
  <c r="BB5" i="2" s="1"/>
  <c r="BB21" i="2" s="1"/>
  <c r="BC6" i="2"/>
  <c r="BC5" i="2" s="1"/>
  <c r="BC21" i="2" s="1"/>
  <c r="BD6" i="2"/>
  <c r="BD5" i="2" s="1"/>
  <c r="BD7" i="2" s="1"/>
  <c r="BE6" i="2"/>
  <c r="BE5" i="2" s="1"/>
  <c r="BE8" i="2" s="1"/>
  <c r="BF6" i="2"/>
  <c r="BF5" i="2" s="1"/>
  <c r="BF21" i="2" s="1"/>
  <c r="BG6" i="2"/>
  <c r="BG5" i="2" s="1"/>
  <c r="BH6" i="2"/>
  <c r="BH5" i="2" s="1"/>
  <c r="BI6" i="2"/>
  <c r="BI5" i="2" s="1"/>
  <c r="BI7" i="2" s="1"/>
  <c r="BJ6" i="2"/>
  <c r="BJ5" i="2" s="1"/>
  <c r="BK6" i="2"/>
  <c r="BK5" i="2" s="1"/>
  <c r="BK21" i="2" s="1"/>
  <c r="BL6" i="2"/>
  <c r="BL5" i="2" s="1"/>
  <c r="BL7" i="2" s="1"/>
  <c r="BM6" i="2"/>
  <c r="BM5" i="2" s="1"/>
  <c r="BN6" i="2"/>
  <c r="BN5" i="2" s="1"/>
  <c r="BN21" i="2" s="1"/>
  <c r="BO6" i="2"/>
  <c r="BO5" i="2" s="1"/>
  <c r="BP6" i="2"/>
  <c r="BP5" i="2" s="1"/>
  <c r="BP8" i="2" s="1"/>
  <c r="BQ6" i="2"/>
  <c r="BQ5" i="2" s="1"/>
  <c r="BQ7" i="2" s="1"/>
  <c r="BR6" i="2"/>
  <c r="BS6" i="2"/>
  <c r="BS5" i="2" s="1"/>
  <c r="BS21" i="2" s="1"/>
  <c r="BT6" i="2"/>
  <c r="BT5" i="2" s="1"/>
  <c r="BT7" i="2" s="1"/>
  <c r="BU6" i="2"/>
  <c r="BU5" i="2" s="1"/>
  <c r="BU8" i="2" s="1"/>
  <c r="BV6" i="2"/>
  <c r="BV5" i="2" s="1"/>
  <c r="BV21" i="2" s="1"/>
  <c r="BW6" i="2"/>
  <c r="BW5" i="2" s="1"/>
  <c r="BX6" i="2"/>
  <c r="BX5" i="2" s="1"/>
  <c r="BY6" i="2"/>
  <c r="BY5" i="2" s="1"/>
  <c r="BY7" i="2" s="1"/>
  <c r="BZ6" i="2"/>
  <c r="BZ5" i="2" s="1"/>
  <c r="CA6" i="2"/>
  <c r="CA5" i="2" s="1"/>
  <c r="CA21" i="2" s="1"/>
  <c r="CB6" i="2"/>
  <c r="CB5" i="2" s="1"/>
  <c r="CB7" i="2" s="1"/>
  <c r="CC6" i="2"/>
  <c r="CC5" i="2" s="1"/>
  <c r="CD6" i="2"/>
  <c r="CD5" i="2" s="1"/>
  <c r="CD21" i="2" s="1"/>
  <c r="CE6" i="2"/>
  <c r="CE5" i="2" s="1"/>
  <c r="CF6" i="2"/>
  <c r="CF5" i="2" s="1"/>
  <c r="CF8" i="2" s="1"/>
  <c r="CG6" i="2"/>
  <c r="CG5" i="2" s="1"/>
  <c r="CG7" i="2" s="1"/>
  <c r="CH6" i="2"/>
  <c r="CH5" i="2" s="1"/>
  <c r="CI6" i="2"/>
  <c r="CI5" i="2" s="1"/>
  <c r="CI21" i="2" s="1"/>
  <c r="CJ6" i="2"/>
  <c r="CJ5" i="2" s="1"/>
  <c r="CJ7" i="2" s="1"/>
  <c r="CK6" i="2"/>
  <c r="CK5" i="2" s="1"/>
  <c r="CL6" i="2"/>
  <c r="CL5" i="2" s="1"/>
  <c r="CL21" i="2" s="1"/>
  <c r="CM6" i="2"/>
  <c r="CM5" i="2" s="1"/>
  <c r="CN6" i="2"/>
  <c r="CN5" i="2" s="1"/>
  <c r="CO6" i="2"/>
  <c r="CO5" i="2" s="1"/>
  <c r="CO7" i="2" s="1"/>
  <c r="CP6" i="2"/>
  <c r="CP5" i="2" s="1"/>
  <c r="CQ6" i="2"/>
  <c r="CQ5" i="2" s="1"/>
  <c r="CQ21" i="2" s="1"/>
  <c r="CR6" i="2"/>
  <c r="CR5" i="2" s="1"/>
  <c r="CR7" i="2" s="1"/>
  <c r="CS6" i="2"/>
  <c r="CS5" i="2" s="1"/>
  <c r="CT6" i="2"/>
  <c r="CT5" i="2" s="1"/>
  <c r="CT21" i="2" s="1"/>
  <c r="CU6" i="2"/>
  <c r="CU5" i="2" s="1"/>
  <c r="BB8" i="2"/>
  <c r="BD8" i="2"/>
  <c r="BT8" i="2"/>
  <c r="CB8" i="2"/>
  <c r="CK8" i="2" l="1"/>
  <c r="CK21" i="2"/>
  <c r="BY8" i="13"/>
  <c r="BY21" i="13"/>
  <c r="BY28" i="13"/>
  <c r="BY29" i="13" s="1"/>
  <c r="BI5" i="13"/>
  <c r="BI8" i="13" s="1"/>
  <c r="AZ5" i="11"/>
  <c r="T5" i="11"/>
  <c r="D5" i="14"/>
  <c r="T5" i="14"/>
  <c r="AB5" i="14"/>
  <c r="AJ5" i="14"/>
  <c r="AZ5" i="14"/>
  <c r="BH5" i="14"/>
  <c r="BX5" i="14"/>
  <c r="CF5" i="14"/>
  <c r="CN5" i="14"/>
  <c r="V5" i="11"/>
  <c r="V7" i="11" s="1"/>
  <c r="AD5" i="11"/>
  <c r="AD8" i="11" s="1"/>
  <c r="BB5" i="11"/>
  <c r="BB7" i="11" s="1"/>
  <c r="BR5" i="11"/>
  <c r="BR8" i="11" s="1"/>
  <c r="CE5" i="13"/>
  <c r="CE8" i="13" s="1"/>
  <c r="BG5" i="13"/>
  <c r="BG8" i="13" s="1"/>
  <c r="BB7" i="2"/>
  <c r="F5" i="14"/>
  <c r="N5" i="14"/>
  <c r="V5" i="14"/>
  <c r="AD5" i="14"/>
  <c r="AL5" i="14"/>
  <c r="AT5" i="14"/>
  <c r="BB5" i="14"/>
  <c r="BJ5" i="14"/>
  <c r="BR5" i="14"/>
  <c r="BZ5" i="14"/>
  <c r="CH5" i="14"/>
  <c r="CP5" i="14"/>
  <c r="J5" i="11"/>
  <c r="J7" i="11" s="1"/>
  <c r="CR5" i="11"/>
  <c r="CR8" i="11" s="1"/>
  <c r="BT5" i="11"/>
  <c r="BT8" i="11" s="1"/>
  <c r="CR21" i="2"/>
  <c r="CT5" i="10"/>
  <c r="CT21" i="10" s="1"/>
  <c r="CL5" i="10"/>
  <c r="CD5" i="10"/>
  <c r="CD28" i="10" s="1"/>
  <c r="CD29" i="10" s="1"/>
  <c r="BV5" i="10"/>
  <c r="BV28" i="10" s="1"/>
  <c r="BV29" i="10" s="1"/>
  <c r="BN5" i="10"/>
  <c r="BN28" i="10" s="1"/>
  <c r="BN29" i="10" s="1"/>
  <c r="BF5" i="10"/>
  <c r="AX5" i="10"/>
  <c r="I4" i="15"/>
  <c r="H5" i="14"/>
  <c r="X5" i="14"/>
  <c r="AF5" i="14"/>
  <c r="AF21" i="14" s="1"/>
  <c r="AN5" i="14"/>
  <c r="BD5" i="14"/>
  <c r="BL5" i="14"/>
  <c r="CB5" i="14"/>
  <c r="CJ5" i="14"/>
  <c r="CR5" i="14"/>
  <c r="CQ5" i="11"/>
  <c r="CQ7" i="11" s="1"/>
  <c r="BS5" i="11"/>
  <c r="BK5" i="11"/>
  <c r="AM5" i="11"/>
  <c r="AM7" i="11" s="1"/>
  <c r="CJ21" i="2"/>
  <c r="J5" i="14"/>
  <c r="J7" i="14" s="1"/>
  <c r="R5" i="14"/>
  <c r="R7" i="14" s="1"/>
  <c r="Z5" i="14"/>
  <c r="Z7" i="14" s="1"/>
  <c r="AH5" i="14"/>
  <c r="AH7" i="14" s="1"/>
  <c r="AP5" i="14"/>
  <c r="AP7" i="14" s="1"/>
  <c r="AX5" i="14"/>
  <c r="BF5" i="14"/>
  <c r="BF8" i="14" s="1"/>
  <c r="BN5" i="14"/>
  <c r="BN7" i="14" s="1"/>
  <c r="BV5" i="14"/>
  <c r="BV7" i="14" s="1"/>
  <c r="CD5" i="14"/>
  <c r="CD7" i="14" s="1"/>
  <c r="CL5" i="14"/>
  <c r="CL7" i="14" s="1"/>
  <c r="CT5" i="14"/>
  <c r="CT8" i="14" s="1"/>
  <c r="C5" i="14"/>
  <c r="K5" i="14"/>
  <c r="S5" i="14"/>
  <c r="AA5" i="14"/>
  <c r="AI5" i="14"/>
  <c r="AQ5" i="14"/>
  <c r="AY5" i="14"/>
  <c r="BG5" i="14"/>
  <c r="BO5" i="14"/>
  <c r="BO8" i="14" s="1"/>
  <c r="BW5" i="14"/>
  <c r="CE5" i="14"/>
  <c r="CM5" i="14"/>
  <c r="CU5" i="14"/>
  <c r="CO5" i="10"/>
  <c r="CO8" i="10" s="1"/>
  <c r="CG5" i="11"/>
  <c r="BY5" i="11"/>
  <c r="BY8" i="11" s="1"/>
  <c r="BQ5" i="11"/>
  <c r="BQ28" i="11" s="1"/>
  <c r="BQ29" i="11" s="1"/>
  <c r="BI5" i="10"/>
  <c r="BA5" i="11"/>
  <c r="BA8" i="11" s="1"/>
  <c r="AS5" i="11"/>
  <c r="AS7" i="11" s="1"/>
  <c r="AK5" i="11"/>
  <c r="AK7" i="11" s="1"/>
  <c r="AC5" i="11"/>
  <c r="AC8" i="11" s="1"/>
  <c r="U5" i="11"/>
  <c r="M5" i="11"/>
  <c r="M7" i="11" s="1"/>
  <c r="E5" i="11"/>
  <c r="E8" i="11" s="1"/>
  <c r="D8" i="17"/>
  <c r="E8" i="17" s="1"/>
  <c r="CG8" i="11"/>
  <c r="CG7" i="11"/>
  <c r="BZ8" i="13"/>
  <c r="BZ21" i="13"/>
  <c r="BZ28" i="13"/>
  <c r="BZ29" i="13" s="1"/>
  <c r="F5" i="11"/>
  <c r="F8" i="11" s="1"/>
  <c r="BF21" i="10"/>
  <c r="BF28" i="10"/>
  <c r="BF29" i="10" s="1"/>
  <c r="I13" i="12"/>
  <c r="CH7" i="13"/>
  <c r="CM5" i="11"/>
  <c r="CE5" i="11"/>
  <c r="BW5" i="11"/>
  <c r="BG5" i="11"/>
  <c r="AI5" i="11"/>
  <c r="AI21" i="11" s="1"/>
  <c r="S5" i="11"/>
  <c r="S21" i="11" s="1"/>
  <c r="K5" i="11"/>
  <c r="I3" i="7"/>
  <c r="AL5" i="11"/>
  <c r="AL21" i="11" s="1"/>
  <c r="E5" i="5"/>
  <c r="E9" i="5" s="1"/>
  <c r="F9" i="5" s="1"/>
  <c r="AM7" i="5"/>
  <c r="CG7" i="13"/>
  <c r="I4" i="7"/>
  <c r="AX8" i="5"/>
  <c r="I12" i="7"/>
  <c r="I4" i="12"/>
  <c r="BJ7" i="13"/>
  <c r="CN5" i="13"/>
  <c r="CF5" i="13"/>
  <c r="BX5" i="13"/>
  <c r="BP5" i="13"/>
  <c r="BP7" i="13" s="1"/>
  <c r="BH5" i="13"/>
  <c r="AZ5" i="13"/>
  <c r="I13" i="7"/>
  <c r="N5" i="11"/>
  <c r="N7" i="11" s="1"/>
  <c r="BP7" i="2"/>
  <c r="BU21" i="2"/>
  <c r="CU5" i="13"/>
  <c r="CU8" i="13" s="1"/>
  <c r="CM5" i="13"/>
  <c r="CM7" i="13" s="1"/>
  <c r="BW5" i="13"/>
  <c r="BO5" i="13"/>
  <c r="AY5" i="13"/>
  <c r="CO4" i="11"/>
  <c r="CO5" i="11" s="1"/>
  <c r="CO8" i="11" s="1"/>
  <c r="BI4" i="11"/>
  <c r="BI5" i="11" s="1"/>
  <c r="AG5" i="11"/>
  <c r="AG7" i="11" s="1"/>
  <c r="BJ5" i="11"/>
  <c r="BJ7" i="11" s="1"/>
  <c r="BR7" i="2"/>
  <c r="BR8" i="2"/>
  <c r="BR21" i="2"/>
  <c r="CT28" i="10"/>
  <c r="CT29" i="10" s="1"/>
  <c r="L5" i="11"/>
  <c r="L8" i="11" s="1"/>
  <c r="AB5" i="11"/>
  <c r="AB8" i="11" s="1"/>
  <c r="AJ5" i="11"/>
  <c r="AJ8" i="11" s="1"/>
  <c r="AR5" i="11"/>
  <c r="AR8" i="11" s="1"/>
  <c r="BH5" i="11"/>
  <c r="BH8" i="11" s="1"/>
  <c r="BP5" i="11"/>
  <c r="BP8" i="11" s="1"/>
  <c r="BX5" i="11"/>
  <c r="BX8" i="11" s="1"/>
  <c r="CF5" i="11"/>
  <c r="CN5" i="11"/>
  <c r="CN8" i="11" s="1"/>
  <c r="BB8" i="13"/>
  <c r="BB21" i="13"/>
  <c r="BB28" i="13"/>
  <c r="BB29" i="13" s="1"/>
  <c r="BU5" i="11"/>
  <c r="BU8" i="11" s="1"/>
  <c r="AT5" i="11"/>
  <c r="AT8" i="11" s="1"/>
  <c r="BE21" i="2"/>
  <c r="CG5" i="10"/>
  <c r="BY5" i="10"/>
  <c r="BQ5" i="10"/>
  <c r="BA5" i="10"/>
  <c r="BA8" i="10" s="1"/>
  <c r="Q5" i="11"/>
  <c r="Q8" i="11" s="1"/>
  <c r="BZ5" i="11"/>
  <c r="BZ7" i="11" s="1"/>
  <c r="CP5" i="11"/>
  <c r="CP8" i="11" s="1"/>
  <c r="CQ5" i="13"/>
  <c r="CA5" i="13"/>
  <c r="BK5" i="13"/>
  <c r="BK8" i="13" s="1"/>
  <c r="CH5" i="11"/>
  <c r="CH7" i="11" s="1"/>
  <c r="CI5" i="13"/>
  <c r="CI8" i="13" s="1"/>
  <c r="BS5" i="13"/>
  <c r="BS7" i="13" s="1"/>
  <c r="BC5" i="13"/>
  <c r="I13" i="15"/>
  <c r="CQ5" i="10"/>
  <c r="CQ7" i="10" s="1"/>
  <c r="CI5" i="10"/>
  <c r="CI7" i="10" s="1"/>
  <c r="CA5" i="10"/>
  <c r="CA7" i="10" s="1"/>
  <c r="BS5" i="10"/>
  <c r="BS7" i="10" s="1"/>
  <c r="BK5" i="10"/>
  <c r="BK7" i="10" s="1"/>
  <c r="BC5" i="10"/>
  <c r="BC7" i="10" s="1"/>
  <c r="BL21" i="2"/>
  <c r="CR5" i="13"/>
  <c r="CR21" i="13" s="1"/>
  <c r="CJ5" i="13"/>
  <c r="CB5" i="13"/>
  <c r="BT5" i="13"/>
  <c r="BT21" i="13" s="1"/>
  <c r="BL5" i="13"/>
  <c r="BD5" i="13"/>
  <c r="BD21" i="13" s="1"/>
  <c r="AV5" i="13"/>
  <c r="AV8" i="13" s="1"/>
  <c r="CT7" i="14"/>
  <c r="G5" i="14"/>
  <c r="O5" i="14"/>
  <c r="O21" i="14" s="1"/>
  <c r="W5" i="14"/>
  <c r="AE5" i="14"/>
  <c r="AM5" i="14"/>
  <c r="AM21" i="14" s="1"/>
  <c r="AU5" i="14"/>
  <c r="AU21" i="14" s="1"/>
  <c r="BC5" i="14"/>
  <c r="I12" i="15" s="1"/>
  <c r="I11" i="15" s="1"/>
  <c r="BK5" i="14"/>
  <c r="BS5" i="14"/>
  <c r="CA5" i="14"/>
  <c r="CA21" i="14" s="1"/>
  <c r="CI5" i="14"/>
  <c r="CQ5" i="14"/>
  <c r="BF7" i="14"/>
  <c r="I2" i="7"/>
  <c r="BI7" i="11"/>
  <c r="BI8" i="11"/>
  <c r="U7" i="11"/>
  <c r="U8" i="11"/>
  <c r="I8" i="11"/>
  <c r="M8" i="11"/>
  <c r="BA7" i="11"/>
  <c r="O5" i="11"/>
  <c r="O28" i="11" s="1"/>
  <c r="O29" i="11" s="1"/>
  <c r="W5" i="11"/>
  <c r="AU5" i="11"/>
  <c r="AU28" i="11" s="1"/>
  <c r="AU29" i="11" s="1"/>
  <c r="BC5" i="11"/>
  <c r="I12" i="12" s="1"/>
  <c r="I11" i="12" s="1"/>
  <c r="CA5" i="11"/>
  <c r="CA28" i="11" s="1"/>
  <c r="CA29" i="11" s="1"/>
  <c r="CI5" i="11"/>
  <c r="BI8" i="10"/>
  <c r="BI7" i="10"/>
  <c r="CD21" i="10"/>
  <c r="BV21" i="10"/>
  <c r="BN21" i="10"/>
  <c r="CP5" i="10"/>
  <c r="CH5" i="10"/>
  <c r="BZ5" i="10"/>
  <c r="BZ7" i="10" s="1"/>
  <c r="BR5" i="10"/>
  <c r="BJ5" i="10"/>
  <c r="BJ8" i="10" s="1"/>
  <c r="BB5" i="10"/>
  <c r="BB21" i="10" s="1"/>
  <c r="CU5" i="10"/>
  <c r="CU8" i="10" s="1"/>
  <c r="CM5" i="10"/>
  <c r="CM8" i="10" s="1"/>
  <c r="CE5" i="10"/>
  <c r="BW5" i="10"/>
  <c r="BO5" i="10"/>
  <c r="BO8" i="10" s="1"/>
  <c r="BG5" i="10"/>
  <c r="BG8" i="10" s="1"/>
  <c r="AY5" i="10"/>
  <c r="AY8" i="10" s="1"/>
  <c r="CR5" i="10"/>
  <c r="CR21" i="10" s="1"/>
  <c r="CJ5" i="10"/>
  <c r="CJ21" i="10" s="1"/>
  <c r="CB5" i="10"/>
  <c r="CB21" i="10" s="1"/>
  <c r="BT5" i="10"/>
  <c r="BT21" i="10" s="1"/>
  <c r="BL5" i="10"/>
  <c r="BL21" i="10" s="1"/>
  <c r="BD5" i="10"/>
  <c r="BD21" i="10" s="1"/>
  <c r="AV5" i="10"/>
  <c r="CN5" i="10"/>
  <c r="CN7" i="10" s="1"/>
  <c r="CF5" i="10"/>
  <c r="CF8" i="10" s="1"/>
  <c r="BX5" i="10"/>
  <c r="BX7" i="10" s="1"/>
  <c r="BP5" i="10"/>
  <c r="BP7" i="10" s="1"/>
  <c r="BH5" i="10"/>
  <c r="AZ5" i="10"/>
  <c r="AJ21" i="14"/>
  <c r="AJ28" i="14"/>
  <c r="AJ29" i="14" s="1"/>
  <c r="AJ8" i="14"/>
  <c r="AJ7" i="14"/>
  <c r="AI28" i="14"/>
  <c r="AI29" i="14" s="1"/>
  <c r="AI21" i="14"/>
  <c r="AI7" i="14"/>
  <c r="AI8" i="14"/>
  <c r="CE21" i="14"/>
  <c r="CE28" i="14"/>
  <c r="CE29" i="14" s="1"/>
  <c r="CE8" i="14"/>
  <c r="CE7" i="14"/>
  <c r="M28" i="14"/>
  <c r="M29" i="14" s="1"/>
  <c r="M21" i="14"/>
  <c r="M8" i="14"/>
  <c r="M7" i="14"/>
  <c r="AC21" i="14"/>
  <c r="AC28" i="14"/>
  <c r="AC29" i="14" s="1"/>
  <c r="AC8" i="14"/>
  <c r="AC7" i="14"/>
  <c r="AS28" i="14"/>
  <c r="AS29" i="14" s="1"/>
  <c r="AS21" i="14"/>
  <c r="AS8" i="14"/>
  <c r="AS7" i="14"/>
  <c r="BI21" i="14"/>
  <c r="BI28" i="14"/>
  <c r="BI29" i="14" s="1"/>
  <c r="BI7" i="14"/>
  <c r="BI8" i="14"/>
  <c r="CO21" i="14"/>
  <c r="CO28" i="14"/>
  <c r="CO29" i="14" s="1"/>
  <c r="CO8" i="14"/>
  <c r="CO7" i="14"/>
  <c r="F21" i="14"/>
  <c r="F28" i="14"/>
  <c r="F29" i="14" s="1"/>
  <c r="F8" i="14"/>
  <c r="F7" i="14"/>
  <c r="N21" i="14"/>
  <c r="N28" i="14"/>
  <c r="N29" i="14" s="1"/>
  <c r="N8" i="14"/>
  <c r="N7" i="14"/>
  <c r="V21" i="14"/>
  <c r="V28" i="14"/>
  <c r="V29" i="14" s="1"/>
  <c r="V8" i="14"/>
  <c r="V7" i="14"/>
  <c r="AD21" i="14"/>
  <c r="AD28" i="14"/>
  <c r="AD29" i="14" s="1"/>
  <c r="AD8" i="14"/>
  <c r="AD7" i="14"/>
  <c r="AL21" i="14"/>
  <c r="AL28" i="14"/>
  <c r="AL29" i="14" s="1"/>
  <c r="AL8" i="14"/>
  <c r="AL7" i="14"/>
  <c r="AT21" i="14"/>
  <c r="AT28" i="14"/>
  <c r="AT29" i="14" s="1"/>
  <c r="AT8" i="14"/>
  <c r="AT7" i="14"/>
  <c r="BB21" i="14"/>
  <c r="BB28" i="14"/>
  <c r="BB29" i="14" s="1"/>
  <c r="BB8" i="14"/>
  <c r="BB7" i="14"/>
  <c r="BJ21" i="14"/>
  <c r="BJ28" i="14"/>
  <c r="BJ29" i="14" s="1"/>
  <c r="BJ7" i="14"/>
  <c r="BJ8" i="14"/>
  <c r="BR21" i="14"/>
  <c r="BR28" i="14"/>
  <c r="BR29" i="14" s="1"/>
  <c r="BR7" i="14"/>
  <c r="BR8" i="14"/>
  <c r="BZ21" i="14"/>
  <c r="BZ28" i="14"/>
  <c r="BZ29" i="14" s="1"/>
  <c r="BZ8" i="14"/>
  <c r="BZ7" i="14"/>
  <c r="CH21" i="14"/>
  <c r="CH28" i="14"/>
  <c r="CH29" i="14" s="1"/>
  <c r="CH8" i="14"/>
  <c r="CH7" i="14"/>
  <c r="CP21" i="14"/>
  <c r="CP28" i="14"/>
  <c r="CP29" i="14" s="1"/>
  <c r="CP8" i="14"/>
  <c r="CP7" i="14"/>
  <c r="L28" i="14"/>
  <c r="L29" i="14" s="1"/>
  <c r="L8" i="14"/>
  <c r="L21" i="14"/>
  <c r="L7" i="14"/>
  <c r="AR28" i="14"/>
  <c r="AR29" i="14" s="1"/>
  <c r="AR21" i="14"/>
  <c r="AR8" i="14"/>
  <c r="AR7" i="14"/>
  <c r="BX28" i="14"/>
  <c r="BX29" i="14" s="1"/>
  <c r="BX8" i="14"/>
  <c r="BX7" i="14"/>
  <c r="BX21" i="14"/>
  <c r="AA21" i="14"/>
  <c r="AA8" i="14"/>
  <c r="AA7" i="14"/>
  <c r="AY21" i="14"/>
  <c r="AY28" i="14"/>
  <c r="AY29" i="14" s="1"/>
  <c r="AY7" i="14"/>
  <c r="AY8" i="14"/>
  <c r="CU28" i="14"/>
  <c r="CU29" i="14" s="1"/>
  <c r="CU21" i="14"/>
  <c r="CU8" i="14"/>
  <c r="CU7" i="14"/>
  <c r="U28" i="14"/>
  <c r="U29" i="14" s="1"/>
  <c r="U21" i="14"/>
  <c r="U8" i="14"/>
  <c r="U7" i="14"/>
  <c r="AK21" i="14"/>
  <c r="AK28" i="14"/>
  <c r="AK29" i="14" s="1"/>
  <c r="AK8" i="14"/>
  <c r="AK7" i="14"/>
  <c r="BA28" i="14"/>
  <c r="BA29" i="14" s="1"/>
  <c r="BA21" i="14"/>
  <c r="BA8" i="14"/>
  <c r="BA7" i="14"/>
  <c r="BY28" i="14"/>
  <c r="BY29" i="14" s="1"/>
  <c r="BY7" i="14"/>
  <c r="BY21" i="14"/>
  <c r="G28" i="14"/>
  <c r="G29" i="14" s="1"/>
  <c r="G21" i="14"/>
  <c r="G8" i="14"/>
  <c r="G7" i="14"/>
  <c r="O28" i="14"/>
  <c r="O29" i="14" s="1"/>
  <c r="W28" i="14"/>
  <c r="W29" i="14" s="1"/>
  <c r="W21" i="14"/>
  <c r="W8" i="14"/>
  <c r="W7" i="14"/>
  <c r="AE28" i="14"/>
  <c r="AE29" i="14" s="1"/>
  <c r="AE21" i="14"/>
  <c r="AE8" i="14"/>
  <c r="AE7" i="14"/>
  <c r="AM28" i="14"/>
  <c r="AM29" i="14" s="1"/>
  <c r="AM7" i="14"/>
  <c r="BK28" i="14"/>
  <c r="BK29" i="14" s="1"/>
  <c r="BK21" i="14"/>
  <c r="BK7" i="14"/>
  <c r="BK8" i="14"/>
  <c r="BS28" i="14"/>
  <c r="BS29" i="14" s="1"/>
  <c r="BS21" i="14"/>
  <c r="BS7" i="14"/>
  <c r="BS8" i="14"/>
  <c r="CA28" i="14"/>
  <c r="CA29" i="14" s="1"/>
  <c r="CI28" i="14"/>
  <c r="CI29" i="14" s="1"/>
  <c r="CI21" i="14"/>
  <c r="CI7" i="14"/>
  <c r="CQ28" i="14"/>
  <c r="CQ29" i="14" s="1"/>
  <c r="CQ21" i="14"/>
  <c r="CQ8" i="14"/>
  <c r="CQ7" i="14"/>
  <c r="D21" i="14"/>
  <c r="D28" i="14"/>
  <c r="D29" i="14" s="1"/>
  <c r="D8" i="14"/>
  <c r="D7" i="14"/>
  <c r="K28" i="14"/>
  <c r="K29" i="14" s="1"/>
  <c r="K21" i="14"/>
  <c r="K7" i="14"/>
  <c r="K8" i="14"/>
  <c r="BG21" i="14"/>
  <c r="BG28" i="14"/>
  <c r="BG29" i="14" s="1"/>
  <c r="BG8" i="14"/>
  <c r="BG7" i="14"/>
  <c r="C28" i="14"/>
  <c r="C29" i="14" s="1"/>
  <c r="C21" i="14"/>
  <c r="C8" i="14"/>
  <c r="C7" i="14"/>
  <c r="BW28" i="14"/>
  <c r="BW29" i="14" s="1"/>
  <c r="BW21" i="14"/>
  <c r="BW8" i="14"/>
  <c r="BW7" i="14"/>
  <c r="BQ21" i="14"/>
  <c r="BQ28" i="14"/>
  <c r="BQ29" i="14" s="1"/>
  <c r="BQ7" i="14"/>
  <c r="BQ8" i="14"/>
  <c r="CF21" i="14"/>
  <c r="CF28" i="14"/>
  <c r="CF29" i="14" s="1"/>
  <c r="CF8" i="14"/>
  <c r="CF7" i="14"/>
  <c r="I21" i="14"/>
  <c r="I28" i="14"/>
  <c r="I29" i="14" s="1"/>
  <c r="I7" i="14"/>
  <c r="Q21" i="14"/>
  <c r="Q28" i="14"/>
  <c r="Q29" i="14" s="1"/>
  <c r="Q7" i="14"/>
  <c r="Y21" i="14"/>
  <c r="Y28" i="14"/>
  <c r="Y29" i="14" s="1"/>
  <c r="Y7" i="14"/>
  <c r="AG21" i="14"/>
  <c r="AG28" i="14"/>
  <c r="AG29" i="14" s="1"/>
  <c r="AG7" i="14"/>
  <c r="AO21" i="14"/>
  <c r="AO28" i="14"/>
  <c r="AO29" i="14" s="1"/>
  <c r="AO7" i="14"/>
  <c r="AW21" i="14"/>
  <c r="AW28" i="14"/>
  <c r="AW29" i="14" s="1"/>
  <c r="AW7" i="14"/>
  <c r="BE21" i="14"/>
  <c r="BE28" i="14"/>
  <c r="BE29" i="14" s="1"/>
  <c r="BE8" i="14"/>
  <c r="BE7" i="14"/>
  <c r="BM21" i="14"/>
  <c r="BM28" i="14"/>
  <c r="BM29" i="14" s="1"/>
  <c r="BM7" i="14"/>
  <c r="BM8" i="14"/>
  <c r="BU21" i="14"/>
  <c r="BU28" i="14"/>
  <c r="BU29" i="14" s="1"/>
  <c r="BU7" i="14"/>
  <c r="BU8" i="14"/>
  <c r="CC21" i="14"/>
  <c r="CC28" i="14"/>
  <c r="CC29" i="14" s="1"/>
  <c r="CC7" i="14"/>
  <c r="CC8" i="14"/>
  <c r="CK21" i="14"/>
  <c r="CK28" i="14"/>
  <c r="CK29" i="14" s="1"/>
  <c r="CK7" i="14"/>
  <c r="CK8" i="14"/>
  <c r="CS21" i="14"/>
  <c r="CS28" i="14"/>
  <c r="CS29" i="14" s="1"/>
  <c r="CS8" i="14"/>
  <c r="CS7" i="14"/>
  <c r="I8" i="14"/>
  <c r="BY8" i="14"/>
  <c r="S21" i="14"/>
  <c r="S28" i="14"/>
  <c r="S29" i="14" s="1"/>
  <c r="S7" i="14"/>
  <c r="S8" i="14"/>
  <c r="BO28" i="14"/>
  <c r="BO29" i="14" s="1"/>
  <c r="BO21" i="14"/>
  <c r="BO7" i="14"/>
  <c r="E21" i="14"/>
  <c r="E28" i="14"/>
  <c r="E29" i="14" s="1"/>
  <c r="E8" i="14"/>
  <c r="E7" i="14"/>
  <c r="CG28" i="14"/>
  <c r="CG29" i="14" s="1"/>
  <c r="CG21" i="14"/>
  <c r="CG8" i="14"/>
  <c r="CG7" i="14"/>
  <c r="T21" i="14"/>
  <c r="T28" i="14"/>
  <c r="T29" i="14" s="1"/>
  <c r="T8" i="14"/>
  <c r="T7" i="14"/>
  <c r="AZ21" i="14"/>
  <c r="AZ28" i="14"/>
  <c r="AZ29" i="14" s="1"/>
  <c r="AZ8" i="14"/>
  <c r="AZ7" i="14"/>
  <c r="J28" i="14"/>
  <c r="J29" i="14" s="1"/>
  <c r="J21" i="14"/>
  <c r="J8" i="14"/>
  <c r="R28" i="14"/>
  <c r="R29" i="14" s="1"/>
  <c r="R21" i="14"/>
  <c r="R8" i="14"/>
  <c r="Z28" i="14"/>
  <c r="Z29" i="14" s="1"/>
  <c r="Z21" i="14"/>
  <c r="Z8" i="14"/>
  <c r="AH28" i="14"/>
  <c r="AH29" i="14" s="1"/>
  <c r="AH21" i="14"/>
  <c r="AH8" i="14"/>
  <c r="AP28" i="14"/>
  <c r="AP29" i="14" s="1"/>
  <c r="AP21" i="14"/>
  <c r="AP8" i="14"/>
  <c r="AX28" i="14"/>
  <c r="AX29" i="14" s="1"/>
  <c r="AX21" i="14"/>
  <c r="AX8" i="14"/>
  <c r="BF28" i="14"/>
  <c r="BF29" i="14" s="1"/>
  <c r="BF21" i="14"/>
  <c r="BN28" i="14"/>
  <c r="BN29" i="14" s="1"/>
  <c r="BN21" i="14"/>
  <c r="BN8" i="14"/>
  <c r="BV28" i="14"/>
  <c r="BV29" i="14" s="1"/>
  <c r="BV21" i="14"/>
  <c r="BV8" i="14"/>
  <c r="CD28" i="14"/>
  <c r="CD29" i="14" s="1"/>
  <c r="CD21" i="14"/>
  <c r="CD8" i="14"/>
  <c r="CL28" i="14"/>
  <c r="CL29" i="14" s="1"/>
  <c r="CL21" i="14"/>
  <c r="CL8" i="14"/>
  <c r="CT28" i="14"/>
  <c r="CT29" i="14" s="1"/>
  <c r="CT21" i="14"/>
  <c r="AB21" i="14"/>
  <c r="AB8" i="14"/>
  <c r="AB28" i="14"/>
  <c r="AB29" i="14" s="1"/>
  <c r="AB7" i="14"/>
  <c r="BH28" i="14"/>
  <c r="BH29" i="14" s="1"/>
  <c r="BH21" i="14"/>
  <c r="BH8" i="14"/>
  <c r="BH7" i="14"/>
  <c r="CN21" i="14"/>
  <c r="CN28" i="14"/>
  <c r="CN29" i="14" s="1"/>
  <c r="CN8" i="14"/>
  <c r="CN7" i="14"/>
  <c r="AX7" i="14"/>
  <c r="Q8" i="14"/>
  <c r="CI8" i="14"/>
  <c r="C9" i="14"/>
  <c r="AA28" i="14"/>
  <c r="AA29" i="14" s="1"/>
  <c r="BP21" i="14"/>
  <c r="BP8" i="14"/>
  <c r="BP28" i="14"/>
  <c r="BP29" i="14" s="1"/>
  <c r="BP7" i="14"/>
  <c r="AQ28" i="14"/>
  <c r="AQ29" i="14" s="1"/>
  <c r="AQ21" i="14"/>
  <c r="AQ8" i="14"/>
  <c r="AQ7" i="14"/>
  <c r="CM21" i="14"/>
  <c r="CM28" i="14"/>
  <c r="CM29" i="14" s="1"/>
  <c r="CM8" i="14"/>
  <c r="CM7" i="14"/>
  <c r="AV28" i="14"/>
  <c r="AV29" i="14" s="1"/>
  <c r="H21" i="14"/>
  <c r="H28" i="14"/>
  <c r="H29" i="14" s="1"/>
  <c r="P21" i="14"/>
  <c r="P28" i="14"/>
  <c r="P29" i="14" s="1"/>
  <c r="X28" i="14"/>
  <c r="X29" i="14" s="1"/>
  <c r="X21" i="14"/>
  <c r="AF28" i="14"/>
  <c r="AF29" i="14" s="1"/>
  <c r="AN21" i="14"/>
  <c r="AN28" i="14"/>
  <c r="AN29" i="14" s="1"/>
  <c r="BD28" i="14"/>
  <c r="BD29" i="14" s="1"/>
  <c r="BD21" i="14"/>
  <c r="BL28" i="14"/>
  <c r="BL29" i="14" s="1"/>
  <c r="BL21" i="14"/>
  <c r="BT21" i="14"/>
  <c r="BT28" i="14"/>
  <c r="BT29" i="14" s="1"/>
  <c r="CB21" i="14"/>
  <c r="CB8" i="14"/>
  <c r="CB28" i="14"/>
  <c r="CB29" i="14" s="1"/>
  <c r="CJ28" i="14"/>
  <c r="CJ29" i="14" s="1"/>
  <c r="CJ21" i="14"/>
  <c r="CJ8" i="14"/>
  <c r="CR28" i="14"/>
  <c r="CR29" i="14" s="1"/>
  <c r="CR8" i="14"/>
  <c r="CR21" i="14"/>
  <c r="BT8" i="14"/>
  <c r="BL8" i="14"/>
  <c r="C10" i="14"/>
  <c r="H7" i="14"/>
  <c r="P7" i="14"/>
  <c r="X7" i="14"/>
  <c r="AF7" i="14"/>
  <c r="AN7" i="14"/>
  <c r="AV7" i="14"/>
  <c r="BD7" i="14"/>
  <c r="BL7" i="14"/>
  <c r="BT7" i="14"/>
  <c r="CB7" i="14"/>
  <c r="CJ7" i="14"/>
  <c r="CR7" i="14"/>
  <c r="BD8" i="14"/>
  <c r="H8" i="14"/>
  <c r="P8" i="14"/>
  <c r="X8" i="14"/>
  <c r="AF8" i="14"/>
  <c r="AN8" i="14"/>
  <c r="AV8" i="14"/>
  <c r="BW8" i="10"/>
  <c r="BW28" i="10"/>
  <c r="BW29" i="10" s="1"/>
  <c r="CS8" i="10"/>
  <c r="CS28" i="10"/>
  <c r="CS29" i="10" s="1"/>
  <c r="BE21" i="10"/>
  <c r="BE28" i="10"/>
  <c r="BE29" i="10" s="1"/>
  <c r="CK8" i="10"/>
  <c r="CK28" i="10"/>
  <c r="CK29" i="10" s="1"/>
  <c r="CE8" i="10"/>
  <c r="CE7" i="10"/>
  <c r="CE21" i="10"/>
  <c r="CE28" i="10"/>
  <c r="CE29" i="10" s="1"/>
  <c r="BU21" i="10"/>
  <c r="BU28" i="10"/>
  <c r="BU29" i="10" s="1"/>
  <c r="BM8" i="10"/>
  <c r="BM28" i="10"/>
  <c r="BM29" i="10" s="1"/>
  <c r="CG8" i="10"/>
  <c r="CG28" i="10"/>
  <c r="CG29" i="10" s="1"/>
  <c r="CG7" i="10"/>
  <c r="CG21" i="10"/>
  <c r="BY8" i="10"/>
  <c r="BY7" i="10"/>
  <c r="BY21" i="10"/>
  <c r="BY28" i="10"/>
  <c r="BY29" i="10" s="1"/>
  <c r="BQ8" i="10"/>
  <c r="BQ7" i="10"/>
  <c r="BQ21" i="10"/>
  <c r="BQ28" i="10"/>
  <c r="BQ29" i="10" s="1"/>
  <c r="CO28" i="10"/>
  <c r="CO29" i="10" s="1"/>
  <c r="CC28" i="10"/>
  <c r="CC29" i="10" s="1"/>
  <c r="CO7" i="10"/>
  <c r="BI21" i="10"/>
  <c r="BI28" i="10"/>
  <c r="BI29" i="10" s="1"/>
  <c r="AW28" i="10"/>
  <c r="AW29" i="10" s="1"/>
  <c r="CO21" i="10"/>
  <c r="CP8" i="13"/>
  <c r="CP7" i="13"/>
  <c r="CP21" i="13"/>
  <c r="CP28" i="13"/>
  <c r="CP29" i="13" s="1"/>
  <c r="BR8" i="13"/>
  <c r="BR21" i="13"/>
  <c r="BR28" i="13"/>
  <c r="BR29" i="13" s="1"/>
  <c r="BR7" i="13"/>
  <c r="CO8" i="13"/>
  <c r="CO7" i="13"/>
  <c r="CO21" i="13"/>
  <c r="CO28" i="13"/>
  <c r="CO29" i="13" s="1"/>
  <c r="BQ8" i="13"/>
  <c r="BQ21" i="13"/>
  <c r="BQ28" i="13"/>
  <c r="BQ29" i="13" s="1"/>
  <c r="BQ7" i="13"/>
  <c r="BA8" i="13"/>
  <c r="BA7" i="13"/>
  <c r="BA21" i="13"/>
  <c r="BA28" i="13"/>
  <c r="BA29" i="13" s="1"/>
  <c r="CM28" i="13"/>
  <c r="CM29" i="13" s="1"/>
  <c r="BW8" i="13"/>
  <c r="BW7" i="13"/>
  <c r="BW21" i="13"/>
  <c r="BW28" i="13"/>
  <c r="BW29" i="13" s="1"/>
  <c r="BO8" i="13"/>
  <c r="BO7" i="13"/>
  <c r="BO21" i="13"/>
  <c r="BO28" i="13"/>
  <c r="BO29" i="13" s="1"/>
  <c r="AY8" i="13"/>
  <c r="AY7" i="13"/>
  <c r="AY21" i="13"/>
  <c r="AY28" i="13"/>
  <c r="AY29" i="13" s="1"/>
  <c r="CE7" i="13"/>
  <c r="BI7" i="13"/>
  <c r="CH28" i="13"/>
  <c r="CH29" i="13" s="1"/>
  <c r="CH21" i="13"/>
  <c r="BZ7" i="13"/>
  <c r="BB7" i="13"/>
  <c r="CG28" i="13"/>
  <c r="CG29" i="13" s="1"/>
  <c r="CG21" i="13"/>
  <c r="BY7" i="13"/>
  <c r="BJ28" i="13"/>
  <c r="BJ29" i="13" s="1"/>
  <c r="BJ21" i="13"/>
  <c r="CE28" i="13"/>
  <c r="CE29" i="13" s="1"/>
  <c r="BI28" i="13"/>
  <c r="BI29" i="13" s="1"/>
  <c r="CE21" i="13"/>
  <c r="BI21" i="13"/>
  <c r="CT5" i="13"/>
  <c r="CL5" i="13"/>
  <c r="CL8" i="13" s="1"/>
  <c r="CD5" i="13"/>
  <c r="BV5" i="13"/>
  <c r="BV7" i="13" s="1"/>
  <c r="BN5" i="13"/>
  <c r="BN7" i="13" s="1"/>
  <c r="BF5" i="13"/>
  <c r="AX5" i="13"/>
  <c r="AX8" i="13" s="1"/>
  <c r="CS5" i="13"/>
  <c r="CS8" i="13" s="1"/>
  <c r="CK5" i="13"/>
  <c r="CK7" i="13" s="1"/>
  <c r="CC5" i="13"/>
  <c r="BU5" i="13"/>
  <c r="BM5" i="13"/>
  <c r="BM8" i="13" s="1"/>
  <c r="BE5" i="13"/>
  <c r="BE8" i="13" s="1"/>
  <c r="AW5" i="13"/>
  <c r="AW7" i="13" s="1"/>
  <c r="BC7" i="13"/>
  <c r="BC8" i="13"/>
  <c r="BG7" i="13"/>
  <c r="BL8" i="13"/>
  <c r="BL7" i="13"/>
  <c r="CA7" i="13"/>
  <c r="BG28" i="13"/>
  <c r="BG29" i="13" s="1"/>
  <c r="BG21" i="13"/>
  <c r="CQ7" i="13"/>
  <c r="CJ8" i="13"/>
  <c r="CJ7" i="13"/>
  <c r="BK7" i="13"/>
  <c r="CQ8" i="13"/>
  <c r="CN7" i="13"/>
  <c r="CN8" i="13"/>
  <c r="CF7" i="13"/>
  <c r="CF8" i="13"/>
  <c r="BH7" i="13"/>
  <c r="BH8" i="13"/>
  <c r="AZ7" i="13"/>
  <c r="AZ8" i="13"/>
  <c r="CB8" i="13"/>
  <c r="CB7" i="13"/>
  <c r="CI7" i="13"/>
  <c r="CR28" i="13"/>
  <c r="CR29" i="13" s="1"/>
  <c r="CJ28" i="13"/>
  <c r="CJ29" i="13" s="1"/>
  <c r="CB28" i="13"/>
  <c r="CB29" i="13" s="1"/>
  <c r="BT28" i="13"/>
  <c r="BT29" i="13" s="1"/>
  <c r="BL28" i="13"/>
  <c r="BL29" i="13" s="1"/>
  <c r="CJ21" i="13"/>
  <c r="CB21" i="13"/>
  <c r="BL21" i="13"/>
  <c r="CL7" i="13"/>
  <c r="CD8" i="13"/>
  <c r="CD7" i="13"/>
  <c r="BN8" i="13"/>
  <c r="BF8" i="13"/>
  <c r="BF7" i="13"/>
  <c r="CR8" i="13"/>
  <c r="CR7" i="13"/>
  <c r="BT8" i="13"/>
  <c r="BT7" i="13"/>
  <c r="CQ28" i="13"/>
  <c r="CQ29" i="13" s="1"/>
  <c r="CA28" i="13"/>
  <c r="CA29" i="13" s="1"/>
  <c r="BS28" i="13"/>
  <c r="BS29" i="13" s="1"/>
  <c r="BK28" i="13"/>
  <c r="BK29" i="13" s="1"/>
  <c r="BC28" i="13"/>
  <c r="BC29" i="13" s="1"/>
  <c r="CQ21" i="13"/>
  <c r="CA21" i="13"/>
  <c r="BK21" i="13"/>
  <c r="BC21" i="13"/>
  <c r="CA8" i="13"/>
  <c r="CC8" i="13"/>
  <c r="CC7" i="13"/>
  <c r="BU8" i="13"/>
  <c r="BU7" i="13"/>
  <c r="BE7" i="13"/>
  <c r="E7" i="11"/>
  <c r="CO7" i="11"/>
  <c r="CH8" i="11"/>
  <c r="F7" i="11"/>
  <c r="BM7" i="11"/>
  <c r="CP7" i="11"/>
  <c r="N8" i="11"/>
  <c r="AK8" i="11"/>
  <c r="BQ7" i="11"/>
  <c r="BR7" i="11"/>
  <c r="V8" i="11"/>
  <c r="AS8" i="11"/>
  <c r="BY7" i="11"/>
  <c r="BQ8" i="11"/>
  <c r="Y8" i="11"/>
  <c r="BE8" i="11"/>
  <c r="AC7" i="11"/>
  <c r="BZ8" i="11"/>
  <c r="AD7" i="11"/>
  <c r="W21" i="11"/>
  <c r="W28" i="11"/>
  <c r="W29" i="11" s="1"/>
  <c r="W8" i="11"/>
  <c r="W7" i="11"/>
  <c r="AU21" i="11"/>
  <c r="AU8" i="11"/>
  <c r="BC21" i="11"/>
  <c r="BC28" i="11"/>
  <c r="BC29" i="11" s="1"/>
  <c r="BC8" i="11"/>
  <c r="BC7" i="11"/>
  <c r="CA21" i="11"/>
  <c r="CA8" i="11"/>
  <c r="CI21" i="11"/>
  <c r="CI28" i="11"/>
  <c r="CI29" i="11" s="1"/>
  <c r="CI8" i="11"/>
  <c r="CI7" i="11"/>
  <c r="T28" i="11"/>
  <c r="T29" i="11" s="1"/>
  <c r="T21" i="11"/>
  <c r="T7" i="11"/>
  <c r="AO21" i="11"/>
  <c r="AO28" i="11"/>
  <c r="AO29" i="11" s="1"/>
  <c r="BU21" i="11"/>
  <c r="BU28" i="11"/>
  <c r="BU29" i="11" s="1"/>
  <c r="CQ21" i="11"/>
  <c r="CQ28" i="11"/>
  <c r="CQ29" i="11" s="1"/>
  <c r="CQ8" i="11"/>
  <c r="K21" i="11"/>
  <c r="K28" i="11"/>
  <c r="K29" i="11" s="1"/>
  <c r="K8" i="11"/>
  <c r="K7" i="11"/>
  <c r="AF21" i="11"/>
  <c r="AF28" i="11"/>
  <c r="AF29" i="11" s="1"/>
  <c r="AF7" i="11"/>
  <c r="AQ21" i="11"/>
  <c r="AQ28" i="11"/>
  <c r="AQ29" i="11" s="1"/>
  <c r="AQ8" i="11"/>
  <c r="AQ7" i="11"/>
  <c r="BL21" i="11"/>
  <c r="BL28" i="11"/>
  <c r="BL29" i="11" s="1"/>
  <c r="BL7" i="11"/>
  <c r="BW21" i="11"/>
  <c r="BW28" i="11"/>
  <c r="BW29" i="11" s="1"/>
  <c r="BW8" i="11"/>
  <c r="BW7" i="11"/>
  <c r="CR21" i="11"/>
  <c r="CR28" i="11"/>
  <c r="CR29" i="11" s="1"/>
  <c r="CR7" i="11"/>
  <c r="AO8" i="11"/>
  <c r="BB8" i="11"/>
  <c r="G21" i="11"/>
  <c r="G28" i="11"/>
  <c r="G29" i="11" s="1"/>
  <c r="G8" i="11"/>
  <c r="I21" i="11"/>
  <c r="I28" i="11"/>
  <c r="I29" i="11" s="1"/>
  <c r="AE21" i="11"/>
  <c r="AE28" i="11"/>
  <c r="AE29" i="11" s="1"/>
  <c r="AE8" i="11"/>
  <c r="AZ28" i="11"/>
  <c r="AZ29" i="11" s="1"/>
  <c r="AZ21" i="11"/>
  <c r="AZ7" i="11"/>
  <c r="BK21" i="11"/>
  <c r="BK28" i="11"/>
  <c r="BK29" i="11" s="1"/>
  <c r="BK8" i="11"/>
  <c r="CF28" i="11"/>
  <c r="CF29" i="11" s="1"/>
  <c r="CF21" i="11"/>
  <c r="CF7" i="11"/>
  <c r="BU7" i="11"/>
  <c r="L28" i="11"/>
  <c r="L29" i="11" s="1"/>
  <c r="L21" i="11"/>
  <c r="L7" i="11"/>
  <c r="AG21" i="11"/>
  <c r="AG28" i="11"/>
  <c r="AG29" i="11" s="1"/>
  <c r="AR7" i="11"/>
  <c r="BM21" i="11"/>
  <c r="BM28" i="11"/>
  <c r="BM29" i="11" s="1"/>
  <c r="BX28" i="11"/>
  <c r="BX29" i="11" s="1"/>
  <c r="BX21" i="11"/>
  <c r="BX7" i="11"/>
  <c r="CS21" i="11"/>
  <c r="CS28" i="11"/>
  <c r="CS29" i="11" s="1"/>
  <c r="AL7" i="11"/>
  <c r="BK7" i="11"/>
  <c r="CC8" i="11"/>
  <c r="AW21" i="11"/>
  <c r="AW28" i="11"/>
  <c r="AW29" i="11" s="1"/>
  <c r="X21" i="11"/>
  <c r="X28" i="11"/>
  <c r="X29" i="11" s="1"/>
  <c r="X7" i="11"/>
  <c r="BO21" i="11"/>
  <c r="BO28" i="11"/>
  <c r="BO29" i="11" s="1"/>
  <c r="BO8" i="11"/>
  <c r="BO7" i="11"/>
  <c r="CJ21" i="11"/>
  <c r="CJ28" i="11"/>
  <c r="CJ29" i="11" s="1"/>
  <c r="CJ7" i="11"/>
  <c r="CU21" i="11"/>
  <c r="CU28" i="11"/>
  <c r="CU29" i="11" s="1"/>
  <c r="CU8" i="11"/>
  <c r="CU7" i="11"/>
  <c r="R28" i="11"/>
  <c r="R29" i="11" s="1"/>
  <c r="R21" i="11"/>
  <c r="R8" i="11"/>
  <c r="Z28" i="11"/>
  <c r="Z29" i="11" s="1"/>
  <c r="Z21" i="11"/>
  <c r="Z8" i="11"/>
  <c r="AH28" i="11"/>
  <c r="AH29" i="11" s="1"/>
  <c r="AH21" i="11"/>
  <c r="AH8" i="11"/>
  <c r="AP28" i="11"/>
  <c r="AP29" i="11" s="1"/>
  <c r="AP21" i="11"/>
  <c r="AP8" i="11"/>
  <c r="AX28" i="11"/>
  <c r="AX29" i="11" s="1"/>
  <c r="AX21" i="11"/>
  <c r="AX8" i="11"/>
  <c r="BF28" i="11"/>
  <c r="BF29" i="11" s="1"/>
  <c r="BF21" i="11"/>
  <c r="BF8" i="11"/>
  <c r="BN28" i="11"/>
  <c r="BN29" i="11" s="1"/>
  <c r="BN21" i="11"/>
  <c r="BN8" i="11"/>
  <c r="CD28" i="11"/>
  <c r="CD29" i="11" s="1"/>
  <c r="CD21" i="11"/>
  <c r="CD8" i="11"/>
  <c r="CL28" i="11"/>
  <c r="CL29" i="11" s="1"/>
  <c r="CL21" i="11"/>
  <c r="CL8" i="11"/>
  <c r="CT28" i="11"/>
  <c r="CT29" i="11" s="1"/>
  <c r="CT21" i="11"/>
  <c r="CT8" i="11"/>
  <c r="Z7" i="11"/>
  <c r="CL7" i="11"/>
  <c r="T8" i="11"/>
  <c r="CF8" i="11"/>
  <c r="AB28" i="11"/>
  <c r="AB29" i="11" s="1"/>
  <c r="AB21" i="11"/>
  <c r="AB7" i="11"/>
  <c r="C21" i="11"/>
  <c r="C28" i="11"/>
  <c r="C29" i="11" s="1"/>
  <c r="C8" i="11"/>
  <c r="C7" i="11"/>
  <c r="BD21" i="11"/>
  <c r="BD28" i="11"/>
  <c r="BD29" i="11" s="1"/>
  <c r="BD7" i="11"/>
  <c r="J28" i="11"/>
  <c r="J29" i="11" s="1"/>
  <c r="J21" i="11"/>
  <c r="J8" i="11"/>
  <c r="BV28" i="11"/>
  <c r="BV29" i="11" s="1"/>
  <c r="BV21" i="11"/>
  <c r="BV8" i="11"/>
  <c r="D28" i="11"/>
  <c r="D29" i="11" s="1"/>
  <c r="D21" i="11"/>
  <c r="D7" i="11"/>
  <c r="Y21" i="11"/>
  <c r="Y28" i="11"/>
  <c r="Y29" i="11" s="1"/>
  <c r="AJ28" i="11"/>
  <c r="AJ29" i="11" s="1"/>
  <c r="BE21" i="11"/>
  <c r="BE28" i="11"/>
  <c r="BE29" i="11" s="1"/>
  <c r="BP28" i="11"/>
  <c r="BP29" i="11" s="1"/>
  <c r="BP7" i="11"/>
  <c r="BP21" i="11"/>
  <c r="CK21" i="11"/>
  <c r="CK28" i="11"/>
  <c r="CK29" i="11" s="1"/>
  <c r="AO7" i="11"/>
  <c r="BN7" i="11"/>
  <c r="H8" i="11"/>
  <c r="AG8" i="11"/>
  <c r="CS8" i="11"/>
  <c r="P21" i="11"/>
  <c r="P28" i="11"/>
  <c r="P29" i="11" s="1"/>
  <c r="P7" i="11"/>
  <c r="AA21" i="11"/>
  <c r="AA28" i="11"/>
  <c r="AA29" i="11" s="1"/>
  <c r="AA8" i="11"/>
  <c r="AA7" i="11"/>
  <c r="AV21" i="11"/>
  <c r="AV28" i="11"/>
  <c r="AV29" i="11" s="1"/>
  <c r="AV7" i="11"/>
  <c r="BG21" i="11"/>
  <c r="BG28" i="11"/>
  <c r="BG29" i="11" s="1"/>
  <c r="BG8" i="11"/>
  <c r="BG7" i="11"/>
  <c r="CB21" i="11"/>
  <c r="CB28" i="11"/>
  <c r="CB29" i="11" s="1"/>
  <c r="CB7" i="11"/>
  <c r="CM21" i="11"/>
  <c r="CM28" i="11"/>
  <c r="CM29" i="11" s="1"/>
  <c r="CM8" i="11"/>
  <c r="CM7" i="11"/>
  <c r="AV8" i="11"/>
  <c r="AM21" i="11"/>
  <c r="AM28" i="11"/>
  <c r="AM29" i="11" s="1"/>
  <c r="AM8" i="11"/>
  <c r="BH28" i="11"/>
  <c r="BH29" i="11" s="1"/>
  <c r="BH21" i="11"/>
  <c r="BH7" i="11"/>
  <c r="BS21" i="11"/>
  <c r="BS28" i="11"/>
  <c r="BS29" i="11" s="1"/>
  <c r="BS8" i="11"/>
  <c r="CN28" i="11"/>
  <c r="CN29" i="11" s="1"/>
  <c r="CN21" i="11"/>
  <c r="CN7" i="11"/>
  <c r="AW8" i="11"/>
  <c r="C9" i="11"/>
  <c r="CC21" i="11"/>
  <c r="CC28" i="11"/>
  <c r="CC29" i="11" s="1"/>
  <c r="H21" i="11"/>
  <c r="H28" i="11"/>
  <c r="H29" i="11" s="1"/>
  <c r="H7" i="11"/>
  <c r="AN21" i="11"/>
  <c r="AN28" i="11"/>
  <c r="AN29" i="11" s="1"/>
  <c r="AN7" i="11"/>
  <c r="AY21" i="11"/>
  <c r="AY28" i="11"/>
  <c r="AY29" i="11" s="1"/>
  <c r="AY8" i="11"/>
  <c r="AY7" i="11"/>
  <c r="BT21" i="11"/>
  <c r="BT28" i="11"/>
  <c r="BT29" i="11" s="1"/>
  <c r="BT7" i="11"/>
  <c r="CE21" i="11"/>
  <c r="CE28" i="11"/>
  <c r="CE29" i="11" s="1"/>
  <c r="CE8" i="11"/>
  <c r="CE7" i="11"/>
  <c r="F28" i="11"/>
  <c r="F29" i="11" s="1"/>
  <c r="F21" i="11"/>
  <c r="N28" i="11"/>
  <c r="N29" i="11" s="1"/>
  <c r="N21" i="11"/>
  <c r="V28" i="11"/>
  <c r="V29" i="11" s="1"/>
  <c r="V21" i="11"/>
  <c r="AD28" i="11"/>
  <c r="AD29" i="11" s="1"/>
  <c r="AD21" i="11"/>
  <c r="AL28" i="11"/>
  <c r="AL29" i="11" s="1"/>
  <c r="AT28" i="11"/>
  <c r="AT29" i="11" s="1"/>
  <c r="AT21" i="11"/>
  <c r="BB28" i="11"/>
  <c r="BB29" i="11" s="1"/>
  <c r="BB21" i="11"/>
  <c r="BJ28" i="11"/>
  <c r="BJ29" i="11" s="1"/>
  <c r="BJ21" i="11"/>
  <c r="BR28" i="11"/>
  <c r="BR29" i="11" s="1"/>
  <c r="BR21" i="11"/>
  <c r="BZ28" i="11"/>
  <c r="BZ29" i="11" s="1"/>
  <c r="BZ21" i="11"/>
  <c r="CH28" i="11"/>
  <c r="CH29" i="11" s="1"/>
  <c r="CH21" i="11"/>
  <c r="CP28" i="11"/>
  <c r="CP29" i="11" s="1"/>
  <c r="CP21" i="11"/>
  <c r="G7" i="11"/>
  <c r="AT7" i="11"/>
  <c r="BF7" i="11"/>
  <c r="BS7" i="11"/>
  <c r="AL8" i="11"/>
  <c r="AZ8" i="11"/>
  <c r="E21" i="11"/>
  <c r="E28" i="11"/>
  <c r="E29" i="11" s="1"/>
  <c r="M21" i="11"/>
  <c r="M28" i="11"/>
  <c r="M29" i="11" s="1"/>
  <c r="U21" i="11"/>
  <c r="U28" i="11"/>
  <c r="U29" i="11" s="1"/>
  <c r="AC21" i="11"/>
  <c r="AC28" i="11"/>
  <c r="AC29" i="11" s="1"/>
  <c r="AK21" i="11"/>
  <c r="AK28" i="11"/>
  <c r="AK29" i="11" s="1"/>
  <c r="AS21" i="11"/>
  <c r="AS28" i="11"/>
  <c r="AS29" i="11" s="1"/>
  <c r="BA21" i="11"/>
  <c r="BA28" i="11"/>
  <c r="BA29" i="11" s="1"/>
  <c r="BI21" i="11"/>
  <c r="BI28" i="11"/>
  <c r="BI29" i="11" s="1"/>
  <c r="BQ21" i="11"/>
  <c r="BY21" i="11"/>
  <c r="BY28" i="11"/>
  <c r="BY29" i="11" s="1"/>
  <c r="CG21" i="11"/>
  <c r="CG28" i="11"/>
  <c r="CG29" i="11" s="1"/>
  <c r="CO21" i="11"/>
  <c r="CO28" i="11"/>
  <c r="CO29" i="11" s="1"/>
  <c r="C10" i="11"/>
  <c r="BO28" i="10"/>
  <c r="BO29" i="10" s="1"/>
  <c r="CM21" i="10"/>
  <c r="BW21" i="10"/>
  <c r="BW7" i="10"/>
  <c r="CA8" i="10"/>
  <c r="CU28" i="10"/>
  <c r="CU29" i="10" s="1"/>
  <c r="CU7" i="10"/>
  <c r="BG28" i="10"/>
  <c r="BG29" i="10" s="1"/>
  <c r="CU21" i="10"/>
  <c r="CM7" i="10"/>
  <c r="BG7" i="10"/>
  <c r="CP7" i="10"/>
  <c r="CP8" i="10"/>
  <c r="CH7" i="10"/>
  <c r="CH8" i="10"/>
  <c r="BR7" i="10"/>
  <c r="BR8" i="10"/>
  <c r="BU8" i="10"/>
  <c r="BS8" i="10"/>
  <c r="BP8" i="10"/>
  <c r="BH7" i="10"/>
  <c r="AZ7" i="10"/>
  <c r="AZ8" i="10"/>
  <c r="CS21" i="10"/>
  <c r="CK21" i="10"/>
  <c r="BM21" i="10"/>
  <c r="CJ28" i="10"/>
  <c r="CJ29" i="10" s="1"/>
  <c r="CB28" i="10"/>
  <c r="CB29" i="10" s="1"/>
  <c r="BT28" i="10"/>
  <c r="BT29" i="10" s="1"/>
  <c r="BL28" i="10"/>
  <c r="BL29" i="10" s="1"/>
  <c r="AV28" i="10"/>
  <c r="AV29" i="10" s="1"/>
  <c r="CQ8" i="10"/>
  <c r="CT8" i="10"/>
  <c r="CT7" i="10"/>
  <c r="CL8" i="10"/>
  <c r="CL7" i="10"/>
  <c r="CD8" i="10"/>
  <c r="CD7" i="10"/>
  <c r="BV8" i="10"/>
  <c r="BV7" i="10"/>
  <c r="BN8" i="10"/>
  <c r="BN7" i="10"/>
  <c r="BF8" i="10"/>
  <c r="BF7" i="10"/>
  <c r="AX8" i="10"/>
  <c r="AX7" i="10"/>
  <c r="CQ28" i="10"/>
  <c r="CQ29" i="10" s="1"/>
  <c r="CI28" i="10"/>
  <c r="CI29" i="10" s="1"/>
  <c r="CA28" i="10"/>
  <c r="CA29" i="10" s="1"/>
  <c r="BS28" i="10"/>
  <c r="BS29" i="10" s="1"/>
  <c r="CQ21" i="10"/>
  <c r="CI21" i="10"/>
  <c r="CA21" i="10"/>
  <c r="BS21" i="10"/>
  <c r="BK21" i="10"/>
  <c r="CH28" i="10"/>
  <c r="CH29" i="10" s="1"/>
  <c r="CP21" i="10"/>
  <c r="BZ21" i="10"/>
  <c r="BR21" i="10"/>
  <c r="CI8" i="10"/>
  <c r="CB8" i="10"/>
  <c r="BT8" i="10"/>
  <c r="BL8" i="10"/>
  <c r="BL7" i="10"/>
  <c r="BD8" i="10"/>
  <c r="BD7" i="10"/>
  <c r="AV7" i="10"/>
  <c r="CS7" i="10"/>
  <c r="CK7" i="10"/>
  <c r="CC7" i="10"/>
  <c r="BU7" i="10"/>
  <c r="BM7" i="10"/>
  <c r="BE8" i="10"/>
  <c r="BE7" i="10"/>
  <c r="AW8" i="10"/>
  <c r="AW7" i="10"/>
  <c r="CP28" i="10"/>
  <c r="CP29" i="10" s="1"/>
  <c r="BZ28" i="10"/>
  <c r="BZ29" i="10" s="1"/>
  <c r="BR28" i="10"/>
  <c r="BR29" i="10" s="1"/>
  <c r="CH21" i="10"/>
  <c r="CC8" i="10"/>
  <c r="AL8" i="5"/>
  <c r="CQ8" i="5"/>
  <c r="BS7" i="5"/>
  <c r="CQ7" i="5"/>
  <c r="BR8" i="5"/>
  <c r="CA8" i="5"/>
  <c r="AL29" i="5"/>
  <c r="BE21" i="5"/>
  <c r="BE8" i="5"/>
  <c r="BE7" i="5"/>
  <c r="BF21" i="5"/>
  <c r="BF7" i="5"/>
  <c r="BF8" i="5"/>
  <c r="BN21" i="5"/>
  <c r="BN7" i="5"/>
  <c r="BN8" i="5"/>
  <c r="S28" i="5"/>
  <c r="S21" i="5"/>
  <c r="S8" i="5"/>
  <c r="S7" i="5"/>
  <c r="AI28" i="5"/>
  <c r="AI21" i="5"/>
  <c r="AI8" i="5"/>
  <c r="AI7" i="5"/>
  <c r="AQ28" i="5"/>
  <c r="AQ21" i="5"/>
  <c r="AQ8" i="5"/>
  <c r="AQ7" i="5"/>
  <c r="BO21" i="5"/>
  <c r="BO8" i="5"/>
  <c r="BO7" i="5"/>
  <c r="BW21" i="5"/>
  <c r="BW8" i="5"/>
  <c r="BW7" i="5"/>
  <c r="CE21" i="5"/>
  <c r="CE8" i="5"/>
  <c r="CE7" i="5"/>
  <c r="CU21" i="5"/>
  <c r="CU8" i="5"/>
  <c r="CU7" i="5"/>
  <c r="AW21" i="5"/>
  <c r="AW28" i="5"/>
  <c r="AW8" i="5"/>
  <c r="AW7" i="5"/>
  <c r="K28" i="5"/>
  <c r="K8" i="5"/>
  <c r="K21" i="5"/>
  <c r="K7" i="5"/>
  <c r="T28" i="5"/>
  <c r="T21" i="5"/>
  <c r="T8" i="5"/>
  <c r="T7" i="5"/>
  <c r="BX21" i="5"/>
  <c r="BX8" i="5"/>
  <c r="BX7" i="5"/>
  <c r="CF21" i="5"/>
  <c r="CF8" i="5"/>
  <c r="CF7" i="5"/>
  <c r="N21" i="5"/>
  <c r="N28" i="5"/>
  <c r="N7" i="5"/>
  <c r="BH21" i="5"/>
  <c r="BH8" i="5"/>
  <c r="BH7" i="5"/>
  <c r="H28" i="5"/>
  <c r="H21" i="5"/>
  <c r="H8" i="5"/>
  <c r="X28" i="5"/>
  <c r="X21" i="5"/>
  <c r="X8" i="5"/>
  <c r="AN28" i="5"/>
  <c r="AN21" i="5"/>
  <c r="AN8" i="5"/>
  <c r="CB21" i="5"/>
  <c r="CB8" i="5"/>
  <c r="CJ21" i="5"/>
  <c r="CJ8" i="5"/>
  <c r="AE7" i="5"/>
  <c r="CD8" i="5"/>
  <c r="F28" i="5"/>
  <c r="F21" i="5"/>
  <c r="F7" i="5"/>
  <c r="O28" i="5"/>
  <c r="O21" i="5"/>
  <c r="Y21" i="5"/>
  <c r="Y28" i="5"/>
  <c r="Y8" i="5"/>
  <c r="Y7" i="5"/>
  <c r="AH28" i="5"/>
  <c r="AH21" i="5"/>
  <c r="AH7" i="5"/>
  <c r="AZ21" i="5"/>
  <c r="AZ8" i="5"/>
  <c r="AZ7" i="5"/>
  <c r="BI21" i="5"/>
  <c r="BI8" i="5"/>
  <c r="BI7" i="5"/>
  <c r="BR7" i="5"/>
  <c r="CK21" i="5"/>
  <c r="CK8" i="5"/>
  <c r="CK7" i="5"/>
  <c r="CT21" i="5"/>
  <c r="CT7" i="5"/>
  <c r="BK8" i="5"/>
  <c r="V21" i="5"/>
  <c r="V28" i="5"/>
  <c r="V7" i="5"/>
  <c r="BY21" i="5"/>
  <c r="BY8" i="5"/>
  <c r="BY7" i="5"/>
  <c r="W28" i="5"/>
  <c r="W21" i="5"/>
  <c r="BZ21" i="5"/>
  <c r="BZ7" i="5"/>
  <c r="CS21" i="5"/>
  <c r="CS8" i="5"/>
  <c r="CS7" i="5"/>
  <c r="AF28" i="5"/>
  <c r="AF21" i="5"/>
  <c r="AF8" i="5"/>
  <c r="BD21" i="5"/>
  <c r="BD8" i="5"/>
  <c r="CR21" i="5"/>
  <c r="CR8" i="5"/>
  <c r="G28" i="5"/>
  <c r="G21" i="5"/>
  <c r="Q21" i="5"/>
  <c r="Q28" i="5"/>
  <c r="Q8" i="5"/>
  <c r="Q7" i="5"/>
  <c r="Z21" i="5"/>
  <c r="Z28" i="5"/>
  <c r="Z7" i="5"/>
  <c r="AR28" i="5"/>
  <c r="AR21" i="5"/>
  <c r="AR8" i="5"/>
  <c r="AR7" i="5"/>
  <c r="BA21" i="5"/>
  <c r="BA8" i="5"/>
  <c r="BA7" i="5"/>
  <c r="BJ21" i="5"/>
  <c r="BJ7" i="5"/>
  <c r="CC21" i="5"/>
  <c r="CC8" i="5"/>
  <c r="CC7" i="5"/>
  <c r="CL21" i="5"/>
  <c r="CL7" i="5"/>
  <c r="O7" i="5"/>
  <c r="BD7" i="5"/>
  <c r="CA7" i="5"/>
  <c r="W8" i="5"/>
  <c r="AO21" i="5"/>
  <c r="AO28" i="5"/>
  <c r="AO8" i="5"/>
  <c r="AO7" i="5"/>
  <c r="M21" i="5"/>
  <c r="M8" i="5"/>
  <c r="M28" i="5"/>
  <c r="M7" i="5"/>
  <c r="BG21" i="5"/>
  <c r="BG8" i="5"/>
  <c r="AG21" i="5"/>
  <c r="AG28" i="5"/>
  <c r="AG8" i="5"/>
  <c r="AG7" i="5"/>
  <c r="AP21" i="5"/>
  <c r="AP28" i="5"/>
  <c r="AP7" i="5"/>
  <c r="CI21" i="5"/>
  <c r="BT21" i="5"/>
  <c r="BT8" i="5"/>
  <c r="R28" i="5"/>
  <c r="R21" i="5"/>
  <c r="R7" i="5"/>
  <c r="AS21" i="5"/>
  <c r="AS28" i="5"/>
  <c r="AS8" i="5"/>
  <c r="AS7" i="5"/>
  <c r="BU21" i="5"/>
  <c r="BU8" i="5"/>
  <c r="BU7" i="5"/>
  <c r="CV21" i="5"/>
  <c r="CV8" i="5"/>
  <c r="CV7" i="5"/>
  <c r="AB28" i="5"/>
  <c r="AB21" i="5"/>
  <c r="AB8" i="5"/>
  <c r="AB7" i="5"/>
  <c r="BC21" i="5"/>
  <c r="BM21" i="5"/>
  <c r="BM8" i="5"/>
  <c r="BM7" i="5"/>
  <c r="BV21" i="5"/>
  <c r="BV7" i="5"/>
  <c r="CN21" i="5"/>
  <c r="CN8" i="5"/>
  <c r="CN7" i="5"/>
  <c r="CW21" i="5"/>
  <c r="CW8" i="5"/>
  <c r="CW7" i="5"/>
  <c r="AN7" i="5"/>
  <c r="G8" i="5"/>
  <c r="BS8" i="5"/>
  <c r="F10" i="5"/>
  <c r="BP21" i="5"/>
  <c r="BP8" i="5"/>
  <c r="BP7" i="5"/>
  <c r="BQ21" i="5"/>
  <c r="BQ8" i="5"/>
  <c r="BQ7" i="5"/>
  <c r="AV28" i="5"/>
  <c r="AV21" i="5"/>
  <c r="AV8" i="5"/>
  <c r="I21" i="5"/>
  <c r="I28" i="5"/>
  <c r="I8" i="5"/>
  <c r="AJ28" i="5"/>
  <c r="AJ21" i="5"/>
  <c r="AJ8" i="5"/>
  <c r="AJ7" i="5"/>
  <c r="BK21" i="5"/>
  <c r="CM21" i="5"/>
  <c r="CM8" i="5"/>
  <c r="CB7" i="5"/>
  <c r="J21" i="5"/>
  <c r="J28" i="5"/>
  <c r="J7" i="5"/>
  <c r="AT21" i="5"/>
  <c r="AT28" i="5"/>
  <c r="AT7" i="5"/>
  <c r="AC28" i="5"/>
  <c r="AC8" i="5"/>
  <c r="AC7" i="5"/>
  <c r="AL21" i="5"/>
  <c r="AL7" i="5"/>
  <c r="AU28" i="5"/>
  <c r="AU21" i="5"/>
  <c r="CO21" i="5"/>
  <c r="CO8" i="5"/>
  <c r="CO7" i="5"/>
  <c r="W7" i="5"/>
  <c r="CI7" i="5"/>
  <c r="J8" i="5"/>
  <c r="BV8" i="5"/>
  <c r="AE28" i="5"/>
  <c r="AE21" i="5"/>
  <c r="AY21" i="5"/>
  <c r="AY8" i="5"/>
  <c r="P28" i="5"/>
  <c r="P21" i="5"/>
  <c r="P8" i="5"/>
  <c r="BL21" i="5"/>
  <c r="BL8" i="5"/>
  <c r="AA28" i="5"/>
  <c r="AA8" i="5"/>
  <c r="AA21" i="5"/>
  <c r="BB7" i="5"/>
  <c r="BB21" i="5"/>
  <c r="CD7" i="5"/>
  <c r="BG7" i="5"/>
  <c r="AK21" i="5"/>
  <c r="AK28" i="5"/>
  <c r="AK8" i="5"/>
  <c r="AK7" i="5"/>
  <c r="L28" i="5"/>
  <c r="L21" i="5"/>
  <c r="L8" i="5"/>
  <c r="L7" i="5"/>
  <c r="U21" i="5"/>
  <c r="U28" i="5"/>
  <c r="U8" i="5"/>
  <c r="U7" i="5"/>
  <c r="AD28" i="5"/>
  <c r="AD21" i="5"/>
  <c r="AD7" i="5"/>
  <c r="AM28" i="5"/>
  <c r="AM21" i="5"/>
  <c r="CG21" i="5"/>
  <c r="CG8" i="5"/>
  <c r="CG7" i="5"/>
  <c r="G7" i="5"/>
  <c r="X7" i="5"/>
  <c r="AU7" i="5"/>
  <c r="CJ7" i="5"/>
  <c r="N8" i="5"/>
  <c r="AH8" i="5"/>
  <c r="BC8" i="5"/>
  <c r="BZ8" i="5"/>
  <c r="CT8" i="5"/>
  <c r="AX21" i="5"/>
  <c r="AX7" i="5"/>
  <c r="CH21" i="5"/>
  <c r="CP21" i="5"/>
  <c r="E26" i="5"/>
  <c r="CH7" i="5"/>
  <c r="CP7" i="5"/>
  <c r="BX8" i="2"/>
  <c r="BX21" i="2"/>
  <c r="BX7" i="2"/>
  <c r="CE8" i="2"/>
  <c r="CE21" i="2"/>
  <c r="CE7" i="2"/>
  <c r="AY7" i="2"/>
  <c r="AY8" i="2"/>
  <c r="AY21" i="2"/>
  <c r="BG8" i="2"/>
  <c r="BG21" i="2"/>
  <c r="BG7" i="2"/>
  <c r="CU21" i="2"/>
  <c r="CU7" i="2"/>
  <c r="CU8" i="2"/>
  <c r="BW8" i="2"/>
  <c r="BW21" i="2"/>
  <c r="BW7" i="2"/>
  <c r="BM8" i="2"/>
  <c r="BM21" i="2"/>
  <c r="CM7" i="2"/>
  <c r="CM21" i="2"/>
  <c r="CM8" i="2"/>
  <c r="BO21" i="2"/>
  <c r="BO7" i="2"/>
  <c r="BO8" i="2"/>
  <c r="CS8" i="2"/>
  <c r="CS21" i="2"/>
  <c r="CC8" i="2"/>
  <c r="CC21" i="2"/>
  <c r="AW8" i="2"/>
  <c r="AW21" i="2"/>
  <c r="CP21" i="2"/>
  <c r="CP7" i="2"/>
  <c r="CP8" i="2"/>
  <c r="CH7" i="2"/>
  <c r="CH8" i="2"/>
  <c r="CH21" i="2"/>
  <c r="BZ8" i="2"/>
  <c r="BZ21" i="2"/>
  <c r="BZ7" i="2"/>
  <c r="BJ7" i="2"/>
  <c r="BJ8" i="2"/>
  <c r="BJ21" i="2"/>
  <c r="CN8" i="2"/>
  <c r="CN7" i="2"/>
  <c r="CN21" i="2"/>
  <c r="BH8" i="2"/>
  <c r="BH7" i="2"/>
  <c r="BH21" i="2"/>
  <c r="AV8" i="2"/>
  <c r="CO21" i="2"/>
  <c r="CG21" i="2"/>
  <c r="BY21" i="2"/>
  <c r="BQ21" i="2"/>
  <c r="BI21" i="2"/>
  <c r="BA21" i="2"/>
  <c r="CJ8" i="2"/>
  <c r="CF21" i="2"/>
  <c r="BP21" i="2"/>
  <c r="AZ21" i="2"/>
  <c r="BL8" i="2"/>
  <c r="AZ7" i="2"/>
  <c r="CR8" i="2"/>
  <c r="CF7" i="2"/>
  <c r="CI8" i="2"/>
  <c r="CI7" i="2"/>
  <c r="BS8" i="2"/>
  <c r="BS7" i="2"/>
  <c r="BC8" i="2"/>
  <c r="BC7" i="2"/>
  <c r="CO8" i="2"/>
  <c r="BY8" i="2"/>
  <c r="BI8" i="2"/>
  <c r="CS7" i="2"/>
  <c r="CC7" i="2"/>
  <c r="BM7" i="2"/>
  <c r="AW7" i="2"/>
  <c r="CQ8" i="2"/>
  <c r="CQ7" i="2"/>
  <c r="CA8" i="2"/>
  <c r="CA7" i="2"/>
  <c r="BK8" i="2"/>
  <c r="BK7" i="2"/>
  <c r="CT7" i="2"/>
  <c r="CT8" i="2"/>
  <c r="CL7" i="2"/>
  <c r="CL8" i="2"/>
  <c r="CD7" i="2"/>
  <c r="CD8" i="2"/>
  <c r="BV7" i="2"/>
  <c r="BV8" i="2"/>
  <c r="BN7" i="2"/>
  <c r="BN8" i="2"/>
  <c r="BF7" i="2"/>
  <c r="BF8" i="2"/>
  <c r="AX7" i="2"/>
  <c r="AX8" i="2"/>
  <c r="CG8" i="2"/>
  <c r="BQ8" i="2"/>
  <c r="BA8" i="2"/>
  <c r="CK7" i="2"/>
  <c r="BU7" i="2"/>
  <c r="BE7" i="2"/>
  <c r="E7" i="5" l="1"/>
  <c r="E8" i="5"/>
  <c r="E28" i="5"/>
  <c r="AX28" i="5" s="1"/>
  <c r="E21" i="5"/>
  <c r="CS7" i="13"/>
  <c r="AX28" i="10"/>
  <c r="AX29" i="10" s="1"/>
  <c r="AX21" i="10"/>
  <c r="CL28" i="10"/>
  <c r="CL29" i="10" s="1"/>
  <c r="CL21" i="10"/>
  <c r="E25" i="5"/>
  <c r="E16" i="5" s="1"/>
  <c r="E11" i="5"/>
  <c r="I11" i="7"/>
  <c r="F26" i="5"/>
  <c r="F17" i="5" s="1"/>
  <c r="AV28" i="13"/>
  <c r="AV29" i="13" s="1"/>
  <c r="AV7" i="13"/>
  <c r="BP8" i="13"/>
  <c r="CM21" i="13"/>
  <c r="BX21" i="13"/>
  <c r="BX28" i="13"/>
  <c r="BX29" i="13" s="1"/>
  <c r="BJ7" i="10"/>
  <c r="BC28" i="10"/>
  <c r="BC29" i="10" s="1"/>
  <c r="AR28" i="11"/>
  <c r="AR29" i="11" s="1"/>
  <c r="BS21" i="13"/>
  <c r="CI28" i="13"/>
  <c r="CI29" i="13" s="1"/>
  <c r="BD28" i="13"/>
  <c r="BD29" i="13" s="1"/>
  <c r="CM8" i="13"/>
  <c r="BA28" i="10"/>
  <c r="BA29" i="10" s="1"/>
  <c r="BC7" i="14"/>
  <c r="AV21" i="10"/>
  <c r="I3" i="12"/>
  <c r="I2" i="12" s="1"/>
  <c r="CF28" i="13"/>
  <c r="CF29" i="13" s="1"/>
  <c r="CF21" i="13"/>
  <c r="BC8" i="10"/>
  <c r="BK28" i="10"/>
  <c r="BK29" i="10" s="1"/>
  <c r="AI7" i="11"/>
  <c r="Q28" i="11"/>
  <c r="Q29" i="11" s="1"/>
  <c r="BS8" i="13"/>
  <c r="BX8" i="13"/>
  <c r="CU28" i="13"/>
  <c r="CU29" i="13" s="1"/>
  <c r="BA7" i="10"/>
  <c r="BC8" i="14"/>
  <c r="CN28" i="13"/>
  <c r="CN29" i="13" s="1"/>
  <c r="CN21" i="13"/>
  <c r="AR21" i="11"/>
  <c r="BC21" i="10"/>
  <c r="S7" i="11"/>
  <c r="Q7" i="11"/>
  <c r="AI8" i="11"/>
  <c r="Q21" i="11"/>
  <c r="CI21" i="13"/>
  <c r="BX7" i="13"/>
  <c r="CU21" i="13"/>
  <c r="BA21" i="10"/>
  <c r="BC21" i="14"/>
  <c r="I3" i="15"/>
  <c r="I2" i="15" s="1"/>
  <c r="BP21" i="13"/>
  <c r="BP28" i="13"/>
  <c r="BP29" i="13" s="1"/>
  <c r="BJ21" i="10"/>
  <c r="S8" i="11"/>
  <c r="AI28" i="11"/>
  <c r="AI29" i="11" s="1"/>
  <c r="O8" i="11"/>
  <c r="BD7" i="13"/>
  <c r="AV21" i="13"/>
  <c r="CU7" i="13"/>
  <c r="BC28" i="14"/>
  <c r="BC29" i="14" s="1"/>
  <c r="BK8" i="10"/>
  <c r="S28" i="11"/>
  <c r="S29" i="11" s="1"/>
  <c r="AJ7" i="11"/>
  <c r="O21" i="11"/>
  <c r="BM7" i="13"/>
  <c r="BD8" i="13"/>
  <c r="AU28" i="14"/>
  <c r="AU29" i="14" s="1"/>
  <c r="AZ28" i="13"/>
  <c r="AZ29" i="13" s="1"/>
  <c r="AZ21" i="13"/>
  <c r="AJ21" i="11"/>
  <c r="BJ8" i="11"/>
  <c r="BH28" i="13"/>
  <c r="BH29" i="13" s="1"/>
  <c r="BH21" i="13"/>
  <c r="AM8" i="14"/>
  <c r="CA8" i="14"/>
  <c r="AU7" i="14"/>
  <c r="O7" i="14"/>
  <c r="CA7" i="14"/>
  <c r="AU8" i="14"/>
  <c r="O8" i="14"/>
  <c r="O7" i="11"/>
  <c r="CA7" i="11"/>
  <c r="AU7" i="11"/>
  <c r="BB7" i="10"/>
  <c r="CR28" i="10"/>
  <c r="CR29" i="10" s="1"/>
  <c r="BZ8" i="10"/>
  <c r="BO21" i="10"/>
  <c r="BG21" i="10"/>
  <c r="AY21" i="10"/>
  <c r="BB8" i="10"/>
  <c r="CB7" i="10"/>
  <c r="BJ28" i="10"/>
  <c r="BJ29" i="10" s="1"/>
  <c r="CF7" i="10"/>
  <c r="AY7" i="10"/>
  <c r="CN8" i="10"/>
  <c r="AY28" i="10"/>
  <c r="AY29" i="10" s="1"/>
  <c r="BB28" i="10"/>
  <c r="BB29" i="10" s="1"/>
  <c r="AV8" i="10"/>
  <c r="CR7" i="10"/>
  <c r="BD28" i="10"/>
  <c r="BD29" i="10" s="1"/>
  <c r="BO7" i="10"/>
  <c r="CM28" i="10"/>
  <c r="CM29" i="10" s="1"/>
  <c r="CJ8" i="10"/>
  <c r="CN28" i="10"/>
  <c r="CN29" i="10" s="1"/>
  <c r="CN21" i="10"/>
  <c r="BX8" i="10"/>
  <c r="CR8" i="10"/>
  <c r="BT7" i="10"/>
  <c r="AZ28" i="10"/>
  <c r="AZ29" i="10" s="1"/>
  <c r="AZ21" i="10"/>
  <c r="BH28" i="10"/>
  <c r="BH29" i="10" s="1"/>
  <c r="BH21" i="10"/>
  <c r="BH8" i="10"/>
  <c r="BP28" i="10"/>
  <c r="BP29" i="10" s="1"/>
  <c r="BP21" i="10"/>
  <c r="BX21" i="10"/>
  <c r="BX28" i="10"/>
  <c r="BX29" i="10" s="1"/>
  <c r="CJ7" i="10"/>
  <c r="CF21" i="10"/>
  <c r="CF28" i="10"/>
  <c r="CF29" i="10" s="1"/>
  <c r="C11" i="14"/>
  <c r="D9" i="14"/>
  <c r="C20" i="14"/>
  <c r="D10" i="14"/>
  <c r="AX7" i="13"/>
  <c r="CK21" i="13"/>
  <c r="CK28" i="13"/>
  <c r="CK29" i="13" s="1"/>
  <c r="CT21" i="13"/>
  <c r="CT28" i="13"/>
  <c r="CT29" i="13" s="1"/>
  <c r="CK8" i="13"/>
  <c r="CS21" i="13"/>
  <c r="CS28" i="13"/>
  <c r="CS29" i="13" s="1"/>
  <c r="CT7" i="13"/>
  <c r="BE28" i="13"/>
  <c r="BE29" i="13" s="1"/>
  <c r="BE21" i="13"/>
  <c r="BN21" i="13"/>
  <c r="BN28" i="13"/>
  <c r="BN29" i="13" s="1"/>
  <c r="BF21" i="13"/>
  <c r="BF28" i="13"/>
  <c r="BF29" i="13" s="1"/>
  <c r="CT8" i="13"/>
  <c r="BM21" i="13"/>
  <c r="BM28" i="13"/>
  <c r="BM29" i="13" s="1"/>
  <c r="BV21" i="13"/>
  <c r="BV28" i="13"/>
  <c r="BV29" i="13" s="1"/>
  <c r="BU21" i="13"/>
  <c r="BU28" i="13"/>
  <c r="BU29" i="13" s="1"/>
  <c r="CD21" i="13"/>
  <c r="CD28" i="13"/>
  <c r="CD29" i="13" s="1"/>
  <c r="AX21" i="13"/>
  <c r="AX28" i="13"/>
  <c r="AX29" i="13" s="1"/>
  <c r="AW21" i="13"/>
  <c r="AW28" i="13"/>
  <c r="AW29" i="13" s="1"/>
  <c r="AW8" i="13"/>
  <c r="BV8" i="13"/>
  <c r="CC21" i="13"/>
  <c r="CC28" i="13"/>
  <c r="CC29" i="13" s="1"/>
  <c r="CL21" i="13"/>
  <c r="CL28" i="13"/>
  <c r="CL29" i="13" s="1"/>
  <c r="D10" i="11"/>
  <c r="D9" i="11"/>
  <c r="C11" i="11"/>
  <c r="C20" i="11"/>
  <c r="AU29" i="5"/>
  <c r="AB29" i="5"/>
  <c r="G29" i="5"/>
  <c r="AH29" i="5"/>
  <c r="AW29" i="5"/>
  <c r="U29" i="5"/>
  <c r="AV29" i="5"/>
  <c r="F20" i="5"/>
  <c r="G9" i="5"/>
  <c r="F11" i="5"/>
  <c r="X29" i="5"/>
  <c r="K29" i="5"/>
  <c r="S29" i="5"/>
  <c r="AG29" i="5"/>
  <c r="Z29" i="5"/>
  <c r="AM29" i="5"/>
  <c r="AT29" i="5"/>
  <c r="AJ29" i="5"/>
  <c r="F29" i="5"/>
  <c r="V29" i="5"/>
  <c r="L29" i="5"/>
  <c r="T29" i="5"/>
  <c r="G10" i="5"/>
  <c r="AO29" i="5"/>
  <c r="Y29" i="5"/>
  <c r="N29" i="5"/>
  <c r="AI29" i="5"/>
  <c r="AP29" i="5"/>
  <c r="P29" i="5"/>
  <c r="I29" i="5"/>
  <c r="E17" i="5"/>
  <c r="AS29" i="5"/>
  <c r="M29" i="5"/>
  <c r="AR29" i="5"/>
  <c r="Q29" i="5"/>
  <c r="W29" i="5"/>
  <c r="H29" i="5"/>
  <c r="AK29" i="5"/>
  <c r="AE29" i="5"/>
  <c r="R29" i="5"/>
  <c r="AF29" i="5"/>
  <c r="AD29" i="5"/>
  <c r="AA29" i="5"/>
  <c r="J29" i="5"/>
  <c r="AN29" i="5"/>
  <c r="AC29" i="5"/>
  <c r="O29" i="5"/>
  <c r="AQ29" i="5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O4" i="13"/>
  <c r="AP4" i="13"/>
  <c r="AQ4" i="13"/>
  <c r="AR4" i="13"/>
  <c r="AS4" i="13"/>
  <c r="AT4" i="13"/>
  <c r="AU4" i="13"/>
  <c r="C4" i="13"/>
  <c r="P2" i="13"/>
  <c r="D34" i="2"/>
  <c r="B17" i="2"/>
  <c r="B16" i="2"/>
  <c r="B10" i="13"/>
  <c r="B9" i="13"/>
  <c r="B10" i="10"/>
  <c r="B9" i="10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E29" i="5" l="1"/>
  <c r="E15" i="5"/>
  <c r="F25" i="5"/>
  <c r="F15" i="5" s="1"/>
  <c r="G26" i="5"/>
  <c r="G17" i="5" s="1"/>
  <c r="B16" i="10"/>
  <c r="B16" i="11"/>
  <c r="B25" i="11" s="1"/>
  <c r="C25" i="11" s="1"/>
  <c r="C16" i="11" s="1"/>
  <c r="B16" i="14"/>
  <c r="B25" i="14" s="1"/>
  <c r="C25" i="14" s="1"/>
  <c r="B17" i="11"/>
  <c r="B26" i="11" s="1"/>
  <c r="C26" i="11" s="1"/>
  <c r="C15" i="11" s="1"/>
  <c r="B17" i="14"/>
  <c r="B26" i="14" s="1"/>
  <c r="C26" i="14" s="1"/>
  <c r="C17" i="14" s="1"/>
  <c r="E18" i="5"/>
  <c r="E10" i="14"/>
  <c r="E9" i="14"/>
  <c r="D20" i="14"/>
  <c r="D11" i="14"/>
  <c r="E10" i="11"/>
  <c r="D20" i="11"/>
  <c r="D11" i="11"/>
  <c r="E9" i="11"/>
  <c r="H10" i="5"/>
  <c r="AY28" i="5"/>
  <c r="AX29" i="5"/>
  <c r="G20" i="5"/>
  <c r="G11" i="5"/>
  <c r="H9" i="5"/>
  <c r="B17" i="13"/>
  <c r="B17" i="10"/>
  <c r="B16" i="13"/>
  <c r="S5" i="13"/>
  <c r="T5" i="13"/>
  <c r="B26" i="13"/>
  <c r="B25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AU6" i="13"/>
  <c r="AT6" i="13"/>
  <c r="AT5" i="13" s="1"/>
  <c r="AS6" i="13"/>
  <c r="AR6" i="13"/>
  <c r="AR5" i="13" s="1"/>
  <c r="AQ6" i="13"/>
  <c r="AP6" i="13"/>
  <c r="AP5" i="13" s="1"/>
  <c r="AO6" i="13"/>
  <c r="AN6" i="13"/>
  <c r="AM6" i="13"/>
  <c r="AL6" i="13"/>
  <c r="AL5" i="13" s="1"/>
  <c r="AK6" i="13"/>
  <c r="AJ6" i="13"/>
  <c r="AJ5" i="13" s="1"/>
  <c r="AJ8" i="13" s="1"/>
  <c r="AI6" i="13"/>
  <c r="AH6" i="13"/>
  <c r="AH5" i="13" s="1"/>
  <c r="AG6" i="13"/>
  <c r="AF6" i="13"/>
  <c r="AE6" i="13"/>
  <c r="AD6" i="13"/>
  <c r="AD5" i="13" s="1"/>
  <c r="AC6" i="13"/>
  <c r="AC5" i="13" s="1"/>
  <c r="AC21" i="13" s="1"/>
  <c r="AB6" i="13"/>
  <c r="AA6" i="13"/>
  <c r="Z6" i="13"/>
  <c r="Z5" i="13" s="1"/>
  <c r="Y6" i="13"/>
  <c r="X6" i="13"/>
  <c r="W6" i="13"/>
  <c r="V6" i="13"/>
  <c r="V5" i="13" s="1"/>
  <c r="U6" i="13"/>
  <c r="T6" i="13"/>
  <c r="S6" i="13"/>
  <c r="R6" i="13"/>
  <c r="R5" i="13" s="1"/>
  <c r="Q6" i="13"/>
  <c r="P6" i="13"/>
  <c r="O6" i="13"/>
  <c r="N6" i="13"/>
  <c r="M6" i="13"/>
  <c r="L6" i="13"/>
  <c r="L5" i="13" s="1"/>
  <c r="K6" i="13"/>
  <c r="J6" i="13"/>
  <c r="J5" i="13" s="1"/>
  <c r="I6" i="13"/>
  <c r="H6" i="13"/>
  <c r="G6" i="13"/>
  <c r="F6" i="13"/>
  <c r="F5" i="13" s="1"/>
  <c r="E6" i="13"/>
  <c r="E5" i="13" s="1"/>
  <c r="D6" i="13"/>
  <c r="D5" i="13" s="1"/>
  <c r="D28" i="13" s="1"/>
  <c r="D29" i="13" s="1"/>
  <c r="C6" i="13"/>
  <c r="C10" i="13" s="1"/>
  <c r="AQ5" i="13"/>
  <c r="AI5" i="13"/>
  <c r="AB5" i="13"/>
  <c r="AA5" i="13"/>
  <c r="N5" i="13"/>
  <c r="K5" i="13"/>
  <c r="B26" i="10"/>
  <c r="B25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AU6" i="10"/>
  <c r="AT6" i="10"/>
  <c r="AS6" i="10"/>
  <c r="AS5" i="10" s="1"/>
  <c r="AR6" i="10"/>
  <c r="AQ6" i="10"/>
  <c r="AP6" i="10"/>
  <c r="AO6" i="10"/>
  <c r="AO5" i="10" s="1"/>
  <c r="AO8" i="10" s="1"/>
  <c r="AN6" i="10"/>
  <c r="AN5" i="10" s="1"/>
  <c r="AN8" i="10" s="1"/>
  <c r="AM6" i="10"/>
  <c r="AL6" i="10"/>
  <c r="AK6" i="10"/>
  <c r="AK5" i="10" s="1"/>
  <c r="AJ6" i="10"/>
  <c r="AJ5" i="10" s="1"/>
  <c r="AJ8" i="10" s="1"/>
  <c r="AI6" i="10"/>
  <c r="AH6" i="10"/>
  <c r="AG6" i="10"/>
  <c r="AF6" i="10"/>
  <c r="AF5" i="10" s="1"/>
  <c r="AF7" i="10" s="1"/>
  <c r="AE6" i="10"/>
  <c r="AD6" i="10"/>
  <c r="AC6" i="10"/>
  <c r="AC5" i="10" s="1"/>
  <c r="AB6" i="10"/>
  <c r="AB5" i="10" s="1"/>
  <c r="AB8" i="10" s="1"/>
  <c r="AA6" i="10"/>
  <c r="AA5" i="10" s="1"/>
  <c r="AA21" i="10" s="1"/>
  <c r="Z6" i="10"/>
  <c r="Z5" i="10" s="1"/>
  <c r="Y6" i="10"/>
  <c r="X6" i="10"/>
  <c r="W6" i="10"/>
  <c r="V6" i="10"/>
  <c r="U6" i="10"/>
  <c r="U5" i="10" s="1"/>
  <c r="T6" i="10"/>
  <c r="T5" i="10" s="1"/>
  <c r="T8" i="10" s="1"/>
  <c r="S6" i="10"/>
  <c r="S5" i="10" s="1"/>
  <c r="S8" i="10" s="1"/>
  <c r="R6" i="10"/>
  <c r="R5" i="10" s="1"/>
  <c r="Q6" i="10"/>
  <c r="Q5" i="10" s="1"/>
  <c r="Q8" i="10" s="1"/>
  <c r="P6" i="10"/>
  <c r="P5" i="10" s="1"/>
  <c r="P28" i="10" s="1"/>
  <c r="P29" i="10" s="1"/>
  <c r="O6" i="10"/>
  <c r="N6" i="10"/>
  <c r="M6" i="10"/>
  <c r="M5" i="10" s="1"/>
  <c r="L6" i="10"/>
  <c r="K6" i="10"/>
  <c r="J6" i="10"/>
  <c r="J5" i="10" s="1"/>
  <c r="J28" i="10" s="1"/>
  <c r="J29" i="10" s="1"/>
  <c r="I6" i="10"/>
  <c r="H6" i="10"/>
  <c r="G6" i="10"/>
  <c r="F6" i="10"/>
  <c r="E6" i="10"/>
  <c r="E5" i="10" s="1"/>
  <c r="D6" i="10"/>
  <c r="D5" i="10" s="1"/>
  <c r="D8" i="10" s="1"/>
  <c r="C6" i="10"/>
  <c r="C10" i="10" s="1"/>
  <c r="AP5" i="10"/>
  <c r="AP28" i="10" s="1"/>
  <c r="AP29" i="10" s="1"/>
  <c r="AL5" i="10"/>
  <c r="AD5" i="10"/>
  <c r="AD8" i="10" s="1"/>
  <c r="F5" i="10"/>
  <c r="D6" i="2"/>
  <c r="D5" i="2" s="1"/>
  <c r="D21" i="2" s="1"/>
  <c r="E6" i="2"/>
  <c r="E5" i="2" s="1"/>
  <c r="E21" i="2" s="1"/>
  <c r="F6" i="2"/>
  <c r="F5" i="2" s="1"/>
  <c r="F21" i="2" s="1"/>
  <c r="G6" i="2"/>
  <c r="G5" i="2" s="1"/>
  <c r="G21" i="2" s="1"/>
  <c r="H6" i="2"/>
  <c r="H5" i="2" s="1"/>
  <c r="H21" i="2" s="1"/>
  <c r="I6" i="2"/>
  <c r="I5" i="2" s="1"/>
  <c r="J6" i="2"/>
  <c r="J5" i="2" s="1"/>
  <c r="K6" i="2"/>
  <c r="K5" i="2" s="1"/>
  <c r="K8" i="2" s="1"/>
  <c r="L6" i="2"/>
  <c r="L5" i="2" s="1"/>
  <c r="L21" i="2" s="1"/>
  <c r="M6" i="2"/>
  <c r="M5" i="2" s="1"/>
  <c r="M21" i="2" s="1"/>
  <c r="N6" i="2"/>
  <c r="N5" i="2" s="1"/>
  <c r="N21" i="2" s="1"/>
  <c r="O6" i="2"/>
  <c r="O5" i="2" s="1"/>
  <c r="O21" i="2" s="1"/>
  <c r="P6" i="2"/>
  <c r="P5" i="2" s="1"/>
  <c r="P21" i="2" s="1"/>
  <c r="Q6" i="2"/>
  <c r="Q5" i="2" s="1"/>
  <c r="Q8" i="2" s="1"/>
  <c r="R6" i="2"/>
  <c r="R5" i="2" s="1"/>
  <c r="S6" i="2"/>
  <c r="S5" i="2" s="1"/>
  <c r="T6" i="2"/>
  <c r="T5" i="2" s="1"/>
  <c r="T21" i="2" s="1"/>
  <c r="U6" i="2"/>
  <c r="U5" i="2" s="1"/>
  <c r="U21" i="2" s="1"/>
  <c r="V6" i="2"/>
  <c r="V5" i="2" s="1"/>
  <c r="V21" i="2" s="1"/>
  <c r="W6" i="2"/>
  <c r="W5" i="2" s="1"/>
  <c r="W21" i="2" s="1"/>
  <c r="X6" i="2"/>
  <c r="X5" i="2" s="1"/>
  <c r="X21" i="2" s="1"/>
  <c r="Y6" i="2"/>
  <c r="Y5" i="2" s="1"/>
  <c r="Z6" i="2"/>
  <c r="Z5" i="2" s="1"/>
  <c r="AA6" i="2"/>
  <c r="AA5" i="2" s="1"/>
  <c r="AB6" i="2"/>
  <c r="AB5" i="2" s="1"/>
  <c r="AB21" i="2" s="1"/>
  <c r="AC6" i="2"/>
  <c r="AC5" i="2" s="1"/>
  <c r="AC21" i="2" s="1"/>
  <c r="AD6" i="2"/>
  <c r="AD5" i="2" s="1"/>
  <c r="AD21" i="2" s="1"/>
  <c r="AE6" i="2"/>
  <c r="AE5" i="2" s="1"/>
  <c r="AE21" i="2" s="1"/>
  <c r="AF6" i="2"/>
  <c r="AF5" i="2" s="1"/>
  <c r="AF21" i="2" s="1"/>
  <c r="AG6" i="2"/>
  <c r="AG5" i="2" s="1"/>
  <c r="AG8" i="2" s="1"/>
  <c r="AH6" i="2"/>
  <c r="AH5" i="2" s="1"/>
  <c r="AH8" i="2" s="1"/>
  <c r="AI6" i="2"/>
  <c r="AI5" i="2" s="1"/>
  <c r="AI8" i="2" s="1"/>
  <c r="AJ6" i="2"/>
  <c r="AJ5" i="2" s="1"/>
  <c r="AJ21" i="2" s="1"/>
  <c r="AK6" i="2"/>
  <c r="AK5" i="2" s="1"/>
  <c r="AK21" i="2" s="1"/>
  <c r="AL6" i="2"/>
  <c r="AL5" i="2" s="1"/>
  <c r="AL21" i="2" s="1"/>
  <c r="AM6" i="2"/>
  <c r="AM5" i="2" s="1"/>
  <c r="AM21" i="2" s="1"/>
  <c r="AN6" i="2"/>
  <c r="AN5" i="2" s="1"/>
  <c r="AN21" i="2" s="1"/>
  <c r="AO6" i="2"/>
  <c r="AO5" i="2" s="1"/>
  <c r="AP6" i="2"/>
  <c r="AP5" i="2" s="1"/>
  <c r="AQ6" i="2"/>
  <c r="AQ5" i="2" s="1"/>
  <c r="AR6" i="2"/>
  <c r="AR5" i="2" s="1"/>
  <c r="AR21" i="2" s="1"/>
  <c r="AS6" i="2"/>
  <c r="AS5" i="2" s="1"/>
  <c r="AS21" i="2" s="1"/>
  <c r="AT6" i="2"/>
  <c r="AT5" i="2" s="1"/>
  <c r="AT21" i="2" s="1"/>
  <c r="AU6" i="2"/>
  <c r="D13" i="2"/>
  <c r="E13" i="2"/>
  <c r="F13" i="2"/>
  <c r="G13" i="2"/>
  <c r="H13" i="2"/>
  <c r="I13" i="2"/>
  <c r="J13" i="2"/>
  <c r="K13" i="2"/>
  <c r="L13" i="2"/>
  <c r="M13" i="2"/>
  <c r="N13" i="2"/>
  <c r="O13" i="2"/>
  <c r="C13" i="2"/>
  <c r="D25" i="11" l="1"/>
  <c r="D16" i="11" s="1"/>
  <c r="G25" i="5"/>
  <c r="G15" i="5" s="1"/>
  <c r="F16" i="5"/>
  <c r="F18" i="5" s="1"/>
  <c r="Z8" i="2"/>
  <c r="Z7" i="2"/>
  <c r="D26" i="11"/>
  <c r="E26" i="11" s="1"/>
  <c r="E17" i="11" s="1"/>
  <c r="C15" i="14"/>
  <c r="C16" i="14"/>
  <c r="C17" i="11"/>
  <c r="C18" i="11" s="1"/>
  <c r="D25" i="14"/>
  <c r="D16" i="14" s="1"/>
  <c r="D26" i="14"/>
  <c r="D17" i="14" s="1"/>
  <c r="E20" i="14"/>
  <c r="F9" i="14"/>
  <c r="E11" i="14"/>
  <c r="E25" i="14"/>
  <c r="F10" i="14"/>
  <c r="F10" i="11"/>
  <c r="E20" i="11"/>
  <c r="E11" i="11"/>
  <c r="F9" i="11"/>
  <c r="AY29" i="5"/>
  <c r="AZ29" i="5" s="1"/>
  <c r="I10" i="5"/>
  <c r="AZ28" i="5"/>
  <c r="H26" i="5"/>
  <c r="H17" i="5" s="1"/>
  <c r="H20" i="5"/>
  <c r="H11" i="5"/>
  <c r="I9" i="5"/>
  <c r="AU5" i="2"/>
  <c r="G5" i="13"/>
  <c r="G21" i="13" s="1"/>
  <c r="O5" i="13"/>
  <c r="O8" i="13" s="1"/>
  <c r="W5" i="13"/>
  <c r="W21" i="13" s="1"/>
  <c r="AE5" i="13"/>
  <c r="AM5" i="13"/>
  <c r="AM7" i="13" s="1"/>
  <c r="AU5" i="13"/>
  <c r="AU8" i="13" s="1"/>
  <c r="AF5" i="13"/>
  <c r="AF8" i="13" s="1"/>
  <c r="X5" i="10"/>
  <c r="X7" i="10" s="1"/>
  <c r="Y5" i="10"/>
  <c r="Y8" i="10" s="1"/>
  <c r="H5" i="10"/>
  <c r="H7" i="10" s="1"/>
  <c r="H5" i="13"/>
  <c r="H21" i="13" s="1"/>
  <c r="AN5" i="13"/>
  <c r="I5" i="10"/>
  <c r="I8" i="10" s="1"/>
  <c r="AG5" i="10"/>
  <c r="AG28" i="10" s="1"/>
  <c r="AG29" i="10" s="1"/>
  <c r="E21" i="13"/>
  <c r="E7" i="13"/>
  <c r="AS5" i="13"/>
  <c r="AS21" i="13" s="1"/>
  <c r="AK5" i="13"/>
  <c r="AK7" i="13" s="1"/>
  <c r="U5" i="13"/>
  <c r="U7" i="13" s="1"/>
  <c r="M5" i="13"/>
  <c r="AF8" i="10"/>
  <c r="AQ5" i="10"/>
  <c r="AQ8" i="10" s="1"/>
  <c r="K5" i="10"/>
  <c r="K8" i="10" s="1"/>
  <c r="AI5" i="10"/>
  <c r="AI8" i="10" s="1"/>
  <c r="S8" i="2"/>
  <c r="S21" i="2"/>
  <c r="K21" i="2"/>
  <c r="Z21" i="2"/>
  <c r="AP8" i="2"/>
  <c r="AP21" i="2"/>
  <c r="AP7" i="2"/>
  <c r="R8" i="2"/>
  <c r="R7" i="2"/>
  <c r="R21" i="2"/>
  <c r="J8" i="2"/>
  <c r="J7" i="2"/>
  <c r="J21" i="2"/>
  <c r="AO8" i="2"/>
  <c r="AO7" i="2"/>
  <c r="AO21" i="2"/>
  <c r="Y8" i="2"/>
  <c r="Y21" i="2"/>
  <c r="Y7" i="2"/>
  <c r="I8" i="2"/>
  <c r="I21" i="2"/>
  <c r="I7" i="2"/>
  <c r="AQ8" i="2"/>
  <c r="AQ21" i="2"/>
  <c r="AQ7" i="2"/>
  <c r="AA8" i="2"/>
  <c r="AA7" i="2"/>
  <c r="AA21" i="2"/>
  <c r="AI21" i="2"/>
  <c r="AG21" i="2"/>
  <c r="Q21" i="2"/>
  <c r="S7" i="2"/>
  <c r="AI7" i="2"/>
  <c r="Q7" i="2"/>
  <c r="AH21" i="2"/>
  <c r="AH7" i="2"/>
  <c r="K7" i="2"/>
  <c r="AG7" i="2"/>
  <c r="AH5" i="10"/>
  <c r="AH28" i="10" s="1"/>
  <c r="AH29" i="10" s="1"/>
  <c r="AT5" i="10"/>
  <c r="AT8" i="10" s="1"/>
  <c r="V5" i="10"/>
  <c r="V8" i="10" s="1"/>
  <c r="N5" i="10"/>
  <c r="N8" i="10" s="1"/>
  <c r="S21" i="10"/>
  <c r="AR5" i="10"/>
  <c r="AR8" i="10" s="1"/>
  <c r="L5" i="10"/>
  <c r="L8" i="10" s="1"/>
  <c r="AO5" i="13"/>
  <c r="AO28" i="13" s="1"/>
  <c r="AO29" i="13" s="1"/>
  <c r="AG5" i="13"/>
  <c r="AG7" i="13" s="1"/>
  <c r="Y5" i="13"/>
  <c r="Y8" i="13" s="1"/>
  <c r="Q5" i="13"/>
  <c r="Q28" i="13" s="1"/>
  <c r="Q29" i="13" s="1"/>
  <c r="I5" i="13"/>
  <c r="I28" i="13" s="1"/>
  <c r="I29" i="13" s="1"/>
  <c r="X5" i="13"/>
  <c r="P5" i="13"/>
  <c r="P28" i="13" s="1"/>
  <c r="P29" i="13" s="1"/>
  <c r="M21" i="13"/>
  <c r="M7" i="13"/>
  <c r="M8" i="13"/>
  <c r="AK21" i="13"/>
  <c r="U21" i="13"/>
  <c r="C5" i="13"/>
  <c r="B3" i="15" s="1"/>
  <c r="AC7" i="13"/>
  <c r="E8" i="13"/>
  <c r="AC8" i="13"/>
  <c r="G28" i="13"/>
  <c r="G29" i="13" s="1"/>
  <c r="F28" i="13"/>
  <c r="F29" i="13" s="1"/>
  <c r="F21" i="13"/>
  <c r="F8" i="13"/>
  <c r="F7" i="13"/>
  <c r="N28" i="13"/>
  <c r="N29" i="13" s="1"/>
  <c r="N21" i="13"/>
  <c r="N8" i="13"/>
  <c r="N7" i="13"/>
  <c r="V28" i="13"/>
  <c r="V29" i="13" s="1"/>
  <c r="V21" i="13"/>
  <c r="V8" i="13"/>
  <c r="V7" i="13"/>
  <c r="AD28" i="13"/>
  <c r="AD29" i="13" s="1"/>
  <c r="AD21" i="13"/>
  <c r="AD8" i="13"/>
  <c r="AD7" i="13"/>
  <c r="AL28" i="13"/>
  <c r="AL29" i="13" s="1"/>
  <c r="AL21" i="13"/>
  <c r="AL8" i="13"/>
  <c r="AL7" i="13"/>
  <c r="AT28" i="13"/>
  <c r="AT29" i="13" s="1"/>
  <c r="AT21" i="13"/>
  <c r="AT8" i="13"/>
  <c r="AT7" i="13"/>
  <c r="AN28" i="13"/>
  <c r="AN29" i="13" s="1"/>
  <c r="AN21" i="13"/>
  <c r="AN7" i="13"/>
  <c r="AN8" i="13"/>
  <c r="O21" i="13"/>
  <c r="O7" i="13"/>
  <c r="O28" i="13"/>
  <c r="O29" i="13" s="1"/>
  <c r="AM28" i="13"/>
  <c r="AM29" i="13" s="1"/>
  <c r="P7" i="13"/>
  <c r="X28" i="13"/>
  <c r="X29" i="13" s="1"/>
  <c r="X21" i="13"/>
  <c r="X7" i="13"/>
  <c r="X8" i="13"/>
  <c r="I7" i="13"/>
  <c r="Y7" i="13"/>
  <c r="Y21" i="13"/>
  <c r="W28" i="13"/>
  <c r="W29" i="13" s="1"/>
  <c r="W8" i="13"/>
  <c r="H28" i="13"/>
  <c r="H29" i="13" s="1"/>
  <c r="H7" i="13"/>
  <c r="H8" i="13"/>
  <c r="R28" i="13"/>
  <c r="R29" i="13" s="1"/>
  <c r="R21" i="13"/>
  <c r="R7" i="13"/>
  <c r="R8" i="13"/>
  <c r="AH28" i="13"/>
  <c r="AH29" i="13" s="1"/>
  <c r="AH21" i="13"/>
  <c r="AH7" i="13"/>
  <c r="AH8" i="13"/>
  <c r="AP28" i="13"/>
  <c r="AP29" i="13" s="1"/>
  <c r="AP7" i="13"/>
  <c r="AP21" i="13"/>
  <c r="AP8" i="13"/>
  <c r="C9" i="13"/>
  <c r="K21" i="13"/>
  <c r="K7" i="13"/>
  <c r="K28" i="13"/>
  <c r="K29" i="13" s="1"/>
  <c r="K8" i="13"/>
  <c r="S21" i="13"/>
  <c r="S28" i="13"/>
  <c r="S29" i="13" s="1"/>
  <c r="S7" i="13"/>
  <c r="S8" i="13"/>
  <c r="AA21" i="13"/>
  <c r="AA7" i="13"/>
  <c r="AA8" i="13"/>
  <c r="AA28" i="13"/>
  <c r="AA29" i="13" s="1"/>
  <c r="AI21" i="13"/>
  <c r="AI28" i="13"/>
  <c r="AI29" i="13" s="1"/>
  <c r="AI7" i="13"/>
  <c r="AI8" i="13"/>
  <c r="AQ21" i="13"/>
  <c r="AQ28" i="13"/>
  <c r="AQ29" i="13" s="1"/>
  <c r="AQ7" i="13"/>
  <c r="AQ8" i="13"/>
  <c r="B12" i="15"/>
  <c r="B17" i="15"/>
  <c r="AE28" i="13"/>
  <c r="AE29" i="13" s="1"/>
  <c r="AE21" i="13"/>
  <c r="AE7" i="13"/>
  <c r="AE8" i="13"/>
  <c r="J28" i="13"/>
  <c r="J29" i="13" s="1"/>
  <c r="J7" i="13"/>
  <c r="J21" i="13"/>
  <c r="J8" i="13"/>
  <c r="Z28" i="13"/>
  <c r="Z29" i="13" s="1"/>
  <c r="Z7" i="13"/>
  <c r="Z21" i="13"/>
  <c r="Z8" i="13"/>
  <c r="L28" i="13"/>
  <c r="L29" i="13" s="1"/>
  <c r="L8" i="13"/>
  <c r="L21" i="13"/>
  <c r="L7" i="13"/>
  <c r="AB8" i="13"/>
  <c r="AB21" i="13"/>
  <c r="AB28" i="13"/>
  <c r="AB29" i="13" s="1"/>
  <c r="AB7" i="13"/>
  <c r="AR28" i="13"/>
  <c r="AR29" i="13" s="1"/>
  <c r="AR8" i="13"/>
  <c r="AR21" i="13"/>
  <c r="AR7" i="13"/>
  <c r="T28" i="13"/>
  <c r="T29" i="13" s="1"/>
  <c r="D4" i="15"/>
  <c r="D13" i="15"/>
  <c r="D7" i="13"/>
  <c r="T7" i="13"/>
  <c r="AJ7" i="13"/>
  <c r="D21" i="13"/>
  <c r="T21" i="13"/>
  <c r="AJ21" i="13"/>
  <c r="C13" i="15"/>
  <c r="C4" i="15"/>
  <c r="B4" i="15"/>
  <c r="F4" i="15"/>
  <c r="F13" i="15"/>
  <c r="AJ28" i="13"/>
  <c r="AJ29" i="13" s="1"/>
  <c r="E4" i="15"/>
  <c r="E13" i="15"/>
  <c r="D8" i="13"/>
  <c r="T8" i="13"/>
  <c r="C26" i="13"/>
  <c r="C17" i="13" s="1"/>
  <c r="E28" i="13"/>
  <c r="E29" i="13" s="1"/>
  <c r="AC28" i="13"/>
  <c r="AC29" i="13" s="1"/>
  <c r="AK28" i="13"/>
  <c r="AK29" i="13" s="1"/>
  <c r="AS28" i="13"/>
  <c r="AS29" i="13" s="1"/>
  <c r="D10" i="13"/>
  <c r="M28" i="13"/>
  <c r="M29" i="13" s="1"/>
  <c r="B13" i="15"/>
  <c r="G5" i="10"/>
  <c r="G7" i="10" s="1"/>
  <c r="O5" i="10"/>
  <c r="O21" i="10" s="1"/>
  <c r="AE5" i="10"/>
  <c r="AE28" i="10" s="1"/>
  <c r="AE29" i="10" s="1"/>
  <c r="AM5" i="10"/>
  <c r="AM7" i="10" s="1"/>
  <c r="AU5" i="10"/>
  <c r="AU28" i="10" s="1"/>
  <c r="AU29" i="10" s="1"/>
  <c r="P8" i="10"/>
  <c r="P7" i="10"/>
  <c r="W5" i="10"/>
  <c r="W28" i="10" s="1"/>
  <c r="W29" i="10" s="1"/>
  <c r="C5" i="10"/>
  <c r="C8" i="10" s="1"/>
  <c r="AA8" i="10"/>
  <c r="AN7" i="10"/>
  <c r="D10" i="10"/>
  <c r="C26" i="10"/>
  <c r="E28" i="10"/>
  <c r="E29" i="10" s="1"/>
  <c r="E21" i="10"/>
  <c r="E7" i="10"/>
  <c r="E8" i="10"/>
  <c r="M28" i="10"/>
  <c r="M29" i="10" s="1"/>
  <c r="M21" i="10"/>
  <c r="M7" i="10"/>
  <c r="M8" i="10"/>
  <c r="U28" i="10"/>
  <c r="U29" i="10" s="1"/>
  <c r="U21" i="10"/>
  <c r="U7" i="10"/>
  <c r="U8" i="10"/>
  <c r="AC28" i="10"/>
  <c r="AC29" i="10" s="1"/>
  <c r="AC7" i="10"/>
  <c r="AC21" i="10"/>
  <c r="AC8" i="10"/>
  <c r="AK28" i="10"/>
  <c r="AK29" i="10" s="1"/>
  <c r="AK21" i="10"/>
  <c r="AK7" i="10"/>
  <c r="AK8" i="10"/>
  <c r="AS28" i="10"/>
  <c r="AS29" i="10" s="1"/>
  <c r="AS21" i="10"/>
  <c r="AS7" i="10"/>
  <c r="AS8" i="10"/>
  <c r="Z28" i="10"/>
  <c r="Z29" i="10" s="1"/>
  <c r="Z21" i="10"/>
  <c r="S28" i="10"/>
  <c r="S29" i="10" s="1"/>
  <c r="E13" i="12"/>
  <c r="E4" i="12"/>
  <c r="Q7" i="10"/>
  <c r="Y7" i="10"/>
  <c r="AO7" i="10"/>
  <c r="AA28" i="10"/>
  <c r="AA29" i="10" s="1"/>
  <c r="R28" i="10"/>
  <c r="R29" i="10" s="1"/>
  <c r="D28" i="10"/>
  <c r="D29" i="10" s="1"/>
  <c r="D21" i="10"/>
  <c r="T28" i="10"/>
  <c r="T29" i="10" s="1"/>
  <c r="T21" i="10"/>
  <c r="AB28" i="10"/>
  <c r="AB29" i="10" s="1"/>
  <c r="AB21" i="10"/>
  <c r="AJ28" i="10"/>
  <c r="AJ29" i="10" s="1"/>
  <c r="AJ21" i="10"/>
  <c r="J7" i="10"/>
  <c r="R7" i="10"/>
  <c r="Z7" i="10"/>
  <c r="AP7" i="10"/>
  <c r="S7" i="10"/>
  <c r="AA7" i="10"/>
  <c r="F8" i="10"/>
  <c r="F21" i="10"/>
  <c r="F28" i="10"/>
  <c r="F29" i="10" s="1"/>
  <c r="AD28" i="10"/>
  <c r="AD29" i="10" s="1"/>
  <c r="AD21" i="10"/>
  <c r="AL28" i="10"/>
  <c r="AL29" i="10" s="1"/>
  <c r="AL8" i="10"/>
  <c r="D13" i="12"/>
  <c r="D4" i="12"/>
  <c r="D7" i="10"/>
  <c r="T7" i="10"/>
  <c r="AB7" i="10"/>
  <c r="AJ7" i="10"/>
  <c r="AP21" i="10"/>
  <c r="J21" i="10"/>
  <c r="AF21" i="10"/>
  <c r="AF28" i="10"/>
  <c r="AF29" i="10" s="1"/>
  <c r="AN28" i="10"/>
  <c r="AN29" i="10" s="1"/>
  <c r="AN21" i="10"/>
  <c r="C13" i="12"/>
  <c r="C4" i="12"/>
  <c r="B4" i="12"/>
  <c r="F4" i="12"/>
  <c r="F13" i="12"/>
  <c r="F7" i="10"/>
  <c r="AD7" i="10"/>
  <c r="AL7" i="10"/>
  <c r="AP8" i="10"/>
  <c r="P21" i="10"/>
  <c r="AL21" i="10"/>
  <c r="Q28" i="10"/>
  <c r="Q29" i="10" s="1"/>
  <c r="Q21" i="10"/>
  <c r="AO21" i="10"/>
  <c r="AO28" i="10"/>
  <c r="AO29" i="10" s="1"/>
  <c r="J8" i="10"/>
  <c r="R8" i="10"/>
  <c r="Z8" i="10"/>
  <c r="R21" i="10"/>
  <c r="B12" i="12"/>
  <c r="B13" i="12"/>
  <c r="AR7" i="2"/>
  <c r="AR8" i="2"/>
  <c r="AB7" i="2"/>
  <c r="AB8" i="2"/>
  <c r="D7" i="2"/>
  <c r="D8" i="2"/>
  <c r="L7" i="2"/>
  <c r="L8" i="2"/>
  <c r="AF8" i="2"/>
  <c r="AF7" i="2"/>
  <c r="H8" i="2"/>
  <c r="H7" i="2"/>
  <c r="O7" i="2"/>
  <c r="O8" i="2"/>
  <c r="G8" i="2"/>
  <c r="G7" i="2"/>
  <c r="T7" i="2"/>
  <c r="T8" i="2"/>
  <c r="AN8" i="2"/>
  <c r="AN7" i="2"/>
  <c r="P8" i="2"/>
  <c r="P7" i="2"/>
  <c r="AU7" i="2"/>
  <c r="AU8" i="2"/>
  <c r="AE8" i="2"/>
  <c r="AE7" i="2"/>
  <c r="AL8" i="2"/>
  <c r="AL7" i="2"/>
  <c r="AD7" i="2"/>
  <c r="AD8" i="2"/>
  <c r="V7" i="2"/>
  <c r="V8" i="2"/>
  <c r="N8" i="2"/>
  <c r="N7" i="2"/>
  <c r="F7" i="2"/>
  <c r="F8" i="2"/>
  <c r="AJ7" i="2"/>
  <c r="AJ8" i="2"/>
  <c r="X8" i="2"/>
  <c r="X7" i="2"/>
  <c r="AM7" i="2"/>
  <c r="AM8" i="2"/>
  <c r="W7" i="2"/>
  <c r="W8" i="2"/>
  <c r="AT7" i="2"/>
  <c r="AT8" i="2"/>
  <c r="AS7" i="2"/>
  <c r="AS8" i="2"/>
  <c r="AK7" i="2"/>
  <c r="AK8" i="2"/>
  <c r="AC7" i="2"/>
  <c r="AC8" i="2"/>
  <c r="U7" i="2"/>
  <c r="U8" i="2"/>
  <c r="M7" i="2"/>
  <c r="M8" i="2"/>
  <c r="E7" i="2"/>
  <c r="E8" i="2"/>
  <c r="C6" i="2"/>
  <c r="E22" i="5"/>
  <c r="D18" i="14" l="1"/>
  <c r="P8" i="13"/>
  <c r="E25" i="11"/>
  <c r="H25" i="5"/>
  <c r="H16" i="5" s="1"/>
  <c r="H18" i="5" s="1"/>
  <c r="G16" i="5"/>
  <c r="G18" i="5" s="1"/>
  <c r="C18" i="14"/>
  <c r="C19" i="14"/>
  <c r="C22" i="14" s="1"/>
  <c r="Y28" i="13"/>
  <c r="Y29" i="13" s="1"/>
  <c r="AM8" i="13"/>
  <c r="D15" i="11"/>
  <c r="D17" i="11"/>
  <c r="D12" i="15"/>
  <c r="D11" i="15" s="1"/>
  <c r="D19" i="14"/>
  <c r="C21" i="13"/>
  <c r="B8" i="15" s="1"/>
  <c r="AM21" i="13"/>
  <c r="G8" i="13"/>
  <c r="AS7" i="13"/>
  <c r="I26" i="5"/>
  <c r="E15" i="14"/>
  <c r="D15" i="14"/>
  <c r="G7" i="13"/>
  <c r="AS8" i="13"/>
  <c r="F19" i="5"/>
  <c r="F22" i="5" s="1"/>
  <c r="BA29" i="5"/>
  <c r="BB29" i="5" s="1"/>
  <c r="E26" i="14"/>
  <c r="E17" i="14" s="1"/>
  <c r="C19" i="11"/>
  <c r="C22" i="11" s="1"/>
  <c r="AH8" i="10"/>
  <c r="AH7" i="10"/>
  <c r="N7" i="10"/>
  <c r="X28" i="10"/>
  <c r="X29" i="10" s="1"/>
  <c r="H28" i="10"/>
  <c r="H29" i="10" s="1"/>
  <c r="V21" i="10"/>
  <c r="F20" i="14"/>
  <c r="F11" i="14"/>
  <c r="G9" i="14"/>
  <c r="E16" i="14"/>
  <c r="G10" i="14"/>
  <c r="F26" i="14"/>
  <c r="F17" i="14" s="1"/>
  <c r="F25" i="14"/>
  <c r="AU21" i="13"/>
  <c r="G10" i="11"/>
  <c r="F11" i="11"/>
  <c r="F20" i="11"/>
  <c r="G9" i="11"/>
  <c r="F26" i="11"/>
  <c r="V7" i="10"/>
  <c r="H21" i="10"/>
  <c r="V28" i="10"/>
  <c r="V29" i="10" s="1"/>
  <c r="J10" i="5"/>
  <c r="I20" i="5"/>
  <c r="I11" i="5"/>
  <c r="J9" i="5"/>
  <c r="BA28" i="5"/>
  <c r="AU7" i="13"/>
  <c r="AU28" i="13"/>
  <c r="AU29" i="13" s="1"/>
  <c r="AU21" i="2"/>
  <c r="C3" i="15"/>
  <c r="C2" i="15" s="1"/>
  <c r="AF7" i="13"/>
  <c r="P21" i="13"/>
  <c r="AF21" i="13"/>
  <c r="I21" i="10"/>
  <c r="AI21" i="10"/>
  <c r="Y28" i="10"/>
  <c r="Y29" i="10" s="1"/>
  <c r="AI7" i="10"/>
  <c r="Y21" i="10"/>
  <c r="AI28" i="10"/>
  <c r="AI29" i="10" s="1"/>
  <c r="AG8" i="10"/>
  <c r="N21" i="10"/>
  <c r="I7" i="10"/>
  <c r="AG21" i="10"/>
  <c r="I28" i="10"/>
  <c r="I29" i="10" s="1"/>
  <c r="K28" i="10"/>
  <c r="K29" i="10" s="1"/>
  <c r="AQ7" i="10"/>
  <c r="AG7" i="10"/>
  <c r="L7" i="10"/>
  <c r="L21" i="10"/>
  <c r="AF28" i="13"/>
  <c r="AF29" i="13" s="1"/>
  <c r="D3" i="12"/>
  <c r="D2" i="12" s="1"/>
  <c r="L28" i="10"/>
  <c r="L29" i="10" s="1"/>
  <c r="AE8" i="10"/>
  <c r="W7" i="13"/>
  <c r="Q7" i="13"/>
  <c r="K7" i="10"/>
  <c r="O28" i="10"/>
  <c r="O29" i="10" s="1"/>
  <c r="X8" i="10"/>
  <c r="H8" i="10"/>
  <c r="U28" i="13"/>
  <c r="U29" i="13" s="1"/>
  <c r="I21" i="13"/>
  <c r="AO21" i="13"/>
  <c r="AG8" i="13"/>
  <c r="X21" i="10"/>
  <c r="K21" i="10"/>
  <c r="C12" i="15"/>
  <c r="C11" i="15" s="1"/>
  <c r="AK8" i="13"/>
  <c r="C8" i="13"/>
  <c r="C20" i="13" s="1"/>
  <c r="C28" i="13"/>
  <c r="C29" i="13" s="1"/>
  <c r="C7" i="13"/>
  <c r="D3" i="15"/>
  <c r="D2" i="15" s="1"/>
  <c r="U8" i="13"/>
  <c r="F3" i="15"/>
  <c r="Q8" i="13"/>
  <c r="AO7" i="13"/>
  <c r="Q21" i="13"/>
  <c r="D26" i="10"/>
  <c r="D17" i="10" s="1"/>
  <c r="O7" i="10"/>
  <c r="E12" i="12"/>
  <c r="E11" i="12" s="1"/>
  <c r="AQ21" i="10"/>
  <c r="AH21" i="10"/>
  <c r="N28" i="10"/>
  <c r="N29" i="10" s="1"/>
  <c r="C28" i="10"/>
  <c r="C29" i="10" s="1"/>
  <c r="AQ28" i="10"/>
  <c r="AQ29" i="10" s="1"/>
  <c r="AU7" i="10"/>
  <c r="G28" i="10"/>
  <c r="G29" i="10" s="1"/>
  <c r="C7" i="10"/>
  <c r="AT7" i="10"/>
  <c r="D12" i="12"/>
  <c r="D11" i="12" s="1"/>
  <c r="AR7" i="10"/>
  <c r="AM8" i="10"/>
  <c r="AE7" i="10"/>
  <c r="AM21" i="10"/>
  <c r="AT21" i="10"/>
  <c r="AT28" i="10"/>
  <c r="AT29" i="10" s="1"/>
  <c r="C9" i="10"/>
  <c r="C25" i="10" s="1"/>
  <c r="C15" i="10" s="1"/>
  <c r="AR28" i="10"/>
  <c r="AR29" i="10" s="1"/>
  <c r="C21" i="10"/>
  <c r="B8" i="12" s="1"/>
  <c r="AE21" i="10"/>
  <c r="AR21" i="10"/>
  <c r="B3" i="12"/>
  <c r="B2" i="12" s="1"/>
  <c r="O8" i="10"/>
  <c r="B17" i="12"/>
  <c r="AG21" i="13"/>
  <c r="E3" i="15"/>
  <c r="E2" i="15" s="1"/>
  <c r="F12" i="15"/>
  <c r="F11" i="15" s="1"/>
  <c r="AG28" i="13"/>
  <c r="AG29" i="13" s="1"/>
  <c r="E12" i="15"/>
  <c r="E11" i="15" s="1"/>
  <c r="AO8" i="13"/>
  <c r="I8" i="13"/>
  <c r="D26" i="13"/>
  <c r="D17" i="13" s="1"/>
  <c r="C11" i="13"/>
  <c r="B5" i="15" s="1"/>
  <c r="D9" i="13"/>
  <c r="B2" i="15"/>
  <c r="B11" i="15"/>
  <c r="C25" i="13"/>
  <c r="C15" i="13" s="1"/>
  <c r="B14" i="15"/>
  <c r="E10" i="13"/>
  <c r="F2" i="15"/>
  <c r="B11" i="12"/>
  <c r="W8" i="10"/>
  <c r="W7" i="10"/>
  <c r="AU21" i="10"/>
  <c r="W21" i="10"/>
  <c r="E3" i="12"/>
  <c r="E2" i="12" s="1"/>
  <c r="AU8" i="10"/>
  <c r="G21" i="10"/>
  <c r="F3" i="12"/>
  <c r="F2" i="12" s="1"/>
  <c r="C12" i="12"/>
  <c r="C11" i="12" s="1"/>
  <c r="AM28" i="10"/>
  <c r="AM29" i="10" s="1"/>
  <c r="G8" i="10"/>
  <c r="F12" i="12"/>
  <c r="F11" i="12" s="1"/>
  <c r="C3" i="12"/>
  <c r="C2" i="12" s="1"/>
  <c r="E10" i="10"/>
  <c r="C17" i="10"/>
  <c r="C5" i="2"/>
  <c r="C10" i="2"/>
  <c r="I25" i="5" l="1"/>
  <c r="I16" i="5" s="1"/>
  <c r="E15" i="11"/>
  <c r="E16" i="11"/>
  <c r="F25" i="11"/>
  <c r="F16" i="11" s="1"/>
  <c r="G19" i="5"/>
  <c r="G22" i="5" s="1"/>
  <c r="H15" i="5"/>
  <c r="H19" i="5"/>
  <c r="I17" i="5"/>
  <c r="D18" i="11"/>
  <c r="D19" i="11"/>
  <c r="D22" i="11" s="1"/>
  <c r="G25" i="14"/>
  <c r="G15" i="14" s="1"/>
  <c r="BC29" i="5"/>
  <c r="D22" i="14"/>
  <c r="G26" i="14"/>
  <c r="G17" i="14" s="1"/>
  <c r="E19" i="14"/>
  <c r="E22" i="14" s="1"/>
  <c r="E18" i="14"/>
  <c r="G20" i="14"/>
  <c r="G11" i="14"/>
  <c r="G16" i="14"/>
  <c r="H9" i="14"/>
  <c r="H25" i="14" s="1"/>
  <c r="H10" i="14"/>
  <c r="H26" i="14" s="1"/>
  <c r="F15" i="14"/>
  <c r="F16" i="14"/>
  <c r="F17" i="11"/>
  <c r="H10" i="11"/>
  <c r="G26" i="11"/>
  <c r="H26" i="11" s="1"/>
  <c r="G20" i="11"/>
  <c r="G11" i="11"/>
  <c r="H9" i="11"/>
  <c r="J20" i="5"/>
  <c r="K9" i="5"/>
  <c r="J11" i="5"/>
  <c r="BB28" i="5"/>
  <c r="K10" i="5"/>
  <c r="J26" i="5"/>
  <c r="J17" i="5" s="1"/>
  <c r="B26" i="15"/>
  <c r="C17" i="16" s="1"/>
  <c r="B25" i="15"/>
  <c r="C16" i="13"/>
  <c r="C18" i="13" s="1"/>
  <c r="D25" i="12"/>
  <c r="D26" i="12"/>
  <c r="D15" i="16" s="1"/>
  <c r="E26" i="10"/>
  <c r="E17" i="10" s="1"/>
  <c r="C21" i="2"/>
  <c r="C8" i="2"/>
  <c r="C7" i="2"/>
  <c r="C26" i="2"/>
  <c r="D10" i="2"/>
  <c r="C20" i="10"/>
  <c r="B26" i="12"/>
  <c r="C15" i="16" s="1"/>
  <c r="C11" i="10"/>
  <c r="B5" i="12" s="1"/>
  <c r="C16" i="10"/>
  <c r="C19" i="10" s="1"/>
  <c r="D9" i="10"/>
  <c r="D25" i="10" s="1"/>
  <c r="D15" i="10" s="1"/>
  <c r="B14" i="12"/>
  <c r="F10" i="13"/>
  <c r="D25" i="13"/>
  <c r="D15" i="13" s="1"/>
  <c r="E26" i="13"/>
  <c r="E17" i="13" s="1"/>
  <c r="D25" i="15"/>
  <c r="D26" i="15"/>
  <c r="D17" i="16" s="1"/>
  <c r="D20" i="13"/>
  <c r="D11" i="13"/>
  <c r="E9" i="13"/>
  <c r="B25" i="12"/>
  <c r="F10" i="10"/>
  <c r="C28" i="2"/>
  <c r="C29" i="2" s="1"/>
  <c r="C9" i="2"/>
  <c r="C25" i="2" s="1"/>
  <c r="I15" i="5" l="1"/>
  <c r="I18" i="5"/>
  <c r="J25" i="5"/>
  <c r="J15" i="5" s="1"/>
  <c r="F15" i="11"/>
  <c r="E19" i="11"/>
  <c r="E22" i="11" s="1"/>
  <c r="E18" i="11"/>
  <c r="F19" i="11"/>
  <c r="F22" i="11" s="1"/>
  <c r="G25" i="11"/>
  <c r="G16" i="11" s="1"/>
  <c r="I19" i="5"/>
  <c r="I22" i="5" s="1"/>
  <c r="H22" i="5"/>
  <c r="BD29" i="5"/>
  <c r="BE29" i="5" s="1"/>
  <c r="F18" i="11"/>
  <c r="H15" i="14"/>
  <c r="H20" i="14"/>
  <c r="H16" i="14"/>
  <c r="H11" i="14"/>
  <c r="I9" i="14"/>
  <c r="I25" i="14" s="1"/>
  <c r="I10" i="14"/>
  <c r="I26" i="14" s="1"/>
  <c r="H17" i="14"/>
  <c r="F19" i="14"/>
  <c r="F22" i="14" s="1"/>
  <c r="F18" i="14"/>
  <c r="G19" i="14"/>
  <c r="G22" i="14" s="1"/>
  <c r="G18" i="14"/>
  <c r="D11" i="10"/>
  <c r="H17" i="11"/>
  <c r="I10" i="11"/>
  <c r="G15" i="11"/>
  <c r="G17" i="11"/>
  <c r="H20" i="11"/>
  <c r="I9" i="11"/>
  <c r="H11" i="11"/>
  <c r="H25" i="11"/>
  <c r="H15" i="11" s="1"/>
  <c r="K26" i="5"/>
  <c r="K17" i="5" s="1"/>
  <c r="BC28" i="5"/>
  <c r="K20" i="5"/>
  <c r="L9" i="5"/>
  <c r="K11" i="5"/>
  <c r="L10" i="5"/>
  <c r="D20" i="10"/>
  <c r="D26" i="2"/>
  <c r="D17" i="2" s="1"/>
  <c r="E9" i="10"/>
  <c r="E11" i="10" s="1"/>
  <c r="C19" i="13"/>
  <c r="B7" i="15" s="1"/>
  <c r="C18" i="10"/>
  <c r="C31" i="10" s="1"/>
  <c r="C20" i="2"/>
  <c r="D9" i="2"/>
  <c r="E10" i="2"/>
  <c r="D16" i="13"/>
  <c r="D18" i="13" s="1"/>
  <c r="B6" i="15"/>
  <c r="C31" i="13"/>
  <c r="B16" i="15"/>
  <c r="C31" i="14"/>
  <c r="B15" i="15"/>
  <c r="G10" i="13"/>
  <c r="F26" i="13"/>
  <c r="E20" i="13"/>
  <c r="E11" i="13"/>
  <c r="F9" i="13"/>
  <c r="E25" i="13"/>
  <c r="E15" i="13" s="1"/>
  <c r="D16" i="10"/>
  <c r="B7" i="12"/>
  <c r="C22" i="10"/>
  <c r="G10" i="10"/>
  <c r="F26" i="10"/>
  <c r="B15" i="12"/>
  <c r="C31" i="11"/>
  <c r="C11" i="2"/>
  <c r="C15" i="2"/>
  <c r="K25" i="5" l="1"/>
  <c r="J16" i="5"/>
  <c r="G18" i="11"/>
  <c r="K15" i="5"/>
  <c r="L26" i="5"/>
  <c r="L17" i="5" s="1"/>
  <c r="BF29" i="5"/>
  <c r="BG29" i="5" s="1"/>
  <c r="K16" i="5"/>
  <c r="K18" i="5" s="1"/>
  <c r="I15" i="14"/>
  <c r="B6" i="12"/>
  <c r="B22" i="12" s="1"/>
  <c r="H18" i="14"/>
  <c r="H19" i="14"/>
  <c r="H22" i="14" s="1"/>
  <c r="I20" i="14"/>
  <c r="I16" i="14"/>
  <c r="I11" i="14"/>
  <c r="J9" i="14"/>
  <c r="J25" i="14" s="1"/>
  <c r="I17" i="14"/>
  <c r="J10" i="14"/>
  <c r="J26" i="14" s="1"/>
  <c r="G19" i="11"/>
  <c r="G22" i="11" s="1"/>
  <c r="H16" i="11"/>
  <c r="I20" i="11"/>
  <c r="I11" i="11"/>
  <c r="J9" i="11"/>
  <c r="J10" i="11"/>
  <c r="I25" i="11"/>
  <c r="I16" i="11" s="1"/>
  <c r="I26" i="11"/>
  <c r="I17" i="11" s="1"/>
  <c r="F9" i="10"/>
  <c r="G9" i="10" s="1"/>
  <c r="J18" i="5"/>
  <c r="J19" i="5"/>
  <c r="J22" i="5" s="1"/>
  <c r="L11" i="5"/>
  <c r="L20" i="5"/>
  <c r="M9" i="5"/>
  <c r="BD28" i="5"/>
  <c r="L25" i="5"/>
  <c r="M10" i="5"/>
  <c r="C22" i="13"/>
  <c r="E25" i="10"/>
  <c r="E15" i="10" s="1"/>
  <c r="E20" i="10"/>
  <c r="F10" i="2"/>
  <c r="D20" i="2"/>
  <c r="D11" i="2"/>
  <c r="E9" i="2"/>
  <c r="E26" i="2"/>
  <c r="E17" i="2" s="1"/>
  <c r="D25" i="2"/>
  <c r="B16" i="12"/>
  <c r="B22" i="15"/>
  <c r="D19" i="13"/>
  <c r="D22" i="13" s="1"/>
  <c r="G26" i="13"/>
  <c r="G17" i="13" s="1"/>
  <c r="E16" i="13"/>
  <c r="E19" i="13" s="1"/>
  <c r="E22" i="13" s="1"/>
  <c r="F17" i="13"/>
  <c r="F11" i="13"/>
  <c r="G9" i="13"/>
  <c r="F20" i="13"/>
  <c r="F25" i="13"/>
  <c r="F15" i="13" s="1"/>
  <c r="H10" i="13"/>
  <c r="G26" i="10"/>
  <c r="G17" i="10" s="1"/>
  <c r="F17" i="10"/>
  <c r="H10" i="10"/>
  <c r="D19" i="10"/>
  <c r="D18" i="10"/>
  <c r="B13" i="7"/>
  <c r="B11" i="2"/>
  <c r="AU28" i="2"/>
  <c r="AT28" i="2"/>
  <c r="AT29" i="2" s="1"/>
  <c r="AS28" i="2"/>
  <c r="AS29" i="2" s="1"/>
  <c r="AO28" i="2"/>
  <c r="AO29" i="2" s="1"/>
  <c r="AM28" i="2"/>
  <c r="AM29" i="2" s="1"/>
  <c r="AL28" i="2"/>
  <c r="AL29" i="2" s="1"/>
  <c r="AK28" i="2"/>
  <c r="AK29" i="2" s="1"/>
  <c r="AG28" i="2"/>
  <c r="AG29" i="2" s="1"/>
  <c r="AE28" i="2"/>
  <c r="AE29" i="2" s="1"/>
  <c r="AC28" i="2"/>
  <c r="AC29" i="2" s="1"/>
  <c r="Y28" i="2"/>
  <c r="Y29" i="2" s="1"/>
  <c r="W28" i="2"/>
  <c r="W29" i="2" s="1"/>
  <c r="U28" i="2"/>
  <c r="U29" i="2" s="1"/>
  <c r="Q28" i="2"/>
  <c r="Q29" i="2" s="1"/>
  <c r="O28" i="2"/>
  <c r="O29" i="2" s="1"/>
  <c r="N28" i="2"/>
  <c r="N29" i="2" s="1"/>
  <c r="M28" i="2"/>
  <c r="M29" i="2" s="1"/>
  <c r="G28" i="2"/>
  <c r="G29" i="2" s="1"/>
  <c r="F28" i="2"/>
  <c r="F29" i="2" s="1"/>
  <c r="E28" i="2"/>
  <c r="E29" i="2" s="1"/>
  <c r="AD28" i="2"/>
  <c r="AD29" i="2" s="1"/>
  <c r="AE5" i="1"/>
  <c r="AE8" i="1" s="1"/>
  <c r="AU5" i="1"/>
  <c r="AU8" i="1" s="1"/>
  <c r="R6" i="1"/>
  <c r="R5" i="1" s="1"/>
  <c r="S6" i="1"/>
  <c r="S5" i="1" s="1"/>
  <c r="T6" i="1"/>
  <c r="T5" i="1" s="1"/>
  <c r="U6" i="1"/>
  <c r="U5" i="1" s="1"/>
  <c r="V6" i="1"/>
  <c r="V5" i="1" s="1"/>
  <c r="W6" i="1"/>
  <c r="W5" i="1" s="1"/>
  <c r="W8" i="1" s="1"/>
  <c r="X6" i="1"/>
  <c r="X5" i="1" s="1"/>
  <c r="Y6" i="1"/>
  <c r="Y5" i="1" s="1"/>
  <c r="Z6" i="1"/>
  <c r="Z5" i="1" s="1"/>
  <c r="AA6" i="1"/>
  <c r="AA5" i="1" s="1"/>
  <c r="AB6" i="1"/>
  <c r="AB5" i="1" s="1"/>
  <c r="AC6" i="1"/>
  <c r="AC5" i="1" s="1"/>
  <c r="AD6" i="1"/>
  <c r="AD5" i="1" s="1"/>
  <c r="AE6" i="1"/>
  <c r="AF6" i="1"/>
  <c r="AF5" i="1" s="1"/>
  <c r="AG6" i="1"/>
  <c r="AG5" i="1" s="1"/>
  <c r="AG8" i="1" s="1"/>
  <c r="AH6" i="1"/>
  <c r="AH5" i="1" s="1"/>
  <c r="AI6" i="1"/>
  <c r="AI5" i="1" s="1"/>
  <c r="AJ6" i="1"/>
  <c r="AJ5" i="1" s="1"/>
  <c r="AK6" i="1"/>
  <c r="AK5" i="1" s="1"/>
  <c r="AL6" i="1"/>
  <c r="AL5" i="1" s="1"/>
  <c r="AM6" i="1"/>
  <c r="AM5" i="1" s="1"/>
  <c r="AM8" i="1" s="1"/>
  <c r="AN6" i="1"/>
  <c r="AN5" i="1" s="1"/>
  <c r="AO6" i="1"/>
  <c r="AO5" i="1" s="1"/>
  <c r="AO7" i="1" s="1"/>
  <c r="AP6" i="1"/>
  <c r="AP5" i="1" s="1"/>
  <c r="AQ6" i="1"/>
  <c r="AQ5" i="1" s="1"/>
  <c r="AR6" i="1"/>
  <c r="AR5" i="1" s="1"/>
  <c r="AS6" i="1"/>
  <c r="AS5" i="1" s="1"/>
  <c r="AS7" i="1" s="1"/>
  <c r="AT6" i="1"/>
  <c r="AT5" i="1" s="1"/>
  <c r="AU6" i="1"/>
  <c r="AV6" i="1"/>
  <c r="AV5" i="1" s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C19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C14" i="1"/>
  <c r="J6" i="1"/>
  <c r="J5" i="1" s="1"/>
  <c r="J7" i="1" s="1"/>
  <c r="K6" i="1"/>
  <c r="K5" i="1" s="1"/>
  <c r="K7" i="1" s="1"/>
  <c r="L6" i="1"/>
  <c r="L5" i="1" s="1"/>
  <c r="L7" i="1" s="1"/>
  <c r="M6" i="1"/>
  <c r="M5" i="1" s="1"/>
  <c r="M7" i="1" s="1"/>
  <c r="N6" i="1"/>
  <c r="N5" i="1" s="1"/>
  <c r="N7" i="1" s="1"/>
  <c r="O6" i="1"/>
  <c r="O5" i="1" s="1"/>
  <c r="O7" i="1" s="1"/>
  <c r="P6" i="1"/>
  <c r="P5" i="1" s="1"/>
  <c r="P7" i="1" s="1"/>
  <c r="Q6" i="1"/>
  <c r="Q5" i="1" s="1"/>
  <c r="Q7" i="1" s="1"/>
  <c r="B24" i="1"/>
  <c r="B16" i="1"/>
  <c r="B15" i="1"/>
  <c r="B23" i="1" s="1"/>
  <c r="I6" i="1"/>
  <c r="I5" i="1" s="1"/>
  <c r="I7" i="1" s="1"/>
  <c r="H6" i="1"/>
  <c r="H5" i="1" s="1"/>
  <c r="H7" i="1" s="1"/>
  <c r="G6" i="1"/>
  <c r="G5" i="1" s="1"/>
  <c r="G7" i="1" s="1"/>
  <c r="F6" i="1"/>
  <c r="F5" i="1" s="1"/>
  <c r="F7" i="1" s="1"/>
  <c r="E6" i="1"/>
  <c r="E5" i="1" s="1"/>
  <c r="E7" i="1" s="1"/>
  <c r="D6" i="1"/>
  <c r="D5" i="1" s="1"/>
  <c r="D7" i="1" s="1"/>
  <c r="C6" i="1"/>
  <c r="C5" i="1" s="1"/>
  <c r="C7" i="1" s="1"/>
  <c r="B11" i="1"/>
  <c r="AC7" i="1" l="1"/>
  <c r="AC8" i="1"/>
  <c r="L15" i="5"/>
  <c r="K19" i="5"/>
  <c r="K22" i="5" s="1"/>
  <c r="M26" i="5"/>
  <c r="M17" i="5" s="1"/>
  <c r="Y8" i="1"/>
  <c r="Y7" i="1"/>
  <c r="AK7" i="1"/>
  <c r="AK8" i="1"/>
  <c r="U7" i="1"/>
  <c r="U8" i="1"/>
  <c r="BH29" i="5"/>
  <c r="J26" i="11"/>
  <c r="B11" i="11"/>
  <c r="B11" i="14"/>
  <c r="B11" i="10"/>
  <c r="B11" i="13"/>
  <c r="L16" i="5"/>
  <c r="L18" i="5" s="1"/>
  <c r="J15" i="14"/>
  <c r="AS8" i="1"/>
  <c r="I19" i="14"/>
  <c r="I22" i="14" s="1"/>
  <c r="I18" i="14"/>
  <c r="J20" i="14"/>
  <c r="J11" i="14"/>
  <c r="K9" i="14"/>
  <c r="J16" i="14"/>
  <c r="J17" i="14"/>
  <c r="K10" i="14"/>
  <c r="K26" i="14" s="1"/>
  <c r="F20" i="10"/>
  <c r="J25" i="11"/>
  <c r="I18" i="11"/>
  <c r="I19" i="11"/>
  <c r="I15" i="11"/>
  <c r="J11" i="11"/>
  <c r="J20" i="11"/>
  <c r="K9" i="11"/>
  <c r="J17" i="11"/>
  <c r="K10" i="11"/>
  <c r="H19" i="11"/>
  <c r="H22" i="11" s="1"/>
  <c r="H18" i="11"/>
  <c r="F11" i="10"/>
  <c r="M20" i="5"/>
  <c r="M11" i="5"/>
  <c r="N9" i="5"/>
  <c r="M25" i="5"/>
  <c r="N10" i="5"/>
  <c r="BE28" i="5"/>
  <c r="AU29" i="2"/>
  <c r="E16" i="10"/>
  <c r="E19" i="10" s="1"/>
  <c r="E22" i="10" s="1"/>
  <c r="F25" i="10"/>
  <c r="F15" i="10" s="1"/>
  <c r="E18" i="13"/>
  <c r="E20" i="2"/>
  <c r="E11" i="2"/>
  <c r="F9" i="2"/>
  <c r="E25" i="2"/>
  <c r="E15" i="2" s="1"/>
  <c r="F26" i="2"/>
  <c r="F17" i="2" s="1"/>
  <c r="D16" i="2"/>
  <c r="D15" i="2"/>
  <c r="G10" i="2"/>
  <c r="F16" i="13"/>
  <c r="F19" i="13" s="1"/>
  <c r="F22" i="13" s="1"/>
  <c r="I10" i="13"/>
  <c r="H26" i="13"/>
  <c r="H17" i="13" s="1"/>
  <c r="H9" i="13"/>
  <c r="G20" i="13"/>
  <c r="G11" i="13"/>
  <c r="G25" i="13"/>
  <c r="G15" i="13" s="1"/>
  <c r="D22" i="10"/>
  <c r="I10" i="10"/>
  <c r="H26" i="10"/>
  <c r="G11" i="10"/>
  <c r="G20" i="10"/>
  <c r="H9" i="10"/>
  <c r="J28" i="2"/>
  <c r="J29" i="2" s="1"/>
  <c r="R28" i="2"/>
  <c r="R29" i="2" s="1"/>
  <c r="K28" i="2"/>
  <c r="K29" i="2" s="1"/>
  <c r="C4" i="7"/>
  <c r="C13" i="7"/>
  <c r="L28" i="2"/>
  <c r="L29" i="2" s="1"/>
  <c r="T28" i="2"/>
  <c r="T29" i="2" s="1"/>
  <c r="AB28" i="2"/>
  <c r="AB29" i="2" s="1"/>
  <c r="AJ28" i="2"/>
  <c r="AJ29" i="2" s="1"/>
  <c r="AR28" i="2"/>
  <c r="AR29" i="2" s="1"/>
  <c r="D13" i="7"/>
  <c r="D4" i="7"/>
  <c r="AF28" i="2"/>
  <c r="AF29" i="2" s="1"/>
  <c r="Z28" i="2"/>
  <c r="Z29" i="2" s="1"/>
  <c r="AA28" i="2"/>
  <c r="AA29" i="2" s="1"/>
  <c r="AH28" i="2"/>
  <c r="AH29" i="2" s="1"/>
  <c r="S28" i="2"/>
  <c r="S29" i="2" s="1"/>
  <c r="E13" i="7"/>
  <c r="E4" i="7"/>
  <c r="AP28" i="2"/>
  <c r="AP29" i="2" s="1"/>
  <c r="AQ28" i="2"/>
  <c r="AQ29" i="2" s="1"/>
  <c r="F13" i="7"/>
  <c r="F4" i="7"/>
  <c r="H28" i="2"/>
  <c r="H29" i="2" s="1"/>
  <c r="P28" i="2"/>
  <c r="P29" i="2" s="1"/>
  <c r="X28" i="2"/>
  <c r="X29" i="2" s="1"/>
  <c r="AN28" i="2"/>
  <c r="AN29" i="2" s="1"/>
  <c r="B12" i="7"/>
  <c r="B11" i="7" s="1"/>
  <c r="B4" i="7"/>
  <c r="V8" i="1"/>
  <c r="V7" i="1"/>
  <c r="AR7" i="1"/>
  <c r="AR8" i="1"/>
  <c r="AA8" i="1"/>
  <c r="AA7" i="1"/>
  <c r="AL8" i="1"/>
  <c r="AL7" i="1"/>
  <c r="AB7" i="1"/>
  <c r="AB8" i="1"/>
  <c r="AQ8" i="1"/>
  <c r="AQ7" i="1"/>
  <c r="S8" i="1"/>
  <c r="S7" i="1"/>
  <c r="AP8" i="1"/>
  <c r="AP7" i="1"/>
  <c r="AH8" i="1"/>
  <c r="AH7" i="1"/>
  <c r="Z8" i="1"/>
  <c r="Z7" i="1"/>
  <c r="R8" i="1"/>
  <c r="R7" i="1"/>
  <c r="AD8" i="1"/>
  <c r="AD7" i="1"/>
  <c r="AJ7" i="1"/>
  <c r="AJ8" i="1"/>
  <c r="T7" i="1"/>
  <c r="T8" i="1"/>
  <c r="AI8" i="1"/>
  <c r="AI7" i="1"/>
  <c r="AV8" i="1"/>
  <c r="AV7" i="1"/>
  <c r="AN8" i="1"/>
  <c r="AN7" i="1"/>
  <c r="AF8" i="1"/>
  <c r="AF7" i="1"/>
  <c r="X8" i="1"/>
  <c r="X7" i="1"/>
  <c r="AT8" i="1"/>
  <c r="AT7" i="1"/>
  <c r="AG7" i="1"/>
  <c r="AO8" i="1"/>
  <c r="AU7" i="1"/>
  <c r="AM7" i="1"/>
  <c r="AE7" i="1"/>
  <c r="W7" i="1"/>
  <c r="G8" i="1"/>
  <c r="L8" i="1"/>
  <c r="H8" i="1"/>
  <c r="D8" i="1"/>
  <c r="K8" i="1"/>
  <c r="C8" i="1"/>
  <c r="J8" i="1"/>
  <c r="Q8" i="1"/>
  <c r="I8" i="1"/>
  <c r="P8" i="1"/>
  <c r="O8" i="1"/>
  <c r="N8" i="1"/>
  <c r="F8" i="1"/>
  <c r="M8" i="1"/>
  <c r="E8" i="1"/>
  <c r="C9" i="1"/>
  <c r="C10" i="1"/>
  <c r="K26" i="11" l="1"/>
  <c r="J15" i="11"/>
  <c r="M15" i="5"/>
  <c r="BI29" i="5"/>
  <c r="BJ29" i="5" s="1"/>
  <c r="BK29" i="5" s="1"/>
  <c r="BL29" i="5" s="1"/>
  <c r="BM29" i="5" s="1"/>
  <c r="BN29" i="5" s="1"/>
  <c r="BO29" i="5" s="1"/>
  <c r="BP29" i="5" s="1"/>
  <c r="BQ29" i="5" s="1"/>
  <c r="BR29" i="5" s="1"/>
  <c r="BS29" i="5" s="1"/>
  <c r="BT29" i="5" s="1"/>
  <c r="BU29" i="5" s="1"/>
  <c r="BV29" i="5" s="1"/>
  <c r="BW29" i="5" s="1"/>
  <c r="BX29" i="5" s="1"/>
  <c r="BY29" i="5" s="1"/>
  <c r="BZ29" i="5" s="1"/>
  <c r="CA29" i="5" s="1"/>
  <c r="CB29" i="5" s="1"/>
  <c r="CC29" i="5" s="1"/>
  <c r="CD29" i="5" s="1"/>
  <c r="CE29" i="5" s="1"/>
  <c r="CF29" i="5" s="1"/>
  <c r="CG29" i="5" s="1"/>
  <c r="CH29" i="5" s="1"/>
  <c r="CI29" i="5" s="1"/>
  <c r="CJ29" i="5" s="1"/>
  <c r="CK29" i="5" s="1"/>
  <c r="CL29" i="5" s="1"/>
  <c r="CM29" i="5" s="1"/>
  <c r="CN29" i="5" s="1"/>
  <c r="CO29" i="5" s="1"/>
  <c r="CP29" i="5" s="1"/>
  <c r="CQ29" i="5" s="1"/>
  <c r="CR29" i="5" s="1"/>
  <c r="CS29" i="5" s="1"/>
  <c r="CT29" i="5" s="1"/>
  <c r="L19" i="5"/>
  <c r="L22" i="5" s="1"/>
  <c r="J19" i="14"/>
  <c r="J22" i="14" s="1"/>
  <c r="J18" i="14"/>
  <c r="K20" i="14"/>
  <c r="K11" i="14"/>
  <c r="L9" i="14"/>
  <c r="K25" i="14"/>
  <c r="K15" i="14" s="1"/>
  <c r="L10" i="14"/>
  <c r="L26" i="14" s="1"/>
  <c r="K17" i="14"/>
  <c r="J16" i="11"/>
  <c r="J19" i="11" s="1"/>
  <c r="J22" i="11" s="1"/>
  <c r="I22" i="11"/>
  <c r="K20" i="11"/>
  <c r="L9" i="11"/>
  <c r="K11" i="11"/>
  <c r="K25" i="11"/>
  <c r="K15" i="11" s="1"/>
  <c r="L10" i="11"/>
  <c r="K17" i="11"/>
  <c r="BF28" i="5"/>
  <c r="O10" i="5"/>
  <c r="N20" i="5"/>
  <c r="O9" i="5"/>
  <c r="N11" i="5"/>
  <c r="N26" i="5"/>
  <c r="N17" i="5" s="1"/>
  <c r="M16" i="5"/>
  <c r="N25" i="5"/>
  <c r="E18" i="10"/>
  <c r="G25" i="10"/>
  <c r="G15" i="10" s="1"/>
  <c r="F16" i="10"/>
  <c r="F19" i="10" s="1"/>
  <c r="G26" i="2"/>
  <c r="G17" i="2" s="1"/>
  <c r="F25" i="2"/>
  <c r="F15" i="2" s="1"/>
  <c r="D19" i="2"/>
  <c r="D22" i="2" s="1"/>
  <c r="D18" i="2"/>
  <c r="H10" i="2"/>
  <c r="E16" i="2"/>
  <c r="F20" i="2"/>
  <c r="F11" i="2"/>
  <c r="G9" i="2"/>
  <c r="F18" i="13"/>
  <c r="G16" i="13"/>
  <c r="G19" i="13" s="1"/>
  <c r="G22" i="13" s="1"/>
  <c r="I26" i="13"/>
  <c r="I17" i="13" s="1"/>
  <c r="H20" i="13"/>
  <c r="I9" i="13"/>
  <c r="H11" i="13"/>
  <c r="C5" i="15" s="1"/>
  <c r="H25" i="13"/>
  <c r="H15" i="13" s="1"/>
  <c r="C14" i="15"/>
  <c r="J10" i="13"/>
  <c r="I26" i="10"/>
  <c r="I17" i="10" s="1"/>
  <c r="C14" i="12"/>
  <c r="I9" i="10"/>
  <c r="H20" i="10"/>
  <c r="H11" i="10"/>
  <c r="C5" i="12" s="1"/>
  <c r="J10" i="10"/>
  <c r="H17" i="10"/>
  <c r="D28" i="2"/>
  <c r="D29" i="2" s="1"/>
  <c r="C12" i="7"/>
  <c r="C11" i="7" s="1"/>
  <c r="C3" i="7"/>
  <c r="C2" i="7" s="1"/>
  <c r="I28" i="2"/>
  <c r="I29" i="2" s="1"/>
  <c r="D12" i="7"/>
  <c r="D11" i="7" s="1"/>
  <c r="D3" i="7"/>
  <c r="D2" i="7" s="1"/>
  <c r="AI28" i="2"/>
  <c r="AI29" i="2" s="1"/>
  <c r="F12" i="7"/>
  <c r="F11" i="7" s="1"/>
  <c r="F3" i="7"/>
  <c r="F2" i="7" s="1"/>
  <c r="V28" i="2"/>
  <c r="V29" i="2" s="1"/>
  <c r="E12" i="7"/>
  <c r="E11" i="7" s="1"/>
  <c r="E3" i="7"/>
  <c r="E2" i="7" s="1"/>
  <c r="D26" i="7"/>
  <c r="D16" i="16" s="1"/>
  <c r="D25" i="7"/>
  <c r="B3" i="7"/>
  <c r="B2" i="7" s="1"/>
  <c r="B14" i="7"/>
  <c r="C17" i="2"/>
  <c r="C18" i="1"/>
  <c r="C24" i="1"/>
  <c r="C16" i="1" s="1"/>
  <c r="D10" i="1"/>
  <c r="D9" i="1"/>
  <c r="C23" i="1"/>
  <c r="C15" i="1" s="1"/>
  <c r="C11" i="1"/>
  <c r="N15" i="5" l="1"/>
  <c r="CU29" i="5"/>
  <c r="CV29" i="5" s="1"/>
  <c r="CW29" i="5" s="1"/>
  <c r="L25" i="14"/>
  <c r="L15" i="14" s="1"/>
  <c r="L16" i="14"/>
  <c r="L20" i="14"/>
  <c r="L11" i="14"/>
  <c r="M9" i="14"/>
  <c r="M25" i="14" s="1"/>
  <c r="K16" i="14"/>
  <c r="L17" i="14"/>
  <c r="M10" i="14"/>
  <c r="M26" i="14" s="1"/>
  <c r="J18" i="11"/>
  <c r="K16" i="11"/>
  <c r="M10" i="11"/>
  <c r="L20" i="11"/>
  <c r="L11" i="11"/>
  <c r="M9" i="11"/>
  <c r="L26" i="11"/>
  <c r="L25" i="11"/>
  <c r="L16" i="11" s="1"/>
  <c r="M19" i="5"/>
  <c r="M22" i="5" s="1"/>
  <c r="M18" i="5"/>
  <c r="P10" i="5"/>
  <c r="O26" i="5"/>
  <c r="O20" i="5"/>
  <c r="O11" i="5"/>
  <c r="P9" i="5"/>
  <c r="N16" i="5"/>
  <c r="O25" i="5"/>
  <c r="O16" i="5" s="1"/>
  <c r="BG28" i="5"/>
  <c r="BH28" i="5" s="1"/>
  <c r="BI28" i="5" s="1"/>
  <c r="BJ28" i="5" s="1"/>
  <c r="BK28" i="5" s="1"/>
  <c r="BL28" i="5" s="1"/>
  <c r="BM28" i="5" s="1"/>
  <c r="BN28" i="5" s="1"/>
  <c r="BO28" i="5" s="1"/>
  <c r="BP28" i="5" s="1"/>
  <c r="BQ28" i="5" s="1"/>
  <c r="BR28" i="5" s="1"/>
  <c r="BS28" i="5" s="1"/>
  <c r="BT28" i="5" s="1"/>
  <c r="BU28" i="5" s="1"/>
  <c r="BV28" i="5" s="1"/>
  <c r="BW28" i="5" s="1"/>
  <c r="BX28" i="5" s="1"/>
  <c r="BY28" i="5" s="1"/>
  <c r="BZ28" i="5" s="1"/>
  <c r="CA28" i="5" s="1"/>
  <c r="CB28" i="5" s="1"/>
  <c r="CC28" i="5" s="1"/>
  <c r="CD28" i="5" s="1"/>
  <c r="CE28" i="5" s="1"/>
  <c r="CF28" i="5" s="1"/>
  <c r="CG28" i="5" s="1"/>
  <c r="CH28" i="5" s="1"/>
  <c r="CI28" i="5" s="1"/>
  <c r="CJ28" i="5" s="1"/>
  <c r="CK28" i="5" s="1"/>
  <c r="CL28" i="5" s="1"/>
  <c r="CM28" i="5" s="1"/>
  <c r="CN28" i="5" s="1"/>
  <c r="CO28" i="5" s="1"/>
  <c r="CP28" i="5" s="1"/>
  <c r="CQ28" i="5" s="1"/>
  <c r="CR28" i="5" s="1"/>
  <c r="CS28" i="5" s="1"/>
  <c r="CT28" i="5" s="1"/>
  <c r="F18" i="10"/>
  <c r="G16" i="10"/>
  <c r="G18" i="10" s="1"/>
  <c r="H25" i="10"/>
  <c r="H15" i="10" s="1"/>
  <c r="H26" i="2"/>
  <c r="G20" i="2"/>
  <c r="G11" i="2"/>
  <c r="H9" i="2"/>
  <c r="E18" i="2"/>
  <c r="E19" i="2"/>
  <c r="E22" i="2" s="1"/>
  <c r="I10" i="2"/>
  <c r="F16" i="2"/>
  <c r="G25" i="2"/>
  <c r="G15" i="2" s="1"/>
  <c r="J26" i="10"/>
  <c r="J17" i="10" s="1"/>
  <c r="G18" i="13"/>
  <c r="J26" i="13"/>
  <c r="J17" i="13" s="1"/>
  <c r="I20" i="13"/>
  <c r="I11" i="13"/>
  <c r="J9" i="13"/>
  <c r="I25" i="13"/>
  <c r="I15" i="13" s="1"/>
  <c r="K10" i="13"/>
  <c r="H16" i="13"/>
  <c r="I20" i="10"/>
  <c r="I11" i="10"/>
  <c r="J9" i="10"/>
  <c r="K10" i="10"/>
  <c r="F22" i="10"/>
  <c r="AV28" i="2"/>
  <c r="AV29" i="2"/>
  <c r="B5" i="7"/>
  <c r="C17" i="1"/>
  <c r="C20" i="1" s="1"/>
  <c r="D18" i="1"/>
  <c r="D23" i="1"/>
  <c r="D11" i="1"/>
  <c r="E10" i="1"/>
  <c r="D24" i="1"/>
  <c r="D16" i="1" s="1"/>
  <c r="E9" i="1"/>
  <c r="P26" i="5" l="1"/>
  <c r="P17" i="5" s="1"/>
  <c r="M26" i="11"/>
  <c r="M15" i="14"/>
  <c r="K19" i="14"/>
  <c r="K22" i="14" s="1"/>
  <c r="K18" i="14"/>
  <c r="L19" i="14"/>
  <c r="L22" i="14" s="1"/>
  <c r="L18" i="14"/>
  <c r="N9" i="14"/>
  <c r="N25" i="14" s="1"/>
  <c r="N15" i="14" s="1"/>
  <c r="M20" i="14"/>
  <c r="M16" i="14"/>
  <c r="M11" i="14"/>
  <c r="M17" i="14"/>
  <c r="N10" i="14"/>
  <c r="N26" i="14" s="1"/>
  <c r="L17" i="11"/>
  <c r="L18" i="11" s="1"/>
  <c r="L15" i="11"/>
  <c r="M20" i="11"/>
  <c r="M11" i="11"/>
  <c r="N9" i="11"/>
  <c r="M25" i="11"/>
  <c r="M15" i="11" s="1"/>
  <c r="N10" i="11"/>
  <c r="N26" i="11" s="1"/>
  <c r="M17" i="11"/>
  <c r="K18" i="11"/>
  <c r="K19" i="11"/>
  <c r="K22" i="11" s="1"/>
  <c r="N19" i="5"/>
  <c r="N22" i="5" s="1"/>
  <c r="N18" i="5"/>
  <c r="Q10" i="5"/>
  <c r="CU28" i="5"/>
  <c r="CV28" i="5" s="1"/>
  <c r="CW28" i="5" s="1"/>
  <c r="O17" i="5"/>
  <c r="O19" i="5" s="1"/>
  <c r="P20" i="5"/>
  <c r="P11" i="5"/>
  <c r="Q9" i="5"/>
  <c r="O15" i="5"/>
  <c r="P25" i="5"/>
  <c r="B26" i="7"/>
  <c r="C16" i="16" s="1"/>
  <c r="AW29" i="2"/>
  <c r="AX29" i="2" s="1"/>
  <c r="B25" i="7"/>
  <c r="AW28" i="2"/>
  <c r="AX28" i="2" s="1"/>
  <c r="G19" i="10"/>
  <c r="G22" i="10" s="1"/>
  <c r="I25" i="10"/>
  <c r="I15" i="10" s="1"/>
  <c r="H16" i="10"/>
  <c r="H18" i="10" s="1"/>
  <c r="C6" i="12" s="1"/>
  <c r="I26" i="2"/>
  <c r="I17" i="2" s="1"/>
  <c r="H17" i="2"/>
  <c r="H25" i="2"/>
  <c r="H15" i="2" s="1"/>
  <c r="H20" i="2"/>
  <c r="I9" i="2"/>
  <c r="H11" i="2"/>
  <c r="F18" i="2"/>
  <c r="F19" i="2"/>
  <c r="F22" i="2" s="1"/>
  <c r="G16" i="2"/>
  <c r="J10" i="2"/>
  <c r="J26" i="2" s="1"/>
  <c r="H31" i="14"/>
  <c r="J25" i="13"/>
  <c r="J15" i="13" s="1"/>
  <c r="K26" i="13"/>
  <c r="K17" i="13" s="1"/>
  <c r="I16" i="13"/>
  <c r="L10" i="13"/>
  <c r="C15" i="15"/>
  <c r="J20" i="13"/>
  <c r="J11" i="13"/>
  <c r="K9" i="13"/>
  <c r="C16" i="15"/>
  <c r="H19" i="13"/>
  <c r="H18" i="13"/>
  <c r="L10" i="10"/>
  <c r="H31" i="10"/>
  <c r="J20" i="10"/>
  <c r="J11" i="10"/>
  <c r="K9" i="10"/>
  <c r="K26" i="10"/>
  <c r="K17" i="10" s="1"/>
  <c r="B8" i="7"/>
  <c r="E18" i="1"/>
  <c r="E23" i="1"/>
  <c r="E15" i="1" s="1"/>
  <c r="D15" i="1"/>
  <c r="E11" i="1"/>
  <c r="F10" i="1"/>
  <c r="E24" i="1"/>
  <c r="F9" i="1"/>
  <c r="P15" i="5" l="1"/>
  <c r="Q26" i="5"/>
  <c r="O18" i="5"/>
  <c r="J25" i="10"/>
  <c r="J15" i="10" s="1"/>
  <c r="N20" i="14"/>
  <c r="N16" i="14"/>
  <c r="N11" i="14"/>
  <c r="O9" i="14"/>
  <c r="O25" i="14" s="1"/>
  <c r="M18" i="14"/>
  <c r="M19" i="14"/>
  <c r="M22" i="14" s="1"/>
  <c r="N17" i="14"/>
  <c r="O10" i="14"/>
  <c r="N25" i="11"/>
  <c r="L19" i="11"/>
  <c r="L22" i="11" s="1"/>
  <c r="M16" i="11"/>
  <c r="O10" i="11"/>
  <c r="N17" i="11"/>
  <c r="N20" i="11"/>
  <c r="N11" i="11"/>
  <c r="N16" i="11"/>
  <c r="O9" i="11"/>
  <c r="O25" i="11" s="1"/>
  <c r="N15" i="11"/>
  <c r="P16" i="5"/>
  <c r="P19" i="5" s="1"/>
  <c r="Q20" i="5"/>
  <c r="Q11" i="5"/>
  <c r="R13" i="5"/>
  <c r="Q25" i="5"/>
  <c r="Q15" i="5" s="1"/>
  <c r="Q17" i="5"/>
  <c r="R10" i="5"/>
  <c r="O22" i="5"/>
  <c r="AY28" i="2"/>
  <c r="AY29" i="2"/>
  <c r="I16" i="10"/>
  <c r="I19" i="10" s="1"/>
  <c r="I22" i="10" s="1"/>
  <c r="H19" i="10"/>
  <c r="H22" i="10" s="1"/>
  <c r="C8" i="12" s="1"/>
  <c r="J16" i="13"/>
  <c r="J18" i="13" s="1"/>
  <c r="H31" i="11"/>
  <c r="H16" i="2"/>
  <c r="H19" i="2" s="1"/>
  <c r="H22" i="2" s="1"/>
  <c r="I20" i="2"/>
  <c r="I11" i="2"/>
  <c r="J9" i="2"/>
  <c r="K10" i="2"/>
  <c r="K26" i="2" s="1"/>
  <c r="J17" i="2"/>
  <c r="I25" i="2"/>
  <c r="I15" i="2" s="1"/>
  <c r="G19" i="2"/>
  <c r="G22" i="2" s="1"/>
  <c r="G18" i="2"/>
  <c r="M10" i="13"/>
  <c r="L26" i="13"/>
  <c r="L17" i="13" s="1"/>
  <c r="C17" i="15"/>
  <c r="K20" i="13"/>
  <c r="K11" i="13"/>
  <c r="L9" i="13"/>
  <c r="K25" i="13"/>
  <c r="K15" i="13" s="1"/>
  <c r="C6" i="15"/>
  <c r="C22" i="15" s="1"/>
  <c r="H31" i="13"/>
  <c r="H22" i="13"/>
  <c r="C8" i="15" s="1"/>
  <c r="C7" i="15"/>
  <c r="I19" i="13"/>
  <c r="I18" i="13"/>
  <c r="L26" i="10"/>
  <c r="M10" i="10"/>
  <c r="C16" i="12"/>
  <c r="K20" i="10"/>
  <c r="K11" i="10"/>
  <c r="L9" i="10"/>
  <c r="C17" i="12"/>
  <c r="C15" i="12"/>
  <c r="C22" i="12" s="1"/>
  <c r="F18" i="1"/>
  <c r="D17" i="1"/>
  <c r="D20" i="1" s="1"/>
  <c r="F23" i="1"/>
  <c r="F15" i="1" s="1"/>
  <c r="F24" i="1"/>
  <c r="G10" i="1"/>
  <c r="E16" i="1"/>
  <c r="E17" i="1" s="1"/>
  <c r="E20" i="1" s="1"/>
  <c r="F11" i="1"/>
  <c r="G9" i="1"/>
  <c r="P22" i="5" l="1"/>
  <c r="P18" i="5"/>
  <c r="J16" i="10"/>
  <c r="J19" i="10" s="1"/>
  <c r="K25" i="10"/>
  <c r="K15" i="10" s="1"/>
  <c r="O20" i="14"/>
  <c r="O11" i="14"/>
  <c r="O16" i="14"/>
  <c r="P13" i="14"/>
  <c r="P9" i="14" s="1"/>
  <c r="N19" i="14"/>
  <c r="N22" i="14" s="1"/>
  <c r="N18" i="14"/>
  <c r="P10" i="14"/>
  <c r="O26" i="14"/>
  <c r="O15" i="14"/>
  <c r="N19" i="11"/>
  <c r="N22" i="11" s="1"/>
  <c r="N18" i="11"/>
  <c r="P10" i="11"/>
  <c r="O26" i="11"/>
  <c r="O17" i="11" s="1"/>
  <c r="O20" i="11"/>
  <c r="O11" i="11"/>
  <c r="O16" i="11"/>
  <c r="P13" i="11"/>
  <c r="M19" i="11"/>
  <c r="M22" i="11" s="1"/>
  <c r="M18" i="11"/>
  <c r="I18" i="10"/>
  <c r="C7" i="12"/>
  <c r="Q16" i="5"/>
  <c r="Q18" i="5" s="1"/>
  <c r="R9" i="5"/>
  <c r="S10" i="5"/>
  <c r="R26" i="5"/>
  <c r="AZ29" i="2"/>
  <c r="AZ28" i="2"/>
  <c r="J19" i="13"/>
  <c r="J22" i="13" s="1"/>
  <c r="M26" i="10"/>
  <c r="M17" i="10" s="1"/>
  <c r="H18" i="2"/>
  <c r="I16" i="2"/>
  <c r="I19" i="2" s="1"/>
  <c r="L25" i="13"/>
  <c r="L15" i="13" s="1"/>
  <c r="L25" i="10"/>
  <c r="L15" i="10" s="1"/>
  <c r="L17" i="10"/>
  <c r="J20" i="2"/>
  <c r="K9" i="2"/>
  <c r="J11" i="2"/>
  <c r="J25" i="2"/>
  <c r="J15" i="2" s="1"/>
  <c r="C6" i="7"/>
  <c r="H31" i="2"/>
  <c r="L10" i="2"/>
  <c r="L26" i="2"/>
  <c r="K17" i="2"/>
  <c r="M26" i="13"/>
  <c r="M17" i="13" s="1"/>
  <c r="I22" i="13"/>
  <c r="L20" i="13"/>
  <c r="L11" i="13"/>
  <c r="M9" i="13"/>
  <c r="N10" i="13"/>
  <c r="K16" i="13"/>
  <c r="L20" i="10"/>
  <c r="L11" i="10"/>
  <c r="M9" i="10"/>
  <c r="N10" i="10"/>
  <c r="C14" i="7"/>
  <c r="G18" i="1"/>
  <c r="G24" i="1"/>
  <c r="G16" i="1" s="1"/>
  <c r="F16" i="1"/>
  <c r="F17" i="1" s="1"/>
  <c r="F20" i="1" s="1"/>
  <c r="H10" i="1"/>
  <c r="G11" i="1"/>
  <c r="G23" i="1"/>
  <c r="H9" i="1"/>
  <c r="S26" i="5" l="1"/>
  <c r="S17" i="5" s="1"/>
  <c r="P26" i="14"/>
  <c r="P17" i="14" s="1"/>
  <c r="K16" i="10"/>
  <c r="K19" i="10" s="1"/>
  <c r="K22" i="10" s="1"/>
  <c r="J18" i="10"/>
  <c r="P20" i="14"/>
  <c r="P11" i="14"/>
  <c r="Q13" i="14"/>
  <c r="Q9" i="14" s="1"/>
  <c r="Q10" i="14"/>
  <c r="O17" i="14"/>
  <c r="O18" i="14" s="1"/>
  <c r="P25" i="14"/>
  <c r="O19" i="14"/>
  <c r="O22" i="14" s="1"/>
  <c r="Q10" i="11"/>
  <c r="P9" i="11"/>
  <c r="P25" i="11" s="1"/>
  <c r="P15" i="11" s="1"/>
  <c r="P26" i="11"/>
  <c r="O15" i="11"/>
  <c r="O18" i="11"/>
  <c r="O19" i="11"/>
  <c r="Q19" i="5"/>
  <c r="Q22" i="5" s="1"/>
  <c r="T10" i="5"/>
  <c r="R20" i="5"/>
  <c r="R11" i="5"/>
  <c r="S13" i="5"/>
  <c r="S9" i="5" s="1"/>
  <c r="R17" i="5"/>
  <c r="R25" i="5"/>
  <c r="R15" i="5" s="1"/>
  <c r="BA28" i="2"/>
  <c r="BB28" i="2" s="1"/>
  <c r="BC28" i="2" s="1"/>
  <c r="BA29" i="2"/>
  <c r="BB29" i="2"/>
  <c r="L16" i="10"/>
  <c r="L18" i="10" s="1"/>
  <c r="L31" i="10" s="1"/>
  <c r="I18" i="2"/>
  <c r="M25" i="13"/>
  <c r="M16" i="13" s="1"/>
  <c r="L16" i="13"/>
  <c r="L19" i="13" s="1"/>
  <c r="L22" i="13" s="1"/>
  <c r="K18" i="10"/>
  <c r="I22" i="2"/>
  <c r="K20" i="2"/>
  <c r="L9" i="2"/>
  <c r="K11" i="2"/>
  <c r="M10" i="2"/>
  <c r="M26" i="2"/>
  <c r="L17" i="2"/>
  <c r="J16" i="2"/>
  <c r="K25" i="2"/>
  <c r="K15" i="2" s="1"/>
  <c r="L31" i="14"/>
  <c r="M20" i="13"/>
  <c r="M11" i="13"/>
  <c r="N9" i="13"/>
  <c r="O10" i="13"/>
  <c r="N26" i="13"/>
  <c r="N17" i="13" s="1"/>
  <c r="K19" i="13"/>
  <c r="K18" i="13"/>
  <c r="M20" i="10"/>
  <c r="N9" i="10"/>
  <c r="M11" i="10"/>
  <c r="L31" i="11"/>
  <c r="O10" i="10"/>
  <c r="M25" i="10"/>
  <c r="M15" i="10" s="1"/>
  <c r="J22" i="10"/>
  <c r="N26" i="10"/>
  <c r="H18" i="1"/>
  <c r="H24" i="1"/>
  <c r="H16" i="1" s="1"/>
  <c r="H23" i="1"/>
  <c r="H15" i="1" s="1"/>
  <c r="I10" i="1"/>
  <c r="H11" i="1"/>
  <c r="G15" i="1"/>
  <c r="I9" i="1"/>
  <c r="Q26" i="11" l="1"/>
  <c r="P15" i="14"/>
  <c r="R16" i="5"/>
  <c r="R19" i="5" s="1"/>
  <c r="R22" i="5" s="1"/>
  <c r="S25" i="5"/>
  <c r="S15" i="5" s="1"/>
  <c r="O22" i="11"/>
  <c r="Q20" i="14"/>
  <c r="Q11" i="14"/>
  <c r="R13" i="14"/>
  <c r="R9" i="14" s="1"/>
  <c r="P16" i="14"/>
  <c r="Q25" i="14"/>
  <c r="R10" i="14"/>
  <c r="Q26" i="14"/>
  <c r="Q17" i="14" s="1"/>
  <c r="P20" i="11"/>
  <c r="P16" i="11"/>
  <c r="P11" i="11"/>
  <c r="Q13" i="11"/>
  <c r="Q9" i="11" s="1"/>
  <c r="P17" i="11"/>
  <c r="Q17" i="11"/>
  <c r="R10" i="11"/>
  <c r="R26" i="11" s="1"/>
  <c r="L19" i="10"/>
  <c r="L22" i="10" s="1"/>
  <c r="S20" i="5"/>
  <c r="S11" i="5"/>
  <c r="T13" i="5"/>
  <c r="U10" i="5"/>
  <c r="T26" i="5"/>
  <c r="BC29" i="2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BD28" i="2"/>
  <c r="BE28" i="2" s="1"/>
  <c r="BF28" i="2" s="1"/>
  <c r="BG28" i="2" s="1"/>
  <c r="L18" i="13"/>
  <c r="L31" i="13" s="1"/>
  <c r="N25" i="13"/>
  <c r="N16" i="13" s="1"/>
  <c r="M15" i="13"/>
  <c r="K16" i="2"/>
  <c r="L25" i="2"/>
  <c r="L15" i="2" s="1"/>
  <c r="N10" i="2"/>
  <c r="N26" i="2" s="1"/>
  <c r="M17" i="2"/>
  <c r="L20" i="2"/>
  <c r="L11" i="2"/>
  <c r="M9" i="2"/>
  <c r="J18" i="2"/>
  <c r="J19" i="2"/>
  <c r="K22" i="13"/>
  <c r="O26" i="13"/>
  <c r="O17" i="13" s="1"/>
  <c r="N11" i="13"/>
  <c r="N20" i="13"/>
  <c r="O9" i="13"/>
  <c r="P10" i="13"/>
  <c r="M19" i="13"/>
  <c r="M18" i="13"/>
  <c r="O26" i="10"/>
  <c r="O17" i="10" s="1"/>
  <c r="N17" i="10"/>
  <c r="N25" i="10"/>
  <c r="N15" i="10" s="1"/>
  <c r="N20" i="10"/>
  <c r="N11" i="10"/>
  <c r="O9" i="10"/>
  <c r="P10" i="10"/>
  <c r="M16" i="10"/>
  <c r="I18" i="1"/>
  <c r="G17" i="1"/>
  <c r="G20" i="1" s="1"/>
  <c r="H17" i="1"/>
  <c r="H20" i="1" s="1"/>
  <c r="J10" i="1"/>
  <c r="I24" i="1"/>
  <c r="I11" i="1"/>
  <c r="J9" i="1"/>
  <c r="I23" i="1"/>
  <c r="I15" i="1" s="1"/>
  <c r="S16" i="5" l="1"/>
  <c r="S19" i="5" s="1"/>
  <c r="S22" i="5" s="1"/>
  <c r="R18" i="5"/>
  <c r="U26" i="5"/>
  <c r="U17" i="5" s="1"/>
  <c r="Q15" i="14"/>
  <c r="R20" i="14"/>
  <c r="R11" i="14"/>
  <c r="S13" i="14"/>
  <c r="S9" i="14" s="1"/>
  <c r="P18" i="14"/>
  <c r="P19" i="14"/>
  <c r="P22" i="14" s="1"/>
  <c r="S10" i="14"/>
  <c r="Q16" i="14"/>
  <c r="R26" i="14"/>
  <c r="R25" i="14"/>
  <c r="R15" i="14" s="1"/>
  <c r="Q20" i="11"/>
  <c r="Q11" i="11"/>
  <c r="R13" i="11"/>
  <c r="R9" i="11" s="1"/>
  <c r="R17" i="11"/>
  <c r="S10" i="11"/>
  <c r="S26" i="11" s="1"/>
  <c r="Q25" i="11"/>
  <c r="Q15" i="11" s="1"/>
  <c r="P19" i="11"/>
  <c r="P22" i="11" s="1"/>
  <c r="P18" i="11"/>
  <c r="T9" i="5"/>
  <c r="V10" i="5"/>
  <c r="T17" i="5"/>
  <c r="CT29" i="2"/>
  <c r="CU29" i="2" s="1"/>
  <c r="BH28" i="2"/>
  <c r="BI28" i="2" s="1"/>
  <c r="N15" i="13"/>
  <c r="O25" i="13"/>
  <c r="O15" i="13" s="1"/>
  <c r="M22" i="13"/>
  <c r="O25" i="10"/>
  <c r="O15" i="10" s="1"/>
  <c r="M20" i="2"/>
  <c r="N9" i="2"/>
  <c r="M11" i="2"/>
  <c r="L16" i="2"/>
  <c r="K19" i="2"/>
  <c r="K22" i="2" s="1"/>
  <c r="K18" i="2"/>
  <c r="M25" i="2"/>
  <c r="M15" i="2" s="1"/>
  <c r="J22" i="2"/>
  <c r="O10" i="2"/>
  <c r="O26" i="2" s="1"/>
  <c r="N17" i="2"/>
  <c r="P26" i="13"/>
  <c r="P17" i="13" s="1"/>
  <c r="Q10" i="13"/>
  <c r="O16" i="13"/>
  <c r="O20" i="13"/>
  <c r="O11" i="13"/>
  <c r="P13" i="13"/>
  <c r="P9" i="13" s="1"/>
  <c r="N18" i="13"/>
  <c r="N19" i="13"/>
  <c r="Q10" i="10"/>
  <c r="P26" i="10"/>
  <c r="N16" i="10"/>
  <c r="O11" i="10"/>
  <c r="O20" i="10"/>
  <c r="P13" i="10"/>
  <c r="P9" i="10" s="1"/>
  <c r="M19" i="10"/>
  <c r="M18" i="10"/>
  <c r="C5" i="7"/>
  <c r="J18" i="1"/>
  <c r="J24" i="1"/>
  <c r="J16" i="1" s="1"/>
  <c r="I16" i="1"/>
  <c r="I17" i="1" s="1"/>
  <c r="I20" i="1" s="1"/>
  <c r="C21" i="1" s="1"/>
  <c r="K10" i="1"/>
  <c r="J23" i="1"/>
  <c r="J15" i="1" s="1"/>
  <c r="J11" i="1"/>
  <c r="K9" i="1"/>
  <c r="S18" i="5" l="1"/>
  <c r="S26" i="14"/>
  <c r="S20" i="14"/>
  <c r="S11" i="14"/>
  <c r="T13" i="14"/>
  <c r="Q19" i="14"/>
  <c r="Q22" i="14" s="1"/>
  <c r="Q18" i="14"/>
  <c r="S25" i="14"/>
  <c r="S15" i="14" s="1"/>
  <c r="T10" i="14"/>
  <c r="S17" i="14"/>
  <c r="R16" i="14"/>
  <c r="R17" i="14"/>
  <c r="Q16" i="11"/>
  <c r="Q19" i="11" s="1"/>
  <c r="Q22" i="11" s="1"/>
  <c r="R20" i="11"/>
  <c r="R11" i="11"/>
  <c r="S13" i="11"/>
  <c r="S9" i="11" s="1"/>
  <c r="R25" i="11"/>
  <c r="R15" i="11" s="1"/>
  <c r="S17" i="11"/>
  <c r="T10" i="11"/>
  <c r="W10" i="5"/>
  <c r="V26" i="5"/>
  <c r="V17" i="5" s="1"/>
  <c r="T20" i="5"/>
  <c r="T11" i="5"/>
  <c r="U13" i="5"/>
  <c r="U9" i="5" s="1"/>
  <c r="T25" i="5"/>
  <c r="T15" i="5" s="1"/>
  <c r="BJ28" i="2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N22" i="13"/>
  <c r="Q26" i="10"/>
  <c r="Q17" i="10" s="1"/>
  <c r="O16" i="10"/>
  <c r="O18" i="10" s="1"/>
  <c r="L19" i="2"/>
  <c r="L22" i="2" s="1"/>
  <c r="L18" i="2"/>
  <c r="L31" i="2" s="1"/>
  <c r="P10" i="2"/>
  <c r="P26" i="2" s="1"/>
  <c r="O17" i="2"/>
  <c r="N20" i="2"/>
  <c r="O9" i="2"/>
  <c r="N11" i="2"/>
  <c r="N25" i="2"/>
  <c r="N15" i="2" s="1"/>
  <c r="M16" i="2"/>
  <c r="P20" i="13"/>
  <c r="P11" i="13"/>
  <c r="Q13" i="13"/>
  <c r="O18" i="13"/>
  <c r="O19" i="13"/>
  <c r="R10" i="13"/>
  <c r="P25" i="13"/>
  <c r="P15" i="13" s="1"/>
  <c r="Q26" i="13"/>
  <c r="Q17" i="13" s="1"/>
  <c r="P20" i="10"/>
  <c r="P11" i="10"/>
  <c r="Q13" i="10"/>
  <c r="Q9" i="10" s="1"/>
  <c r="P25" i="10"/>
  <c r="P15" i="10" s="1"/>
  <c r="R10" i="10"/>
  <c r="P17" i="10"/>
  <c r="N19" i="10"/>
  <c r="N22" i="10" s="1"/>
  <c r="N18" i="10"/>
  <c r="M22" i="10"/>
  <c r="K18" i="1"/>
  <c r="J17" i="1"/>
  <c r="J20" i="1" s="1"/>
  <c r="L10" i="1"/>
  <c r="K24" i="1"/>
  <c r="K16" i="1" s="1"/>
  <c r="K11" i="1"/>
  <c r="L9" i="1"/>
  <c r="K23" i="1"/>
  <c r="K15" i="1" s="1"/>
  <c r="S16" i="14" l="1"/>
  <c r="T9" i="14"/>
  <c r="U10" i="14"/>
  <c r="S19" i="14"/>
  <c r="S22" i="14" s="1"/>
  <c r="S18" i="14"/>
  <c r="T26" i="14"/>
  <c r="R19" i="14"/>
  <c r="R22" i="14" s="1"/>
  <c r="R18" i="14"/>
  <c r="Q18" i="11"/>
  <c r="S20" i="11"/>
  <c r="S11" i="11"/>
  <c r="T13" i="11"/>
  <c r="T9" i="11" s="1"/>
  <c r="U10" i="11"/>
  <c r="R16" i="11"/>
  <c r="T26" i="11"/>
  <c r="T17" i="11" s="1"/>
  <c r="S25" i="11"/>
  <c r="S15" i="11" s="1"/>
  <c r="T16" i="5"/>
  <c r="T18" i="5" s="1"/>
  <c r="U20" i="5"/>
  <c r="U11" i="5"/>
  <c r="V13" i="5"/>
  <c r="V9" i="5" s="1"/>
  <c r="U25" i="5"/>
  <c r="U15" i="5" s="1"/>
  <c r="W26" i="5"/>
  <c r="X10" i="5"/>
  <c r="O19" i="10"/>
  <c r="O22" i="10" s="1"/>
  <c r="N16" i="2"/>
  <c r="N18" i="2" s="1"/>
  <c r="O20" i="2"/>
  <c r="O11" i="2"/>
  <c r="O25" i="2"/>
  <c r="O15" i="2" s="1"/>
  <c r="M19" i="2"/>
  <c r="M22" i="2" s="1"/>
  <c r="M18" i="2"/>
  <c r="Q10" i="2"/>
  <c r="Q26" i="2" s="1"/>
  <c r="P17" i="2"/>
  <c r="R26" i="13"/>
  <c r="R17" i="13" s="1"/>
  <c r="S10" i="13"/>
  <c r="O22" i="13"/>
  <c r="Q9" i="13"/>
  <c r="P16" i="13"/>
  <c r="Q20" i="10"/>
  <c r="Q11" i="10"/>
  <c r="R13" i="10"/>
  <c r="R9" i="10" s="1"/>
  <c r="S10" i="10"/>
  <c r="P16" i="10"/>
  <c r="R26" i="10"/>
  <c r="R17" i="10" s="1"/>
  <c r="Q25" i="10"/>
  <c r="Q15" i="10" s="1"/>
  <c r="L18" i="1"/>
  <c r="K17" i="1"/>
  <c r="K20" i="1" s="1"/>
  <c r="L24" i="1"/>
  <c r="L16" i="1" s="1"/>
  <c r="M10" i="1"/>
  <c r="L23" i="1"/>
  <c r="L15" i="1" s="1"/>
  <c r="L11" i="1"/>
  <c r="M9" i="1"/>
  <c r="T19" i="5" l="1"/>
  <c r="T22" i="5" s="1"/>
  <c r="X26" i="5"/>
  <c r="X17" i="5" s="1"/>
  <c r="U26" i="14"/>
  <c r="U17" i="14" s="1"/>
  <c r="U26" i="11"/>
  <c r="U17" i="11" s="1"/>
  <c r="T17" i="14"/>
  <c r="V10" i="14"/>
  <c r="T20" i="14"/>
  <c r="T16" i="14"/>
  <c r="T11" i="14"/>
  <c r="U13" i="14"/>
  <c r="U9" i="14" s="1"/>
  <c r="U25" i="14" s="1"/>
  <c r="U15" i="14" s="1"/>
  <c r="T25" i="14"/>
  <c r="T15" i="14" s="1"/>
  <c r="T20" i="11"/>
  <c r="T11" i="11"/>
  <c r="U13" i="11"/>
  <c r="U9" i="11" s="1"/>
  <c r="S16" i="11"/>
  <c r="R18" i="11"/>
  <c r="R19" i="11"/>
  <c r="R22" i="11" s="1"/>
  <c r="V10" i="11"/>
  <c r="V26" i="11" s="1"/>
  <c r="T25" i="11"/>
  <c r="T15" i="11" s="1"/>
  <c r="W17" i="5"/>
  <c r="V20" i="5"/>
  <c r="V11" i="5"/>
  <c r="W13" i="5"/>
  <c r="W9" i="5" s="1"/>
  <c r="Y10" i="5"/>
  <c r="U16" i="5"/>
  <c r="V25" i="5"/>
  <c r="V15" i="5" s="1"/>
  <c r="N19" i="2"/>
  <c r="N22" i="2" s="1"/>
  <c r="O16" i="2"/>
  <c r="R10" i="2"/>
  <c r="R26" i="2" s="1"/>
  <c r="Q17" i="2"/>
  <c r="S26" i="13"/>
  <c r="S17" i="13" s="1"/>
  <c r="Q11" i="13"/>
  <c r="Q20" i="13"/>
  <c r="R13" i="13"/>
  <c r="R9" i="13" s="1"/>
  <c r="P19" i="13"/>
  <c r="P18" i="13"/>
  <c r="T10" i="13"/>
  <c r="T26" i="13" s="1"/>
  <c r="Q25" i="13"/>
  <c r="Q15" i="13" s="1"/>
  <c r="R20" i="10"/>
  <c r="R11" i="10"/>
  <c r="S13" i="10"/>
  <c r="S9" i="10" s="1"/>
  <c r="T10" i="10"/>
  <c r="S26" i="10"/>
  <c r="S17" i="10" s="1"/>
  <c r="R25" i="10"/>
  <c r="R15" i="10" s="1"/>
  <c r="Q16" i="10"/>
  <c r="P19" i="10"/>
  <c r="P18" i="10"/>
  <c r="L17" i="1"/>
  <c r="L20" i="1" s="1"/>
  <c r="M18" i="1"/>
  <c r="M24" i="1"/>
  <c r="M16" i="1" s="1"/>
  <c r="N10" i="1"/>
  <c r="M11" i="1"/>
  <c r="N9" i="1"/>
  <c r="M23" i="1"/>
  <c r="M15" i="1" s="1"/>
  <c r="Y26" i="5" l="1"/>
  <c r="Y17" i="5" s="1"/>
  <c r="T19" i="14"/>
  <c r="T22" i="14" s="1"/>
  <c r="T18" i="14"/>
  <c r="W10" i="14"/>
  <c r="V26" i="14"/>
  <c r="W26" i="14" s="1"/>
  <c r="U20" i="14"/>
  <c r="U16" i="14"/>
  <c r="U11" i="14"/>
  <c r="V13" i="14"/>
  <c r="V9" i="14" s="1"/>
  <c r="U20" i="11"/>
  <c r="U11" i="11"/>
  <c r="V13" i="11"/>
  <c r="V9" i="11" s="1"/>
  <c r="S18" i="11"/>
  <c r="S19" i="11"/>
  <c r="S22" i="11" s="1"/>
  <c r="W10" i="11"/>
  <c r="V17" i="11"/>
  <c r="T16" i="11"/>
  <c r="U25" i="11"/>
  <c r="U15" i="11" s="1"/>
  <c r="W11" i="5"/>
  <c r="W20" i="5"/>
  <c r="X13" i="5"/>
  <c r="X9" i="5" s="1"/>
  <c r="V16" i="5"/>
  <c r="U19" i="5"/>
  <c r="U22" i="5" s="1"/>
  <c r="U18" i="5"/>
  <c r="W25" i="5"/>
  <c r="W15" i="5" s="1"/>
  <c r="Z10" i="5"/>
  <c r="O19" i="2"/>
  <c r="O22" i="2" s="1"/>
  <c r="O18" i="2"/>
  <c r="S10" i="2"/>
  <c r="R17" i="2"/>
  <c r="S26" i="2"/>
  <c r="R11" i="13"/>
  <c r="R20" i="13"/>
  <c r="S13" i="13"/>
  <c r="S9" i="13" s="1"/>
  <c r="Q31" i="14"/>
  <c r="T17" i="13"/>
  <c r="U10" i="13"/>
  <c r="U26" i="13" s="1"/>
  <c r="P22" i="13"/>
  <c r="R25" i="13"/>
  <c r="R15" i="13" s="1"/>
  <c r="Q16" i="13"/>
  <c r="T26" i="10"/>
  <c r="T17" i="10" s="1"/>
  <c r="S11" i="10"/>
  <c r="S20" i="10"/>
  <c r="T13" i="10"/>
  <c r="T9" i="10" s="1"/>
  <c r="P22" i="10"/>
  <c r="R16" i="10"/>
  <c r="U10" i="10"/>
  <c r="Q18" i="10"/>
  <c r="Q31" i="10" s="1"/>
  <c r="Q19" i="10"/>
  <c r="Q22" i="10" s="1"/>
  <c r="S25" i="10"/>
  <c r="S15" i="10" s="1"/>
  <c r="N18" i="1"/>
  <c r="M17" i="1"/>
  <c r="M20" i="1" s="1"/>
  <c r="N24" i="1"/>
  <c r="N16" i="1" s="1"/>
  <c r="O10" i="1"/>
  <c r="N23" i="1"/>
  <c r="N15" i="1" s="1"/>
  <c r="N11" i="1"/>
  <c r="O9" i="1"/>
  <c r="V20" i="14" l="1"/>
  <c r="V11" i="14"/>
  <c r="W13" i="14"/>
  <c r="W9" i="14" s="1"/>
  <c r="V25" i="14"/>
  <c r="V15" i="14" s="1"/>
  <c r="W17" i="14"/>
  <c r="X10" i="14"/>
  <c r="X26" i="14" s="1"/>
  <c r="V17" i="14"/>
  <c r="U18" i="14"/>
  <c r="U19" i="14"/>
  <c r="U22" i="14" s="1"/>
  <c r="V20" i="11"/>
  <c r="V11" i="11"/>
  <c r="W13" i="11"/>
  <c r="W9" i="11" s="1"/>
  <c r="T18" i="11"/>
  <c r="T19" i="11"/>
  <c r="T22" i="11" s="1"/>
  <c r="X10" i="11"/>
  <c r="U16" i="11"/>
  <c r="W26" i="11"/>
  <c r="V25" i="11"/>
  <c r="V15" i="11" s="1"/>
  <c r="X20" i="5"/>
  <c r="X11" i="5"/>
  <c r="Y13" i="5"/>
  <c r="Y9" i="5" s="1"/>
  <c r="AA10" i="5"/>
  <c r="Z26" i="5"/>
  <c r="Z17" i="5" s="1"/>
  <c r="V19" i="5"/>
  <c r="V22" i="5" s="1"/>
  <c r="V18" i="5"/>
  <c r="W16" i="5"/>
  <c r="X25" i="5"/>
  <c r="X15" i="5" s="1"/>
  <c r="T10" i="2"/>
  <c r="T26" i="2" s="1"/>
  <c r="S17" i="2"/>
  <c r="S20" i="13"/>
  <c r="S11" i="13"/>
  <c r="T13" i="13"/>
  <c r="T9" i="13" s="1"/>
  <c r="R16" i="13"/>
  <c r="U17" i="13"/>
  <c r="V10" i="13"/>
  <c r="Q19" i="13"/>
  <c r="Q22" i="13" s="1"/>
  <c r="Q18" i="13"/>
  <c r="Q31" i="13" s="1"/>
  <c r="S25" i="13"/>
  <c r="S15" i="13" s="1"/>
  <c r="Q31" i="11"/>
  <c r="T20" i="10"/>
  <c r="T11" i="10"/>
  <c r="U13" i="10"/>
  <c r="U9" i="10" s="1"/>
  <c r="T25" i="10"/>
  <c r="T15" i="10" s="1"/>
  <c r="V10" i="10"/>
  <c r="U26" i="10"/>
  <c r="U17" i="10" s="1"/>
  <c r="S16" i="10"/>
  <c r="R18" i="10"/>
  <c r="R19" i="10"/>
  <c r="R22" i="10" s="1"/>
  <c r="N17" i="1"/>
  <c r="N20" i="1" s="1"/>
  <c r="O18" i="1"/>
  <c r="O24" i="1"/>
  <c r="O16" i="1" s="1"/>
  <c r="P10" i="1"/>
  <c r="O11" i="1"/>
  <c r="P9" i="1"/>
  <c r="O23" i="1"/>
  <c r="O15" i="1" s="1"/>
  <c r="AA26" i="5" l="1"/>
  <c r="X26" i="11"/>
  <c r="W20" i="14"/>
  <c r="W11" i="14"/>
  <c r="X13" i="14"/>
  <c r="X9" i="14" s="1"/>
  <c r="V16" i="14"/>
  <c r="Y10" i="14"/>
  <c r="Y26" i="14" s="1"/>
  <c r="X17" i="14"/>
  <c r="W25" i="14"/>
  <c r="W15" i="14" s="1"/>
  <c r="W20" i="11"/>
  <c r="W11" i="11"/>
  <c r="X13" i="11"/>
  <c r="X9" i="11" s="1"/>
  <c r="U19" i="11"/>
  <c r="U22" i="11" s="1"/>
  <c r="U18" i="11"/>
  <c r="X17" i="11"/>
  <c r="Y10" i="11"/>
  <c r="V16" i="11"/>
  <c r="W17" i="11"/>
  <c r="W25" i="11"/>
  <c r="W15" i="11" s="1"/>
  <c r="Y20" i="5"/>
  <c r="Y11" i="5"/>
  <c r="Z13" i="5"/>
  <c r="Z9" i="5" s="1"/>
  <c r="W19" i="5"/>
  <c r="W22" i="5" s="1"/>
  <c r="W18" i="5"/>
  <c r="X16" i="5"/>
  <c r="AA17" i="5"/>
  <c r="AB10" i="5"/>
  <c r="AB26" i="5" s="1"/>
  <c r="Y25" i="5"/>
  <c r="Y15" i="5" s="1"/>
  <c r="U10" i="2"/>
  <c r="U26" i="2" s="1"/>
  <c r="T17" i="2"/>
  <c r="T20" i="13"/>
  <c r="T11" i="13"/>
  <c r="U13" i="13"/>
  <c r="U9" i="13" s="1"/>
  <c r="T25" i="13"/>
  <c r="T15" i="13" s="1"/>
  <c r="D14" i="15"/>
  <c r="R18" i="13"/>
  <c r="R19" i="13"/>
  <c r="R22" i="13" s="1"/>
  <c r="S16" i="13"/>
  <c r="W10" i="13"/>
  <c r="V26" i="13"/>
  <c r="V17" i="13" s="1"/>
  <c r="V26" i="10"/>
  <c r="V17" i="10" s="1"/>
  <c r="U20" i="10"/>
  <c r="U11" i="10"/>
  <c r="D5" i="12" s="1"/>
  <c r="V13" i="10"/>
  <c r="V9" i="10" s="1"/>
  <c r="T16" i="10"/>
  <c r="W10" i="10"/>
  <c r="U25" i="10"/>
  <c r="U15" i="10" s="1"/>
  <c r="S19" i="10"/>
  <c r="S22" i="10" s="1"/>
  <c r="S18" i="10"/>
  <c r="P18" i="1"/>
  <c r="O17" i="1"/>
  <c r="O20" i="1" s="1"/>
  <c r="P24" i="1"/>
  <c r="P16" i="1" s="1"/>
  <c r="Q10" i="1"/>
  <c r="P23" i="1"/>
  <c r="P15" i="1" s="1"/>
  <c r="P11" i="1"/>
  <c r="Q9" i="1"/>
  <c r="R10" i="1" l="1"/>
  <c r="R9" i="1"/>
  <c r="W16" i="14"/>
  <c r="W19" i="14" s="1"/>
  <c r="W22" i="14" s="1"/>
  <c r="X20" i="14"/>
  <c r="X11" i="14"/>
  <c r="Y13" i="14"/>
  <c r="Y9" i="14" s="1"/>
  <c r="V19" i="14"/>
  <c r="V22" i="14" s="1"/>
  <c r="V18" i="14"/>
  <c r="X25" i="14"/>
  <c r="X15" i="14" s="1"/>
  <c r="Y17" i="14"/>
  <c r="Z10" i="14"/>
  <c r="Z26" i="14" s="1"/>
  <c r="X20" i="11"/>
  <c r="X11" i="11"/>
  <c r="Y13" i="11"/>
  <c r="Y9" i="11" s="1"/>
  <c r="V19" i="11"/>
  <c r="V22" i="11" s="1"/>
  <c r="V18" i="11"/>
  <c r="W16" i="11"/>
  <c r="Z10" i="11"/>
  <c r="Y26" i="11"/>
  <c r="X25" i="11"/>
  <c r="X15" i="11" s="1"/>
  <c r="Z20" i="5"/>
  <c r="Z11" i="5"/>
  <c r="AA13" i="5"/>
  <c r="AA9" i="5" s="1"/>
  <c r="AC10" i="5"/>
  <c r="AC26" i="5" s="1"/>
  <c r="AB17" i="5"/>
  <c r="Y16" i="5"/>
  <c r="X18" i="5"/>
  <c r="X19" i="5"/>
  <c r="X22" i="5" s="1"/>
  <c r="Z25" i="5"/>
  <c r="Z15" i="5" s="1"/>
  <c r="V10" i="2"/>
  <c r="V26" i="2" s="1"/>
  <c r="U17" i="2"/>
  <c r="U20" i="13"/>
  <c r="U11" i="13"/>
  <c r="D5" i="15" s="1"/>
  <c r="V13" i="13"/>
  <c r="V9" i="13" s="1"/>
  <c r="X10" i="13"/>
  <c r="S18" i="13"/>
  <c r="S19" i="13"/>
  <c r="S22" i="13" s="1"/>
  <c r="W26" i="13"/>
  <c r="W17" i="13" s="1"/>
  <c r="U25" i="13"/>
  <c r="U15" i="13" s="1"/>
  <c r="T16" i="13"/>
  <c r="V20" i="10"/>
  <c r="V11" i="10"/>
  <c r="W13" i="10"/>
  <c r="W9" i="10" s="1"/>
  <c r="D14" i="12"/>
  <c r="X10" i="10"/>
  <c r="T19" i="10"/>
  <c r="T22" i="10" s="1"/>
  <c r="T18" i="10"/>
  <c r="V25" i="10"/>
  <c r="V15" i="10" s="1"/>
  <c r="W26" i="10"/>
  <c r="W17" i="10" s="1"/>
  <c r="U16" i="10"/>
  <c r="P13" i="2"/>
  <c r="P17" i="1"/>
  <c r="P20" i="1" s="1"/>
  <c r="Q18" i="1"/>
  <c r="Q24" i="1"/>
  <c r="Q16" i="1" s="1"/>
  <c r="Q11" i="1"/>
  <c r="Q23" i="1"/>
  <c r="Q15" i="1" s="1"/>
  <c r="Z26" i="11" l="1"/>
  <c r="W18" i="14"/>
  <c r="R18" i="1"/>
  <c r="S9" i="1"/>
  <c r="R11" i="1"/>
  <c r="R23" i="1"/>
  <c r="S10" i="1"/>
  <c r="R24" i="1"/>
  <c r="Y20" i="14"/>
  <c r="Y11" i="14"/>
  <c r="Z13" i="14"/>
  <c r="Z9" i="14" s="1"/>
  <c r="X16" i="14"/>
  <c r="Z17" i="14"/>
  <c r="AA10" i="14"/>
  <c r="AA26" i="14" s="1"/>
  <c r="Y25" i="14"/>
  <c r="Y15" i="14" s="1"/>
  <c r="Y20" i="11"/>
  <c r="Y11" i="11"/>
  <c r="Z13" i="11"/>
  <c r="Z9" i="11" s="1"/>
  <c r="Y25" i="11"/>
  <c r="Y15" i="11" s="1"/>
  <c r="Z17" i="11"/>
  <c r="AA10" i="11"/>
  <c r="AA26" i="11" s="1"/>
  <c r="Y17" i="11"/>
  <c r="X16" i="11"/>
  <c r="W18" i="11"/>
  <c r="W19" i="11"/>
  <c r="W22" i="11" s="1"/>
  <c r="AA20" i="5"/>
  <c r="AA11" i="5"/>
  <c r="AB13" i="5"/>
  <c r="AB9" i="5" s="1"/>
  <c r="Z16" i="5"/>
  <c r="AC17" i="5"/>
  <c r="AD10" i="5"/>
  <c r="AD26" i="5" s="1"/>
  <c r="Y18" i="5"/>
  <c r="Y19" i="5"/>
  <c r="Y22" i="5" s="1"/>
  <c r="AA25" i="5"/>
  <c r="AA15" i="5" s="1"/>
  <c r="U16" i="13"/>
  <c r="U19" i="13" s="1"/>
  <c r="P9" i="2"/>
  <c r="P11" i="2" s="1"/>
  <c r="W10" i="2"/>
  <c r="V17" i="2"/>
  <c r="W26" i="2"/>
  <c r="V11" i="13"/>
  <c r="V20" i="13"/>
  <c r="W13" i="13"/>
  <c r="W9" i="13" s="1"/>
  <c r="Y10" i="13"/>
  <c r="X26" i="13"/>
  <c r="V25" i="13"/>
  <c r="V15" i="13" s="1"/>
  <c r="T18" i="13"/>
  <c r="T19" i="13"/>
  <c r="T22" i="13" s="1"/>
  <c r="W20" i="10"/>
  <c r="W11" i="10"/>
  <c r="X13" i="10"/>
  <c r="X9" i="10" s="1"/>
  <c r="X26" i="10"/>
  <c r="U19" i="10"/>
  <c r="U18" i="10"/>
  <c r="V16" i="10"/>
  <c r="Y10" i="10"/>
  <c r="W25" i="10"/>
  <c r="W15" i="10" s="1"/>
  <c r="Q17" i="1"/>
  <c r="Q20" i="1" s="1"/>
  <c r="S23" i="1" l="1"/>
  <c r="P25" i="2"/>
  <c r="P15" i="2" s="1"/>
  <c r="R15" i="1"/>
  <c r="S11" i="1"/>
  <c r="T9" i="1"/>
  <c r="S18" i="1"/>
  <c r="S15" i="1"/>
  <c r="S16" i="1"/>
  <c r="T10" i="1"/>
  <c r="S24" i="1"/>
  <c r="R16" i="1"/>
  <c r="Z20" i="14"/>
  <c r="Z11" i="14"/>
  <c r="AA13" i="14"/>
  <c r="AA9" i="14" s="1"/>
  <c r="AB10" i="14"/>
  <c r="AA17" i="14"/>
  <c r="Y16" i="14"/>
  <c r="X19" i="14"/>
  <c r="X22" i="14" s="1"/>
  <c r="X18" i="14"/>
  <c r="Z25" i="14"/>
  <c r="Z15" i="14" s="1"/>
  <c r="Y26" i="10"/>
  <c r="Y17" i="10" s="1"/>
  <c r="Z20" i="11"/>
  <c r="Z11" i="11"/>
  <c r="AA13" i="11"/>
  <c r="AA9" i="11" s="1"/>
  <c r="X19" i="11"/>
  <c r="X22" i="11" s="1"/>
  <c r="X18" i="11"/>
  <c r="Y16" i="11"/>
  <c r="Z25" i="11"/>
  <c r="Z15" i="11" s="1"/>
  <c r="AB10" i="11"/>
  <c r="AA17" i="11"/>
  <c r="AB20" i="5"/>
  <c r="AB11" i="5"/>
  <c r="AC13" i="5"/>
  <c r="AC9" i="5" s="1"/>
  <c r="Z18" i="5"/>
  <c r="Z19" i="5"/>
  <c r="Z22" i="5" s="1"/>
  <c r="AA16" i="5"/>
  <c r="AD17" i="5"/>
  <c r="AE10" i="5"/>
  <c r="AB25" i="5"/>
  <c r="AB15" i="5" s="1"/>
  <c r="Y26" i="13"/>
  <c r="Y17" i="13" s="1"/>
  <c r="U18" i="13"/>
  <c r="U31" i="13" s="1"/>
  <c r="X10" i="2"/>
  <c r="W17" i="2"/>
  <c r="P20" i="2"/>
  <c r="P16" i="2"/>
  <c r="W20" i="13"/>
  <c r="W11" i="13"/>
  <c r="X13" i="13"/>
  <c r="X9" i="13" s="1"/>
  <c r="X17" i="13"/>
  <c r="D17" i="15"/>
  <c r="D16" i="15"/>
  <c r="V16" i="13"/>
  <c r="D15" i="15"/>
  <c r="U31" i="14"/>
  <c r="Z10" i="13"/>
  <c r="D6" i="15"/>
  <c r="U22" i="13"/>
  <c r="D8" i="15" s="1"/>
  <c r="D7" i="15"/>
  <c r="W25" i="13"/>
  <c r="W15" i="13" s="1"/>
  <c r="X11" i="10"/>
  <c r="X20" i="10"/>
  <c r="Y13" i="10"/>
  <c r="Y9" i="10" s="1"/>
  <c r="X25" i="10"/>
  <c r="X15" i="10" s="1"/>
  <c r="Z10" i="10"/>
  <c r="X17" i="10"/>
  <c r="V19" i="10"/>
  <c r="V18" i="10"/>
  <c r="W16" i="10"/>
  <c r="D6" i="12"/>
  <c r="U31" i="10"/>
  <c r="U22" i="10"/>
  <c r="D8" i="12" s="1"/>
  <c r="D7" i="12"/>
  <c r="S17" i="1" l="1"/>
  <c r="S20" i="1" s="1"/>
  <c r="U10" i="1"/>
  <c r="T11" i="1"/>
  <c r="U9" i="1"/>
  <c r="T15" i="1"/>
  <c r="T18" i="1"/>
  <c r="Z26" i="13"/>
  <c r="R17" i="1"/>
  <c r="R20" i="1" s="1"/>
  <c r="T24" i="1"/>
  <c r="U24" i="1" s="1"/>
  <c r="T23" i="1"/>
  <c r="AA20" i="14"/>
  <c r="AA11" i="14"/>
  <c r="AB13" i="14"/>
  <c r="AB9" i="14" s="1"/>
  <c r="AC10" i="14"/>
  <c r="Z16" i="14"/>
  <c r="AB26" i="14"/>
  <c r="AC26" i="14" s="1"/>
  <c r="Y19" i="14"/>
  <c r="Y22" i="14" s="1"/>
  <c r="Y18" i="14"/>
  <c r="AA25" i="14"/>
  <c r="AA15" i="14" s="1"/>
  <c r="AA20" i="11"/>
  <c r="AA11" i="11"/>
  <c r="AB13" i="11"/>
  <c r="AB9" i="11" s="1"/>
  <c r="AC10" i="11"/>
  <c r="AB26" i="11"/>
  <c r="AB17" i="11" s="1"/>
  <c r="Z16" i="11"/>
  <c r="AA25" i="11"/>
  <c r="AA15" i="11" s="1"/>
  <c r="Y18" i="11"/>
  <c r="Y19" i="11"/>
  <c r="Y22" i="11" s="1"/>
  <c r="AC20" i="5"/>
  <c r="AC11" i="5"/>
  <c r="AD13" i="5"/>
  <c r="AD9" i="5" s="1"/>
  <c r="AF10" i="5"/>
  <c r="AE26" i="5"/>
  <c r="AC25" i="5"/>
  <c r="AC15" i="5" s="1"/>
  <c r="AA19" i="5"/>
  <c r="AA22" i="5" s="1"/>
  <c r="AA18" i="5"/>
  <c r="AB16" i="5"/>
  <c r="P18" i="2"/>
  <c r="P19" i="2"/>
  <c r="P22" i="2" s="1"/>
  <c r="Y10" i="2"/>
  <c r="X26" i="2"/>
  <c r="X17" i="2" s="1"/>
  <c r="X20" i="13"/>
  <c r="X11" i="13"/>
  <c r="Y13" i="13"/>
  <c r="Y9" i="13" s="1"/>
  <c r="D22" i="15"/>
  <c r="W16" i="13"/>
  <c r="V18" i="13"/>
  <c r="V19" i="13"/>
  <c r="Z17" i="13"/>
  <c r="AA10" i="13"/>
  <c r="X25" i="13"/>
  <c r="X15" i="13" s="1"/>
  <c r="Y20" i="10"/>
  <c r="Y11" i="10"/>
  <c r="Z13" i="10"/>
  <c r="Z9" i="10" s="1"/>
  <c r="V22" i="10"/>
  <c r="D17" i="12"/>
  <c r="D16" i="12"/>
  <c r="Y25" i="10"/>
  <c r="Y15" i="10" s="1"/>
  <c r="AA10" i="10"/>
  <c r="Z26" i="10"/>
  <c r="Z17" i="10" s="1"/>
  <c r="W19" i="10"/>
  <c r="W22" i="10" s="1"/>
  <c r="W18" i="10"/>
  <c r="U31" i="11"/>
  <c r="D15" i="12"/>
  <c r="D22" i="12" s="1"/>
  <c r="X16" i="10"/>
  <c r="U18" i="1" l="1"/>
  <c r="U11" i="1"/>
  <c r="V9" i="1"/>
  <c r="U23" i="1"/>
  <c r="V23" i="1" s="1"/>
  <c r="T16" i="1"/>
  <c r="T17" i="1" s="1"/>
  <c r="T20" i="1" s="1"/>
  <c r="AF26" i="5"/>
  <c r="AG26" i="5" s="1"/>
  <c r="V10" i="1"/>
  <c r="U16" i="1"/>
  <c r="AB17" i="14"/>
  <c r="AB20" i="14"/>
  <c r="AB11" i="14"/>
  <c r="AC13" i="14"/>
  <c r="AC9" i="14" s="1"/>
  <c r="AB25" i="14"/>
  <c r="AB15" i="14" s="1"/>
  <c r="Z19" i="14"/>
  <c r="Z22" i="14" s="1"/>
  <c r="Z18" i="14"/>
  <c r="AA16" i="14"/>
  <c r="AC17" i="14"/>
  <c r="AD10" i="14"/>
  <c r="AC26" i="11"/>
  <c r="AC17" i="11" s="1"/>
  <c r="AB20" i="11"/>
  <c r="AB11" i="11"/>
  <c r="AC13" i="11"/>
  <c r="AC9" i="11" s="1"/>
  <c r="Z18" i="11"/>
  <c r="Z19" i="11"/>
  <c r="Z22" i="11" s="1"/>
  <c r="AA16" i="11"/>
  <c r="AD10" i="11"/>
  <c r="AB25" i="11"/>
  <c r="AB15" i="11" s="1"/>
  <c r="AE17" i="5"/>
  <c r="AD20" i="5"/>
  <c r="AD11" i="5"/>
  <c r="AE13" i="5"/>
  <c r="AE9" i="5" s="1"/>
  <c r="AB18" i="5"/>
  <c r="AB19" i="5"/>
  <c r="AB22" i="5" s="1"/>
  <c r="AC16" i="5"/>
  <c r="AG10" i="5"/>
  <c r="AD25" i="5"/>
  <c r="AD15" i="5" s="1"/>
  <c r="X16" i="13"/>
  <c r="X19" i="13" s="1"/>
  <c r="X22" i="13" s="1"/>
  <c r="AA26" i="10"/>
  <c r="AA17" i="10" s="1"/>
  <c r="Y26" i="2"/>
  <c r="Y17" i="2" s="1"/>
  <c r="Z10" i="2"/>
  <c r="Y20" i="13"/>
  <c r="Y11" i="13"/>
  <c r="Z13" i="13"/>
  <c r="Z9" i="13" s="1"/>
  <c r="W18" i="13"/>
  <c r="W19" i="13"/>
  <c r="W22" i="13" s="1"/>
  <c r="AB10" i="13"/>
  <c r="AA26" i="13"/>
  <c r="Y25" i="13"/>
  <c r="Y15" i="13" s="1"/>
  <c r="V22" i="13"/>
  <c r="Z20" i="10"/>
  <c r="Z11" i="10"/>
  <c r="AA13" i="10"/>
  <c r="AA9" i="10" s="1"/>
  <c r="Z25" i="10"/>
  <c r="Z15" i="10" s="1"/>
  <c r="X18" i="10"/>
  <c r="X19" i="10"/>
  <c r="X22" i="10" s="1"/>
  <c r="Y16" i="10"/>
  <c r="AB10" i="10"/>
  <c r="AF17" i="5" l="1"/>
  <c r="W9" i="1"/>
  <c r="V15" i="1"/>
  <c r="V11" i="1"/>
  <c r="V18" i="1"/>
  <c r="X18" i="13"/>
  <c r="U15" i="1"/>
  <c r="U17" i="1" s="1"/>
  <c r="U20" i="1" s="1"/>
  <c r="W10" i="1"/>
  <c r="V24" i="1"/>
  <c r="AC20" i="14"/>
  <c r="AC11" i="14"/>
  <c r="AD13" i="14"/>
  <c r="AD9" i="14" s="1"/>
  <c r="AE10" i="14"/>
  <c r="AD26" i="14"/>
  <c r="AD17" i="14" s="1"/>
  <c r="AB16" i="14"/>
  <c r="AA19" i="14"/>
  <c r="AA22" i="14" s="1"/>
  <c r="AA18" i="14"/>
  <c r="AC25" i="14"/>
  <c r="AC15" i="14" s="1"/>
  <c r="AD26" i="11"/>
  <c r="AD17" i="11" s="1"/>
  <c r="AB16" i="11"/>
  <c r="AB19" i="11" s="1"/>
  <c r="AB22" i="11" s="1"/>
  <c r="AC20" i="11"/>
  <c r="AC11" i="11"/>
  <c r="AD13" i="11"/>
  <c r="AD9" i="11" s="1"/>
  <c r="AC25" i="11"/>
  <c r="AC15" i="11" s="1"/>
  <c r="AE10" i="11"/>
  <c r="AA19" i="11"/>
  <c r="AA22" i="11" s="1"/>
  <c r="AA18" i="11"/>
  <c r="AE20" i="5"/>
  <c r="AE11" i="5"/>
  <c r="AF13" i="5"/>
  <c r="AF9" i="5" s="1"/>
  <c r="AG17" i="5"/>
  <c r="AH10" i="5"/>
  <c r="AH26" i="5" s="1"/>
  <c r="AD16" i="5"/>
  <c r="AC19" i="5"/>
  <c r="AC22" i="5" s="1"/>
  <c r="AC18" i="5"/>
  <c r="AE25" i="5"/>
  <c r="AE15" i="5" s="1"/>
  <c r="AB26" i="13"/>
  <c r="AB17" i="13" s="1"/>
  <c r="AB26" i="10"/>
  <c r="AB17" i="10" s="1"/>
  <c r="Z26" i="2"/>
  <c r="Z17" i="2" s="1"/>
  <c r="AA10" i="2"/>
  <c r="Z20" i="13"/>
  <c r="Z11" i="13"/>
  <c r="AA13" i="13"/>
  <c r="AA9" i="13" s="1"/>
  <c r="AC10" i="13"/>
  <c r="Z25" i="13"/>
  <c r="Z15" i="13" s="1"/>
  <c r="AA17" i="13"/>
  <c r="Y31" i="14"/>
  <c r="Y16" i="13"/>
  <c r="AA11" i="10"/>
  <c r="AA20" i="10"/>
  <c r="AB13" i="10"/>
  <c r="AB9" i="10" s="1"/>
  <c r="Y19" i="10"/>
  <c r="Y18" i="10"/>
  <c r="Y31" i="10" s="1"/>
  <c r="Z16" i="10"/>
  <c r="AC10" i="10"/>
  <c r="AA25" i="10"/>
  <c r="AA15" i="10" s="1"/>
  <c r="W24" i="1" l="1"/>
  <c r="W18" i="1"/>
  <c r="W11" i="1"/>
  <c r="X9" i="1"/>
  <c r="V16" i="1"/>
  <c r="V17" i="1" s="1"/>
  <c r="V20" i="1" s="1"/>
  <c r="W23" i="1"/>
  <c r="X23" i="1" s="1"/>
  <c r="X10" i="1"/>
  <c r="X24" i="1" s="1"/>
  <c r="W16" i="1"/>
  <c r="AE26" i="14"/>
  <c r="AE17" i="14" s="1"/>
  <c r="AB18" i="11"/>
  <c r="AD20" i="14"/>
  <c r="AD11" i="14"/>
  <c r="AE13" i="14"/>
  <c r="AE9" i="14" s="1"/>
  <c r="AD25" i="14"/>
  <c r="AD15" i="14" s="1"/>
  <c r="AB18" i="14"/>
  <c r="AB19" i="14"/>
  <c r="AB22" i="14" s="1"/>
  <c r="AC16" i="14"/>
  <c r="AF10" i="14"/>
  <c r="AD20" i="11"/>
  <c r="AD11" i="11"/>
  <c r="AE13" i="11"/>
  <c r="AE9" i="11" s="1"/>
  <c r="AF10" i="11"/>
  <c r="AC16" i="11"/>
  <c r="AE26" i="11"/>
  <c r="AE17" i="11" s="1"/>
  <c r="AD25" i="11"/>
  <c r="AD15" i="11" s="1"/>
  <c r="AF20" i="5"/>
  <c r="AF11" i="5"/>
  <c r="AG13" i="5"/>
  <c r="AG9" i="5" s="1"/>
  <c r="AE16" i="5"/>
  <c r="AD19" i="5"/>
  <c r="AD22" i="5" s="1"/>
  <c r="AD18" i="5"/>
  <c r="AH17" i="5"/>
  <c r="AI10" i="5"/>
  <c r="AF25" i="5"/>
  <c r="AF15" i="5" s="1"/>
  <c r="AC26" i="10"/>
  <c r="AC17" i="10" s="1"/>
  <c r="AA26" i="2"/>
  <c r="AB10" i="2"/>
  <c r="AB26" i="2"/>
  <c r="AA17" i="2"/>
  <c r="AA20" i="13"/>
  <c r="AA11" i="13"/>
  <c r="AB13" i="13"/>
  <c r="AB9" i="13" s="1"/>
  <c r="AA25" i="13"/>
  <c r="AA15" i="13" s="1"/>
  <c r="Y19" i="13"/>
  <c r="Y18" i="13"/>
  <c r="Y31" i="13" s="1"/>
  <c r="AD10" i="13"/>
  <c r="AC26" i="13"/>
  <c r="Z16" i="13"/>
  <c r="AB11" i="10"/>
  <c r="AB20" i="10"/>
  <c r="AC13" i="10"/>
  <c r="AC9" i="10" s="1"/>
  <c r="AB25" i="10"/>
  <c r="AB15" i="10" s="1"/>
  <c r="Z18" i="10"/>
  <c r="Z19" i="10"/>
  <c r="Z22" i="10" s="1"/>
  <c r="Y22" i="10"/>
  <c r="Y31" i="11"/>
  <c r="AD10" i="10"/>
  <c r="AA16" i="10"/>
  <c r="X18" i="1" l="1"/>
  <c r="X15" i="1"/>
  <c r="X11" i="1"/>
  <c r="Y9" i="1"/>
  <c r="W15" i="1"/>
  <c r="W17" i="1" s="1"/>
  <c r="W20" i="1" s="1"/>
  <c r="Y23" i="1"/>
  <c r="Y10" i="1"/>
  <c r="Y24" i="1" s="1"/>
  <c r="X16" i="1"/>
  <c r="AF26" i="14"/>
  <c r="AE20" i="14"/>
  <c r="AE11" i="14"/>
  <c r="AF13" i="14"/>
  <c r="AF9" i="14" s="1"/>
  <c r="AD16" i="14"/>
  <c r="AC18" i="14"/>
  <c r="AC19" i="14"/>
  <c r="AC22" i="14" s="1"/>
  <c r="AE25" i="14"/>
  <c r="AE15" i="14" s="1"/>
  <c r="AF17" i="14"/>
  <c r="AG10" i="14"/>
  <c r="AD26" i="13"/>
  <c r="AF26" i="11"/>
  <c r="AF17" i="11" s="1"/>
  <c r="AE11" i="11"/>
  <c r="AE20" i="11"/>
  <c r="AF13" i="11"/>
  <c r="AF9" i="11" s="1"/>
  <c r="AD16" i="11"/>
  <c r="AC19" i="11"/>
  <c r="AC22" i="11" s="1"/>
  <c r="AC18" i="11"/>
  <c r="AG10" i="11"/>
  <c r="AE25" i="11"/>
  <c r="AE15" i="11" s="1"/>
  <c r="AG20" i="5"/>
  <c r="AG11" i="5"/>
  <c r="AH13" i="5"/>
  <c r="AH9" i="5" s="1"/>
  <c r="AJ10" i="5"/>
  <c r="AF16" i="5"/>
  <c r="AE19" i="5"/>
  <c r="AE22" i="5" s="1"/>
  <c r="AE18" i="5"/>
  <c r="AI26" i="5"/>
  <c r="AI17" i="5" s="1"/>
  <c r="AG25" i="5"/>
  <c r="AG15" i="5" s="1"/>
  <c r="AC10" i="2"/>
  <c r="AC26" i="2"/>
  <c r="AB17" i="2"/>
  <c r="AB20" i="13"/>
  <c r="AB11" i="13"/>
  <c r="AC13" i="13"/>
  <c r="AC9" i="13" s="1"/>
  <c r="AC17" i="13"/>
  <c r="AD17" i="13"/>
  <c r="AE10" i="13"/>
  <c r="AA16" i="13"/>
  <c r="Y22" i="13"/>
  <c r="Z18" i="13"/>
  <c r="Z19" i="13"/>
  <c r="Z22" i="13" s="1"/>
  <c r="AB25" i="13"/>
  <c r="AB15" i="13" s="1"/>
  <c r="AC20" i="10"/>
  <c r="AC11" i="10"/>
  <c r="AD13" i="10"/>
  <c r="AD9" i="10" s="1"/>
  <c r="AA18" i="10"/>
  <c r="AA19" i="10"/>
  <c r="AA22" i="10" s="1"/>
  <c r="AE10" i="10"/>
  <c r="AB16" i="10"/>
  <c r="AD26" i="10"/>
  <c r="AD17" i="10" s="1"/>
  <c r="AC25" i="10"/>
  <c r="AC15" i="10" s="1"/>
  <c r="X17" i="1" l="1"/>
  <c r="X20" i="1" s="1"/>
  <c r="Y11" i="1"/>
  <c r="Z9" i="1"/>
  <c r="Y18" i="1"/>
  <c r="Y15" i="1"/>
  <c r="AJ26" i="5"/>
  <c r="AJ17" i="5" s="1"/>
  <c r="Y16" i="1"/>
  <c r="Z10" i="1"/>
  <c r="AE16" i="14"/>
  <c r="AE19" i="14" s="1"/>
  <c r="AE22" i="14" s="1"/>
  <c r="AF20" i="14"/>
  <c r="AF11" i="14"/>
  <c r="AG13" i="14"/>
  <c r="AG9" i="14" s="1"/>
  <c r="AH10" i="14"/>
  <c r="AE18" i="14"/>
  <c r="AG26" i="14"/>
  <c r="AG17" i="14" s="1"/>
  <c r="AF25" i="14"/>
  <c r="AF15" i="14" s="1"/>
  <c r="AD19" i="14"/>
  <c r="AD22" i="14" s="1"/>
  <c r="AD18" i="14"/>
  <c r="AF20" i="11"/>
  <c r="AF11" i="11"/>
  <c r="AG13" i="11"/>
  <c r="AG9" i="11" s="1"/>
  <c r="AE16" i="11"/>
  <c r="AD19" i="11"/>
  <c r="AD22" i="11" s="1"/>
  <c r="AD18" i="11"/>
  <c r="AH10" i="11"/>
  <c r="AG26" i="11"/>
  <c r="AH26" i="11" s="1"/>
  <c r="AF25" i="11"/>
  <c r="AF15" i="11" s="1"/>
  <c r="AH20" i="5"/>
  <c r="AH11" i="5"/>
  <c r="AI13" i="5"/>
  <c r="AI9" i="5" s="1"/>
  <c r="AG16" i="5"/>
  <c r="AF18" i="5"/>
  <c r="AF19" i="5"/>
  <c r="AF22" i="5" s="1"/>
  <c r="AK10" i="5"/>
  <c r="AH25" i="5"/>
  <c r="AH15" i="5" s="1"/>
  <c r="AD10" i="2"/>
  <c r="AD26" i="2"/>
  <c r="AC17" i="2"/>
  <c r="AB16" i="13"/>
  <c r="AB18" i="13" s="1"/>
  <c r="AC20" i="13"/>
  <c r="AC11" i="13"/>
  <c r="AD13" i="13"/>
  <c r="AD9" i="13" s="1"/>
  <c r="AC25" i="13"/>
  <c r="AC15" i="13" s="1"/>
  <c r="AF10" i="13"/>
  <c r="AE26" i="13"/>
  <c r="AE17" i="13" s="1"/>
  <c r="AA19" i="13"/>
  <c r="AA22" i="13" s="1"/>
  <c r="AA18" i="13"/>
  <c r="AD11" i="10"/>
  <c r="AD20" i="10"/>
  <c r="AE13" i="10"/>
  <c r="AE9" i="10" s="1"/>
  <c r="AD25" i="10"/>
  <c r="AD15" i="10" s="1"/>
  <c r="AE26" i="10"/>
  <c r="AE17" i="10" s="1"/>
  <c r="AB19" i="10"/>
  <c r="AB22" i="10" s="1"/>
  <c r="AB18" i="10"/>
  <c r="AF10" i="10"/>
  <c r="AC16" i="10"/>
  <c r="AH26" i="14" l="1"/>
  <c r="AK26" i="5"/>
  <c r="AK17" i="5" s="1"/>
  <c r="Y17" i="1"/>
  <c r="Y20" i="1" s="1"/>
  <c r="Z18" i="1"/>
  <c r="AA9" i="1"/>
  <c r="Z11" i="1"/>
  <c r="Z23" i="1"/>
  <c r="AA23" i="1" s="1"/>
  <c r="AA10" i="1"/>
  <c r="Z24" i="1"/>
  <c r="Z16" i="1" s="1"/>
  <c r="AG20" i="14"/>
  <c r="AG11" i="14"/>
  <c r="AH13" i="14"/>
  <c r="AH9" i="14" s="1"/>
  <c r="AF16" i="14"/>
  <c r="AG25" i="14"/>
  <c r="AG15" i="14" s="1"/>
  <c r="AH17" i="14"/>
  <c r="AI10" i="14"/>
  <c r="AG20" i="11"/>
  <c r="AG11" i="11"/>
  <c r="AH13" i="11"/>
  <c r="AH9" i="11" s="1"/>
  <c r="AE18" i="11"/>
  <c r="AE19" i="11"/>
  <c r="AE22" i="11" s="1"/>
  <c r="AH17" i="11"/>
  <c r="AI10" i="11"/>
  <c r="AF16" i="11"/>
  <c r="AG17" i="11"/>
  <c r="AG25" i="11"/>
  <c r="AG15" i="11" s="1"/>
  <c r="AI20" i="5"/>
  <c r="AI11" i="5"/>
  <c r="AJ13" i="5"/>
  <c r="AJ9" i="5" s="1"/>
  <c r="AG19" i="5"/>
  <c r="AG22" i="5" s="1"/>
  <c r="AG18" i="5"/>
  <c r="AL10" i="5"/>
  <c r="AH16" i="5"/>
  <c r="AI25" i="5"/>
  <c r="AI15" i="5" s="1"/>
  <c r="AE10" i="2"/>
  <c r="AE26" i="2" s="1"/>
  <c r="AD17" i="2"/>
  <c r="AB19" i="13"/>
  <c r="AB22" i="13" s="1"/>
  <c r="AF26" i="13"/>
  <c r="AD11" i="13"/>
  <c r="AD20" i="13"/>
  <c r="AE13" i="13"/>
  <c r="AE9" i="13" s="1"/>
  <c r="AC16" i="13"/>
  <c r="AD25" i="13"/>
  <c r="AD15" i="13" s="1"/>
  <c r="AG10" i="13"/>
  <c r="AE11" i="10"/>
  <c r="AE20" i="10"/>
  <c r="AF13" i="10"/>
  <c r="AF9" i="10" s="1"/>
  <c r="AD16" i="10"/>
  <c r="AF26" i="10"/>
  <c r="AF17" i="10" s="1"/>
  <c r="AG10" i="10"/>
  <c r="AC19" i="10"/>
  <c r="AC22" i="10" s="1"/>
  <c r="AC18" i="10"/>
  <c r="AE25" i="10"/>
  <c r="AE15" i="10" s="1"/>
  <c r="D14" i="7"/>
  <c r="AB10" i="1" l="1"/>
  <c r="AA15" i="1"/>
  <c r="AA11" i="1"/>
  <c r="AB9" i="1"/>
  <c r="AA18" i="1"/>
  <c r="Z15" i="1"/>
  <c r="Z17" i="1" s="1"/>
  <c r="Z20" i="1" s="1"/>
  <c r="AA24" i="1"/>
  <c r="AH20" i="14"/>
  <c r="AH11" i="14"/>
  <c r="AI13" i="14"/>
  <c r="AI9" i="14" s="1"/>
  <c r="AJ10" i="14"/>
  <c r="AG16" i="14"/>
  <c r="AF19" i="14"/>
  <c r="AF22" i="14" s="1"/>
  <c r="AF18" i="14"/>
  <c r="AI26" i="14"/>
  <c r="AI17" i="14" s="1"/>
  <c r="AH25" i="14"/>
  <c r="AH15" i="14" s="1"/>
  <c r="AH20" i="11"/>
  <c r="AH11" i="11"/>
  <c r="AI13" i="11"/>
  <c r="AI9" i="11" s="1"/>
  <c r="AF19" i="11"/>
  <c r="AF22" i="11" s="1"/>
  <c r="AF18" i="11"/>
  <c r="AJ10" i="11"/>
  <c r="AG16" i="11"/>
  <c r="AH25" i="11"/>
  <c r="AH15" i="11" s="1"/>
  <c r="AI26" i="11"/>
  <c r="AJ20" i="5"/>
  <c r="AJ11" i="5"/>
  <c r="AK13" i="5"/>
  <c r="AH19" i="5"/>
  <c r="AH22" i="5" s="1"/>
  <c r="AH18" i="5"/>
  <c r="AJ25" i="5"/>
  <c r="AJ15" i="5" s="1"/>
  <c r="AM10" i="5"/>
  <c r="AI16" i="5"/>
  <c r="AL26" i="5"/>
  <c r="AF10" i="2"/>
  <c r="AE17" i="2"/>
  <c r="AF26" i="2"/>
  <c r="AG26" i="13"/>
  <c r="AG17" i="13" s="1"/>
  <c r="AF17" i="13"/>
  <c r="AE20" i="13"/>
  <c r="AE11" i="13"/>
  <c r="AF13" i="13"/>
  <c r="AF9" i="13" s="1"/>
  <c r="AE25" i="13"/>
  <c r="AE15" i="13" s="1"/>
  <c r="AC19" i="13"/>
  <c r="AC18" i="13"/>
  <c r="AD31" i="14"/>
  <c r="AH10" i="13"/>
  <c r="AD16" i="13"/>
  <c r="AF20" i="10"/>
  <c r="AF11" i="10"/>
  <c r="AG13" i="10"/>
  <c r="AG9" i="10" s="1"/>
  <c r="AF25" i="10"/>
  <c r="AF15" i="10" s="1"/>
  <c r="AD19" i="10"/>
  <c r="AD22" i="10" s="1"/>
  <c r="AD18" i="10"/>
  <c r="AD31" i="10" s="1"/>
  <c r="AE16" i="10"/>
  <c r="AH10" i="10"/>
  <c r="AG26" i="10"/>
  <c r="AH26" i="10" l="1"/>
  <c r="AB11" i="1"/>
  <c r="AC9" i="1"/>
  <c r="AB18" i="1"/>
  <c r="AA17" i="1"/>
  <c r="AA20" i="1" s="1"/>
  <c r="AB23" i="1"/>
  <c r="AC23" i="1" s="1"/>
  <c r="AB16" i="1"/>
  <c r="AC10" i="1"/>
  <c r="AB24" i="1"/>
  <c r="AA16" i="1"/>
  <c r="AJ26" i="11"/>
  <c r="AI20" i="14"/>
  <c r="AI11" i="14"/>
  <c r="AJ13" i="14"/>
  <c r="AJ9" i="14" s="1"/>
  <c r="AK10" i="14"/>
  <c r="AH16" i="14"/>
  <c r="AJ26" i="14"/>
  <c r="AJ17" i="14" s="1"/>
  <c r="AG19" i="14"/>
  <c r="AG22" i="14" s="1"/>
  <c r="AG18" i="14"/>
  <c r="AI25" i="14"/>
  <c r="AI15" i="14" s="1"/>
  <c r="AI20" i="11"/>
  <c r="AI11" i="11"/>
  <c r="AJ13" i="11"/>
  <c r="AJ9" i="11" s="1"/>
  <c r="AG18" i="11"/>
  <c r="AG19" i="11"/>
  <c r="AG22" i="11" s="1"/>
  <c r="AI17" i="11"/>
  <c r="AH16" i="11"/>
  <c r="AK10" i="11"/>
  <c r="AJ17" i="11"/>
  <c r="AI25" i="11"/>
  <c r="AI15" i="11" s="1"/>
  <c r="AM26" i="5"/>
  <c r="AM17" i="5" s="1"/>
  <c r="AJ16" i="5"/>
  <c r="AJ19" i="5" s="1"/>
  <c r="AJ22" i="5" s="1"/>
  <c r="AI19" i="5"/>
  <c r="AI22" i="5" s="1"/>
  <c r="AI18" i="5"/>
  <c r="AK9" i="5"/>
  <c r="AN10" i="5"/>
  <c r="AL17" i="5"/>
  <c r="AH26" i="13"/>
  <c r="AH17" i="13" s="1"/>
  <c r="AG10" i="2"/>
  <c r="AG26" i="2" s="1"/>
  <c r="AF17" i="2"/>
  <c r="AF20" i="13"/>
  <c r="AF11" i="13"/>
  <c r="AG13" i="13"/>
  <c r="AG9" i="13" s="1"/>
  <c r="AF25" i="13"/>
  <c r="AF15" i="13" s="1"/>
  <c r="AD18" i="13"/>
  <c r="AD31" i="13" s="1"/>
  <c r="AD19" i="13"/>
  <c r="AD22" i="13" s="1"/>
  <c r="AC22" i="13"/>
  <c r="AI10" i="13"/>
  <c r="AE16" i="13"/>
  <c r="AG20" i="10"/>
  <c r="AG11" i="10"/>
  <c r="AH13" i="10"/>
  <c r="AH9" i="10" s="1"/>
  <c r="AD31" i="11"/>
  <c r="AH17" i="10"/>
  <c r="AI10" i="10"/>
  <c r="AI26" i="10" s="1"/>
  <c r="AE18" i="10"/>
  <c r="AE19" i="10"/>
  <c r="AE22" i="10" s="1"/>
  <c r="AF16" i="10"/>
  <c r="AG17" i="10"/>
  <c r="AG25" i="10"/>
  <c r="AG15" i="10" s="1"/>
  <c r="AI26" i="13" l="1"/>
  <c r="AN26" i="5"/>
  <c r="AN17" i="5" s="1"/>
  <c r="AJ18" i="5"/>
  <c r="AB15" i="1"/>
  <c r="AB17" i="1" s="1"/>
  <c r="AB20" i="1" s="1"/>
  <c r="AD10" i="1"/>
  <c r="AC15" i="1"/>
  <c r="AC11" i="1"/>
  <c r="AD9" i="1"/>
  <c r="AC18" i="1"/>
  <c r="AC24" i="1"/>
  <c r="AC16" i="1" s="1"/>
  <c r="AJ20" i="14"/>
  <c r="AJ11" i="14"/>
  <c r="AK13" i="14"/>
  <c r="AK9" i="14" s="1"/>
  <c r="AL10" i="14"/>
  <c r="AK26" i="14"/>
  <c r="AI16" i="14"/>
  <c r="AH19" i="14"/>
  <c r="AH22" i="14" s="1"/>
  <c r="AH18" i="14"/>
  <c r="AJ25" i="14"/>
  <c r="AJ15" i="14" s="1"/>
  <c r="AJ20" i="11"/>
  <c r="AJ11" i="11"/>
  <c r="AK13" i="11"/>
  <c r="AK9" i="11" s="1"/>
  <c r="AL10" i="11"/>
  <c r="AK26" i="11"/>
  <c r="AI16" i="11"/>
  <c r="AH18" i="11"/>
  <c r="AH19" i="11"/>
  <c r="AH22" i="11" s="1"/>
  <c r="AJ25" i="11"/>
  <c r="AJ15" i="11" s="1"/>
  <c r="AK20" i="5"/>
  <c r="AK11" i="5"/>
  <c r="AL13" i="5"/>
  <c r="AL9" i="5" s="1"/>
  <c r="AO10" i="5"/>
  <c r="AK25" i="5"/>
  <c r="AK15" i="5" s="1"/>
  <c r="AF16" i="13"/>
  <c r="AF19" i="13" s="1"/>
  <c r="AF22" i="13" s="1"/>
  <c r="AH10" i="2"/>
  <c r="AH26" i="2" s="1"/>
  <c r="AG17" i="2"/>
  <c r="AG11" i="13"/>
  <c r="AG20" i="13"/>
  <c r="AH13" i="13"/>
  <c r="AH9" i="13" s="1"/>
  <c r="E14" i="15"/>
  <c r="AE18" i="13"/>
  <c r="AE19" i="13"/>
  <c r="AE22" i="13" s="1"/>
  <c r="AG25" i="13"/>
  <c r="AG15" i="13" s="1"/>
  <c r="AI17" i="13"/>
  <c r="AJ10" i="13"/>
  <c r="AH20" i="10"/>
  <c r="AH11" i="10"/>
  <c r="E5" i="12" s="1"/>
  <c r="AI13" i="10"/>
  <c r="AI9" i="10" s="1"/>
  <c r="AH25" i="10"/>
  <c r="AH15" i="10" s="1"/>
  <c r="AF19" i="10"/>
  <c r="AF22" i="10" s="1"/>
  <c r="AF18" i="10"/>
  <c r="AG16" i="10"/>
  <c r="AI17" i="10"/>
  <c r="AJ10" i="10"/>
  <c r="AJ26" i="10" s="1"/>
  <c r="AC17" i="1" l="1"/>
  <c r="AC20" i="1" s="1"/>
  <c r="AL26" i="11"/>
  <c r="AO26" i="5"/>
  <c r="AO17" i="5" s="1"/>
  <c r="AL26" i="14"/>
  <c r="AE10" i="1"/>
  <c r="AE9" i="1"/>
  <c r="AD18" i="1"/>
  <c r="AD15" i="1"/>
  <c r="AD11" i="1"/>
  <c r="AD24" i="1"/>
  <c r="AD23" i="1"/>
  <c r="AK17" i="14"/>
  <c r="AK20" i="14"/>
  <c r="AK11" i="14"/>
  <c r="AL13" i="14"/>
  <c r="AL9" i="14" s="1"/>
  <c r="AL17" i="14"/>
  <c r="AM10" i="14"/>
  <c r="AI19" i="14"/>
  <c r="AI22" i="14" s="1"/>
  <c r="AI18" i="14"/>
  <c r="AJ16" i="14"/>
  <c r="AK25" i="14"/>
  <c r="AK15" i="14" s="1"/>
  <c r="AK17" i="11"/>
  <c r="AK20" i="11"/>
  <c r="AK11" i="11"/>
  <c r="AL13" i="11"/>
  <c r="AL9" i="11" s="1"/>
  <c r="AM10" i="11"/>
  <c r="AM26" i="11" s="1"/>
  <c r="AL17" i="11"/>
  <c r="AK25" i="11"/>
  <c r="AK15" i="11" s="1"/>
  <c r="AI19" i="11"/>
  <c r="AI22" i="11" s="1"/>
  <c r="AI18" i="11"/>
  <c r="AJ16" i="11"/>
  <c r="AL20" i="5"/>
  <c r="AL11" i="5"/>
  <c r="AM13" i="5"/>
  <c r="AM9" i="5" s="1"/>
  <c r="AK16" i="5"/>
  <c r="AP10" i="5"/>
  <c r="AL25" i="5"/>
  <c r="AL15" i="5" s="1"/>
  <c r="AF18" i="13"/>
  <c r="AI10" i="2"/>
  <c r="AI26" i="2" s="1"/>
  <c r="AH17" i="2"/>
  <c r="AH11" i="13"/>
  <c r="E5" i="15" s="1"/>
  <c r="AH20" i="13"/>
  <c r="AI13" i="13"/>
  <c r="AI9" i="13" s="1"/>
  <c r="AK10" i="13"/>
  <c r="AJ26" i="13"/>
  <c r="AJ17" i="13" s="1"/>
  <c r="AH25" i="13"/>
  <c r="AH15" i="13" s="1"/>
  <c r="AG16" i="13"/>
  <c r="E14" i="12"/>
  <c r="AI20" i="10"/>
  <c r="AI11" i="10"/>
  <c r="AJ13" i="10"/>
  <c r="AJ9" i="10" s="1"/>
  <c r="AG18" i="10"/>
  <c r="AG19" i="10"/>
  <c r="AG22" i="10" s="1"/>
  <c r="AI25" i="10"/>
  <c r="AI15" i="10" s="1"/>
  <c r="AK10" i="10"/>
  <c r="AK26" i="10" s="1"/>
  <c r="AJ17" i="10"/>
  <c r="AH16" i="10"/>
  <c r="AL16" i="5" l="1"/>
  <c r="AE24" i="1"/>
  <c r="AM26" i="14"/>
  <c r="AM17" i="14" s="1"/>
  <c r="AP26" i="5"/>
  <c r="AP17" i="5" s="1"/>
  <c r="AF9" i="1"/>
  <c r="AE18" i="1"/>
  <c r="AE11" i="1"/>
  <c r="AD16" i="1"/>
  <c r="AD17" i="1" s="1"/>
  <c r="AD20" i="1" s="1"/>
  <c r="AF10" i="1"/>
  <c r="AE16" i="1"/>
  <c r="AE23" i="1"/>
  <c r="AL20" i="14"/>
  <c r="AL11" i="14"/>
  <c r="AM13" i="14"/>
  <c r="AM9" i="14" s="1"/>
  <c r="AK16" i="14"/>
  <c r="AJ19" i="14"/>
  <c r="AJ22" i="14" s="1"/>
  <c r="AJ18" i="14"/>
  <c r="AN10" i="14"/>
  <c r="AL25" i="14"/>
  <c r="AL15" i="14" s="1"/>
  <c r="AK16" i="11"/>
  <c r="AK19" i="11" s="1"/>
  <c r="AK22" i="11" s="1"/>
  <c r="AL20" i="11"/>
  <c r="AL11" i="11"/>
  <c r="AM13" i="11"/>
  <c r="AM9" i="11" s="1"/>
  <c r="AJ18" i="11"/>
  <c r="AJ19" i="11"/>
  <c r="AJ22" i="11" s="1"/>
  <c r="AM17" i="11"/>
  <c r="AN10" i="11"/>
  <c r="AL25" i="11"/>
  <c r="AL15" i="11" s="1"/>
  <c r="AM20" i="5"/>
  <c r="AM11" i="5"/>
  <c r="AN13" i="5"/>
  <c r="AN9" i="5" s="1"/>
  <c r="AK19" i="5"/>
  <c r="AK22" i="5" s="1"/>
  <c r="AK18" i="5"/>
  <c r="AL19" i="5"/>
  <c r="AL22" i="5" s="1"/>
  <c r="AL18" i="5"/>
  <c r="AQ10" i="5"/>
  <c r="AM25" i="5"/>
  <c r="AM15" i="5" s="1"/>
  <c r="AJ10" i="2"/>
  <c r="AJ26" i="2" s="1"/>
  <c r="AI17" i="2"/>
  <c r="AI20" i="13"/>
  <c r="AI11" i="13"/>
  <c r="AJ13" i="13"/>
  <c r="AJ9" i="13" s="1"/>
  <c r="AI25" i="13"/>
  <c r="AI15" i="13" s="1"/>
  <c r="AK26" i="13"/>
  <c r="AL10" i="13"/>
  <c r="AG19" i="13"/>
  <c r="AG22" i="13" s="1"/>
  <c r="AG18" i="13"/>
  <c r="AH16" i="13"/>
  <c r="AJ11" i="10"/>
  <c r="AJ20" i="10"/>
  <c r="AK13" i="10"/>
  <c r="AK9" i="10" s="1"/>
  <c r="AJ25" i="10"/>
  <c r="AJ15" i="10" s="1"/>
  <c r="AK17" i="10"/>
  <c r="AL10" i="10"/>
  <c r="AH19" i="10"/>
  <c r="AH18" i="10"/>
  <c r="AI16" i="10"/>
  <c r="AF11" i="1" l="1"/>
  <c r="AG9" i="1"/>
  <c r="AF18" i="1"/>
  <c r="AF23" i="1"/>
  <c r="AG23" i="1" s="1"/>
  <c r="AE15" i="1"/>
  <c r="AE17" i="1" s="1"/>
  <c r="AE20" i="1" s="1"/>
  <c r="AG10" i="1"/>
  <c r="AF24" i="1"/>
  <c r="AF16" i="1" s="1"/>
  <c r="AM20" i="14"/>
  <c r="AM11" i="14"/>
  <c r="AN13" i="14"/>
  <c r="AN9" i="14" s="1"/>
  <c r="AK19" i="14"/>
  <c r="AK22" i="14" s="1"/>
  <c r="AK18" i="14"/>
  <c r="AO10" i="14"/>
  <c r="AN26" i="14"/>
  <c r="AO26" i="14" s="1"/>
  <c r="AM25" i="14"/>
  <c r="AM15" i="14" s="1"/>
  <c r="AL16" i="14"/>
  <c r="AK18" i="11"/>
  <c r="AM20" i="11"/>
  <c r="AM11" i="11"/>
  <c r="AN13" i="11"/>
  <c r="AN9" i="11" s="1"/>
  <c r="AO10" i="11"/>
  <c r="AL16" i="11"/>
  <c r="AN26" i="11"/>
  <c r="AM25" i="11"/>
  <c r="AM15" i="11" s="1"/>
  <c r="AN11" i="5"/>
  <c r="AN20" i="5"/>
  <c r="AO13" i="5"/>
  <c r="AO9" i="5" s="1"/>
  <c r="AR10" i="5"/>
  <c r="AQ26" i="5"/>
  <c r="AM16" i="5"/>
  <c r="AN25" i="5"/>
  <c r="AN15" i="5" s="1"/>
  <c r="AL26" i="13"/>
  <c r="AL17" i="13" s="1"/>
  <c r="AK10" i="2"/>
  <c r="AK26" i="2" s="1"/>
  <c r="AJ17" i="2"/>
  <c r="AJ20" i="13"/>
  <c r="AJ11" i="13"/>
  <c r="AK13" i="13"/>
  <c r="AK9" i="13" s="1"/>
  <c r="E17" i="15"/>
  <c r="E16" i="15"/>
  <c r="AI16" i="13"/>
  <c r="AH18" i="13"/>
  <c r="AH19" i="13"/>
  <c r="E15" i="15"/>
  <c r="AH31" i="14"/>
  <c r="AM10" i="13"/>
  <c r="AK17" i="13"/>
  <c r="AJ25" i="13"/>
  <c r="AJ15" i="13" s="1"/>
  <c r="AK20" i="10"/>
  <c r="AK11" i="10"/>
  <c r="AL13" i="10"/>
  <c r="AL9" i="10" s="1"/>
  <c r="E6" i="12"/>
  <c r="AH31" i="10"/>
  <c r="AH22" i="10"/>
  <c r="E8" i="12" s="1"/>
  <c r="E7" i="12"/>
  <c r="AK25" i="10"/>
  <c r="AK15" i="10" s="1"/>
  <c r="AM10" i="10"/>
  <c r="AJ16" i="10"/>
  <c r="AI18" i="10"/>
  <c r="AI19" i="10"/>
  <c r="AL26" i="10"/>
  <c r="AR26" i="5" l="1"/>
  <c r="AR17" i="5" s="1"/>
  <c r="AH10" i="1"/>
  <c r="AG11" i="1"/>
  <c r="AG15" i="1"/>
  <c r="AH9" i="1"/>
  <c r="AG18" i="1"/>
  <c r="AF15" i="1"/>
  <c r="AF17" i="1" s="1"/>
  <c r="AF20" i="1" s="1"/>
  <c r="AO26" i="11"/>
  <c r="AO17" i="11" s="1"/>
  <c r="AG24" i="1"/>
  <c r="AH24" i="1" s="1"/>
  <c r="AN20" i="14"/>
  <c r="AN11" i="14"/>
  <c r="AO13" i="14"/>
  <c r="AO9" i="14" s="1"/>
  <c r="AN17" i="14"/>
  <c r="AN25" i="14"/>
  <c r="AN15" i="14" s="1"/>
  <c r="AL19" i="14"/>
  <c r="AL22" i="14" s="1"/>
  <c r="AL18" i="14"/>
  <c r="AM16" i="14"/>
  <c r="AO17" i="14"/>
  <c r="AP10" i="14"/>
  <c r="AN17" i="11"/>
  <c r="AN20" i="11"/>
  <c r="AN11" i="11"/>
  <c r="AO13" i="11"/>
  <c r="AO9" i="11" s="1"/>
  <c r="AM16" i="11"/>
  <c r="AL19" i="11"/>
  <c r="AL22" i="11" s="1"/>
  <c r="AL18" i="11"/>
  <c r="AP10" i="11"/>
  <c r="AN25" i="11"/>
  <c r="AN15" i="11" s="1"/>
  <c r="AQ17" i="5"/>
  <c r="AO20" i="5"/>
  <c r="AO11" i="5"/>
  <c r="AP13" i="5"/>
  <c r="AP9" i="5" s="1"/>
  <c r="AM19" i="5"/>
  <c r="AM22" i="5" s="1"/>
  <c r="AM18" i="5"/>
  <c r="AN16" i="5"/>
  <c r="AS10" i="5"/>
  <c r="AO25" i="5"/>
  <c r="AO15" i="5" s="1"/>
  <c r="AM26" i="13"/>
  <c r="AM17" i="13" s="1"/>
  <c r="AL10" i="2"/>
  <c r="AL26" i="2" s="1"/>
  <c r="AK17" i="2"/>
  <c r="AJ16" i="13"/>
  <c r="AJ19" i="13" s="1"/>
  <c r="AJ22" i="13" s="1"/>
  <c r="AK20" i="13"/>
  <c r="AK11" i="13"/>
  <c r="AL13" i="13"/>
  <c r="AL9" i="13" s="1"/>
  <c r="AK25" i="13"/>
  <c r="AK15" i="13" s="1"/>
  <c r="AH22" i="13"/>
  <c r="E8" i="15" s="1"/>
  <c r="E7" i="15"/>
  <c r="AN10" i="13"/>
  <c r="E6" i="15"/>
  <c r="E22" i="15" s="1"/>
  <c r="AH31" i="13"/>
  <c r="AI18" i="13"/>
  <c r="AI19" i="13"/>
  <c r="AM26" i="10"/>
  <c r="AM17" i="10" s="1"/>
  <c r="AL11" i="10"/>
  <c r="AL20" i="10"/>
  <c r="AM13" i="10"/>
  <c r="AM9" i="10" s="1"/>
  <c r="AL25" i="10"/>
  <c r="AL15" i="10" s="1"/>
  <c r="E15" i="12"/>
  <c r="E22" i="12" s="1"/>
  <c r="AH31" i="11"/>
  <c r="AJ19" i="10"/>
  <c r="AJ22" i="10" s="1"/>
  <c r="AJ18" i="10"/>
  <c r="AN10" i="10"/>
  <c r="AI22" i="10"/>
  <c r="E17" i="12"/>
  <c r="E16" i="12"/>
  <c r="AL17" i="10"/>
  <c r="AK16" i="10"/>
  <c r="AJ18" i="13" l="1"/>
  <c r="AH11" i="1"/>
  <c r="AI9" i="1"/>
  <c r="AH18" i="1"/>
  <c r="AH23" i="1"/>
  <c r="AI23" i="1" s="1"/>
  <c r="AI24" i="1"/>
  <c r="AG16" i="1"/>
  <c r="AG17" i="1" s="1"/>
  <c r="AG20" i="1" s="1"/>
  <c r="AH16" i="1"/>
  <c r="AI10" i="1"/>
  <c r="AO20" i="14"/>
  <c r="AO11" i="14"/>
  <c r="AP13" i="14"/>
  <c r="AP9" i="14" s="1"/>
  <c r="AM18" i="14"/>
  <c r="AM19" i="14"/>
  <c r="AM22" i="14" s="1"/>
  <c r="AQ10" i="14"/>
  <c r="AO25" i="14"/>
  <c r="AO15" i="14" s="1"/>
  <c r="AP26" i="14"/>
  <c r="AN16" i="14"/>
  <c r="AO20" i="11"/>
  <c r="AO11" i="11"/>
  <c r="AP13" i="11"/>
  <c r="AP9" i="11" s="1"/>
  <c r="AM18" i="11"/>
  <c r="AM19" i="11"/>
  <c r="AM22" i="11" s="1"/>
  <c r="AQ10" i="11"/>
  <c r="AN16" i="11"/>
  <c r="AO25" i="11"/>
  <c r="AO15" i="11" s="1"/>
  <c r="AP26" i="11"/>
  <c r="AP20" i="5"/>
  <c r="AP11" i="5"/>
  <c r="AQ13" i="5"/>
  <c r="AQ9" i="5" s="1"/>
  <c r="AO16" i="5"/>
  <c r="AT10" i="5"/>
  <c r="AS26" i="5"/>
  <c r="AN18" i="5"/>
  <c r="AN19" i="5"/>
  <c r="AN22" i="5" s="1"/>
  <c r="AP25" i="5"/>
  <c r="AP15" i="5" s="1"/>
  <c r="AM10" i="2"/>
  <c r="AM26" i="2" s="1"/>
  <c r="AL17" i="2"/>
  <c r="AN26" i="10"/>
  <c r="AN17" i="10" s="1"/>
  <c r="AL11" i="13"/>
  <c r="AL20" i="13"/>
  <c r="AM13" i="13"/>
  <c r="AM9" i="13" s="1"/>
  <c r="AK16" i="13"/>
  <c r="AL25" i="13"/>
  <c r="AL15" i="13" s="1"/>
  <c r="AI22" i="13"/>
  <c r="AO10" i="13"/>
  <c r="AN26" i="13"/>
  <c r="AN17" i="13" s="1"/>
  <c r="AM11" i="10"/>
  <c r="AM20" i="10"/>
  <c r="AN13" i="10"/>
  <c r="AN9" i="10" s="1"/>
  <c r="AO10" i="10"/>
  <c r="AL16" i="10"/>
  <c r="AK19" i="10"/>
  <c r="AK22" i="10" s="1"/>
  <c r="AK18" i="10"/>
  <c r="AM25" i="10"/>
  <c r="AM15" i="10" s="1"/>
  <c r="AO26" i="10" l="1"/>
  <c r="AT26" i="5"/>
  <c r="AI11" i="1"/>
  <c r="AJ9" i="1"/>
  <c r="AI18" i="1"/>
  <c r="AI15" i="1"/>
  <c r="AQ26" i="14"/>
  <c r="AQ17" i="14" s="1"/>
  <c r="AI16" i="1"/>
  <c r="AJ10" i="1"/>
  <c r="AH15" i="1"/>
  <c r="AH17" i="1" s="1"/>
  <c r="AH20" i="1" s="1"/>
  <c r="AQ26" i="11"/>
  <c r="AP20" i="14"/>
  <c r="AP11" i="14"/>
  <c r="AQ13" i="14"/>
  <c r="AQ9" i="14" s="1"/>
  <c r="AN18" i="14"/>
  <c r="AN19" i="14"/>
  <c r="AN22" i="14" s="1"/>
  <c r="AR10" i="14"/>
  <c r="AO16" i="14"/>
  <c r="AP17" i="14"/>
  <c r="AP25" i="14"/>
  <c r="AP15" i="14" s="1"/>
  <c r="AP20" i="11"/>
  <c r="AP11" i="11"/>
  <c r="AQ13" i="11"/>
  <c r="AQ9" i="11" s="1"/>
  <c r="AN19" i="11"/>
  <c r="AN22" i="11" s="1"/>
  <c r="AN18" i="11"/>
  <c r="AQ17" i="11"/>
  <c r="AR10" i="11"/>
  <c r="AP17" i="11"/>
  <c r="AP25" i="11"/>
  <c r="AP15" i="11" s="1"/>
  <c r="AO16" i="11"/>
  <c r="AS17" i="5"/>
  <c r="AQ20" i="5"/>
  <c r="AQ11" i="5"/>
  <c r="AR13" i="5"/>
  <c r="AR9" i="5" s="1"/>
  <c r="AT17" i="5"/>
  <c r="AU10" i="5"/>
  <c r="AU26" i="5" s="1"/>
  <c r="AQ25" i="5"/>
  <c r="AQ15" i="5" s="1"/>
  <c r="AO18" i="5"/>
  <c r="AO19" i="5"/>
  <c r="AO22" i="5" s="1"/>
  <c r="AP16" i="5"/>
  <c r="AN10" i="2"/>
  <c r="AN26" i="2" s="1"/>
  <c r="AM17" i="2"/>
  <c r="AM20" i="13"/>
  <c r="AM11" i="13"/>
  <c r="AN13" i="13"/>
  <c r="AN9" i="13" s="1"/>
  <c r="AM25" i="13"/>
  <c r="AM15" i="13" s="1"/>
  <c r="AL31" i="14"/>
  <c r="AK19" i="13"/>
  <c r="AK18" i="13"/>
  <c r="AP10" i="13"/>
  <c r="AL16" i="13"/>
  <c r="AO26" i="13"/>
  <c r="AO17" i="13" s="1"/>
  <c r="AN20" i="10"/>
  <c r="AN11" i="10"/>
  <c r="AO13" i="10"/>
  <c r="AO9" i="10" s="1"/>
  <c r="AN25" i="10"/>
  <c r="AN15" i="10" s="1"/>
  <c r="AL19" i="10"/>
  <c r="AL18" i="10"/>
  <c r="AL31" i="10" s="1"/>
  <c r="AM16" i="10"/>
  <c r="AO17" i="10"/>
  <c r="AP10" i="10"/>
  <c r="AP26" i="10" s="1"/>
  <c r="AI17" i="1" l="1"/>
  <c r="AI20" i="1" s="1"/>
  <c r="AK9" i="1"/>
  <c r="AJ11" i="1"/>
  <c r="AJ18" i="1"/>
  <c r="AJ23" i="1"/>
  <c r="AK10" i="1"/>
  <c r="AJ24" i="1"/>
  <c r="AK24" i="1" s="1"/>
  <c r="AQ20" i="14"/>
  <c r="AQ11" i="14"/>
  <c r="AR13" i="14"/>
  <c r="AR9" i="14" s="1"/>
  <c r="AO19" i="14"/>
  <c r="AO22" i="14" s="1"/>
  <c r="AO18" i="14"/>
  <c r="AP16" i="14"/>
  <c r="AS10" i="14"/>
  <c r="AQ25" i="14"/>
  <c r="AQ15" i="14" s="1"/>
  <c r="AR26" i="14"/>
  <c r="AQ20" i="11"/>
  <c r="AQ11" i="11"/>
  <c r="AR13" i="11"/>
  <c r="AR9" i="11" s="1"/>
  <c r="AO18" i="11"/>
  <c r="AO19" i="11"/>
  <c r="AO22" i="11" s="1"/>
  <c r="AS10" i="11"/>
  <c r="AQ25" i="11"/>
  <c r="AQ15" i="11" s="1"/>
  <c r="AP16" i="11"/>
  <c r="AR26" i="11"/>
  <c r="AR20" i="5"/>
  <c r="AR11" i="5"/>
  <c r="AS13" i="5"/>
  <c r="AS9" i="5" s="1"/>
  <c r="AP19" i="5"/>
  <c r="AP22" i="5" s="1"/>
  <c r="AP18" i="5"/>
  <c r="AR25" i="5"/>
  <c r="AR15" i="5" s="1"/>
  <c r="AQ16" i="5"/>
  <c r="AU17" i="5"/>
  <c r="AV10" i="5"/>
  <c r="AP26" i="13"/>
  <c r="AP17" i="13" s="1"/>
  <c r="AO10" i="2"/>
  <c r="AN17" i="2"/>
  <c r="AO26" i="2"/>
  <c r="AN20" i="13"/>
  <c r="AN11" i="13"/>
  <c r="AO13" i="13"/>
  <c r="AO9" i="13" s="1"/>
  <c r="AL18" i="13"/>
  <c r="AL31" i="13" s="1"/>
  <c r="AL19" i="13"/>
  <c r="AL22" i="13" s="1"/>
  <c r="AN25" i="13"/>
  <c r="AN15" i="13" s="1"/>
  <c r="AQ10" i="13"/>
  <c r="AK22" i="13"/>
  <c r="AM16" i="13"/>
  <c r="AO20" i="10"/>
  <c r="AO11" i="10"/>
  <c r="AP13" i="10"/>
  <c r="AP9" i="10" s="1"/>
  <c r="AL22" i="10"/>
  <c r="AL31" i="11"/>
  <c r="AN16" i="10"/>
  <c r="AP17" i="10"/>
  <c r="AQ10" i="10"/>
  <c r="AQ26" i="10" s="1"/>
  <c r="AM18" i="10"/>
  <c r="AM19" i="10"/>
  <c r="AM22" i="10" s="1"/>
  <c r="AO25" i="10"/>
  <c r="AO15" i="10" s="1"/>
  <c r="AJ16" i="1" l="1"/>
  <c r="AK23" i="1"/>
  <c r="AL10" i="1"/>
  <c r="AK16" i="1"/>
  <c r="AL23" i="1"/>
  <c r="AR16" i="5"/>
  <c r="AR18" i="5" s="1"/>
  <c r="AJ15" i="1"/>
  <c r="AJ17" i="1" s="1"/>
  <c r="AJ20" i="1" s="1"/>
  <c r="AS26" i="14"/>
  <c r="AS17" i="14" s="1"/>
  <c r="AK11" i="1"/>
  <c r="AL9" i="1"/>
  <c r="AK18" i="1"/>
  <c r="AK15" i="1"/>
  <c r="AK17" i="1" s="1"/>
  <c r="AK20" i="1" s="1"/>
  <c r="AR11" i="14"/>
  <c r="AR20" i="14"/>
  <c r="AS13" i="14"/>
  <c r="AS9" i="14" s="1"/>
  <c r="AR17" i="14"/>
  <c r="AQ16" i="14"/>
  <c r="AT10" i="14"/>
  <c r="AR25" i="14"/>
  <c r="AR15" i="14" s="1"/>
  <c r="AP19" i="14"/>
  <c r="AP22" i="14" s="1"/>
  <c r="AP18" i="14"/>
  <c r="AS26" i="11"/>
  <c r="AS17" i="11" s="1"/>
  <c r="AR20" i="11"/>
  <c r="AR11" i="11"/>
  <c r="AS13" i="11"/>
  <c r="AS9" i="11" s="1"/>
  <c r="AP19" i="11"/>
  <c r="AP22" i="11" s="1"/>
  <c r="AP18" i="11"/>
  <c r="AT10" i="11"/>
  <c r="AQ16" i="11"/>
  <c r="AR17" i="11"/>
  <c r="AR25" i="11"/>
  <c r="AR15" i="11" s="1"/>
  <c r="AS20" i="5"/>
  <c r="AS11" i="5"/>
  <c r="AT13" i="5"/>
  <c r="AT9" i="5" s="1"/>
  <c r="AW10" i="5"/>
  <c r="AV26" i="5"/>
  <c r="AW26" i="5" s="1"/>
  <c r="AQ19" i="5"/>
  <c r="AQ22" i="5" s="1"/>
  <c r="AQ18" i="5"/>
  <c r="AR19" i="5"/>
  <c r="AR22" i="5" s="1"/>
  <c r="AS25" i="5"/>
  <c r="AS15" i="5" s="1"/>
  <c r="AQ26" i="13"/>
  <c r="AQ17" i="13" s="1"/>
  <c r="AP10" i="2"/>
  <c r="AP26" i="2" s="1"/>
  <c r="AO17" i="2"/>
  <c r="AN16" i="13"/>
  <c r="AN19" i="13" s="1"/>
  <c r="AN22" i="13" s="1"/>
  <c r="AO20" i="13"/>
  <c r="AO11" i="13"/>
  <c r="AP13" i="13"/>
  <c r="AP9" i="13" s="1"/>
  <c r="AM18" i="13"/>
  <c r="AM19" i="13"/>
  <c r="AM22" i="13" s="1"/>
  <c r="AR10" i="13"/>
  <c r="AO25" i="13"/>
  <c r="AO15" i="13" s="1"/>
  <c r="AP20" i="10"/>
  <c r="AP11" i="10"/>
  <c r="AQ13" i="10"/>
  <c r="AQ9" i="10" s="1"/>
  <c r="AP25" i="10"/>
  <c r="AP15" i="10" s="1"/>
  <c r="AQ17" i="10"/>
  <c r="AR10" i="10"/>
  <c r="AR26" i="10" s="1"/>
  <c r="AO16" i="10"/>
  <c r="AN18" i="10"/>
  <c r="AN19" i="10"/>
  <c r="AM10" i="1" l="1"/>
  <c r="AL18" i="1"/>
  <c r="AM9" i="1"/>
  <c r="AL15" i="1"/>
  <c r="AL11" i="1"/>
  <c r="AL24" i="1"/>
  <c r="AM24" i="1" s="1"/>
  <c r="AS11" i="14"/>
  <c r="AS20" i="14"/>
  <c r="AT13" i="14"/>
  <c r="AT9" i="14" s="1"/>
  <c r="AR16" i="14"/>
  <c r="AQ18" i="14"/>
  <c r="AQ19" i="14"/>
  <c r="AQ22" i="14" s="1"/>
  <c r="AU10" i="14"/>
  <c r="AT26" i="14"/>
  <c r="AU26" i="14" s="1"/>
  <c r="AS25" i="14"/>
  <c r="AS15" i="14" s="1"/>
  <c r="AS20" i="11"/>
  <c r="AS11" i="11"/>
  <c r="AT13" i="11"/>
  <c r="AT9" i="11" s="1"/>
  <c r="AU10" i="11"/>
  <c r="AR16" i="11"/>
  <c r="AQ18" i="11"/>
  <c r="AQ19" i="11"/>
  <c r="AQ22" i="11" s="1"/>
  <c r="AS25" i="11"/>
  <c r="AS15" i="11" s="1"/>
  <c r="AT26" i="11"/>
  <c r="AT17" i="11" s="1"/>
  <c r="AV17" i="5"/>
  <c r="AT20" i="5"/>
  <c r="AT11" i="5"/>
  <c r="AU13" i="5"/>
  <c r="AU9" i="5" s="1"/>
  <c r="AS16" i="5"/>
  <c r="AW17" i="5"/>
  <c r="AX10" i="5"/>
  <c r="AT25" i="5"/>
  <c r="AT15" i="5" s="1"/>
  <c r="AQ10" i="2"/>
  <c r="AQ26" i="2" s="1"/>
  <c r="AP17" i="2"/>
  <c r="AN18" i="13"/>
  <c r="AP20" i="13"/>
  <c r="AP11" i="13"/>
  <c r="AQ13" i="13"/>
  <c r="AQ9" i="13" s="1"/>
  <c r="AS10" i="13"/>
  <c r="AR26" i="13"/>
  <c r="AP25" i="13"/>
  <c r="AP15" i="13" s="1"/>
  <c r="AO16" i="13"/>
  <c r="AQ11" i="10"/>
  <c r="AQ20" i="10"/>
  <c r="AR13" i="10"/>
  <c r="AR9" i="10" s="1"/>
  <c r="AO19" i="10"/>
  <c r="AO22" i="10" s="1"/>
  <c r="AO18" i="10"/>
  <c r="AP16" i="10"/>
  <c r="AN22" i="10"/>
  <c r="AQ25" i="10"/>
  <c r="AQ15" i="10" s="1"/>
  <c r="AS10" i="10"/>
  <c r="AR17" i="10"/>
  <c r="AM11" i="1" l="1"/>
  <c r="AN9" i="1"/>
  <c r="AM18" i="1"/>
  <c r="AM15" i="1"/>
  <c r="AL16" i="1"/>
  <c r="AL17" i="1" s="1"/>
  <c r="AL20" i="1" s="1"/>
  <c r="AM16" i="1"/>
  <c r="AN10" i="1"/>
  <c r="AN24" i="1" s="1"/>
  <c r="AM23" i="1"/>
  <c r="AN23" i="1" s="1"/>
  <c r="AT11" i="14"/>
  <c r="AT20" i="14"/>
  <c r="AU13" i="14"/>
  <c r="AU9" i="14" s="1"/>
  <c r="AU17" i="14"/>
  <c r="AV10" i="14"/>
  <c r="AV26" i="14" s="1"/>
  <c r="AR18" i="14"/>
  <c r="AR19" i="14"/>
  <c r="AR22" i="14" s="1"/>
  <c r="AT17" i="14"/>
  <c r="AS16" i="14"/>
  <c r="AT25" i="14"/>
  <c r="AT15" i="14" s="1"/>
  <c r="AT20" i="11"/>
  <c r="AT11" i="11"/>
  <c r="AU13" i="11"/>
  <c r="AU9" i="11" s="1"/>
  <c r="AU26" i="11"/>
  <c r="AS16" i="11"/>
  <c r="AV10" i="11"/>
  <c r="AR19" i="11"/>
  <c r="AR22" i="11" s="1"/>
  <c r="AR18" i="11"/>
  <c r="AT25" i="11"/>
  <c r="AT15" i="11" s="1"/>
  <c r="AU20" i="5"/>
  <c r="AU11" i="5"/>
  <c r="AV13" i="5"/>
  <c r="AV9" i="5" s="1"/>
  <c r="AS19" i="5"/>
  <c r="AS22" i="5" s="1"/>
  <c r="AS18" i="5"/>
  <c r="AT16" i="5"/>
  <c r="AY10" i="5"/>
  <c r="AU25" i="5"/>
  <c r="AU15" i="5" s="1"/>
  <c r="AX26" i="5"/>
  <c r="AY26" i="5" s="1"/>
  <c r="AS26" i="13"/>
  <c r="AS17" i="13" s="1"/>
  <c r="AR10" i="2"/>
  <c r="AR26" i="2" s="1"/>
  <c r="AQ17" i="2"/>
  <c r="AQ20" i="13"/>
  <c r="AQ11" i="13"/>
  <c r="AR13" i="13"/>
  <c r="AR9" i="13" s="1"/>
  <c r="AQ25" i="13"/>
  <c r="AQ15" i="13" s="1"/>
  <c r="AT10" i="13"/>
  <c r="AR17" i="13"/>
  <c r="AP16" i="13"/>
  <c r="AO19" i="13"/>
  <c r="AO18" i="13"/>
  <c r="AR11" i="10"/>
  <c r="AR20" i="10"/>
  <c r="AS13" i="10"/>
  <c r="AT10" i="10"/>
  <c r="AR25" i="10"/>
  <c r="AR15" i="10" s="1"/>
  <c r="AQ16" i="10"/>
  <c r="AP18" i="10"/>
  <c r="AP19" i="10"/>
  <c r="AS26" i="10"/>
  <c r="AS17" i="10" s="1"/>
  <c r="AM17" i="1" l="1"/>
  <c r="AM20" i="1" s="1"/>
  <c r="AN15" i="1"/>
  <c r="AN11" i="1"/>
  <c r="AO9" i="1"/>
  <c r="AN18" i="1"/>
  <c r="AO10" i="1"/>
  <c r="AN16" i="1"/>
  <c r="AU20" i="14"/>
  <c r="AU11" i="14"/>
  <c r="AV13" i="14"/>
  <c r="AV9" i="14" s="1"/>
  <c r="AS18" i="14"/>
  <c r="AS19" i="14"/>
  <c r="AS22" i="14" s="1"/>
  <c r="AT16" i="14"/>
  <c r="AV17" i="14"/>
  <c r="AW10" i="14"/>
  <c r="AW26" i="14"/>
  <c r="AU25" i="14"/>
  <c r="AU15" i="14" s="1"/>
  <c r="AV26" i="11"/>
  <c r="AV17" i="11" s="1"/>
  <c r="AU20" i="11"/>
  <c r="AU11" i="11"/>
  <c r="AV13" i="11"/>
  <c r="AV9" i="11" s="1"/>
  <c r="AT16" i="11"/>
  <c r="AU17" i="11"/>
  <c r="AS19" i="11"/>
  <c r="AS22" i="11" s="1"/>
  <c r="AS18" i="11"/>
  <c r="AW10" i="11"/>
  <c r="AW26" i="11" s="1"/>
  <c r="AU25" i="11"/>
  <c r="AU15" i="11" s="1"/>
  <c r="AV20" i="5"/>
  <c r="AV11" i="5"/>
  <c r="AW13" i="5"/>
  <c r="AW9" i="5" s="1"/>
  <c r="AX17" i="5"/>
  <c r="AY17" i="5"/>
  <c r="AZ10" i="5"/>
  <c r="AZ26" i="5" s="1"/>
  <c r="AU16" i="5"/>
  <c r="AV25" i="5"/>
  <c r="AV15" i="5" s="1"/>
  <c r="AT19" i="5"/>
  <c r="AT22" i="5" s="1"/>
  <c r="AT18" i="5"/>
  <c r="AT26" i="13"/>
  <c r="AT17" i="13" s="1"/>
  <c r="AS10" i="2"/>
  <c r="AS26" i="2"/>
  <c r="AR17" i="2"/>
  <c r="AR20" i="13"/>
  <c r="AR11" i="13"/>
  <c r="AS13" i="13"/>
  <c r="AS9" i="13" s="1"/>
  <c r="AO22" i="13"/>
  <c r="AQ16" i="13"/>
  <c r="AQ31" i="14"/>
  <c r="AP18" i="13"/>
  <c r="AP19" i="13"/>
  <c r="AP22" i="13" s="1"/>
  <c r="AU10" i="13"/>
  <c r="AR25" i="13"/>
  <c r="AR15" i="13" s="1"/>
  <c r="AR16" i="10"/>
  <c r="AR18" i="10" s="1"/>
  <c r="AS9" i="10"/>
  <c r="AS25" i="10" s="1"/>
  <c r="AS15" i="10" s="1"/>
  <c r="AU10" i="10"/>
  <c r="AT26" i="10"/>
  <c r="AQ18" i="10"/>
  <c r="AQ31" i="10" s="1"/>
  <c r="AQ19" i="10"/>
  <c r="AQ22" i="10" s="1"/>
  <c r="AP22" i="10"/>
  <c r="AN17" i="1" l="1"/>
  <c r="AP10" i="1"/>
  <c r="AO16" i="1"/>
  <c r="AP9" i="1"/>
  <c r="AO18" i="1"/>
  <c r="AO11" i="1"/>
  <c r="AN20" i="1"/>
  <c r="AO23" i="1"/>
  <c r="AP23" i="1" s="1"/>
  <c r="AO24" i="1"/>
  <c r="AU26" i="10"/>
  <c r="AV20" i="14"/>
  <c r="AV11" i="14"/>
  <c r="AW13" i="14"/>
  <c r="AW9" i="14" s="1"/>
  <c r="AU16" i="14"/>
  <c r="AW17" i="14"/>
  <c r="AX10" i="14"/>
  <c r="AX26" i="14" s="1"/>
  <c r="AV25" i="14"/>
  <c r="AV15" i="14" s="1"/>
  <c r="AT19" i="14"/>
  <c r="AT22" i="14" s="1"/>
  <c r="AT18" i="14"/>
  <c r="AV10" i="13"/>
  <c r="AV20" i="11"/>
  <c r="AV11" i="11"/>
  <c r="AW13" i="11"/>
  <c r="AW9" i="11" s="1"/>
  <c r="AV25" i="11"/>
  <c r="AV15" i="11" s="1"/>
  <c r="AU16" i="11"/>
  <c r="AT19" i="11"/>
  <c r="AT22" i="11" s="1"/>
  <c r="AT18" i="11"/>
  <c r="AW17" i="11"/>
  <c r="AX10" i="11"/>
  <c r="AX26" i="11" s="1"/>
  <c r="AV10" i="10"/>
  <c r="AW20" i="5"/>
  <c r="AW11" i="5"/>
  <c r="AX13" i="5"/>
  <c r="AX9" i="5" s="1"/>
  <c r="AU19" i="5"/>
  <c r="AU22" i="5" s="1"/>
  <c r="AU18" i="5"/>
  <c r="AV16" i="5"/>
  <c r="AZ17" i="5"/>
  <c r="BA10" i="5"/>
  <c r="AW25" i="5"/>
  <c r="AW15" i="5" s="1"/>
  <c r="AT10" i="2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BP10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CG10" i="2" s="1"/>
  <c r="CH10" i="2" s="1"/>
  <c r="CI10" i="2" s="1"/>
  <c r="CJ10" i="2" s="1"/>
  <c r="CK10" i="2" s="1"/>
  <c r="CL10" i="2" s="1"/>
  <c r="CM10" i="2" s="1"/>
  <c r="AS17" i="2"/>
  <c r="AR19" i="10"/>
  <c r="AR22" i="10" s="1"/>
  <c r="AS20" i="13"/>
  <c r="AS11" i="13"/>
  <c r="AT13" i="13"/>
  <c r="AT9" i="13" s="1"/>
  <c r="AS25" i="13"/>
  <c r="AS15" i="13" s="1"/>
  <c r="AR16" i="13"/>
  <c r="AQ19" i="13"/>
  <c r="AQ22" i="13" s="1"/>
  <c r="AQ18" i="13"/>
  <c r="AQ31" i="13" s="1"/>
  <c r="AU26" i="13"/>
  <c r="AU17" i="13" s="1"/>
  <c r="AQ31" i="11"/>
  <c r="AT17" i="10"/>
  <c r="AS16" i="10"/>
  <c r="AS11" i="10"/>
  <c r="AS20" i="10"/>
  <c r="AT13" i="10"/>
  <c r="AU17" i="10"/>
  <c r="AT26" i="2" l="1"/>
  <c r="AP24" i="1"/>
  <c r="AQ24" i="1" s="1"/>
  <c r="AV26" i="13"/>
  <c r="AV17" i="13" s="1"/>
  <c r="AQ9" i="1"/>
  <c r="AP11" i="1"/>
  <c r="AP18" i="1"/>
  <c r="AP15" i="1"/>
  <c r="AP17" i="1" s="1"/>
  <c r="AP20" i="1" s="1"/>
  <c r="AO15" i="1"/>
  <c r="AO17" i="1" s="1"/>
  <c r="AO20" i="1" s="1"/>
  <c r="AQ10" i="1"/>
  <c r="AP16" i="1"/>
  <c r="AW20" i="14"/>
  <c r="AW11" i="14"/>
  <c r="AX13" i="14"/>
  <c r="AX9" i="14" s="1"/>
  <c r="AU18" i="14"/>
  <c r="AU19" i="14"/>
  <c r="AU22" i="14" s="1"/>
  <c r="C23" i="14" s="1"/>
  <c r="AV16" i="14"/>
  <c r="AW25" i="14"/>
  <c r="AW15" i="14" s="1"/>
  <c r="AX17" i="14"/>
  <c r="AY10" i="14"/>
  <c r="AW10" i="13"/>
  <c r="AW20" i="11"/>
  <c r="AW11" i="11"/>
  <c r="AX13" i="11"/>
  <c r="AX9" i="11" s="1"/>
  <c r="AV16" i="11"/>
  <c r="AW25" i="11"/>
  <c r="AW15" i="11" s="1"/>
  <c r="AU18" i="11"/>
  <c r="AU19" i="11"/>
  <c r="AU22" i="11" s="1"/>
  <c r="C23" i="11" s="1"/>
  <c r="AX17" i="11"/>
  <c r="AY10" i="11"/>
  <c r="AW10" i="10"/>
  <c r="AV26" i="10"/>
  <c r="AV17" i="10" s="1"/>
  <c r="AX20" i="5"/>
  <c r="AX11" i="5"/>
  <c r="AY13" i="5"/>
  <c r="AY9" i="5" s="1"/>
  <c r="BB10" i="5"/>
  <c r="AW16" i="5"/>
  <c r="BA26" i="5"/>
  <c r="BB26" i="5" s="1"/>
  <c r="AV18" i="5"/>
  <c r="AV19" i="5"/>
  <c r="AV22" i="5" s="1"/>
  <c r="AX25" i="5"/>
  <c r="AX15" i="5" s="1"/>
  <c r="CN10" i="2"/>
  <c r="AU26" i="2"/>
  <c r="AT17" i="2"/>
  <c r="F14" i="15"/>
  <c r="D24" i="16" s="1"/>
  <c r="AT11" i="13"/>
  <c r="AT20" i="13"/>
  <c r="AU13" i="13"/>
  <c r="AU9" i="13" s="1"/>
  <c r="AT25" i="13"/>
  <c r="AT15" i="13" s="1"/>
  <c r="AS16" i="13"/>
  <c r="AR19" i="13"/>
  <c r="AR22" i="13" s="1"/>
  <c r="AR18" i="13"/>
  <c r="AT9" i="10"/>
  <c r="AS18" i="10"/>
  <c r="AS19" i="10"/>
  <c r="AS22" i="10" s="1"/>
  <c r="AR9" i="1" l="1"/>
  <c r="AQ18" i="1"/>
  <c r="AQ11" i="1"/>
  <c r="AR10" i="1"/>
  <c r="AQ16" i="1"/>
  <c r="AQ23" i="1"/>
  <c r="AR23" i="1" s="1"/>
  <c r="AX20" i="14"/>
  <c r="AX11" i="14"/>
  <c r="AY13" i="14"/>
  <c r="AY9" i="14" s="1"/>
  <c r="AZ10" i="14"/>
  <c r="AY26" i="14"/>
  <c r="AY17" i="14" s="1"/>
  <c r="AW16" i="14"/>
  <c r="AV19" i="14"/>
  <c r="AV18" i="14"/>
  <c r="AX25" i="14"/>
  <c r="AX15" i="14" s="1"/>
  <c r="AV9" i="13"/>
  <c r="AV13" i="13"/>
  <c r="AX10" i="13"/>
  <c r="AW26" i="13"/>
  <c r="AW17" i="13" s="1"/>
  <c r="AX20" i="11"/>
  <c r="AX11" i="11"/>
  <c r="AY13" i="11"/>
  <c r="AY9" i="11" s="1"/>
  <c r="AV19" i="11"/>
  <c r="AV18" i="11"/>
  <c r="AZ10" i="11"/>
  <c r="AY26" i="11"/>
  <c r="AW16" i="11"/>
  <c r="AX25" i="11"/>
  <c r="AX15" i="11" s="1"/>
  <c r="AW26" i="10"/>
  <c r="AW17" i="10" s="1"/>
  <c r="AX10" i="10"/>
  <c r="BA17" i="5"/>
  <c r="AY11" i="5"/>
  <c r="AY20" i="5"/>
  <c r="AZ13" i="5"/>
  <c r="AZ9" i="5" s="1"/>
  <c r="AW19" i="5"/>
  <c r="AW22" i="5" s="1"/>
  <c r="E23" i="5" s="1"/>
  <c r="AW18" i="5"/>
  <c r="AX16" i="5"/>
  <c r="AY25" i="5"/>
  <c r="AY15" i="5" s="1"/>
  <c r="BB17" i="5"/>
  <c r="BC10" i="5"/>
  <c r="BC26" i="5" s="1"/>
  <c r="CO10" i="2"/>
  <c r="AU17" i="2"/>
  <c r="AV26" i="2"/>
  <c r="AT16" i="13"/>
  <c r="AT18" i="13" s="1"/>
  <c r="AU20" i="13"/>
  <c r="AU11" i="13"/>
  <c r="F5" i="15" s="1"/>
  <c r="C24" i="16" s="1"/>
  <c r="AU25" i="13"/>
  <c r="AU15" i="13" s="1"/>
  <c r="AS19" i="13"/>
  <c r="AS22" i="13" s="1"/>
  <c r="AS18" i="13"/>
  <c r="F14" i="12"/>
  <c r="D22" i="16" s="1"/>
  <c r="AT11" i="10"/>
  <c r="AT20" i="10"/>
  <c r="AU13" i="10"/>
  <c r="AU9" i="10" s="1"/>
  <c r="AT25" i="10"/>
  <c r="AT15" i="10" s="1"/>
  <c r="AZ26" i="11" l="1"/>
  <c r="AS10" i="1"/>
  <c r="AQ15" i="1"/>
  <c r="AQ17" i="1" s="1"/>
  <c r="AQ20" i="1" s="1"/>
  <c r="AR18" i="1"/>
  <c r="AR15" i="1"/>
  <c r="AS9" i="1"/>
  <c r="AR11" i="1"/>
  <c r="AS23" i="1"/>
  <c r="AV22" i="11"/>
  <c r="AR24" i="1"/>
  <c r="AS24" i="1" s="1"/>
  <c r="AV22" i="14"/>
  <c r="AY20" i="14"/>
  <c r="AY11" i="14"/>
  <c r="AZ13" i="14"/>
  <c r="AZ9" i="14" s="1"/>
  <c r="AY25" i="14"/>
  <c r="AY15" i="14" s="1"/>
  <c r="AW19" i="14"/>
  <c r="AW22" i="14" s="1"/>
  <c r="AW18" i="14"/>
  <c r="AX16" i="14"/>
  <c r="BA10" i="14"/>
  <c r="AZ26" i="14"/>
  <c r="BA26" i="14" s="1"/>
  <c r="AV20" i="13"/>
  <c r="AW13" i="13"/>
  <c r="AW9" i="13" s="1"/>
  <c r="AV16" i="13"/>
  <c r="AV11" i="13"/>
  <c r="AY10" i="13"/>
  <c r="AX26" i="13"/>
  <c r="AX17" i="13" s="1"/>
  <c r="AV25" i="13"/>
  <c r="AV15" i="13" s="1"/>
  <c r="AY20" i="11"/>
  <c r="AY11" i="11"/>
  <c r="AZ13" i="11"/>
  <c r="AZ9" i="11" s="1"/>
  <c r="AW18" i="11"/>
  <c r="AW19" i="11"/>
  <c r="AW22" i="11" s="1"/>
  <c r="AZ17" i="11"/>
  <c r="BA10" i="11"/>
  <c r="AY25" i="11"/>
  <c r="AY15" i="11" s="1"/>
  <c r="AX16" i="11"/>
  <c r="AY17" i="11"/>
  <c r="AV13" i="10"/>
  <c r="AV9" i="10" s="1"/>
  <c r="AY10" i="10"/>
  <c r="AX26" i="10"/>
  <c r="AX17" i="10" s="1"/>
  <c r="AZ20" i="5"/>
  <c r="AZ11" i="5"/>
  <c r="BA13" i="5"/>
  <c r="BA9" i="5" s="1"/>
  <c r="BC17" i="5"/>
  <c r="BD10" i="5"/>
  <c r="BD26" i="5" s="1"/>
  <c r="AY16" i="5"/>
  <c r="AX19" i="5"/>
  <c r="AX18" i="5"/>
  <c r="AZ25" i="5"/>
  <c r="AZ15" i="5" s="1"/>
  <c r="CP10" i="2"/>
  <c r="AW26" i="2"/>
  <c r="AV17" i="2"/>
  <c r="AT19" i="13"/>
  <c r="AT22" i="13" s="1"/>
  <c r="AT16" i="10"/>
  <c r="AT19" i="10" s="1"/>
  <c r="AT22" i="10" s="1"/>
  <c r="AU16" i="13"/>
  <c r="AU11" i="10"/>
  <c r="F5" i="12" s="1"/>
  <c r="C22" i="16" s="1"/>
  <c r="AU20" i="10"/>
  <c r="AU25" i="10"/>
  <c r="AU15" i="10" s="1"/>
  <c r="AT9" i="1" l="1"/>
  <c r="AS18" i="1"/>
  <c r="AS11" i="1"/>
  <c r="AS15" i="1"/>
  <c r="AY26" i="13"/>
  <c r="AY17" i="13" s="1"/>
  <c r="AT24" i="1"/>
  <c r="AT23" i="1"/>
  <c r="AS16" i="1"/>
  <c r="AT10" i="1"/>
  <c r="AX22" i="5"/>
  <c r="AR16" i="1"/>
  <c r="AR17" i="1" s="1"/>
  <c r="AR20" i="1" s="1"/>
  <c r="AZ20" i="14"/>
  <c r="AZ11" i="14"/>
  <c r="BA13" i="14"/>
  <c r="BA9" i="14" s="1"/>
  <c r="AZ25" i="14"/>
  <c r="AZ15" i="14" s="1"/>
  <c r="AZ17" i="14"/>
  <c r="BB10" i="14"/>
  <c r="BA17" i="14"/>
  <c r="AX19" i="14"/>
  <c r="AX22" i="14" s="1"/>
  <c r="AX18" i="14"/>
  <c r="AY16" i="14"/>
  <c r="AW11" i="13"/>
  <c r="AW20" i="13"/>
  <c r="AX13" i="13"/>
  <c r="AX9" i="13" s="1"/>
  <c r="AZ10" i="13"/>
  <c r="AZ26" i="13" s="1"/>
  <c r="AV19" i="13"/>
  <c r="AV18" i="13"/>
  <c r="AW25" i="13"/>
  <c r="AW15" i="13" s="1"/>
  <c r="AZ20" i="11"/>
  <c r="AZ11" i="11"/>
  <c r="BA13" i="11"/>
  <c r="BA9" i="11" s="1"/>
  <c r="AX18" i="11"/>
  <c r="AX19" i="11"/>
  <c r="AX22" i="11" s="1"/>
  <c r="BB10" i="11"/>
  <c r="AY16" i="11"/>
  <c r="BA26" i="11"/>
  <c r="AZ25" i="11"/>
  <c r="AZ15" i="11" s="1"/>
  <c r="AW13" i="10"/>
  <c r="AW9" i="10" s="1"/>
  <c r="AV20" i="10"/>
  <c r="AV11" i="10"/>
  <c r="AZ10" i="10"/>
  <c r="AY26" i="10"/>
  <c r="AY17" i="10" s="1"/>
  <c r="AV25" i="10"/>
  <c r="AV15" i="10" s="1"/>
  <c r="BA20" i="5"/>
  <c r="BA11" i="5"/>
  <c r="BB13" i="5"/>
  <c r="BB9" i="5" s="1"/>
  <c r="AZ16" i="5"/>
  <c r="AY19" i="5"/>
  <c r="AY22" i="5" s="1"/>
  <c r="AY18" i="5"/>
  <c r="BD17" i="5"/>
  <c r="BE10" i="5"/>
  <c r="BA25" i="5"/>
  <c r="BA15" i="5" s="1"/>
  <c r="AW17" i="2"/>
  <c r="AX26" i="2"/>
  <c r="CQ10" i="2"/>
  <c r="AT18" i="10"/>
  <c r="AU18" i="13"/>
  <c r="AU19" i="13"/>
  <c r="AU31" i="14"/>
  <c r="F15" i="15"/>
  <c r="F24" i="16" s="1"/>
  <c r="H24" i="16" s="1"/>
  <c r="D29" i="15"/>
  <c r="F16" i="15"/>
  <c r="G16" i="15" s="1"/>
  <c r="D11" i="16" s="1"/>
  <c r="AU16" i="10"/>
  <c r="AS17" i="1" l="1"/>
  <c r="AS20" i="1" s="1"/>
  <c r="AV22" i="13"/>
  <c r="AU10" i="1"/>
  <c r="AT16" i="1"/>
  <c r="AT18" i="1"/>
  <c r="AT15" i="1"/>
  <c r="AT17" i="1" s="1"/>
  <c r="AT20" i="1" s="1"/>
  <c r="AT11" i="1"/>
  <c r="AU9" i="1"/>
  <c r="BB26" i="11"/>
  <c r="BB17" i="11" s="1"/>
  <c r="AW25" i="10"/>
  <c r="AW15" i="10" s="1"/>
  <c r="BA20" i="14"/>
  <c r="BA11" i="14"/>
  <c r="BB13" i="14"/>
  <c r="BB9" i="14" s="1"/>
  <c r="AY18" i="14"/>
  <c r="AY19" i="14"/>
  <c r="AY22" i="14" s="1"/>
  <c r="AZ16" i="14"/>
  <c r="BC10" i="14"/>
  <c r="BB26" i="14"/>
  <c r="BA25" i="14"/>
  <c r="BA15" i="14" s="1"/>
  <c r="AX25" i="13"/>
  <c r="AX15" i="13" s="1"/>
  <c r="AZ17" i="13"/>
  <c r="BA10" i="13"/>
  <c r="AX11" i="13"/>
  <c r="AX20" i="13"/>
  <c r="AY13" i="13"/>
  <c r="AY9" i="13" s="1"/>
  <c r="AX16" i="13"/>
  <c r="AW16" i="13"/>
  <c r="BA20" i="11"/>
  <c r="BA11" i="11"/>
  <c r="BB13" i="11"/>
  <c r="BB9" i="11" s="1"/>
  <c r="BC10" i="11"/>
  <c r="AZ16" i="11"/>
  <c r="AY18" i="11"/>
  <c r="AY19" i="11"/>
  <c r="AY22" i="11" s="1"/>
  <c r="BA25" i="11"/>
  <c r="BA15" i="11" s="1"/>
  <c r="BA17" i="11"/>
  <c r="BA10" i="10"/>
  <c r="AV16" i="10"/>
  <c r="AX13" i="10"/>
  <c r="AW11" i="10"/>
  <c r="AW20" i="10"/>
  <c r="AZ26" i="10"/>
  <c r="BB20" i="5"/>
  <c r="BB11" i="5"/>
  <c r="BC13" i="5"/>
  <c r="BC9" i="5" s="1"/>
  <c r="BA16" i="5"/>
  <c r="AZ18" i="5"/>
  <c r="AZ19" i="5"/>
  <c r="AZ22" i="5" s="1"/>
  <c r="BF10" i="5"/>
  <c r="BE26" i="5"/>
  <c r="BF26" i="5" s="1"/>
  <c r="BB25" i="5"/>
  <c r="BB15" i="5" s="1"/>
  <c r="CR10" i="2"/>
  <c r="AX17" i="2"/>
  <c r="AY26" i="2"/>
  <c r="F17" i="15"/>
  <c r="G17" i="15" s="1"/>
  <c r="D5" i="16" s="1"/>
  <c r="AU22" i="13"/>
  <c r="F7" i="15"/>
  <c r="G7" i="15" s="1"/>
  <c r="C11" i="16" s="1"/>
  <c r="E11" i="16" s="1"/>
  <c r="F6" i="15"/>
  <c r="AU31" i="13"/>
  <c r="B29" i="15"/>
  <c r="F29" i="15" s="1"/>
  <c r="G29" i="15" s="1"/>
  <c r="C29" i="16" s="1"/>
  <c r="AU18" i="10"/>
  <c r="AU19" i="10"/>
  <c r="F16" i="12"/>
  <c r="G16" i="12" s="1"/>
  <c r="D9" i="16" s="1"/>
  <c r="AU31" i="11"/>
  <c r="F15" i="12"/>
  <c r="F22" i="16" s="1"/>
  <c r="H22" i="16" s="1"/>
  <c r="D29" i="12"/>
  <c r="BC26" i="11" l="1"/>
  <c r="AU18" i="1"/>
  <c r="AU11" i="1"/>
  <c r="AV9" i="1"/>
  <c r="AV10" i="1"/>
  <c r="AU23" i="1"/>
  <c r="AU24" i="1"/>
  <c r="AV24" i="1" s="1"/>
  <c r="AY25" i="13"/>
  <c r="AY15" i="13" s="1"/>
  <c r="BC26" i="14"/>
  <c r="BC17" i="14" s="1"/>
  <c r="AW16" i="10"/>
  <c r="BB20" i="14"/>
  <c r="BB11" i="14"/>
  <c r="BC13" i="14"/>
  <c r="BC9" i="14" s="1"/>
  <c r="BD10" i="14"/>
  <c r="BD26" i="14" s="1"/>
  <c r="BB17" i="14"/>
  <c r="BA16" i="14"/>
  <c r="BB25" i="14"/>
  <c r="BB15" i="14" s="1"/>
  <c r="AZ18" i="14"/>
  <c r="AZ19" i="14"/>
  <c r="AZ22" i="14" s="1"/>
  <c r="BA26" i="10"/>
  <c r="BA17" i="10" s="1"/>
  <c r="AX9" i="10"/>
  <c r="AY13" i="10" s="1"/>
  <c r="AY9" i="10" s="1"/>
  <c r="BA26" i="13"/>
  <c r="BA17" i="13" s="1"/>
  <c r="BB10" i="13"/>
  <c r="AX19" i="13"/>
  <c r="AX22" i="13" s="1"/>
  <c r="AX18" i="13"/>
  <c r="AY20" i="13"/>
  <c r="AY11" i="13"/>
  <c r="AZ13" i="13"/>
  <c r="AZ9" i="13" s="1"/>
  <c r="AY16" i="13"/>
  <c r="AW19" i="13"/>
  <c r="AW18" i="13"/>
  <c r="BB20" i="11"/>
  <c r="BB11" i="11"/>
  <c r="BC13" i="11"/>
  <c r="BC9" i="11" s="1"/>
  <c r="BA16" i="11"/>
  <c r="AZ19" i="11"/>
  <c r="AZ22" i="11" s="1"/>
  <c r="AZ18" i="11"/>
  <c r="BC17" i="11"/>
  <c r="BD10" i="11"/>
  <c r="BB25" i="11"/>
  <c r="BB15" i="11" s="1"/>
  <c r="BB10" i="10"/>
  <c r="AV18" i="10"/>
  <c r="AV19" i="10"/>
  <c r="AZ17" i="10"/>
  <c r="AW19" i="10"/>
  <c r="AW22" i="10" s="1"/>
  <c r="AW18" i="10"/>
  <c r="BC20" i="5"/>
  <c r="BC11" i="5"/>
  <c r="BD13" i="5"/>
  <c r="BD9" i="5" s="1"/>
  <c r="BA19" i="5"/>
  <c r="BA22" i="5" s="1"/>
  <c r="BA18" i="5"/>
  <c r="BF17" i="5"/>
  <c r="BG10" i="5"/>
  <c r="BE17" i="5"/>
  <c r="BC25" i="5"/>
  <c r="BC15" i="5" s="1"/>
  <c r="BB16" i="5"/>
  <c r="CS10" i="2"/>
  <c r="AY17" i="2"/>
  <c r="AZ26" i="2"/>
  <c r="F22" i="15"/>
  <c r="E24" i="16"/>
  <c r="G24" i="16" s="1"/>
  <c r="C23" i="13"/>
  <c r="F8" i="15"/>
  <c r="G8" i="15" s="1"/>
  <c r="C5" i="16" s="1"/>
  <c r="E5" i="16" s="1"/>
  <c r="F5" i="16" s="1"/>
  <c r="F17" i="12"/>
  <c r="G17" i="12" s="1"/>
  <c r="D3" i="16" s="1"/>
  <c r="AU22" i="10"/>
  <c r="F7" i="12"/>
  <c r="G7" i="12" s="1"/>
  <c r="C9" i="16" s="1"/>
  <c r="E9" i="16" s="1"/>
  <c r="F6" i="12"/>
  <c r="AU31" i="10"/>
  <c r="B29" i="12"/>
  <c r="F29" i="12" s="1"/>
  <c r="G29" i="12" s="1"/>
  <c r="C27" i="16" s="1"/>
  <c r="AV22" i="10" l="1"/>
  <c r="AV23" i="1"/>
  <c r="AU15" i="1"/>
  <c r="AU16" i="1"/>
  <c r="AW22" i="13"/>
  <c r="AV16" i="1"/>
  <c r="AV11" i="1"/>
  <c r="AV15" i="1"/>
  <c r="AV17" i="1" s="1"/>
  <c r="AV20" i="1" s="1"/>
  <c r="AV18" i="1"/>
  <c r="BB26" i="10"/>
  <c r="BB17" i="10" s="1"/>
  <c r="AX11" i="10"/>
  <c r="AX25" i="10"/>
  <c r="AX15" i="10" s="1"/>
  <c r="AX20" i="10"/>
  <c r="AX16" i="10"/>
  <c r="BC20" i="14"/>
  <c r="BC11" i="14"/>
  <c r="BD13" i="14"/>
  <c r="BD9" i="14" s="1"/>
  <c r="BB16" i="14"/>
  <c r="BA18" i="14"/>
  <c r="BA19" i="14"/>
  <c r="BE10" i="14"/>
  <c r="BD17" i="14"/>
  <c r="BC25" i="14"/>
  <c r="BC15" i="14" s="1"/>
  <c r="BB26" i="13"/>
  <c r="BC26" i="13" s="1"/>
  <c r="BC10" i="13"/>
  <c r="AY19" i="13"/>
  <c r="AY22" i="13" s="1"/>
  <c r="AY18" i="13"/>
  <c r="AZ11" i="13"/>
  <c r="AZ20" i="13"/>
  <c r="BA13" i="13"/>
  <c r="BA9" i="13" s="1"/>
  <c r="AZ25" i="13"/>
  <c r="AZ15" i="13" s="1"/>
  <c r="BC20" i="11"/>
  <c r="BC11" i="11"/>
  <c r="BD13" i="11"/>
  <c r="BD9" i="11" s="1"/>
  <c r="BA19" i="11"/>
  <c r="BA22" i="11" s="1"/>
  <c r="BA18" i="11"/>
  <c r="BE10" i="11"/>
  <c r="BB16" i="11"/>
  <c r="BD26" i="11"/>
  <c r="BC25" i="11"/>
  <c r="BC15" i="11" s="1"/>
  <c r="AY20" i="10"/>
  <c r="AY11" i="10"/>
  <c r="AZ13" i="10"/>
  <c r="AZ9" i="10" s="1"/>
  <c r="BC10" i="10"/>
  <c r="AX18" i="10"/>
  <c r="AX19" i="10"/>
  <c r="BD20" i="5"/>
  <c r="BD11" i="5"/>
  <c r="BE13" i="5"/>
  <c r="BE9" i="5" s="1"/>
  <c r="BC16" i="5"/>
  <c r="BB19" i="5"/>
  <c r="BB22" i="5" s="1"/>
  <c r="BB18" i="5"/>
  <c r="BH10" i="5"/>
  <c r="BG26" i="5"/>
  <c r="BD25" i="5"/>
  <c r="BD15" i="5" s="1"/>
  <c r="CT10" i="2"/>
  <c r="AZ17" i="2"/>
  <c r="BA26" i="2"/>
  <c r="F22" i="12"/>
  <c r="E22" i="16"/>
  <c r="G22" i="16" s="1"/>
  <c r="B20" i="15"/>
  <c r="B19" i="15"/>
  <c r="C23" i="10"/>
  <c r="F8" i="12"/>
  <c r="G8" i="12" s="1"/>
  <c r="C3" i="16" s="1"/>
  <c r="E3" i="16" s="1"/>
  <c r="F3" i="16" s="1"/>
  <c r="Q13" i="2"/>
  <c r="BH26" i="5" l="1"/>
  <c r="BH17" i="5" s="1"/>
  <c r="AX22" i="10"/>
  <c r="AU17" i="1"/>
  <c r="AU20" i="1" s="1"/>
  <c r="BB17" i="13"/>
  <c r="BA22" i="14"/>
  <c r="BE26" i="11"/>
  <c r="BE17" i="11" s="1"/>
  <c r="AY25" i="10"/>
  <c r="BD20" i="14"/>
  <c r="BD11" i="14"/>
  <c r="BE13" i="14"/>
  <c r="BE9" i="14" s="1"/>
  <c r="BB19" i="14"/>
  <c r="BB22" i="14" s="1"/>
  <c r="BB18" i="14"/>
  <c r="BC16" i="14"/>
  <c r="BF10" i="14"/>
  <c r="BE26" i="14"/>
  <c r="BE17" i="14" s="1"/>
  <c r="BD25" i="14"/>
  <c r="BD15" i="14" s="1"/>
  <c r="BA25" i="13"/>
  <c r="BA15" i="13" s="1"/>
  <c r="BC17" i="13"/>
  <c r="BD10" i="13"/>
  <c r="AZ16" i="13"/>
  <c r="BA11" i="13"/>
  <c r="BA20" i="13"/>
  <c r="BB13" i="13"/>
  <c r="BB9" i="13" s="1"/>
  <c r="BD20" i="11"/>
  <c r="BD11" i="11"/>
  <c r="BE13" i="11"/>
  <c r="BE9" i="11" s="1"/>
  <c r="BF10" i="11"/>
  <c r="BC16" i="11"/>
  <c r="BD17" i="11"/>
  <c r="BB19" i="11"/>
  <c r="BB22" i="11" s="1"/>
  <c r="BB18" i="11"/>
  <c r="BD25" i="11"/>
  <c r="BD15" i="11" s="1"/>
  <c r="AZ11" i="10"/>
  <c r="AZ20" i="10"/>
  <c r="BA13" i="10"/>
  <c r="BA9" i="10" s="1"/>
  <c r="BD10" i="10"/>
  <c r="BC26" i="10"/>
  <c r="BC17" i="10" s="1"/>
  <c r="BE20" i="5"/>
  <c r="BE11" i="5"/>
  <c r="BF13" i="5"/>
  <c r="BF9" i="5" s="1"/>
  <c r="BG17" i="5"/>
  <c r="BC19" i="5"/>
  <c r="BC22" i="5" s="1"/>
  <c r="BC18" i="5"/>
  <c r="BI10" i="5"/>
  <c r="BI26" i="5" s="1"/>
  <c r="BD16" i="5"/>
  <c r="BE25" i="5"/>
  <c r="BE15" i="5" s="1"/>
  <c r="BA17" i="2"/>
  <c r="BB26" i="2"/>
  <c r="CU10" i="2"/>
  <c r="Q9" i="2"/>
  <c r="Q25" i="2" s="1"/>
  <c r="Q15" i="2" s="1"/>
  <c r="B19" i="12"/>
  <c r="B20" i="12"/>
  <c r="BD26" i="10" l="1"/>
  <c r="BF26" i="11"/>
  <c r="BF17" i="11" s="1"/>
  <c r="AY15" i="10"/>
  <c r="AY16" i="10"/>
  <c r="AZ25" i="10"/>
  <c r="AZ15" i="10" s="1"/>
  <c r="BE20" i="14"/>
  <c r="BE11" i="14"/>
  <c r="BF13" i="14"/>
  <c r="BF9" i="14" s="1"/>
  <c r="BF26" i="14"/>
  <c r="BF17" i="14" s="1"/>
  <c r="BG10" i="14"/>
  <c r="BD16" i="14"/>
  <c r="BC18" i="14"/>
  <c r="BC19" i="14"/>
  <c r="BC22" i="14" s="1"/>
  <c r="BE25" i="14"/>
  <c r="BE15" i="14" s="1"/>
  <c r="BB25" i="13"/>
  <c r="BB15" i="13" s="1"/>
  <c r="BA16" i="13"/>
  <c r="BE10" i="13"/>
  <c r="BB11" i="13"/>
  <c r="BB20" i="13"/>
  <c r="BC13" i="13"/>
  <c r="AZ18" i="13"/>
  <c r="AZ19" i="13"/>
  <c r="BD26" i="13"/>
  <c r="BE20" i="11"/>
  <c r="BE11" i="11"/>
  <c r="BF13" i="11"/>
  <c r="BF9" i="11" s="1"/>
  <c r="BD16" i="11"/>
  <c r="BC18" i="11"/>
  <c r="BC19" i="11"/>
  <c r="BC22" i="11" s="1"/>
  <c r="BE25" i="11"/>
  <c r="BE15" i="11" s="1"/>
  <c r="BG10" i="11"/>
  <c r="BA25" i="10"/>
  <c r="BA15" i="10" s="1"/>
  <c r="BA20" i="10"/>
  <c r="BA11" i="10"/>
  <c r="BB13" i="10"/>
  <c r="BB9" i="10" s="1"/>
  <c r="BE10" i="10"/>
  <c r="BD17" i="10"/>
  <c r="BE26" i="10"/>
  <c r="BE17" i="10" s="1"/>
  <c r="BF20" i="5"/>
  <c r="BF11" i="5"/>
  <c r="BG13" i="5"/>
  <c r="BG9" i="5" s="1"/>
  <c r="BE16" i="5"/>
  <c r="BD18" i="5"/>
  <c r="BD19" i="5"/>
  <c r="BD22" i="5" s="1"/>
  <c r="BI17" i="5"/>
  <c r="BJ10" i="5"/>
  <c r="BF25" i="5"/>
  <c r="BF15" i="5" s="1"/>
  <c r="BC26" i="2"/>
  <c r="BB17" i="2"/>
  <c r="R13" i="2"/>
  <c r="R9" i="2" s="1"/>
  <c r="R20" i="2" s="1"/>
  <c r="Q11" i="2"/>
  <c r="Q20" i="2"/>
  <c r="Q16" i="2"/>
  <c r="E14" i="7"/>
  <c r="AZ22" i="13" l="1"/>
  <c r="BC9" i="13"/>
  <c r="BC25" i="13" s="1"/>
  <c r="BE26" i="13"/>
  <c r="BE17" i="13" s="1"/>
  <c r="BA16" i="10"/>
  <c r="BA18" i="10" s="1"/>
  <c r="AY18" i="10"/>
  <c r="AY19" i="10"/>
  <c r="AZ16" i="10"/>
  <c r="AZ18" i="10" s="1"/>
  <c r="BF20" i="14"/>
  <c r="BF11" i="14"/>
  <c r="BG13" i="14"/>
  <c r="BG9" i="14" s="1"/>
  <c r="BE16" i="14"/>
  <c r="BG26" i="14"/>
  <c r="BG17" i="14" s="1"/>
  <c r="BD18" i="14"/>
  <c r="BD19" i="14"/>
  <c r="BD22" i="14" s="1"/>
  <c r="BH10" i="14"/>
  <c r="BF25" i="14"/>
  <c r="BF15" i="14" s="1"/>
  <c r="BD13" i="13"/>
  <c r="BD9" i="13" s="1"/>
  <c r="BC11" i="13"/>
  <c r="BD17" i="13"/>
  <c r="BB16" i="13"/>
  <c r="BF10" i="13"/>
  <c r="BA19" i="13"/>
  <c r="BA22" i="13" s="1"/>
  <c r="BA18" i="13"/>
  <c r="BE16" i="11"/>
  <c r="BE18" i="11" s="1"/>
  <c r="BF20" i="11"/>
  <c r="BF11" i="11"/>
  <c r="BG13" i="11"/>
  <c r="BG9" i="11" s="1"/>
  <c r="BD19" i="11"/>
  <c r="BD22" i="11" s="1"/>
  <c r="BD18" i="11"/>
  <c r="BH10" i="11"/>
  <c r="BF25" i="11"/>
  <c r="BF15" i="11" s="1"/>
  <c r="BG26" i="11"/>
  <c r="BG17" i="11" s="1"/>
  <c r="BB11" i="10"/>
  <c r="BB20" i="10"/>
  <c r="BC13" i="10"/>
  <c r="BC9" i="10" s="1"/>
  <c r="BB25" i="10"/>
  <c r="BB15" i="10" s="1"/>
  <c r="BA19" i="10"/>
  <c r="BA22" i="10" s="1"/>
  <c r="BF10" i="10"/>
  <c r="BF26" i="10" s="1"/>
  <c r="BG20" i="5"/>
  <c r="BG11" i="5"/>
  <c r="BH13" i="5"/>
  <c r="BH9" i="5" s="1"/>
  <c r="BE19" i="5"/>
  <c r="BE22" i="5" s="1"/>
  <c r="BE18" i="5"/>
  <c r="BK10" i="5"/>
  <c r="BJ26" i="5"/>
  <c r="BK26" i="5" s="1"/>
  <c r="BG25" i="5"/>
  <c r="BG15" i="5" s="1"/>
  <c r="BF16" i="5"/>
  <c r="BD26" i="2"/>
  <c r="BC17" i="2"/>
  <c r="R11" i="2"/>
  <c r="R25" i="2"/>
  <c r="R15" i="2" s="1"/>
  <c r="Q18" i="2"/>
  <c r="Q31" i="2" s="1"/>
  <c r="Q19" i="2"/>
  <c r="Q22" i="2" s="1"/>
  <c r="S13" i="2"/>
  <c r="AZ19" i="10" l="1"/>
  <c r="AZ22" i="10" s="1"/>
  <c r="BF26" i="13"/>
  <c r="BC15" i="13"/>
  <c r="BC16" i="13"/>
  <c r="BD25" i="13"/>
  <c r="BD15" i="13" s="1"/>
  <c r="AY22" i="10"/>
  <c r="BC20" i="13"/>
  <c r="BG20" i="14"/>
  <c r="BG11" i="14"/>
  <c r="BH13" i="14"/>
  <c r="BH9" i="14" s="1"/>
  <c r="BH26" i="14"/>
  <c r="BF16" i="14"/>
  <c r="BI10" i="14"/>
  <c r="BE19" i="14"/>
  <c r="BE22" i="14" s="1"/>
  <c r="BE18" i="14"/>
  <c r="BG25" i="14"/>
  <c r="BG15" i="14" s="1"/>
  <c r="BB18" i="13"/>
  <c r="BB19" i="13"/>
  <c r="BB22" i="13" s="1"/>
  <c r="BC19" i="13"/>
  <c r="BC18" i="13"/>
  <c r="BD11" i="13"/>
  <c r="BD20" i="13"/>
  <c r="BE13" i="13"/>
  <c r="BE9" i="13" s="1"/>
  <c r="BG10" i="13"/>
  <c r="BG26" i="13" s="1"/>
  <c r="BF17" i="13"/>
  <c r="BE19" i="11"/>
  <c r="BE22" i="11" s="1"/>
  <c r="BG20" i="11"/>
  <c r="BG11" i="11"/>
  <c r="BH13" i="11"/>
  <c r="BH9" i="11" s="1"/>
  <c r="BH26" i="11"/>
  <c r="BF16" i="11"/>
  <c r="BG25" i="11"/>
  <c r="BG15" i="11" s="1"/>
  <c r="BI10" i="11"/>
  <c r="BC25" i="10"/>
  <c r="BC15" i="10" s="1"/>
  <c r="BD13" i="10"/>
  <c r="BD9" i="10" s="1"/>
  <c r="BC11" i="10"/>
  <c r="BC20" i="10"/>
  <c r="BB16" i="10"/>
  <c r="BG10" i="10"/>
  <c r="BF17" i="10"/>
  <c r="BH20" i="5"/>
  <c r="BH11" i="5"/>
  <c r="BI13" i="5"/>
  <c r="BI9" i="5" s="1"/>
  <c r="BF19" i="5"/>
  <c r="BF22" i="5" s="1"/>
  <c r="BF18" i="5"/>
  <c r="BJ17" i="5"/>
  <c r="BH25" i="5"/>
  <c r="BH15" i="5" s="1"/>
  <c r="BK17" i="5"/>
  <c r="BL10" i="5"/>
  <c r="BG16" i="5"/>
  <c r="BE26" i="2"/>
  <c r="BD17" i="2"/>
  <c r="R16" i="2"/>
  <c r="R18" i="2" s="1"/>
  <c r="S9" i="2"/>
  <c r="BC22" i="13" l="1"/>
  <c r="R19" i="2"/>
  <c r="R22" i="2" s="1"/>
  <c r="BD16" i="13"/>
  <c r="BD19" i="13" s="1"/>
  <c r="BD22" i="13" s="1"/>
  <c r="BC16" i="10"/>
  <c r="BI26" i="14"/>
  <c r="BD25" i="10"/>
  <c r="BD15" i="10" s="1"/>
  <c r="BH20" i="14"/>
  <c r="BH11" i="14"/>
  <c r="BI13" i="14"/>
  <c r="BI9" i="14" s="1"/>
  <c r="BF19" i="14"/>
  <c r="BF22" i="14" s="1"/>
  <c r="BF18" i="14"/>
  <c r="BI17" i="14"/>
  <c r="BJ10" i="14"/>
  <c r="BH17" i="14"/>
  <c r="BG16" i="14"/>
  <c r="BH25" i="14"/>
  <c r="BH15" i="14" s="1"/>
  <c r="BE11" i="13"/>
  <c r="BE20" i="13"/>
  <c r="BF13" i="13"/>
  <c r="BF9" i="13" s="1"/>
  <c r="BD18" i="13"/>
  <c r="BH10" i="13"/>
  <c r="BH26" i="13" s="1"/>
  <c r="BG17" i="13"/>
  <c r="BE25" i="13"/>
  <c r="BE15" i="13" s="1"/>
  <c r="BI26" i="11"/>
  <c r="BI17" i="11" s="1"/>
  <c r="BG16" i="11"/>
  <c r="BG18" i="11" s="1"/>
  <c r="BH20" i="11"/>
  <c r="BH11" i="11"/>
  <c r="BI13" i="11"/>
  <c r="BI9" i="11" s="1"/>
  <c r="BF18" i="11"/>
  <c r="BF19" i="11"/>
  <c r="BF22" i="11" s="1"/>
  <c r="BJ10" i="11"/>
  <c r="BH17" i="11"/>
  <c r="BH25" i="11"/>
  <c r="BH15" i="11" s="1"/>
  <c r="BH10" i="10"/>
  <c r="BD20" i="10"/>
  <c r="BD11" i="10"/>
  <c r="BE13" i="10"/>
  <c r="BE9" i="10" s="1"/>
  <c r="BD16" i="10"/>
  <c r="BB18" i="10"/>
  <c r="BB19" i="10"/>
  <c r="BC19" i="10"/>
  <c r="BC22" i="10" s="1"/>
  <c r="BC18" i="10"/>
  <c r="BG26" i="10"/>
  <c r="BG17" i="10" s="1"/>
  <c r="BI20" i="5"/>
  <c r="BI11" i="5"/>
  <c r="BJ13" i="5"/>
  <c r="BJ9" i="5" s="1"/>
  <c r="BG19" i="5"/>
  <c r="BG22" i="5" s="1"/>
  <c r="BG18" i="5"/>
  <c r="BM10" i="5"/>
  <c r="BL26" i="5"/>
  <c r="BI25" i="5"/>
  <c r="BI15" i="5" s="1"/>
  <c r="BH16" i="5"/>
  <c r="BE17" i="2"/>
  <c r="BF26" i="2"/>
  <c r="S20" i="2"/>
  <c r="T13" i="2"/>
  <c r="T9" i="2" s="1"/>
  <c r="S25" i="2"/>
  <c r="S15" i="2" s="1"/>
  <c r="S11" i="2"/>
  <c r="BB22" i="10" l="1"/>
  <c r="BE16" i="13"/>
  <c r="BE19" i="13" s="1"/>
  <c r="BE22" i="13" s="1"/>
  <c r="BM26" i="5"/>
  <c r="BM17" i="5" s="1"/>
  <c r="BF25" i="13"/>
  <c r="BF15" i="13" s="1"/>
  <c r="BG19" i="11"/>
  <c r="BG22" i="11" s="1"/>
  <c r="BI20" i="14"/>
  <c r="BI11" i="14"/>
  <c r="BJ13" i="14"/>
  <c r="BJ9" i="14" s="1"/>
  <c r="BG18" i="14"/>
  <c r="BG19" i="14"/>
  <c r="BG22" i="14" s="1"/>
  <c r="BK10" i="14"/>
  <c r="BH16" i="14"/>
  <c r="BJ26" i="14"/>
  <c r="BI25" i="14"/>
  <c r="BI15" i="14" s="1"/>
  <c r="BE25" i="10"/>
  <c r="BE15" i="10" s="1"/>
  <c r="BH17" i="13"/>
  <c r="BI10" i="13"/>
  <c r="BI26" i="13" s="1"/>
  <c r="BF11" i="13"/>
  <c r="BF20" i="13"/>
  <c r="BG13" i="13"/>
  <c r="BG9" i="13" s="1"/>
  <c r="BI20" i="11"/>
  <c r="BI11" i="11"/>
  <c r="BJ13" i="11"/>
  <c r="BJ9" i="11" s="1"/>
  <c r="BH16" i="11"/>
  <c r="BI25" i="11"/>
  <c r="BI15" i="11" s="1"/>
  <c r="BK10" i="11"/>
  <c r="BJ26" i="11"/>
  <c r="BE11" i="10"/>
  <c r="BE20" i="10"/>
  <c r="BF13" i="10"/>
  <c r="BF9" i="10" s="1"/>
  <c r="BD18" i="10"/>
  <c r="BD19" i="10"/>
  <c r="BD22" i="10" s="1"/>
  <c r="BH26" i="10"/>
  <c r="BI10" i="10"/>
  <c r="BJ20" i="5"/>
  <c r="BJ11" i="5"/>
  <c r="BK13" i="5"/>
  <c r="BK9" i="5" s="1"/>
  <c r="BN10" i="5"/>
  <c r="BL17" i="5"/>
  <c r="BH19" i="5"/>
  <c r="BH22" i="5" s="1"/>
  <c r="BH18" i="5"/>
  <c r="BI16" i="5"/>
  <c r="BJ25" i="5"/>
  <c r="BJ15" i="5" s="1"/>
  <c r="BF17" i="2"/>
  <c r="BG26" i="2"/>
  <c r="T20" i="2"/>
  <c r="S16" i="2"/>
  <c r="T25" i="2"/>
  <c r="T15" i="2" s="1"/>
  <c r="T11" i="2"/>
  <c r="U13" i="2"/>
  <c r="U9" i="2" s="1"/>
  <c r="BE18" i="13" l="1"/>
  <c r="BI26" i="10"/>
  <c r="BN26" i="5"/>
  <c r="BF16" i="13"/>
  <c r="BK26" i="14"/>
  <c r="BK26" i="11"/>
  <c r="BK17" i="11" s="1"/>
  <c r="BF25" i="10"/>
  <c r="BF15" i="10" s="1"/>
  <c r="BE16" i="10"/>
  <c r="BE18" i="10" s="1"/>
  <c r="BJ20" i="14"/>
  <c r="BJ11" i="14"/>
  <c r="BK13" i="14"/>
  <c r="BK9" i="14" s="1"/>
  <c r="BH19" i="14"/>
  <c r="BH22" i="14" s="1"/>
  <c r="BH18" i="14"/>
  <c r="BJ17" i="14"/>
  <c r="BI16" i="14"/>
  <c r="BK17" i="14"/>
  <c r="BL10" i="14"/>
  <c r="BJ25" i="14"/>
  <c r="BJ15" i="14" s="1"/>
  <c r="BJ10" i="13"/>
  <c r="BJ26" i="13" s="1"/>
  <c r="BI17" i="13"/>
  <c r="BG20" i="13"/>
  <c r="BG11" i="13"/>
  <c r="BH13" i="13"/>
  <c r="BH9" i="13" s="1"/>
  <c r="BG25" i="13"/>
  <c r="BG15" i="13" s="1"/>
  <c r="BF18" i="13"/>
  <c r="BF19" i="13"/>
  <c r="BF22" i="13" s="1"/>
  <c r="BJ20" i="11"/>
  <c r="BJ11" i="11"/>
  <c r="BK13" i="11"/>
  <c r="BK9" i="11" s="1"/>
  <c r="BH19" i="11"/>
  <c r="BH22" i="11" s="1"/>
  <c r="BH18" i="11"/>
  <c r="BL10" i="11"/>
  <c r="BJ17" i="11"/>
  <c r="BI16" i="11"/>
  <c r="BJ25" i="11"/>
  <c r="BJ15" i="11" s="1"/>
  <c r="BI17" i="10"/>
  <c r="BJ10" i="10"/>
  <c r="BF11" i="10"/>
  <c r="BF20" i="10"/>
  <c r="BG13" i="10"/>
  <c r="BG9" i="10" s="1"/>
  <c r="BH17" i="10"/>
  <c r="BK20" i="5"/>
  <c r="BK11" i="5"/>
  <c r="BL13" i="5"/>
  <c r="BL9" i="5" s="1"/>
  <c r="BI19" i="5"/>
  <c r="BI22" i="5" s="1"/>
  <c r="BI18" i="5"/>
  <c r="BJ16" i="5"/>
  <c r="BN17" i="5"/>
  <c r="BO10" i="5"/>
  <c r="BK25" i="5"/>
  <c r="BK15" i="5" s="1"/>
  <c r="BH26" i="2"/>
  <c r="BG17" i="2"/>
  <c r="U20" i="2"/>
  <c r="S19" i="2"/>
  <c r="S22" i="2" s="1"/>
  <c r="S18" i="2"/>
  <c r="U25" i="2"/>
  <c r="U15" i="2" s="1"/>
  <c r="T16" i="2"/>
  <c r="U11" i="2"/>
  <c r="D5" i="7" s="1"/>
  <c r="V13" i="2"/>
  <c r="V9" i="2" s="1"/>
  <c r="BE19" i="10" l="1"/>
  <c r="BE22" i="10" s="1"/>
  <c r="BF16" i="10"/>
  <c r="BL26" i="14"/>
  <c r="BK20" i="14"/>
  <c r="BK11" i="14"/>
  <c r="BL13" i="14"/>
  <c r="BL9" i="14" s="1"/>
  <c r="BJ16" i="14"/>
  <c r="BI19" i="14"/>
  <c r="BI22" i="14" s="1"/>
  <c r="BI18" i="14"/>
  <c r="BK25" i="14"/>
  <c r="BK15" i="14" s="1"/>
  <c r="BL17" i="14"/>
  <c r="BM10" i="14"/>
  <c r="BG25" i="10"/>
  <c r="BG15" i="10" s="1"/>
  <c r="BH25" i="13"/>
  <c r="BH15" i="13" s="1"/>
  <c r="BG16" i="13"/>
  <c r="BH11" i="13"/>
  <c r="BH20" i="13"/>
  <c r="BI13" i="13"/>
  <c r="BI9" i="13" s="1"/>
  <c r="BJ17" i="13"/>
  <c r="BK10" i="13"/>
  <c r="BK20" i="11"/>
  <c r="BK11" i="11"/>
  <c r="BL13" i="11"/>
  <c r="BL9" i="11" s="1"/>
  <c r="BI19" i="11"/>
  <c r="BI22" i="11" s="1"/>
  <c r="BI18" i="11"/>
  <c r="BM10" i="11"/>
  <c r="BJ16" i="11"/>
  <c r="BL26" i="11"/>
  <c r="BK25" i="11"/>
  <c r="BK15" i="11" s="1"/>
  <c r="BF18" i="10"/>
  <c r="BF19" i="10"/>
  <c r="BF22" i="10" s="1"/>
  <c r="BG11" i="10"/>
  <c r="BG20" i="10"/>
  <c r="BH13" i="10"/>
  <c r="BH9" i="10" s="1"/>
  <c r="BK10" i="10"/>
  <c r="BJ26" i="10"/>
  <c r="BK26" i="10" s="1"/>
  <c r="BL20" i="5"/>
  <c r="BL11" i="5"/>
  <c r="BM13" i="5"/>
  <c r="BM9" i="5" s="1"/>
  <c r="BP10" i="5"/>
  <c r="BK16" i="5"/>
  <c r="BO26" i="5"/>
  <c r="BO17" i="5" s="1"/>
  <c r="BJ19" i="5"/>
  <c r="BJ22" i="5" s="1"/>
  <c r="BJ18" i="5"/>
  <c r="BL25" i="5"/>
  <c r="BL15" i="5" s="1"/>
  <c r="BH17" i="2"/>
  <c r="BI26" i="2"/>
  <c r="T19" i="2"/>
  <c r="T22" i="2" s="1"/>
  <c r="T18" i="2"/>
  <c r="V25" i="2"/>
  <c r="V15" i="2" s="1"/>
  <c r="U16" i="2"/>
  <c r="V20" i="2"/>
  <c r="V11" i="2"/>
  <c r="W13" i="2"/>
  <c r="W9" i="2" s="1"/>
  <c r="BK16" i="14" l="1"/>
  <c r="BK18" i="14" s="1"/>
  <c r="BM26" i="11"/>
  <c r="BJ17" i="10"/>
  <c r="BL20" i="14"/>
  <c r="BL11" i="14"/>
  <c r="BM13" i="14"/>
  <c r="BM9" i="14" s="1"/>
  <c r="BN10" i="14"/>
  <c r="BM26" i="14"/>
  <c r="BN26" i="14" s="1"/>
  <c r="BL25" i="14"/>
  <c r="BL15" i="14" s="1"/>
  <c r="BJ19" i="14"/>
  <c r="BJ22" i="14" s="1"/>
  <c r="BJ18" i="14"/>
  <c r="BK19" i="14"/>
  <c r="BK22" i="14" s="1"/>
  <c r="BH25" i="10"/>
  <c r="BH15" i="10" s="1"/>
  <c r="BG16" i="10"/>
  <c r="BG19" i="10" s="1"/>
  <c r="BG22" i="10" s="1"/>
  <c r="BI25" i="13"/>
  <c r="BI15" i="13" s="1"/>
  <c r="BI20" i="13"/>
  <c r="BJ13" i="13"/>
  <c r="BJ9" i="13" s="1"/>
  <c r="BI11" i="13"/>
  <c r="BL10" i="13"/>
  <c r="BH16" i="13"/>
  <c r="BK26" i="13"/>
  <c r="BK17" i="13" s="1"/>
  <c r="BG18" i="13"/>
  <c r="BG19" i="13"/>
  <c r="BG22" i="13" s="1"/>
  <c r="BL20" i="11"/>
  <c r="BL11" i="11"/>
  <c r="BM13" i="11"/>
  <c r="BM9" i="11" s="1"/>
  <c r="BJ19" i="11"/>
  <c r="BJ22" i="11" s="1"/>
  <c r="BJ18" i="11"/>
  <c r="BK16" i="11"/>
  <c r="BL17" i="11"/>
  <c r="BN10" i="11"/>
  <c r="BM17" i="11"/>
  <c r="BL25" i="11"/>
  <c r="BL15" i="11" s="1"/>
  <c r="BH20" i="10"/>
  <c r="BI13" i="10"/>
  <c r="BI9" i="10" s="1"/>
  <c r="BH11" i="10"/>
  <c r="BL10" i="10"/>
  <c r="BK17" i="10"/>
  <c r="BP26" i="5"/>
  <c r="BP17" i="5" s="1"/>
  <c r="BM11" i="5"/>
  <c r="BM20" i="5"/>
  <c r="BN13" i="5"/>
  <c r="BN9" i="5" s="1"/>
  <c r="BK19" i="5"/>
  <c r="BK22" i="5" s="1"/>
  <c r="BK18" i="5"/>
  <c r="BL16" i="5"/>
  <c r="BQ10" i="5"/>
  <c r="BM25" i="5"/>
  <c r="BM15" i="5" s="1"/>
  <c r="BJ26" i="2"/>
  <c r="BI17" i="2"/>
  <c r="V16" i="2"/>
  <c r="V18" i="2" s="1"/>
  <c r="W25" i="2"/>
  <c r="W15" i="2" s="1"/>
  <c r="U18" i="2"/>
  <c r="U19" i="2"/>
  <c r="W20" i="2"/>
  <c r="W11" i="2"/>
  <c r="X13" i="2"/>
  <c r="X9" i="2" s="1"/>
  <c r="BM17" i="14" l="1"/>
  <c r="BG18" i="10"/>
  <c r="BM11" i="14"/>
  <c r="BM20" i="14"/>
  <c r="BN13" i="14"/>
  <c r="BN9" i="14" s="1"/>
  <c r="BL16" i="14"/>
  <c r="BM25" i="14"/>
  <c r="BM15" i="14" s="1"/>
  <c r="BN17" i="14"/>
  <c r="BO10" i="14"/>
  <c r="BH16" i="10"/>
  <c r="BH19" i="10" s="1"/>
  <c r="BH22" i="10" s="1"/>
  <c r="BI25" i="10"/>
  <c r="BI15" i="10" s="1"/>
  <c r="BK13" i="13"/>
  <c r="BK9" i="13" s="1"/>
  <c r="BJ11" i="13"/>
  <c r="BJ20" i="13"/>
  <c r="BM10" i="13"/>
  <c r="BJ25" i="13"/>
  <c r="BJ15" i="13" s="1"/>
  <c r="BL26" i="13"/>
  <c r="BL17" i="13" s="1"/>
  <c r="BH19" i="13"/>
  <c r="BH22" i="13" s="1"/>
  <c r="BH18" i="13"/>
  <c r="BI16" i="13"/>
  <c r="BM20" i="11"/>
  <c r="BM11" i="11"/>
  <c r="BN13" i="11"/>
  <c r="BN9" i="11" s="1"/>
  <c r="BM25" i="11"/>
  <c r="BM15" i="11" s="1"/>
  <c r="BO10" i="11"/>
  <c r="BN26" i="11"/>
  <c r="BN17" i="11" s="1"/>
  <c r="BL16" i="11"/>
  <c r="BK18" i="11"/>
  <c r="BK19" i="11"/>
  <c r="BK22" i="11" s="1"/>
  <c r="BI20" i="10"/>
  <c r="BI11" i="10"/>
  <c r="BJ13" i="10"/>
  <c r="BJ9" i="10" s="1"/>
  <c r="BM10" i="10"/>
  <c r="BL26" i="10"/>
  <c r="BL17" i="10" s="1"/>
  <c r="BN20" i="5"/>
  <c r="BN11" i="5"/>
  <c r="BO13" i="5"/>
  <c r="BO9" i="5" s="1"/>
  <c r="BR10" i="5"/>
  <c r="BM16" i="5"/>
  <c r="BQ26" i="5"/>
  <c r="BL18" i="5"/>
  <c r="BL19" i="5"/>
  <c r="BL22" i="5" s="1"/>
  <c r="BN25" i="5"/>
  <c r="BN15" i="5" s="1"/>
  <c r="BJ17" i="2"/>
  <c r="BK26" i="2"/>
  <c r="V19" i="2"/>
  <c r="V22" i="2" s="1"/>
  <c r="W16" i="2"/>
  <c r="W18" i="2" s="1"/>
  <c r="X25" i="2"/>
  <c r="X15" i="2" s="1"/>
  <c r="U22" i="2"/>
  <c r="D7" i="7"/>
  <c r="D6" i="7"/>
  <c r="U31" i="2"/>
  <c r="X20" i="2"/>
  <c r="X11" i="2"/>
  <c r="BR26" i="5" l="1"/>
  <c r="BJ16" i="13"/>
  <c r="BM26" i="13"/>
  <c r="BI16" i="10"/>
  <c r="BI18" i="10" s="1"/>
  <c r="BH18" i="10"/>
  <c r="BJ25" i="10"/>
  <c r="BJ15" i="10" s="1"/>
  <c r="BN20" i="14"/>
  <c r="BN11" i="14"/>
  <c r="BO13" i="14"/>
  <c r="BO9" i="14" s="1"/>
  <c r="BL19" i="14"/>
  <c r="BL22" i="14" s="1"/>
  <c r="BL18" i="14"/>
  <c r="BM16" i="14"/>
  <c r="BP10" i="14"/>
  <c r="BO26" i="14"/>
  <c r="BO17" i="14" s="1"/>
  <c r="BN25" i="14"/>
  <c r="BN15" i="14" s="1"/>
  <c r="BK11" i="13"/>
  <c r="BK20" i="13"/>
  <c r="BL13" i="13"/>
  <c r="BL9" i="13"/>
  <c r="BK25" i="13"/>
  <c r="BK15" i="13" s="1"/>
  <c r="BJ18" i="13"/>
  <c r="BJ19" i="13"/>
  <c r="BJ22" i="13" s="1"/>
  <c r="BI19" i="13"/>
  <c r="BI22" i="13" s="1"/>
  <c r="BI18" i="13"/>
  <c r="BN10" i="13"/>
  <c r="BN26" i="13" s="1"/>
  <c r="BM17" i="13"/>
  <c r="BO26" i="11"/>
  <c r="BO17" i="11" s="1"/>
  <c r="BN20" i="11"/>
  <c r="BN11" i="11"/>
  <c r="BO13" i="11"/>
  <c r="BL19" i="11"/>
  <c r="BL22" i="11" s="1"/>
  <c r="BL18" i="11"/>
  <c r="BN25" i="11"/>
  <c r="BN15" i="11" s="1"/>
  <c r="BM16" i="11"/>
  <c r="BP10" i="11"/>
  <c r="BN10" i="10"/>
  <c r="BJ11" i="10"/>
  <c r="BJ16" i="10"/>
  <c r="BJ20" i="10"/>
  <c r="BK13" i="10"/>
  <c r="BK9" i="10" s="1"/>
  <c r="BM26" i="10"/>
  <c r="BM17" i="10" s="1"/>
  <c r="BQ17" i="5"/>
  <c r="BO20" i="5"/>
  <c r="BO11" i="5"/>
  <c r="BP13" i="5"/>
  <c r="BP9" i="5" s="1"/>
  <c r="BO25" i="5"/>
  <c r="BO15" i="5" s="1"/>
  <c r="BN16" i="5"/>
  <c r="BM18" i="5"/>
  <c r="BM19" i="5"/>
  <c r="BM22" i="5" s="1"/>
  <c r="BS10" i="5"/>
  <c r="BR17" i="5"/>
  <c r="BK17" i="2"/>
  <c r="BL26" i="2"/>
  <c r="X16" i="2"/>
  <c r="X19" i="2" s="1"/>
  <c r="W19" i="2"/>
  <c r="W22" i="2" s="1"/>
  <c r="Y13" i="2"/>
  <c r="BI19" i="10" l="1"/>
  <c r="BI22" i="10" s="1"/>
  <c r="BK25" i="10"/>
  <c r="BK15" i="10" s="1"/>
  <c r="BO11" i="14"/>
  <c r="BO20" i="14"/>
  <c r="BP13" i="14"/>
  <c r="BP9" i="14" s="1"/>
  <c r="BN16" i="14"/>
  <c r="BP26" i="14"/>
  <c r="BQ26" i="14" s="1"/>
  <c r="BO25" i="14"/>
  <c r="BO15" i="14" s="1"/>
  <c r="BQ10" i="14"/>
  <c r="BM19" i="14"/>
  <c r="BM22" i="14" s="1"/>
  <c r="BM18" i="14"/>
  <c r="BL11" i="13"/>
  <c r="BL20" i="13"/>
  <c r="BM13" i="13"/>
  <c r="BM9" i="13" s="1"/>
  <c r="BL16" i="13"/>
  <c r="BO10" i="13"/>
  <c r="BO26" i="13" s="1"/>
  <c r="BN17" i="13"/>
  <c r="BL25" i="13"/>
  <c r="BL15" i="13" s="1"/>
  <c r="BK16" i="13"/>
  <c r="BN16" i="11"/>
  <c r="BN19" i="11" s="1"/>
  <c r="BN22" i="11" s="1"/>
  <c r="BQ10" i="11"/>
  <c r="BO9" i="11"/>
  <c r="BP26" i="11"/>
  <c r="BP17" i="11" s="1"/>
  <c r="BM18" i="11"/>
  <c r="BM19" i="11"/>
  <c r="BM22" i="11" s="1"/>
  <c r="BN26" i="10"/>
  <c r="BN17" i="10" s="1"/>
  <c r="BJ18" i="10"/>
  <c r="BJ19" i="10"/>
  <c r="BJ22" i="10" s="1"/>
  <c r="BO10" i="10"/>
  <c r="BK11" i="10"/>
  <c r="BK20" i="10"/>
  <c r="BL13" i="10"/>
  <c r="BL9" i="10" s="1"/>
  <c r="BK16" i="10"/>
  <c r="BP20" i="5"/>
  <c r="BP11" i="5"/>
  <c r="BQ13" i="5"/>
  <c r="BQ9" i="5" s="1"/>
  <c r="BN19" i="5"/>
  <c r="BN22" i="5" s="1"/>
  <c r="BN18" i="5"/>
  <c r="BT10" i="5"/>
  <c r="BS26" i="5"/>
  <c r="BO16" i="5"/>
  <c r="BP25" i="5"/>
  <c r="BP15" i="5" s="1"/>
  <c r="BL17" i="2"/>
  <c r="BM26" i="2"/>
  <c r="X18" i="2"/>
  <c r="Y9" i="2"/>
  <c r="Y11" i="2" s="1"/>
  <c r="X22" i="2"/>
  <c r="BO16" i="14" l="1"/>
  <c r="BT26" i="5"/>
  <c r="BT17" i="5" s="1"/>
  <c r="BP20" i="14"/>
  <c r="BP11" i="14"/>
  <c r="BQ13" i="14"/>
  <c r="BQ9" i="14" s="1"/>
  <c r="BN19" i="14"/>
  <c r="BN22" i="14" s="1"/>
  <c r="BN18" i="14"/>
  <c r="BP17" i="14"/>
  <c r="BO18" i="14"/>
  <c r="BO19" i="14"/>
  <c r="BO22" i="14" s="1"/>
  <c r="BR10" i="14"/>
  <c r="BQ17" i="14"/>
  <c r="BP25" i="14"/>
  <c r="BP15" i="14" s="1"/>
  <c r="BM20" i="13"/>
  <c r="BN13" i="13"/>
  <c r="BN9" i="13" s="1"/>
  <c r="BM11" i="13"/>
  <c r="BM25" i="13"/>
  <c r="BM15" i="13" s="1"/>
  <c r="BP26" i="13"/>
  <c r="BO17" i="13"/>
  <c r="BP10" i="13"/>
  <c r="BL19" i="13"/>
  <c r="BL22" i="13" s="1"/>
  <c r="BL18" i="13"/>
  <c r="BK19" i="13"/>
  <c r="BK22" i="13" s="1"/>
  <c r="BK18" i="13"/>
  <c r="BN18" i="11"/>
  <c r="BR10" i="11"/>
  <c r="BQ26" i="11"/>
  <c r="BO20" i="11"/>
  <c r="BO11" i="11"/>
  <c r="BP13" i="11"/>
  <c r="BP9" i="11" s="1"/>
  <c r="BO25" i="11"/>
  <c r="BO15" i="11" s="1"/>
  <c r="BO26" i="10"/>
  <c r="BO17" i="10" s="1"/>
  <c r="BP10" i="10"/>
  <c r="BL25" i="10"/>
  <c r="BL15" i="10" s="1"/>
  <c r="BL20" i="10"/>
  <c r="BL11" i="10"/>
  <c r="BM13" i="10"/>
  <c r="BM9" i="10" s="1"/>
  <c r="BK18" i="10"/>
  <c r="BK19" i="10"/>
  <c r="BK22" i="10" s="1"/>
  <c r="BQ20" i="5"/>
  <c r="BQ11" i="5"/>
  <c r="BR13" i="5"/>
  <c r="BR9" i="5" s="1"/>
  <c r="BO19" i="5"/>
  <c r="BO22" i="5" s="1"/>
  <c r="BO18" i="5"/>
  <c r="BQ25" i="5"/>
  <c r="BQ15" i="5" s="1"/>
  <c r="BP16" i="5"/>
  <c r="BU10" i="5"/>
  <c r="BS17" i="5"/>
  <c r="BN26" i="2"/>
  <c r="BM17" i="2"/>
  <c r="Y25" i="2"/>
  <c r="Y15" i="2" s="1"/>
  <c r="Z13" i="2"/>
  <c r="Z9" i="2" s="1"/>
  <c r="Y20" i="2"/>
  <c r="Z11" i="2"/>
  <c r="BP26" i="10" l="1"/>
  <c r="BQ20" i="14"/>
  <c r="BQ11" i="14"/>
  <c r="BR13" i="14"/>
  <c r="BR9" i="14" s="1"/>
  <c r="BS10" i="14"/>
  <c r="BR26" i="14"/>
  <c r="BS26" i="14" s="1"/>
  <c r="BP16" i="14"/>
  <c r="BQ25" i="14"/>
  <c r="BQ15" i="14" s="1"/>
  <c r="BN11" i="13"/>
  <c r="BN20" i="13"/>
  <c r="BO13" i="13"/>
  <c r="BO9" i="13"/>
  <c r="BM16" i="13"/>
  <c r="BN25" i="13"/>
  <c r="BN15" i="13" s="1"/>
  <c r="BQ10" i="13"/>
  <c r="BQ26" i="13" s="1"/>
  <c r="BP17" i="13"/>
  <c r="BO16" i="11"/>
  <c r="BO19" i="11" s="1"/>
  <c r="BO22" i="11" s="1"/>
  <c r="BR26" i="11"/>
  <c r="BR17" i="11" s="1"/>
  <c r="BP20" i="11"/>
  <c r="BP11" i="11"/>
  <c r="BQ13" i="11"/>
  <c r="BQ17" i="11"/>
  <c r="BP25" i="11"/>
  <c r="BP15" i="11" s="1"/>
  <c r="BS10" i="11"/>
  <c r="BM20" i="10"/>
  <c r="BN13" i="10"/>
  <c r="BN9" i="10" s="1"/>
  <c r="BM11" i="10"/>
  <c r="BM25" i="10"/>
  <c r="BM15" i="10" s="1"/>
  <c r="BP17" i="10"/>
  <c r="BQ10" i="10"/>
  <c r="BQ26" i="10" s="1"/>
  <c r="BL16" i="10"/>
  <c r="BQ16" i="5"/>
  <c r="BQ19" i="5" s="1"/>
  <c r="BQ22" i="5" s="1"/>
  <c r="BR20" i="5"/>
  <c r="BR11" i="5"/>
  <c r="BS13" i="5"/>
  <c r="BS9" i="5" s="1"/>
  <c r="BV10" i="5"/>
  <c r="BU26" i="5"/>
  <c r="BV26" i="5" s="1"/>
  <c r="BP19" i="5"/>
  <c r="BP22" i="5" s="1"/>
  <c r="BP18" i="5"/>
  <c r="BR25" i="5"/>
  <c r="BR15" i="5" s="1"/>
  <c r="BN17" i="2"/>
  <c r="BO26" i="2"/>
  <c r="Y16" i="2"/>
  <c r="Y19" i="2" s="1"/>
  <c r="Z25" i="2"/>
  <c r="Z15" i="2" s="1"/>
  <c r="Z20" i="2"/>
  <c r="AA13" i="2"/>
  <c r="AA9" i="2" s="1"/>
  <c r="BP16" i="11" l="1"/>
  <c r="BP18" i="11" s="1"/>
  <c r="BQ18" i="5"/>
  <c r="BR17" i="14"/>
  <c r="BS26" i="11"/>
  <c r="BR20" i="14"/>
  <c r="BR11" i="14"/>
  <c r="BS13" i="14"/>
  <c r="BS9" i="14" s="1"/>
  <c r="BP18" i="14"/>
  <c r="BP19" i="14"/>
  <c r="BP22" i="14" s="1"/>
  <c r="BQ16" i="14"/>
  <c r="BS17" i="14"/>
  <c r="BT10" i="14"/>
  <c r="BT26" i="14" s="1"/>
  <c r="BR25" i="14"/>
  <c r="BR15" i="14" s="1"/>
  <c r="BN16" i="13"/>
  <c r="BM18" i="13"/>
  <c r="BM19" i="13"/>
  <c r="BM22" i="13" s="1"/>
  <c r="BO11" i="13"/>
  <c r="BO20" i="13"/>
  <c r="BP13" i="13"/>
  <c r="BP9" i="13" s="1"/>
  <c r="BO25" i="13"/>
  <c r="BO15" i="13" s="1"/>
  <c r="BR10" i="13"/>
  <c r="BR26" i="13" s="1"/>
  <c r="BQ17" i="13"/>
  <c r="BO18" i="11"/>
  <c r="BQ9" i="11"/>
  <c r="BP19" i="11"/>
  <c r="BP22" i="11" s="1"/>
  <c r="BS17" i="11"/>
  <c r="BT10" i="11"/>
  <c r="BN25" i="10"/>
  <c r="BN15" i="10" s="1"/>
  <c r="BL19" i="10"/>
  <c r="BL22" i="10" s="1"/>
  <c r="BL18" i="10"/>
  <c r="BN11" i="10"/>
  <c r="BN20" i="10"/>
  <c r="BO13" i="10"/>
  <c r="BO9" i="10" s="1"/>
  <c r="BM16" i="10"/>
  <c r="BQ17" i="10"/>
  <c r="BR10" i="10"/>
  <c r="BU17" i="5"/>
  <c r="BS11" i="5"/>
  <c r="BS20" i="5"/>
  <c r="BT13" i="5"/>
  <c r="BT9" i="5" s="1"/>
  <c r="BR16" i="5"/>
  <c r="BS25" i="5"/>
  <c r="BS15" i="5" s="1"/>
  <c r="BV17" i="5"/>
  <c r="BW10" i="5"/>
  <c r="BO17" i="2"/>
  <c r="BP26" i="2"/>
  <c r="Z16" i="2"/>
  <c r="Z18" i="2" s="1"/>
  <c r="Y18" i="2"/>
  <c r="Y31" i="2" s="1"/>
  <c r="AA20" i="2"/>
  <c r="AA25" i="2"/>
  <c r="AA15" i="2" s="1"/>
  <c r="Y22" i="2"/>
  <c r="AA11" i="2"/>
  <c r="BO16" i="13" l="1"/>
  <c r="BN16" i="10"/>
  <c r="BN18" i="10" s="1"/>
  <c r="BS20" i="14"/>
  <c r="BS11" i="14"/>
  <c r="BT13" i="14"/>
  <c r="BT9" i="14" s="1"/>
  <c r="BS25" i="14"/>
  <c r="BS15" i="14" s="1"/>
  <c r="BU10" i="14"/>
  <c r="BU26" i="14" s="1"/>
  <c r="BT17" i="14"/>
  <c r="BR16" i="14"/>
  <c r="BQ18" i="14"/>
  <c r="BQ19" i="14"/>
  <c r="BQ22" i="14" s="1"/>
  <c r="BO25" i="10"/>
  <c r="BO15" i="10" s="1"/>
  <c r="BP11" i="13"/>
  <c r="BP20" i="13"/>
  <c r="BQ13" i="13"/>
  <c r="BQ9" i="13" s="1"/>
  <c r="BP25" i="13"/>
  <c r="BP15" i="13" s="1"/>
  <c r="BO19" i="13"/>
  <c r="BO22" i="13" s="1"/>
  <c r="BO18" i="13"/>
  <c r="BS10" i="13"/>
  <c r="BR17" i="13"/>
  <c r="BN18" i="13"/>
  <c r="BN19" i="13"/>
  <c r="BN22" i="13" s="1"/>
  <c r="BU10" i="11"/>
  <c r="BT26" i="11"/>
  <c r="BU26" i="11" s="1"/>
  <c r="BQ20" i="11"/>
  <c r="BQ11" i="11"/>
  <c r="BR13" i="11"/>
  <c r="BR9" i="11" s="1"/>
  <c r="BQ25" i="11"/>
  <c r="BQ15" i="11" s="1"/>
  <c r="BO11" i="10"/>
  <c r="BP13" i="10"/>
  <c r="BP9" i="10" s="1"/>
  <c r="BO20" i="10"/>
  <c r="BO16" i="10"/>
  <c r="BN19" i="10"/>
  <c r="BN22" i="10" s="1"/>
  <c r="BR26" i="10"/>
  <c r="BR17" i="10" s="1"/>
  <c r="BS10" i="10"/>
  <c r="BM18" i="10"/>
  <c r="BM19" i="10"/>
  <c r="BM22" i="10" s="1"/>
  <c r="BT11" i="5"/>
  <c r="BT20" i="5"/>
  <c r="BU13" i="5"/>
  <c r="BU9" i="5" s="1"/>
  <c r="BR19" i="5"/>
  <c r="BR22" i="5" s="1"/>
  <c r="BR18" i="5"/>
  <c r="BX10" i="5"/>
  <c r="BS16" i="5"/>
  <c r="BW26" i="5"/>
  <c r="BX26" i="5" s="1"/>
  <c r="BT25" i="5"/>
  <c r="BT15" i="5" s="1"/>
  <c r="BQ26" i="2"/>
  <c r="BP17" i="2"/>
  <c r="Z19" i="2"/>
  <c r="Z22" i="2" s="1"/>
  <c r="AA16" i="2"/>
  <c r="AB13" i="2"/>
  <c r="AB9" i="2" s="1"/>
  <c r="BP25" i="10" l="1"/>
  <c r="BP15" i="10" s="1"/>
  <c r="BT20" i="14"/>
  <c r="BT11" i="14"/>
  <c r="BU13" i="14"/>
  <c r="BU9" i="14" s="1"/>
  <c r="BR19" i="14"/>
  <c r="BR22" i="14" s="1"/>
  <c r="BR18" i="14"/>
  <c r="BS16" i="14"/>
  <c r="BT25" i="14"/>
  <c r="BT15" i="14" s="1"/>
  <c r="BU17" i="14"/>
  <c r="BV10" i="14"/>
  <c r="BQ25" i="13"/>
  <c r="BQ15" i="13" s="1"/>
  <c r="BP16" i="13"/>
  <c r="BQ11" i="13"/>
  <c r="BQ20" i="13"/>
  <c r="BR13" i="13"/>
  <c r="BR9" i="13" s="1"/>
  <c r="BQ16" i="13"/>
  <c r="BT10" i="13"/>
  <c r="BS26" i="13"/>
  <c r="BT26" i="13" s="1"/>
  <c r="BQ16" i="11"/>
  <c r="BQ19" i="11" s="1"/>
  <c r="BQ22" i="11" s="1"/>
  <c r="BR20" i="11"/>
  <c r="BR11" i="11"/>
  <c r="BS13" i="11"/>
  <c r="BS9" i="11" s="1"/>
  <c r="BR25" i="11"/>
  <c r="BR15" i="11" s="1"/>
  <c r="BT17" i="11"/>
  <c r="BU17" i="11"/>
  <c r="BV10" i="11"/>
  <c r="BO18" i="10"/>
  <c r="BO19" i="10"/>
  <c r="BO22" i="10" s="1"/>
  <c r="BP11" i="10"/>
  <c r="BP20" i="10"/>
  <c r="BQ13" i="10"/>
  <c r="BQ9" i="10" s="1"/>
  <c r="BP16" i="10"/>
  <c r="BT10" i="10"/>
  <c r="BS26" i="10"/>
  <c r="BT26" i="10" s="1"/>
  <c r="BU20" i="5"/>
  <c r="BU11" i="5"/>
  <c r="BV13" i="5"/>
  <c r="BV9" i="5" s="1"/>
  <c r="BS19" i="5"/>
  <c r="BS22" i="5" s="1"/>
  <c r="BS18" i="5"/>
  <c r="BT16" i="5"/>
  <c r="BW17" i="5"/>
  <c r="BX17" i="5"/>
  <c r="BY10" i="5"/>
  <c r="BY26" i="5" s="1"/>
  <c r="BU25" i="5"/>
  <c r="BU15" i="5" s="1"/>
  <c r="BR26" i="2"/>
  <c r="BQ17" i="2"/>
  <c r="AB20" i="2"/>
  <c r="AA19" i="2"/>
  <c r="AA18" i="2"/>
  <c r="AB25" i="2"/>
  <c r="AB15" i="2" s="1"/>
  <c r="AB11" i="2"/>
  <c r="AC13" i="2"/>
  <c r="AC9" i="2" s="1"/>
  <c r="BS17" i="13" l="1"/>
  <c r="BR25" i="13"/>
  <c r="BR15" i="13" s="1"/>
  <c r="BQ18" i="11"/>
  <c r="BU20" i="14"/>
  <c r="BU11" i="14"/>
  <c r="BV13" i="14"/>
  <c r="BV9" i="14" s="1"/>
  <c r="BW10" i="14"/>
  <c r="BV26" i="14"/>
  <c r="BW26" i="14" s="1"/>
  <c r="BT16" i="14"/>
  <c r="BU25" i="14"/>
  <c r="BU15" i="14" s="1"/>
  <c r="BS19" i="14"/>
  <c r="BS22" i="14" s="1"/>
  <c r="BS18" i="14"/>
  <c r="BS17" i="10"/>
  <c r="BQ25" i="10"/>
  <c r="BQ15" i="10" s="1"/>
  <c r="BQ19" i="13"/>
  <c r="BQ22" i="13" s="1"/>
  <c r="BQ18" i="13"/>
  <c r="BR11" i="13"/>
  <c r="BR20" i="13"/>
  <c r="BS13" i="13"/>
  <c r="BS9" i="13" s="1"/>
  <c r="BR16" i="13"/>
  <c r="BU10" i="13"/>
  <c r="BT17" i="13"/>
  <c r="BP19" i="13"/>
  <c r="BP22" i="13" s="1"/>
  <c r="BP18" i="13"/>
  <c r="BS11" i="11"/>
  <c r="BS20" i="11"/>
  <c r="BT13" i="11"/>
  <c r="BT9" i="11" s="1"/>
  <c r="BW10" i="11"/>
  <c r="BR16" i="11"/>
  <c r="BV26" i="11"/>
  <c r="BV17" i="11" s="1"/>
  <c r="BS25" i="11"/>
  <c r="BS15" i="11" s="1"/>
  <c r="BQ20" i="10"/>
  <c r="BQ11" i="10"/>
  <c r="BR13" i="10"/>
  <c r="BR9" i="10" s="1"/>
  <c r="BP19" i="10"/>
  <c r="BP22" i="10" s="1"/>
  <c r="BP18" i="10"/>
  <c r="BU10" i="10"/>
  <c r="BU26" i="10" s="1"/>
  <c r="BU17" i="10" s="1"/>
  <c r="BT17" i="10"/>
  <c r="BV20" i="5"/>
  <c r="BV11" i="5"/>
  <c r="BW13" i="5"/>
  <c r="BW9" i="5" s="1"/>
  <c r="BU16" i="5"/>
  <c r="BY17" i="5"/>
  <c r="BZ10" i="5"/>
  <c r="BZ26" i="5" s="1"/>
  <c r="BT18" i="5"/>
  <c r="BT19" i="5"/>
  <c r="BT22" i="5" s="1"/>
  <c r="BV25" i="5"/>
  <c r="BV15" i="5" s="1"/>
  <c r="BS26" i="2"/>
  <c r="BR17" i="2"/>
  <c r="AC20" i="2"/>
  <c r="AA22" i="2"/>
  <c r="AB16" i="2"/>
  <c r="AC25" i="2"/>
  <c r="AC15" i="2" s="1"/>
  <c r="AC11" i="2"/>
  <c r="BS25" i="13" l="1"/>
  <c r="BS15" i="13" s="1"/>
  <c r="BQ16" i="10"/>
  <c r="BV17" i="14"/>
  <c r="BV20" i="14"/>
  <c r="BV11" i="14"/>
  <c r="BW13" i="14"/>
  <c r="BW9" i="14" s="1"/>
  <c r="BU16" i="14"/>
  <c r="BT19" i="14"/>
  <c r="BT22" i="14" s="1"/>
  <c r="BT18" i="14"/>
  <c r="BX10" i="14"/>
  <c r="BX26" i="14" s="1"/>
  <c r="BW17" i="14"/>
  <c r="BV25" i="14"/>
  <c r="BV15" i="14" s="1"/>
  <c r="BV10" i="13"/>
  <c r="BV26" i="13"/>
  <c r="BS11" i="13"/>
  <c r="BS20" i="13"/>
  <c r="BT13" i="13"/>
  <c r="BT9" i="13" s="1"/>
  <c r="BS16" i="13"/>
  <c r="BU26" i="13"/>
  <c r="BU17" i="13" s="1"/>
  <c r="BR18" i="13"/>
  <c r="BR19" i="13"/>
  <c r="BR22" i="13" s="1"/>
  <c r="BT20" i="11"/>
  <c r="BT11" i="11"/>
  <c r="BU13" i="11"/>
  <c r="BU9" i="11" s="1"/>
  <c r="BT25" i="11"/>
  <c r="BT15" i="11" s="1"/>
  <c r="BS16" i="11"/>
  <c r="BX10" i="11"/>
  <c r="BW26" i="11"/>
  <c r="BR19" i="11"/>
  <c r="BR22" i="11" s="1"/>
  <c r="BR18" i="11"/>
  <c r="BR11" i="10"/>
  <c r="BS13" i="10"/>
  <c r="BS9" i="10" s="1"/>
  <c r="BR20" i="10"/>
  <c r="BV10" i="10"/>
  <c r="BV26" i="10" s="1"/>
  <c r="BR25" i="10"/>
  <c r="BR15" i="10" s="1"/>
  <c r="BQ18" i="10"/>
  <c r="BQ19" i="10"/>
  <c r="BQ22" i="10" s="1"/>
  <c r="BW20" i="5"/>
  <c r="BW11" i="5"/>
  <c r="BX13" i="5"/>
  <c r="BX9" i="5" s="1"/>
  <c r="BU18" i="5"/>
  <c r="BU19" i="5"/>
  <c r="BU22" i="5" s="1"/>
  <c r="BW25" i="5"/>
  <c r="BW15" i="5" s="1"/>
  <c r="BV16" i="5"/>
  <c r="BZ17" i="5"/>
  <c r="CA10" i="5"/>
  <c r="BS17" i="2"/>
  <c r="BT26" i="2"/>
  <c r="AB19" i="2"/>
  <c r="AB18" i="2"/>
  <c r="AC16" i="2"/>
  <c r="AD13" i="2"/>
  <c r="AD9" i="2" s="1"/>
  <c r="BX26" i="11" l="1"/>
  <c r="BX17" i="11" s="1"/>
  <c r="BW20" i="14"/>
  <c r="BW11" i="14"/>
  <c r="BX13" i="14"/>
  <c r="BX9" i="14" s="1"/>
  <c r="BW25" i="14"/>
  <c r="BW15" i="14" s="1"/>
  <c r="BU19" i="14"/>
  <c r="BU22" i="14" s="1"/>
  <c r="BU18" i="14"/>
  <c r="BV16" i="14"/>
  <c r="BX17" i="14"/>
  <c r="BY10" i="14"/>
  <c r="BT25" i="13"/>
  <c r="BT15" i="13" s="1"/>
  <c r="BS19" i="13"/>
  <c r="BS22" i="13" s="1"/>
  <c r="BS18" i="13"/>
  <c r="BT11" i="13"/>
  <c r="BT20" i="13"/>
  <c r="BU13" i="13"/>
  <c r="BU9" i="13" s="1"/>
  <c r="BU25" i="13" s="1"/>
  <c r="BU15" i="13" s="1"/>
  <c r="BV17" i="13"/>
  <c r="BW10" i="13"/>
  <c r="BW26" i="13"/>
  <c r="BW17" i="13" s="1"/>
  <c r="BU20" i="11"/>
  <c r="BU11" i="11"/>
  <c r="BV13" i="11"/>
  <c r="BV9" i="11" s="1"/>
  <c r="BS18" i="11"/>
  <c r="BS19" i="11"/>
  <c r="BS22" i="11" s="1"/>
  <c r="BT16" i="11"/>
  <c r="BY10" i="11"/>
  <c r="BW17" i="11"/>
  <c r="BU25" i="11"/>
  <c r="BU15" i="11" s="1"/>
  <c r="BW10" i="10"/>
  <c r="BW26" i="10" s="1"/>
  <c r="BV17" i="10"/>
  <c r="BR16" i="10"/>
  <c r="BS25" i="10"/>
  <c r="BS15" i="10" s="1"/>
  <c r="BS11" i="10"/>
  <c r="BS20" i="10"/>
  <c r="BT13" i="10"/>
  <c r="BT9" i="10" s="1"/>
  <c r="BW16" i="5"/>
  <c r="BW18" i="5" s="1"/>
  <c r="BX20" i="5"/>
  <c r="BX11" i="5"/>
  <c r="BY13" i="5"/>
  <c r="BY9" i="5" s="1"/>
  <c r="CB10" i="5"/>
  <c r="CA26" i="5"/>
  <c r="CA17" i="5" s="1"/>
  <c r="BV19" i="5"/>
  <c r="BV22" i="5" s="1"/>
  <c r="BV18" i="5"/>
  <c r="BX25" i="5"/>
  <c r="BX15" i="5" s="1"/>
  <c r="BU26" i="2"/>
  <c r="BT17" i="2"/>
  <c r="AD25" i="2"/>
  <c r="AD15" i="2" s="1"/>
  <c r="AD20" i="2"/>
  <c r="AC18" i="2"/>
  <c r="AC19" i="2"/>
  <c r="AC22" i="2" s="1"/>
  <c r="AB22" i="2"/>
  <c r="AD11" i="2"/>
  <c r="BW19" i="5" l="1"/>
  <c r="BW22" i="5" s="1"/>
  <c r="BT16" i="13"/>
  <c r="BX20" i="14"/>
  <c r="BX11" i="14"/>
  <c r="BY13" i="14"/>
  <c r="BY9" i="14" s="1"/>
  <c r="BY17" i="14"/>
  <c r="BZ10" i="14"/>
  <c r="BZ26" i="14" s="1"/>
  <c r="BW16" i="14"/>
  <c r="BV19" i="14"/>
  <c r="BV22" i="14" s="1"/>
  <c r="BV18" i="14"/>
  <c r="BX25" i="14"/>
  <c r="BX15" i="14" s="1"/>
  <c r="BY26" i="14"/>
  <c r="BT19" i="13"/>
  <c r="BT22" i="13" s="1"/>
  <c r="BT18" i="13"/>
  <c r="BU11" i="13"/>
  <c r="BU20" i="13"/>
  <c r="BV13" i="13"/>
  <c r="BV9" i="13" s="1"/>
  <c r="BU16" i="13"/>
  <c r="BX10" i="13"/>
  <c r="BV20" i="11"/>
  <c r="BV11" i="11"/>
  <c r="BW13" i="11"/>
  <c r="BW9" i="11" s="1"/>
  <c r="BZ10" i="11"/>
  <c r="BV25" i="11"/>
  <c r="BV15" i="11" s="1"/>
  <c r="BU16" i="11"/>
  <c r="BY26" i="11"/>
  <c r="BY17" i="11" s="1"/>
  <c r="BT19" i="11"/>
  <c r="BT22" i="11" s="1"/>
  <c r="BT18" i="11"/>
  <c r="BT20" i="10"/>
  <c r="BT11" i="10"/>
  <c r="BU13" i="10"/>
  <c r="BU9" i="10" s="1"/>
  <c r="BR19" i="10"/>
  <c r="BR22" i="10" s="1"/>
  <c r="BR18" i="10"/>
  <c r="BT25" i="10"/>
  <c r="BT15" i="10" s="1"/>
  <c r="BS16" i="10"/>
  <c r="BX10" i="10"/>
  <c r="BW17" i="10"/>
  <c r="BX26" i="10"/>
  <c r="CB26" i="5"/>
  <c r="CB17" i="5" s="1"/>
  <c r="BY20" i="5"/>
  <c r="BY11" i="5"/>
  <c r="BZ13" i="5"/>
  <c r="BZ9" i="5" s="1"/>
  <c r="BX16" i="5"/>
  <c r="CC10" i="5"/>
  <c r="BY25" i="5"/>
  <c r="BY15" i="5" s="1"/>
  <c r="BU17" i="2"/>
  <c r="BV26" i="2"/>
  <c r="AD16" i="2"/>
  <c r="AD19" i="2" s="1"/>
  <c r="AD22" i="2" s="1"/>
  <c r="AE13" i="2"/>
  <c r="BV25" i="13" l="1"/>
  <c r="BV15" i="13" s="1"/>
  <c r="CC26" i="5"/>
  <c r="BY20" i="14"/>
  <c r="BY11" i="14"/>
  <c r="BZ13" i="14"/>
  <c r="BZ9" i="14" s="1"/>
  <c r="BW18" i="14"/>
  <c r="BW19" i="14"/>
  <c r="BW22" i="14" s="1"/>
  <c r="BX16" i="14"/>
  <c r="BZ17" i="14"/>
  <c r="CA10" i="14"/>
  <c r="CA26" i="14" s="1"/>
  <c r="BY25" i="14"/>
  <c r="BY15" i="14" s="1"/>
  <c r="BU18" i="13"/>
  <c r="BU19" i="13"/>
  <c r="BU22" i="13" s="1"/>
  <c r="BY10" i="13"/>
  <c r="BW13" i="13"/>
  <c r="BW9" i="13" s="1"/>
  <c r="BV11" i="13"/>
  <c r="BV20" i="13"/>
  <c r="BV16" i="13"/>
  <c r="BX26" i="13"/>
  <c r="BX17" i="13" s="1"/>
  <c r="BW20" i="11"/>
  <c r="BW11" i="11"/>
  <c r="BX13" i="11"/>
  <c r="BX9" i="11" s="1"/>
  <c r="CA10" i="11"/>
  <c r="BZ26" i="11"/>
  <c r="BZ17" i="11" s="1"/>
  <c r="BU18" i="11"/>
  <c r="BU19" i="11"/>
  <c r="BU22" i="11" s="1"/>
  <c r="BV16" i="11"/>
  <c r="BW25" i="11"/>
  <c r="BW15" i="11" s="1"/>
  <c r="BX17" i="10"/>
  <c r="BY10" i="10"/>
  <c r="BU25" i="10"/>
  <c r="BU15" i="10" s="1"/>
  <c r="BT16" i="10"/>
  <c r="BU20" i="10"/>
  <c r="BV13" i="10"/>
  <c r="BV9" i="10" s="1"/>
  <c r="BU11" i="10"/>
  <c r="BS18" i="10"/>
  <c r="BS19" i="10"/>
  <c r="BS22" i="10" s="1"/>
  <c r="BY16" i="5"/>
  <c r="BY19" i="5" s="1"/>
  <c r="BY22" i="5" s="1"/>
  <c r="BZ20" i="5"/>
  <c r="BZ11" i="5"/>
  <c r="CA13" i="5"/>
  <c r="CA9" i="5" s="1"/>
  <c r="BX19" i="5"/>
  <c r="BX22" i="5" s="1"/>
  <c r="BX18" i="5"/>
  <c r="CC17" i="5"/>
  <c r="CD10" i="5"/>
  <c r="BZ25" i="5"/>
  <c r="BZ15" i="5" s="1"/>
  <c r="BV17" i="2"/>
  <c r="BW26" i="2"/>
  <c r="AD18" i="2"/>
  <c r="AD31" i="2" s="1"/>
  <c r="AE9" i="2"/>
  <c r="AE25" i="2" s="1"/>
  <c r="AE15" i="2" s="1"/>
  <c r="BY18" i="5" l="1"/>
  <c r="AE11" i="2"/>
  <c r="BZ20" i="14"/>
  <c r="BZ11" i="14"/>
  <c r="CA13" i="14"/>
  <c r="CA9" i="14" s="1"/>
  <c r="BY16" i="14"/>
  <c r="CA17" i="14"/>
  <c r="CB10" i="14"/>
  <c r="CB26" i="14" s="1"/>
  <c r="BX18" i="14"/>
  <c r="BX19" i="14"/>
  <c r="BX22" i="14" s="1"/>
  <c r="BZ25" i="14"/>
  <c r="BZ15" i="14" s="1"/>
  <c r="BY26" i="13"/>
  <c r="BY17" i="13" s="1"/>
  <c r="BW20" i="13"/>
  <c r="BW11" i="13"/>
  <c r="BX13" i="13"/>
  <c r="BX9" i="13" s="1"/>
  <c r="BZ10" i="13"/>
  <c r="BW25" i="13"/>
  <c r="BW15" i="13" s="1"/>
  <c r="BV19" i="13"/>
  <c r="BV22" i="13" s="1"/>
  <c r="BV18" i="13"/>
  <c r="BX20" i="11"/>
  <c r="BX11" i="11"/>
  <c r="BY13" i="11"/>
  <c r="BY9" i="11" s="1"/>
  <c r="CB10" i="11"/>
  <c r="CA26" i="11"/>
  <c r="CA17" i="11" s="1"/>
  <c r="BV19" i="11"/>
  <c r="BV22" i="11" s="1"/>
  <c r="BV18" i="11"/>
  <c r="BW16" i="11"/>
  <c r="BX25" i="11"/>
  <c r="BX15" i="11" s="1"/>
  <c r="BT18" i="10"/>
  <c r="BT19" i="10"/>
  <c r="BT22" i="10" s="1"/>
  <c r="BV20" i="10"/>
  <c r="BW13" i="10"/>
  <c r="BW9" i="10" s="1"/>
  <c r="BV11" i="10"/>
  <c r="BZ10" i="10"/>
  <c r="BU16" i="10"/>
  <c r="BV25" i="10"/>
  <c r="BV15" i="10" s="1"/>
  <c r="BY26" i="10"/>
  <c r="BY17" i="10" s="1"/>
  <c r="CA20" i="5"/>
  <c r="CA11" i="5"/>
  <c r="CB13" i="5"/>
  <c r="CB9" i="5" s="1"/>
  <c r="BZ16" i="5"/>
  <c r="CE10" i="5"/>
  <c r="CD26" i="5"/>
  <c r="CD17" i="5" s="1"/>
  <c r="CA25" i="5"/>
  <c r="CA15" i="5" s="1"/>
  <c r="BW17" i="2"/>
  <c r="BX26" i="2"/>
  <c r="AE20" i="2"/>
  <c r="AE16" i="2"/>
  <c r="AF13" i="2"/>
  <c r="AF9" i="2" s="1"/>
  <c r="BW16" i="13" l="1"/>
  <c r="CA20" i="14"/>
  <c r="CA11" i="14"/>
  <c r="CB13" i="14"/>
  <c r="CB9" i="14" s="1"/>
  <c r="BY19" i="14"/>
  <c r="BY22" i="14" s="1"/>
  <c r="BY18" i="14"/>
  <c r="CB17" i="14"/>
  <c r="CC10" i="14"/>
  <c r="CC26" i="14" s="1"/>
  <c r="BZ16" i="14"/>
  <c r="CA25" i="14"/>
  <c r="CA15" i="14" s="1"/>
  <c r="BZ26" i="10"/>
  <c r="BV16" i="10"/>
  <c r="BV18" i="10" s="1"/>
  <c r="BW25" i="10"/>
  <c r="BW15" i="10" s="1"/>
  <c r="BZ26" i="13"/>
  <c r="BZ17" i="13"/>
  <c r="CA10" i="13"/>
  <c r="BW19" i="13"/>
  <c r="BW22" i="13" s="1"/>
  <c r="BW18" i="13"/>
  <c r="BX25" i="13"/>
  <c r="BX15" i="13" s="1"/>
  <c r="BX11" i="13"/>
  <c r="BX20" i="13"/>
  <c r="BY13" i="13"/>
  <c r="BY9" i="13" s="1"/>
  <c r="CB26" i="11"/>
  <c r="CB17" i="11" s="1"/>
  <c r="BY20" i="11"/>
  <c r="BY11" i="11"/>
  <c r="BZ13" i="11"/>
  <c r="BZ9" i="11" s="1"/>
  <c r="BX16" i="11"/>
  <c r="BY25" i="11"/>
  <c r="BY15" i="11" s="1"/>
  <c r="BW18" i="11"/>
  <c r="BW19" i="11"/>
  <c r="BW22" i="11" s="1"/>
  <c r="CC10" i="11"/>
  <c r="BW11" i="10"/>
  <c r="BX13" i="10"/>
  <c r="BX9" i="10" s="1"/>
  <c r="BW20" i="10"/>
  <c r="BU19" i="10"/>
  <c r="BU22" i="10" s="1"/>
  <c r="BU18" i="10"/>
  <c r="CA10" i="10"/>
  <c r="CE26" i="5"/>
  <c r="CE17" i="5" s="1"/>
  <c r="CB20" i="5"/>
  <c r="CB11" i="5"/>
  <c r="CC13" i="5"/>
  <c r="CC9" i="5" s="1"/>
  <c r="BZ19" i="5"/>
  <c r="BZ22" i="5" s="1"/>
  <c r="BZ18" i="5"/>
  <c r="CA16" i="5"/>
  <c r="CB25" i="5"/>
  <c r="CB15" i="5" s="1"/>
  <c r="CF10" i="5"/>
  <c r="BX17" i="2"/>
  <c r="BY26" i="2"/>
  <c r="AF20" i="2"/>
  <c r="AF25" i="2"/>
  <c r="AF15" i="2" s="1"/>
  <c r="AE19" i="2"/>
  <c r="AE22" i="2" s="1"/>
  <c r="AE18" i="2"/>
  <c r="AF11" i="2"/>
  <c r="AG13" i="2"/>
  <c r="AG9" i="2" s="1"/>
  <c r="CB16" i="5" l="1"/>
  <c r="CB19" i="5" s="1"/>
  <c r="CB22" i="5" s="1"/>
  <c r="CA26" i="10"/>
  <c r="CA17" i="10" s="1"/>
  <c r="BV19" i="10"/>
  <c r="BV22" i="10" s="1"/>
  <c r="BZ17" i="10"/>
  <c r="CB20" i="14"/>
  <c r="CB11" i="14"/>
  <c r="CC13" i="14"/>
  <c r="CC9" i="14" s="1"/>
  <c r="BZ19" i="14"/>
  <c r="BZ22" i="14" s="1"/>
  <c r="BZ18" i="14"/>
  <c r="CC17" i="14"/>
  <c r="CD10" i="14"/>
  <c r="CB25" i="14"/>
  <c r="CB15" i="14" s="1"/>
  <c r="CA16" i="14"/>
  <c r="BW16" i="10"/>
  <c r="BW19" i="10" s="1"/>
  <c r="BW22" i="10" s="1"/>
  <c r="CB10" i="13"/>
  <c r="BX16" i="13"/>
  <c r="CA26" i="13"/>
  <c r="CA17" i="13" s="1"/>
  <c r="BY25" i="13"/>
  <c r="BY15" i="13" s="1"/>
  <c r="BY11" i="13"/>
  <c r="BY20" i="13"/>
  <c r="BZ13" i="13"/>
  <c r="BZ9" i="13" s="1"/>
  <c r="BZ20" i="11"/>
  <c r="BZ11" i="11"/>
  <c r="CA13" i="11"/>
  <c r="CA9" i="11" s="1"/>
  <c r="BX18" i="11"/>
  <c r="BX19" i="11"/>
  <c r="BX22" i="11" s="1"/>
  <c r="CD10" i="11"/>
  <c r="BY16" i="11"/>
  <c r="CC26" i="11"/>
  <c r="CD26" i="11" s="1"/>
  <c r="BZ25" i="11"/>
  <c r="BZ15" i="11" s="1"/>
  <c r="BX25" i="10"/>
  <c r="BX15" i="10" s="1"/>
  <c r="BX20" i="10"/>
  <c r="BY13" i="10"/>
  <c r="BY9" i="10" s="1"/>
  <c r="BX11" i="10"/>
  <c r="CB10" i="10"/>
  <c r="CB26" i="10" s="1"/>
  <c r="CC20" i="5"/>
  <c r="CC11" i="5"/>
  <c r="CD13" i="5"/>
  <c r="CD9" i="5" s="1"/>
  <c r="CF17" i="5"/>
  <c r="CG10" i="5"/>
  <c r="CG26" i="5" s="1"/>
  <c r="CB18" i="5"/>
  <c r="CF26" i="5"/>
  <c r="CA19" i="5"/>
  <c r="CA22" i="5" s="1"/>
  <c r="CA18" i="5"/>
  <c r="CC25" i="5"/>
  <c r="CC15" i="5" s="1"/>
  <c r="BZ26" i="2"/>
  <c r="BY17" i="2"/>
  <c r="AG20" i="2"/>
  <c r="AG25" i="2"/>
  <c r="AG15" i="2" s="1"/>
  <c r="AF16" i="2"/>
  <c r="AG11" i="2"/>
  <c r="BW18" i="10" l="1"/>
  <c r="BY25" i="10"/>
  <c r="BY15" i="10" s="1"/>
  <c r="BX16" i="10"/>
  <c r="BX19" i="10" s="1"/>
  <c r="BX22" i="10" s="1"/>
  <c r="CC20" i="14"/>
  <c r="CC11" i="14"/>
  <c r="CD13" i="14"/>
  <c r="CD9" i="14" s="1"/>
  <c r="CA19" i="14"/>
  <c r="CA22" i="14" s="1"/>
  <c r="CA18" i="14"/>
  <c r="CE10" i="14"/>
  <c r="CB16" i="14"/>
  <c r="CD26" i="14"/>
  <c r="CE26" i="14" s="1"/>
  <c r="CC25" i="14"/>
  <c r="CC15" i="14" s="1"/>
  <c r="CB26" i="13"/>
  <c r="BX19" i="13"/>
  <c r="BX22" i="13" s="1"/>
  <c r="BX18" i="13"/>
  <c r="BZ25" i="13"/>
  <c r="BZ15" i="13" s="1"/>
  <c r="BY16" i="13"/>
  <c r="BZ11" i="13"/>
  <c r="BZ20" i="13"/>
  <c r="CA13" i="13"/>
  <c r="CA9" i="13" s="1"/>
  <c r="CB17" i="13"/>
  <c r="CC10" i="13"/>
  <c r="CA20" i="11"/>
  <c r="CA11" i="11"/>
  <c r="CB13" i="11"/>
  <c r="CB9" i="11" s="1"/>
  <c r="BZ16" i="11"/>
  <c r="CC17" i="11"/>
  <c r="BY19" i="11"/>
  <c r="BY22" i="11" s="1"/>
  <c r="BY18" i="11"/>
  <c r="CD17" i="11"/>
  <c r="CE10" i="11"/>
  <c r="CA25" i="11"/>
  <c r="CA15" i="11" s="1"/>
  <c r="CC10" i="10"/>
  <c r="CC26" i="10" s="1"/>
  <c r="CB17" i="10"/>
  <c r="BY20" i="10"/>
  <c r="BY11" i="10"/>
  <c r="BZ13" i="10"/>
  <c r="BZ9" i="10" s="1"/>
  <c r="CD20" i="5"/>
  <c r="CD11" i="5"/>
  <c r="CE13" i="5"/>
  <c r="CE9" i="5" s="1"/>
  <c r="CC16" i="5"/>
  <c r="CH10" i="5"/>
  <c r="CH26" i="5" s="1"/>
  <c r="CG17" i="5"/>
  <c r="CD25" i="5"/>
  <c r="CD15" i="5" s="1"/>
  <c r="CA26" i="2"/>
  <c r="BZ17" i="2"/>
  <c r="AF18" i="2"/>
  <c r="AF19" i="2"/>
  <c r="AF22" i="2" s="1"/>
  <c r="AG16" i="2"/>
  <c r="AH13" i="2"/>
  <c r="BX18" i="10" l="1"/>
  <c r="BY16" i="10"/>
  <c r="BY18" i="10" s="1"/>
  <c r="CD20" i="14"/>
  <c r="CD11" i="14"/>
  <c r="CE13" i="14"/>
  <c r="CE9" i="14" s="1"/>
  <c r="CC16" i="14"/>
  <c r="CF10" i="14"/>
  <c r="CF26" i="14" s="1"/>
  <c r="CE17" i="14"/>
  <c r="CD17" i="14"/>
  <c r="CB19" i="14"/>
  <c r="CB22" i="14" s="1"/>
  <c r="CB18" i="14"/>
  <c r="CD25" i="14"/>
  <c r="CD15" i="14" s="1"/>
  <c r="BY19" i="13"/>
  <c r="BY22" i="13" s="1"/>
  <c r="BY18" i="13"/>
  <c r="CB13" i="13"/>
  <c r="CB9" i="13" s="1"/>
  <c r="CA11" i="13"/>
  <c r="CA20" i="13"/>
  <c r="CD10" i="13"/>
  <c r="CA25" i="13"/>
  <c r="CA15" i="13" s="1"/>
  <c r="BZ16" i="13"/>
  <c r="CC26" i="13"/>
  <c r="CC17" i="13" s="1"/>
  <c r="CB20" i="11"/>
  <c r="CB11" i="11"/>
  <c r="CC13" i="11"/>
  <c r="CC9" i="11" s="1"/>
  <c r="BZ19" i="11"/>
  <c r="BZ22" i="11" s="1"/>
  <c r="BZ18" i="11"/>
  <c r="CF10" i="11"/>
  <c r="CA16" i="11"/>
  <c r="CE26" i="11"/>
  <c r="CF26" i="11" s="1"/>
  <c r="CB25" i="11"/>
  <c r="CB15" i="11" s="1"/>
  <c r="BY19" i="10"/>
  <c r="BY22" i="10" s="1"/>
  <c r="BZ20" i="10"/>
  <c r="CA13" i="10"/>
  <c r="CA9" i="10" s="1"/>
  <c r="BZ11" i="10"/>
  <c r="BZ25" i="10"/>
  <c r="BZ15" i="10" s="1"/>
  <c r="CD10" i="10"/>
  <c r="CD26" i="10" s="1"/>
  <c r="CC17" i="10"/>
  <c r="CE20" i="5"/>
  <c r="CE11" i="5"/>
  <c r="CF13" i="5"/>
  <c r="CF9" i="5" s="1"/>
  <c r="CD16" i="5"/>
  <c r="CC19" i="5"/>
  <c r="CC22" i="5" s="1"/>
  <c r="CC18" i="5"/>
  <c r="CE25" i="5"/>
  <c r="CE15" i="5" s="1"/>
  <c r="CH17" i="5"/>
  <c r="CI10" i="5"/>
  <c r="CI26" i="5" s="1"/>
  <c r="CA17" i="2"/>
  <c r="CB26" i="2"/>
  <c r="AH9" i="2"/>
  <c r="AH25" i="2" s="1"/>
  <c r="AH15" i="2" s="1"/>
  <c r="AG18" i="2"/>
  <c r="AG19" i="2"/>
  <c r="AG22" i="2" s="1"/>
  <c r="AH11" i="2"/>
  <c r="F14" i="7"/>
  <c r="D23" i="16" s="1"/>
  <c r="CA16" i="13" l="1"/>
  <c r="CB25" i="13"/>
  <c r="CB15" i="13" s="1"/>
  <c r="CE20" i="14"/>
  <c r="CE11" i="14"/>
  <c r="CF13" i="14"/>
  <c r="CC19" i="14"/>
  <c r="CC22" i="14" s="1"/>
  <c r="CC18" i="14"/>
  <c r="CE25" i="14"/>
  <c r="CE15" i="14" s="1"/>
  <c r="CD16" i="14"/>
  <c r="CG10" i="14"/>
  <c r="CG26" i="14" s="1"/>
  <c r="CF17" i="14"/>
  <c r="CE10" i="13"/>
  <c r="CC13" i="13"/>
  <c r="CC9" i="13" s="1"/>
  <c r="CB11" i="13"/>
  <c r="CB20" i="13"/>
  <c r="CB16" i="13"/>
  <c r="CA19" i="13"/>
  <c r="CA22" i="13" s="1"/>
  <c r="CA18" i="13"/>
  <c r="BZ18" i="13"/>
  <c r="BZ19" i="13"/>
  <c r="BZ22" i="13" s="1"/>
  <c r="CD26" i="13"/>
  <c r="CD17" i="13" s="1"/>
  <c r="CC20" i="11"/>
  <c r="CC11" i="11"/>
  <c r="CD13" i="11"/>
  <c r="CD9" i="11" s="1"/>
  <c r="CB16" i="11"/>
  <c r="CA18" i="11"/>
  <c r="CA19" i="11"/>
  <c r="CA22" i="11" s="1"/>
  <c r="CE17" i="11"/>
  <c r="CC25" i="11"/>
  <c r="CC15" i="11" s="1"/>
  <c r="CF17" i="11"/>
  <c r="CG10" i="11"/>
  <c r="CG26" i="11" s="1"/>
  <c r="CA25" i="10"/>
  <c r="CA15" i="10" s="1"/>
  <c r="CA11" i="10"/>
  <c r="CA20" i="10"/>
  <c r="CB13" i="10"/>
  <c r="CB9" i="10" s="1"/>
  <c r="BZ16" i="10"/>
  <c r="CD17" i="10"/>
  <c r="CE10" i="10"/>
  <c r="CF20" i="5"/>
  <c r="CF11" i="5"/>
  <c r="CG13" i="5"/>
  <c r="CG9" i="5" s="1"/>
  <c r="CD19" i="5"/>
  <c r="CD22" i="5" s="1"/>
  <c r="CD18" i="5"/>
  <c r="CI17" i="5"/>
  <c r="CJ10" i="5"/>
  <c r="CE16" i="5"/>
  <c r="CF25" i="5"/>
  <c r="CF15" i="5" s="1"/>
  <c r="CC26" i="2"/>
  <c r="CB17" i="2"/>
  <c r="AH20" i="2"/>
  <c r="AH16" i="2"/>
  <c r="E5" i="7"/>
  <c r="AI13" i="2"/>
  <c r="AI9" i="2" s="1"/>
  <c r="CC25" i="13" l="1"/>
  <c r="CC15" i="13" s="1"/>
  <c r="CE16" i="14"/>
  <c r="CA16" i="10"/>
  <c r="CA18" i="10" s="1"/>
  <c r="CE18" i="14"/>
  <c r="CE19" i="14"/>
  <c r="CE22" i="14" s="1"/>
  <c r="CF9" i="14"/>
  <c r="CD19" i="14"/>
  <c r="CD22" i="14" s="1"/>
  <c r="CD18" i="14"/>
  <c r="CH10" i="14"/>
  <c r="CG17" i="14"/>
  <c r="CB25" i="10"/>
  <c r="CB15" i="10" s="1"/>
  <c r="CB18" i="13"/>
  <c r="CB19" i="13"/>
  <c r="CB22" i="13" s="1"/>
  <c r="CC16" i="13"/>
  <c r="CC20" i="13"/>
  <c r="CD13" i="13"/>
  <c r="CD9" i="13" s="1"/>
  <c r="CC11" i="13"/>
  <c r="CE26" i="13"/>
  <c r="CF10" i="13"/>
  <c r="CD20" i="11"/>
  <c r="CD11" i="11"/>
  <c r="CE13" i="11"/>
  <c r="CE9" i="11" s="1"/>
  <c r="CB19" i="11"/>
  <c r="CB22" i="11" s="1"/>
  <c r="CB18" i="11"/>
  <c r="CC16" i="11"/>
  <c r="CH10" i="11"/>
  <c r="CG17" i="11"/>
  <c r="CD25" i="11"/>
  <c r="CD15" i="11" s="1"/>
  <c r="CB20" i="10"/>
  <c r="CB11" i="10"/>
  <c r="CC13" i="10"/>
  <c r="CC9" i="10" s="1"/>
  <c r="CA19" i="10"/>
  <c r="CA22" i="10" s="1"/>
  <c r="CF10" i="10"/>
  <c r="BZ18" i="10"/>
  <c r="BZ19" i="10"/>
  <c r="BZ22" i="10" s="1"/>
  <c r="CE26" i="10"/>
  <c r="CE17" i="10" s="1"/>
  <c r="CG20" i="5"/>
  <c r="CG11" i="5"/>
  <c r="CH13" i="5"/>
  <c r="CH9" i="5" s="1"/>
  <c r="CE19" i="5"/>
  <c r="CE22" i="5" s="1"/>
  <c r="CE18" i="5"/>
  <c r="CK10" i="5"/>
  <c r="CF16" i="5"/>
  <c r="CJ26" i="5"/>
  <c r="CK26" i="5" s="1"/>
  <c r="CG25" i="5"/>
  <c r="CG15" i="5" s="1"/>
  <c r="CD26" i="2"/>
  <c r="CC17" i="2"/>
  <c r="AI20" i="2"/>
  <c r="AH19" i="2"/>
  <c r="AH18" i="2"/>
  <c r="AI25" i="2"/>
  <c r="AI15" i="2" s="1"/>
  <c r="AI11" i="2"/>
  <c r="AJ13" i="2"/>
  <c r="AJ9" i="2" s="1"/>
  <c r="CF26" i="13" l="1"/>
  <c r="CI10" i="14"/>
  <c r="CF20" i="14"/>
  <c r="CF11" i="14"/>
  <c r="CG13" i="14"/>
  <c r="CG9" i="14" s="1"/>
  <c r="CH26" i="14"/>
  <c r="CI26" i="14" s="1"/>
  <c r="CF25" i="14"/>
  <c r="CF15" i="14" s="1"/>
  <c r="CB16" i="10"/>
  <c r="CB18" i="10" s="1"/>
  <c r="CD25" i="13"/>
  <c r="CD15" i="13" s="1"/>
  <c r="CC19" i="13"/>
  <c r="CC22" i="13" s="1"/>
  <c r="CC18" i="13"/>
  <c r="CD20" i="13"/>
  <c r="CD11" i="13"/>
  <c r="CE13" i="13"/>
  <c r="CD16" i="13"/>
  <c r="CE17" i="13"/>
  <c r="CF17" i="13"/>
  <c r="CG10" i="13"/>
  <c r="CE20" i="11"/>
  <c r="CE11" i="11"/>
  <c r="CF13" i="11"/>
  <c r="CF9" i="11" s="1"/>
  <c r="CI10" i="11"/>
  <c r="CD16" i="11"/>
  <c r="CH26" i="11"/>
  <c r="CH17" i="11" s="1"/>
  <c r="CE25" i="11"/>
  <c r="CE15" i="11" s="1"/>
  <c r="CC18" i="11"/>
  <c r="CC19" i="11"/>
  <c r="CC22" i="11" s="1"/>
  <c r="CC11" i="10"/>
  <c r="CC20" i="10"/>
  <c r="CD13" i="10"/>
  <c r="CD9" i="10" s="1"/>
  <c r="CC25" i="10"/>
  <c r="CC15" i="10" s="1"/>
  <c r="CF26" i="10"/>
  <c r="CG10" i="10"/>
  <c r="CH20" i="5"/>
  <c r="CH11" i="5"/>
  <c r="CI13" i="5"/>
  <c r="CI9" i="5" s="1"/>
  <c r="CF18" i="5"/>
  <c r="CF19" i="5"/>
  <c r="CF22" i="5" s="1"/>
  <c r="CJ17" i="5"/>
  <c r="CG16" i="5"/>
  <c r="CK17" i="5"/>
  <c r="CL10" i="5"/>
  <c r="CH25" i="5"/>
  <c r="CH15" i="5" s="1"/>
  <c r="CE26" i="2"/>
  <c r="CD17" i="2"/>
  <c r="AJ20" i="2"/>
  <c r="E6" i="7"/>
  <c r="AH31" i="2"/>
  <c r="AH22" i="2"/>
  <c r="E7" i="7"/>
  <c r="AI16" i="2"/>
  <c r="AJ25" i="2"/>
  <c r="AJ15" i="2" s="1"/>
  <c r="AJ11" i="2"/>
  <c r="AK13" i="2"/>
  <c r="AK9" i="2" s="1"/>
  <c r="CF16" i="14" l="1"/>
  <c r="CG26" i="10"/>
  <c r="CG17" i="10" s="1"/>
  <c r="CG20" i="14"/>
  <c r="CG11" i="14"/>
  <c r="CH13" i="14"/>
  <c r="CH9" i="14" s="1"/>
  <c r="CH17" i="14"/>
  <c r="CF18" i="14"/>
  <c r="CF19" i="14"/>
  <c r="CF22" i="14" s="1"/>
  <c r="CG25" i="14"/>
  <c r="CG15" i="14" s="1"/>
  <c r="CI17" i="14"/>
  <c r="CJ10" i="14"/>
  <c r="CB19" i="10"/>
  <c r="CB22" i="10" s="1"/>
  <c r="CE9" i="13"/>
  <c r="CD18" i="13"/>
  <c r="CD19" i="13"/>
  <c r="CD22" i="13" s="1"/>
  <c r="CH10" i="13"/>
  <c r="CG26" i="13"/>
  <c r="CG17" i="13" s="1"/>
  <c r="CI26" i="11"/>
  <c r="CF20" i="11"/>
  <c r="CF11" i="11"/>
  <c r="CG13" i="11"/>
  <c r="CG9" i="11" s="1"/>
  <c r="CE16" i="11"/>
  <c r="CI17" i="11"/>
  <c r="CJ10" i="11"/>
  <c r="CJ26" i="11" s="1"/>
  <c r="CD18" i="11"/>
  <c r="CD19" i="11"/>
  <c r="CD22" i="11" s="1"/>
  <c r="CF25" i="11"/>
  <c r="CF15" i="11" s="1"/>
  <c r="CF17" i="10"/>
  <c r="CD25" i="10"/>
  <c r="CD15" i="10" s="1"/>
  <c r="CC16" i="10"/>
  <c r="CD11" i="10"/>
  <c r="CD20" i="10"/>
  <c r="CE13" i="10"/>
  <c r="CE9" i="10" s="1"/>
  <c r="CH10" i="10"/>
  <c r="CI20" i="5"/>
  <c r="CI11" i="5"/>
  <c r="CJ13" i="5"/>
  <c r="CJ9" i="5" s="1"/>
  <c r="CH16" i="5"/>
  <c r="CM10" i="5"/>
  <c r="CL26" i="5"/>
  <c r="CL17" i="5" s="1"/>
  <c r="CI25" i="5"/>
  <c r="CI15" i="5" s="1"/>
  <c r="CG19" i="5"/>
  <c r="CG22" i="5" s="1"/>
  <c r="CG18" i="5"/>
  <c r="CF26" i="2"/>
  <c r="CE17" i="2"/>
  <c r="AJ16" i="2"/>
  <c r="AJ19" i="2"/>
  <c r="AJ22" i="2" s="1"/>
  <c r="AJ18" i="2"/>
  <c r="AI19" i="2"/>
  <c r="AI18" i="2"/>
  <c r="AK20" i="2"/>
  <c r="AK25" i="2"/>
  <c r="AK15" i="2" s="1"/>
  <c r="AK11" i="2"/>
  <c r="AL13" i="2"/>
  <c r="AL9" i="2" s="1"/>
  <c r="CH11" i="14" l="1"/>
  <c r="CH20" i="14"/>
  <c r="CI13" i="14"/>
  <c r="CI9" i="14" s="1"/>
  <c r="CG16" i="14"/>
  <c r="CH25" i="14"/>
  <c r="CH15" i="14" s="1"/>
  <c r="CK10" i="14"/>
  <c r="CJ26" i="14"/>
  <c r="CK26" i="14" s="1"/>
  <c r="CH26" i="13"/>
  <c r="CH17" i="13" s="1"/>
  <c r="CI10" i="13"/>
  <c r="CE11" i="13"/>
  <c r="CE20" i="13"/>
  <c r="CF13" i="13"/>
  <c r="CF9" i="13" s="1"/>
  <c r="CE25" i="13"/>
  <c r="CE15" i="13" s="1"/>
  <c r="CG20" i="11"/>
  <c r="CG11" i="11"/>
  <c r="CH13" i="11"/>
  <c r="CH9" i="11" s="1"/>
  <c r="CG25" i="11"/>
  <c r="CG15" i="11" s="1"/>
  <c r="CE18" i="11"/>
  <c r="CE19" i="11"/>
  <c r="CE22" i="11" s="1"/>
  <c r="CF16" i="11"/>
  <c r="CJ17" i="11"/>
  <c r="CK10" i="11"/>
  <c r="CE20" i="10"/>
  <c r="CE11" i="10"/>
  <c r="CF13" i="10"/>
  <c r="CF9" i="10" s="1"/>
  <c r="CC19" i="10"/>
  <c r="CC22" i="10" s="1"/>
  <c r="CC18" i="10"/>
  <c r="CI10" i="10"/>
  <c r="CE25" i="10"/>
  <c r="CE15" i="10" s="1"/>
  <c r="CD16" i="10"/>
  <c r="CH26" i="10"/>
  <c r="CH17" i="10" s="1"/>
  <c r="CM26" i="5"/>
  <c r="CM17" i="5" s="1"/>
  <c r="CJ20" i="5"/>
  <c r="CJ11" i="5"/>
  <c r="CK13" i="5"/>
  <c r="CK9" i="5" s="1"/>
  <c r="CH19" i="5"/>
  <c r="CH22" i="5" s="1"/>
  <c r="CH18" i="5"/>
  <c r="CN10" i="5"/>
  <c r="CI16" i="5"/>
  <c r="CJ25" i="5"/>
  <c r="CJ15" i="5" s="1"/>
  <c r="CG26" i="2"/>
  <c r="CF17" i="2"/>
  <c r="AI22" i="2"/>
  <c r="AL25" i="2"/>
  <c r="AL15" i="2" s="1"/>
  <c r="AK16" i="2"/>
  <c r="AL20" i="2"/>
  <c r="AL11" i="2"/>
  <c r="AM13" i="2"/>
  <c r="AM9" i="2" s="1"/>
  <c r="CI26" i="10" l="1"/>
  <c r="CI26" i="13"/>
  <c r="CE16" i="10"/>
  <c r="CE18" i="10" s="1"/>
  <c r="CI20" i="14"/>
  <c r="CI11" i="14"/>
  <c r="CJ13" i="14"/>
  <c r="CJ9" i="14" s="1"/>
  <c r="CH16" i="14"/>
  <c r="CJ17" i="14"/>
  <c r="CG19" i="14"/>
  <c r="CG22" i="14" s="1"/>
  <c r="CG18" i="14"/>
  <c r="CK17" i="14"/>
  <c r="CL10" i="14"/>
  <c r="CI25" i="14"/>
  <c r="CI15" i="14" s="1"/>
  <c r="CF25" i="10"/>
  <c r="CF15" i="10" s="1"/>
  <c r="CF25" i="13"/>
  <c r="CF15" i="13" s="1"/>
  <c r="CF20" i="13"/>
  <c r="CG13" i="13"/>
  <c r="CG9" i="13" s="1"/>
  <c r="CF11" i="13"/>
  <c r="CI17" i="13"/>
  <c r="CJ10" i="13"/>
  <c r="CJ26" i="13" s="1"/>
  <c r="CE16" i="13"/>
  <c r="CH20" i="11"/>
  <c r="CH11" i="11"/>
  <c r="CI13" i="11"/>
  <c r="CI9" i="11" s="1"/>
  <c r="CG16" i="11"/>
  <c r="CL10" i="11"/>
  <c r="CK26" i="11"/>
  <c r="CK17" i="11" s="1"/>
  <c r="CF18" i="11"/>
  <c r="CF19" i="11"/>
  <c r="CF22" i="11" s="1"/>
  <c r="CH25" i="11"/>
  <c r="CH15" i="11" s="1"/>
  <c r="CD18" i="10"/>
  <c r="CD19" i="10"/>
  <c r="CD22" i="10" s="1"/>
  <c r="CE19" i="10"/>
  <c r="CE22" i="10" s="1"/>
  <c r="CF11" i="10"/>
  <c r="CF20" i="10"/>
  <c r="CG13" i="10"/>
  <c r="CG9" i="10" s="1"/>
  <c r="CJ10" i="10"/>
  <c r="CJ26" i="10" s="1"/>
  <c r="CI17" i="10"/>
  <c r="CK20" i="5"/>
  <c r="CK11" i="5"/>
  <c r="CL13" i="5"/>
  <c r="CL9" i="5" s="1"/>
  <c r="CO10" i="5"/>
  <c r="CI19" i="5"/>
  <c r="CI22" i="5" s="1"/>
  <c r="CI18" i="5"/>
  <c r="CJ16" i="5"/>
  <c r="CN26" i="5"/>
  <c r="CK25" i="5"/>
  <c r="CK15" i="5" s="1"/>
  <c r="CG17" i="2"/>
  <c r="CH26" i="2"/>
  <c r="AL16" i="2"/>
  <c r="AL19" i="2" s="1"/>
  <c r="AL22" i="2" s="1"/>
  <c r="AM25" i="2"/>
  <c r="AM15" i="2" s="1"/>
  <c r="AK18" i="2"/>
  <c r="AK19" i="2"/>
  <c r="AM20" i="2"/>
  <c r="AM11" i="2"/>
  <c r="AN13" i="2"/>
  <c r="AN9" i="2" s="1"/>
  <c r="CF16" i="13" l="1"/>
  <c r="CO26" i="5"/>
  <c r="CO17" i="5" s="1"/>
  <c r="CG25" i="13"/>
  <c r="CG15" i="13" s="1"/>
  <c r="AN25" i="2"/>
  <c r="AN15" i="2" s="1"/>
  <c r="AM16" i="2"/>
  <c r="CJ11" i="14"/>
  <c r="CJ20" i="14"/>
  <c r="CK13" i="14"/>
  <c r="CK9" i="14" s="1"/>
  <c r="CI16" i="14"/>
  <c r="CM10" i="14"/>
  <c r="CL26" i="14"/>
  <c r="CL17" i="14" s="1"/>
  <c r="CJ25" i="14"/>
  <c r="CJ15" i="14" s="1"/>
  <c r="CH19" i="14"/>
  <c r="CH22" i="14" s="1"/>
  <c r="CH18" i="14"/>
  <c r="CF16" i="10"/>
  <c r="CF18" i="10" s="1"/>
  <c r="CG25" i="10"/>
  <c r="CG15" i="10" s="1"/>
  <c r="CG11" i="13"/>
  <c r="CG16" i="13"/>
  <c r="CG20" i="13"/>
  <c r="CH13" i="13"/>
  <c r="CH9" i="13"/>
  <c r="CH25" i="13" s="1"/>
  <c r="CH15" i="13" s="1"/>
  <c r="CE19" i="13"/>
  <c r="CE22" i="13" s="1"/>
  <c r="CE18" i="13"/>
  <c r="CF18" i="13"/>
  <c r="CF19" i="13"/>
  <c r="CF22" i="13" s="1"/>
  <c r="CK10" i="13"/>
  <c r="CJ17" i="13"/>
  <c r="CK26" i="13"/>
  <c r="CL26" i="11"/>
  <c r="CL17" i="11" s="1"/>
  <c r="CI20" i="11"/>
  <c r="CI11" i="11"/>
  <c r="CJ13" i="11"/>
  <c r="CJ9" i="11" s="1"/>
  <c r="CG19" i="11"/>
  <c r="CG22" i="11" s="1"/>
  <c r="CG18" i="11"/>
  <c r="CM10" i="11"/>
  <c r="CH16" i="11"/>
  <c r="CI25" i="11"/>
  <c r="CI15" i="11" s="1"/>
  <c r="CJ17" i="10"/>
  <c r="CK10" i="10"/>
  <c r="CG20" i="10"/>
  <c r="CG11" i="10"/>
  <c r="CH13" i="10"/>
  <c r="CH9" i="10" s="1"/>
  <c r="CN17" i="5"/>
  <c r="CL20" i="5"/>
  <c r="CL11" i="5"/>
  <c r="CM13" i="5"/>
  <c r="CM9" i="5" s="1"/>
  <c r="CK16" i="5"/>
  <c r="CJ18" i="5"/>
  <c r="CJ19" i="5"/>
  <c r="CJ22" i="5" s="1"/>
  <c r="CP10" i="5"/>
  <c r="CL25" i="5"/>
  <c r="CL15" i="5" s="1"/>
  <c r="CH17" i="2"/>
  <c r="CI26" i="2"/>
  <c r="AL18" i="2"/>
  <c r="AL31" i="2" s="1"/>
  <c r="AM19" i="2"/>
  <c r="AM22" i="2" s="1"/>
  <c r="AM18" i="2"/>
  <c r="AK22" i="2"/>
  <c r="AN20" i="2"/>
  <c r="AN16" i="2"/>
  <c r="AN11" i="2"/>
  <c r="CG16" i="10" l="1"/>
  <c r="CM26" i="14"/>
  <c r="CM17" i="14" s="1"/>
  <c r="CF19" i="10"/>
  <c r="CF22" i="10" s="1"/>
  <c r="CK11" i="14"/>
  <c r="CK20" i="14"/>
  <c r="CL13" i="14"/>
  <c r="CL9" i="14" s="1"/>
  <c r="CI19" i="14"/>
  <c r="CI22" i="14" s="1"/>
  <c r="CI18" i="14"/>
  <c r="CJ16" i="14"/>
  <c r="CN10" i="14"/>
  <c r="CK25" i="14"/>
  <c r="CK15" i="14" s="1"/>
  <c r="CL10" i="13"/>
  <c r="CK17" i="13"/>
  <c r="CL26" i="13"/>
  <c r="CG18" i="13"/>
  <c r="CG19" i="13"/>
  <c r="CG22" i="13" s="1"/>
  <c r="CH11" i="13"/>
  <c r="CI13" i="13"/>
  <c r="CI9" i="13" s="1"/>
  <c r="CH16" i="13"/>
  <c r="CH20" i="13"/>
  <c r="CJ20" i="11"/>
  <c r="CJ11" i="11"/>
  <c r="CK13" i="11"/>
  <c r="CK9" i="11" s="1"/>
  <c r="CI16" i="11"/>
  <c r="CH19" i="11"/>
  <c r="CH22" i="11" s="1"/>
  <c r="CH18" i="11"/>
  <c r="CN10" i="11"/>
  <c r="CM26" i="11"/>
  <c r="CJ25" i="11"/>
  <c r="CJ15" i="11" s="1"/>
  <c r="CH25" i="10"/>
  <c r="CH15" i="10" s="1"/>
  <c r="CG18" i="10"/>
  <c r="CG19" i="10"/>
  <c r="CG22" i="10" s="1"/>
  <c r="CH11" i="10"/>
  <c r="CH20" i="10"/>
  <c r="CI13" i="10"/>
  <c r="CI9" i="10" s="1"/>
  <c r="CL10" i="10"/>
  <c r="CK26" i="10"/>
  <c r="CK17" i="10" s="1"/>
  <c r="CM20" i="5"/>
  <c r="CM11" i="5"/>
  <c r="CN13" i="5"/>
  <c r="CN9" i="5" s="1"/>
  <c r="CQ10" i="5"/>
  <c r="CP26" i="5"/>
  <c r="CQ26" i="5" s="1"/>
  <c r="CM25" i="5"/>
  <c r="CM15" i="5" s="1"/>
  <c r="CK19" i="5"/>
  <c r="CK22" i="5" s="1"/>
  <c r="CK18" i="5"/>
  <c r="CL16" i="5"/>
  <c r="CI17" i="2"/>
  <c r="CJ26" i="2"/>
  <c r="AN18" i="2"/>
  <c r="AN19" i="2"/>
  <c r="AO13" i="2"/>
  <c r="CN26" i="14" l="1"/>
  <c r="CN26" i="11"/>
  <c r="CH16" i="10"/>
  <c r="CH18" i="10" s="1"/>
  <c r="CL20" i="14"/>
  <c r="CL11" i="14"/>
  <c r="CM13" i="14"/>
  <c r="CM9" i="14" s="1"/>
  <c r="CN17" i="14"/>
  <c r="CO10" i="14"/>
  <c r="CO26" i="14" s="1"/>
  <c r="CK16" i="14"/>
  <c r="CJ19" i="14"/>
  <c r="CJ22" i="14" s="1"/>
  <c r="CJ18" i="14"/>
  <c r="CL25" i="14"/>
  <c r="CL15" i="14" s="1"/>
  <c r="CI25" i="10"/>
  <c r="CI15" i="10" s="1"/>
  <c r="CH19" i="13"/>
  <c r="CH22" i="13" s="1"/>
  <c r="CH18" i="13"/>
  <c r="CI25" i="13"/>
  <c r="CI15" i="13" s="1"/>
  <c r="CI11" i="13"/>
  <c r="CJ13" i="13"/>
  <c r="CJ9" i="13" s="1"/>
  <c r="CI20" i="13"/>
  <c r="CM10" i="13"/>
  <c r="CM26" i="13" s="1"/>
  <c r="CL17" i="13"/>
  <c r="CK20" i="11"/>
  <c r="CK11" i="11"/>
  <c r="CL13" i="11"/>
  <c r="CL9" i="11" s="1"/>
  <c r="CK25" i="11"/>
  <c r="CK15" i="11" s="1"/>
  <c r="CI18" i="11"/>
  <c r="CI19" i="11"/>
  <c r="CI22" i="11" s="1"/>
  <c r="CM17" i="11"/>
  <c r="CJ16" i="11"/>
  <c r="CN17" i="11"/>
  <c r="CO10" i="11"/>
  <c r="CI20" i="10"/>
  <c r="CJ13" i="10"/>
  <c r="CJ9" i="10" s="1"/>
  <c r="CI11" i="10"/>
  <c r="CM10" i="10"/>
  <c r="CL26" i="10"/>
  <c r="CL17" i="10" s="1"/>
  <c r="CP17" i="5"/>
  <c r="CN20" i="5"/>
  <c r="CN11" i="5"/>
  <c r="CO13" i="5"/>
  <c r="CO9" i="5" s="1"/>
  <c r="CL19" i="5"/>
  <c r="CL22" i="5" s="1"/>
  <c r="CL18" i="5"/>
  <c r="CM16" i="5"/>
  <c r="CQ17" i="5"/>
  <c r="CR10" i="5"/>
  <c r="CN25" i="5"/>
  <c r="CN15" i="5" s="1"/>
  <c r="CJ17" i="2"/>
  <c r="CK26" i="2"/>
  <c r="AN22" i="2"/>
  <c r="AO9" i="2"/>
  <c r="AO25" i="2"/>
  <c r="AO15" i="2" s="1"/>
  <c r="AO11" i="2"/>
  <c r="AP13" i="2"/>
  <c r="AP9" i="2" s="1"/>
  <c r="CI16" i="13" l="1"/>
  <c r="CL16" i="14"/>
  <c r="CL19" i="14" s="1"/>
  <c r="CL22" i="14" s="1"/>
  <c r="CH19" i="10"/>
  <c r="CH22" i="10" s="1"/>
  <c r="CI16" i="10"/>
  <c r="CI18" i="10" s="1"/>
  <c r="CM20" i="14"/>
  <c r="CM11" i="14"/>
  <c r="CN13" i="14"/>
  <c r="CN9" i="14" s="1"/>
  <c r="CK19" i="14"/>
  <c r="CK22" i="14" s="1"/>
  <c r="CK18" i="14"/>
  <c r="CM25" i="14"/>
  <c r="CM15" i="14" s="1"/>
  <c r="CO17" i="14"/>
  <c r="CP10" i="14"/>
  <c r="CJ25" i="10"/>
  <c r="CJ15" i="10" s="1"/>
  <c r="CJ25" i="13"/>
  <c r="CJ15" i="13" s="1"/>
  <c r="CI19" i="13"/>
  <c r="CI22" i="13" s="1"/>
  <c r="CI18" i="13"/>
  <c r="CJ20" i="13"/>
  <c r="CK13" i="13"/>
  <c r="CK9" i="13" s="1"/>
  <c r="CJ11" i="13"/>
  <c r="CN10" i="13"/>
  <c r="CN26" i="13" s="1"/>
  <c r="CM17" i="13"/>
  <c r="CL20" i="11"/>
  <c r="CL11" i="11"/>
  <c r="CM13" i="11"/>
  <c r="CM9" i="11" s="1"/>
  <c r="CK16" i="11"/>
  <c r="CP10" i="11"/>
  <c r="CO26" i="11"/>
  <c r="CO17" i="11" s="1"/>
  <c r="CL25" i="11"/>
  <c r="CL15" i="11" s="1"/>
  <c r="CJ19" i="11"/>
  <c r="CJ22" i="11" s="1"/>
  <c r="CJ18" i="11"/>
  <c r="CN10" i="10"/>
  <c r="CJ20" i="10"/>
  <c r="CJ11" i="10"/>
  <c r="CK13" i="10"/>
  <c r="CK9" i="10" s="1"/>
  <c r="CM26" i="10"/>
  <c r="CM17" i="10" s="1"/>
  <c r="CO20" i="5"/>
  <c r="CO11" i="5"/>
  <c r="CP13" i="5"/>
  <c r="CP9" i="5" s="1"/>
  <c r="CO25" i="5"/>
  <c r="CO15" i="5" s="1"/>
  <c r="CN16" i="5"/>
  <c r="CS10" i="5"/>
  <c r="CR26" i="5"/>
  <c r="CM19" i="5"/>
  <c r="CM22" i="5" s="1"/>
  <c r="CM18" i="5"/>
  <c r="CL26" i="2"/>
  <c r="CK17" i="2"/>
  <c r="AO20" i="2"/>
  <c r="AO16" i="2"/>
  <c r="AP25" i="2"/>
  <c r="AP15" i="2" s="1"/>
  <c r="AP20" i="2"/>
  <c r="AP11" i="2"/>
  <c r="AQ13" i="2"/>
  <c r="AQ9" i="2" s="1"/>
  <c r="CS26" i="5" l="1"/>
  <c r="CS17" i="5" s="1"/>
  <c r="CL18" i="14"/>
  <c r="CJ16" i="10"/>
  <c r="CJ16" i="13"/>
  <c r="CK25" i="13"/>
  <c r="CK15" i="13" s="1"/>
  <c r="CI19" i="10"/>
  <c r="CI22" i="10" s="1"/>
  <c r="CN20" i="14"/>
  <c r="CN11" i="14"/>
  <c r="CO13" i="14"/>
  <c r="CO9" i="14" s="1"/>
  <c r="CQ10" i="14"/>
  <c r="CP26" i="14"/>
  <c r="CN25" i="14"/>
  <c r="CN15" i="14" s="1"/>
  <c r="CM16" i="14"/>
  <c r="CK25" i="10"/>
  <c r="CK15" i="10" s="1"/>
  <c r="CK11" i="13"/>
  <c r="CK20" i="13"/>
  <c r="CL13" i="13"/>
  <c r="CL9" i="13" s="1"/>
  <c r="CJ19" i="13"/>
  <c r="CJ22" i="13" s="1"/>
  <c r="CJ18" i="13"/>
  <c r="CO10" i="13"/>
  <c r="CN17" i="13"/>
  <c r="CP26" i="11"/>
  <c r="CP17" i="11" s="1"/>
  <c r="CM20" i="11"/>
  <c r="CM11" i="11"/>
  <c r="CN13" i="11"/>
  <c r="CN9" i="11" s="1"/>
  <c r="CM25" i="11"/>
  <c r="CM15" i="11" s="1"/>
  <c r="CK18" i="11"/>
  <c r="CK19" i="11"/>
  <c r="CK22" i="11" s="1"/>
  <c r="CL16" i="11"/>
  <c r="CQ10" i="11"/>
  <c r="CN26" i="10"/>
  <c r="CN17" i="10" s="1"/>
  <c r="CJ18" i="10"/>
  <c r="CJ19" i="10"/>
  <c r="CJ22" i="10" s="1"/>
  <c r="CK11" i="10"/>
  <c r="CK20" i="10"/>
  <c r="CL13" i="10"/>
  <c r="CL9" i="10" s="1"/>
  <c r="CK16" i="10"/>
  <c r="CO10" i="10"/>
  <c r="CP11" i="5"/>
  <c r="CP20" i="5"/>
  <c r="CQ13" i="5"/>
  <c r="CQ9" i="5" s="1"/>
  <c r="CR17" i="5"/>
  <c r="CN18" i="5"/>
  <c r="CN19" i="5"/>
  <c r="CN22" i="5" s="1"/>
  <c r="CT10" i="5"/>
  <c r="CO16" i="5"/>
  <c r="CP25" i="5"/>
  <c r="CP15" i="5" s="1"/>
  <c r="CL17" i="2"/>
  <c r="CM26" i="2"/>
  <c r="AP16" i="2"/>
  <c r="AP18" i="2" s="1"/>
  <c r="AQ20" i="2"/>
  <c r="AQ25" i="2"/>
  <c r="AQ15" i="2" s="1"/>
  <c r="AO19" i="2"/>
  <c r="AO18" i="2"/>
  <c r="AQ11" i="2"/>
  <c r="AR13" i="2"/>
  <c r="AR9" i="2" s="1"/>
  <c r="CL25" i="10" l="1"/>
  <c r="CL15" i="10" s="1"/>
  <c r="CL25" i="13"/>
  <c r="CL15" i="13" s="1"/>
  <c r="CQ26" i="14"/>
  <c r="CQ17" i="14" s="1"/>
  <c r="CK16" i="13"/>
  <c r="CP17" i="14"/>
  <c r="CO20" i="14"/>
  <c r="CO11" i="14"/>
  <c r="CP13" i="14"/>
  <c r="CP9" i="14" s="1"/>
  <c r="CM18" i="14"/>
  <c r="CM19" i="14"/>
  <c r="CM22" i="14" s="1"/>
  <c r="CN16" i="14"/>
  <c r="CR10" i="14"/>
  <c r="CO25" i="14"/>
  <c r="CO15" i="14" s="1"/>
  <c r="CP10" i="13"/>
  <c r="CK18" i="13"/>
  <c r="CK19" i="13"/>
  <c r="CK22" i="13" s="1"/>
  <c r="CL11" i="13"/>
  <c r="CL20" i="13"/>
  <c r="CM13" i="13"/>
  <c r="CM9" i="13" s="1"/>
  <c r="CL16" i="13"/>
  <c r="CO26" i="13"/>
  <c r="CN20" i="11"/>
  <c r="CN11" i="11"/>
  <c r="CO13" i="11"/>
  <c r="CO9" i="11" s="1"/>
  <c r="CM16" i="11"/>
  <c r="CR10" i="11"/>
  <c r="CQ26" i="11"/>
  <c r="CQ17" i="11" s="1"/>
  <c r="CL18" i="11"/>
  <c r="CL19" i="11"/>
  <c r="CL22" i="11" s="1"/>
  <c r="CN25" i="11"/>
  <c r="CN15" i="11" s="1"/>
  <c r="CK18" i="10"/>
  <c r="CK19" i="10"/>
  <c r="CK22" i="10" s="1"/>
  <c r="CL11" i="10"/>
  <c r="CL20" i="10"/>
  <c r="CM13" i="10"/>
  <c r="CM9" i="10" s="1"/>
  <c r="CM25" i="10" s="1"/>
  <c r="CM15" i="10" s="1"/>
  <c r="CL16" i="10"/>
  <c r="CP10" i="10"/>
  <c r="CO26" i="10"/>
  <c r="CQ20" i="5"/>
  <c r="CQ11" i="5"/>
  <c r="CR13" i="5"/>
  <c r="CR9" i="5" s="1"/>
  <c r="CU10" i="5"/>
  <c r="CT26" i="5"/>
  <c r="CO19" i="5"/>
  <c r="CO22" i="5" s="1"/>
  <c r="CO18" i="5"/>
  <c r="CP16" i="5"/>
  <c r="CQ25" i="5"/>
  <c r="CQ15" i="5" s="1"/>
  <c r="CN26" i="2"/>
  <c r="CM17" i="2"/>
  <c r="AP19" i="2"/>
  <c r="AP22" i="2" s="1"/>
  <c r="AR25" i="2"/>
  <c r="AR15" i="2" s="1"/>
  <c r="AQ16" i="2"/>
  <c r="AO22" i="2"/>
  <c r="AR20" i="2"/>
  <c r="AR11" i="2"/>
  <c r="AS13" i="2"/>
  <c r="AS9" i="2" s="1"/>
  <c r="CP26" i="13" l="1"/>
  <c r="CU26" i="5"/>
  <c r="CU17" i="5" s="1"/>
  <c r="CP26" i="10"/>
  <c r="CP20" i="14"/>
  <c r="CP11" i="14"/>
  <c r="CQ13" i="14"/>
  <c r="CQ9" i="14" s="1"/>
  <c r="CP25" i="14"/>
  <c r="CP15" i="14" s="1"/>
  <c r="CS10" i="14"/>
  <c r="CR26" i="14"/>
  <c r="CR17" i="14" s="1"/>
  <c r="CO16" i="14"/>
  <c r="CN18" i="14"/>
  <c r="CN19" i="14"/>
  <c r="CN22" i="14" s="1"/>
  <c r="CO17" i="10"/>
  <c r="CM11" i="13"/>
  <c r="CN13" i="13"/>
  <c r="CN9" i="13" s="1"/>
  <c r="CM20" i="13"/>
  <c r="CO17" i="13"/>
  <c r="CL18" i="13"/>
  <c r="CL19" i="13"/>
  <c r="CL22" i="13" s="1"/>
  <c r="CM25" i="13"/>
  <c r="CM15" i="13" s="1"/>
  <c r="CQ10" i="13"/>
  <c r="CQ26" i="13" s="1"/>
  <c r="CP17" i="13"/>
  <c r="CR26" i="11"/>
  <c r="CR17" i="11" s="1"/>
  <c r="CO20" i="11"/>
  <c r="CO11" i="11"/>
  <c r="CP13" i="11"/>
  <c r="CP9" i="11" s="1"/>
  <c r="CM19" i="11"/>
  <c r="CM22" i="11" s="1"/>
  <c r="CM18" i="11"/>
  <c r="CN16" i="11"/>
  <c r="CS10" i="11"/>
  <c r="CO25" i="11"/>
  <c r="CO15" i="11" s="1"/>
  <c r="CL19" i="10"/>
  <c r="CL22" i="10" s="1"/>
  <c r="CL18" i="10"/>
  <c r="CM20" i="10"/>
  <c r="CM11" i="10"/>
  <c r="CN13" i="10"/>
  <c r="CN9" i="10" s="1"/>
  <c r="CM16" i="10"/>
  <c r="CP17" i="10"/>
  <c r="CQ10" i="10"/>
  <c r="CT17" i="5"/>
  <c r="CR20" i="5"/>
  <c r="CR11" i="5"/>
  <c r="CS13" i="5"/>
  <c r="CS9" i="5" s="1"/>
  <c r="CP19" i="5"/>
  <c r="CP22" i="5" s="1"/>
  <c r="CP18" i="5"/>
  <c r="CQ16" i="5"/>
  <c r="CV10" i="5"/>
  <c r="CR25" i="5"/>
  <c r="CR15" i="5" s="1"/>
  <c r="CN17" i="2"/>
  <c r="CO26" i="2"/>
  <c r="AR16" i="2"/>
  <c r="AR19" i="2" s="1"/>
  <c r="AR22" i="2" s="1"/>
  <c r="AS25" i="2"/>
  <c r="AS15" i="2" s="1"/>
  <c r="AQ19" i="2"/>
  <c r="AQ18" i="2"/>
  <c r="AQ31" i="2" s="1"/>
  <c r="AS20" i="2"/>
  <c r="AS11" i="2"/>
  <c r="AT13" i="2"/>
  <c r="AT9" i="2" s="1"/>
  <c r="C16" i="2"/>
  <c r="C19" i="2" s="1"/>
  <c r="CN25" i="13" l="1"/>
  <c r="CN15" i="13" s="1"/>
  <c r="CM16" i="13"/>
  <c r="CS26" i="14"/>
  <c r="CN25" i="10"/>
  <c r="CN15" i="10" s="1"/>
  <c r="CQ20" i="14"/>
  <c r="CQ11" i="14"/>
  <c r="CR13" i="14"/>
  <c r="CR9" i="14" s="1"/>
  <c r="CS17" i="14"/>
  <c r="CT10" i="14"/>
  <c r="CP16" i="14"/>
  <c r="CO19" i="14"/>
  <c r="CO22" i="14" s="1"/>
  <c r="CO18" i="14"/>
  <c r="CQ25" i="14"/>
  <c r="CQ15" i="14" s="1"/>
  <c r="CM18" i="13"/>
  <c r="CM19" i="13"/>
  <c r="CM22" i="13" s="1"/>
  <c r="CR10" i="13"/>
  <c r="CR26" i="13" s="1"/>
  <c r="CQ17" i="13"/>
  <c r="CN16" i="13"/>
  <c r="CN20" i="13"/>
  <c r="CO13" i="13"/>
  <c r="CO9" i="13" s="1"/>
  <c r="CN11" i="13"/>
  <c r="CP20" i="11"/>
  <c r="CP11" i="11"/>
  <c r="CQ13" i="11"/>
  <c r="CQ9" i="11" s="1"/>
  <c r="CO16" i="11"/>
  <c r="CT10" i="11"/>
  <c r="CS26" i="11"/>
  <c r="CS17" i="11" s="1"/>
  <c r="CN19" i="11"/>
  <c r="CN22" i="11" s="1"/>
  <c r="CN18" i="11"/>
  <c r="CP25" i="11"/>
  <c r="CP15" i="11" s="1"/>
  <c r="CN11" i="10"/>
  <c r="CO13" i="10"/>
  <c r="CO9" i="10" s="1"/>
  <c r="CN20" i="10"/>
  <c r="CM19" i="10"/>
  <c r="CM22" i="10" s="1"/>
  <c r="CM18" i="10"/>
  <c r="CR10" i="10"/>
  <c r="CQ26" i="10"/>
  <c r="CS11" i="5"/>
  <c r="CS20" i="5"/>
  <c r="CT13" i="5"/>
  <c r="CT9" i="5" s="1"/>
  <c r="CW10" i="5"/>
  <c r="CR16" i="5"/>
  <c r="CV26" i="5"/>
  <c r="CQ19" i="5"/>
  <c r="CQ22" i="5" s="1"/>
  <c r="CQ18" i="5"/>
  <c r="CS25" i="5"/>
  <c r="CS15" i="5" s="1"/>
  <c r="CP26" i="2"/>
  <c r="CO17" i="2"/>
  <c r="AS16" i="2"/>
  <c r="AS18" i="2" s="1"/>
  <c r="AR18" i="2"/>
  <c r="AT25" i="2"/>
  <c r="AT15" i="2" s="1"/>
  <c r="AS19" i="2"/>
  <c r="AS22" i="2" s="1"/>
  <c r="C22" i="2"/>
  <c r="C7" i="7"/>
  <c r="AT20" i="2"/>
  <c r="AQ22" i="2"/>
  <c r="AT11" i="2"/>
  <c r="C18" i="2"/>
  <c r="CT26" i="14" l="1"/>
  <c r="CW26" i="5"/>
  <c r="CR26" i="10"/>
  <c r="CR17" i="10" s="1"/>
  <c r="CN16" i="10"/>
  <c r="CN19" i="10" s="1"/>
  <c r="CN22" i="10" s="1"/>
  <c r="CO25" i="10"/>
  <c r="CO15" i="10" s="1"/>
  <c r="CR20" i="14"/>
  <c r="CR16" i="14"/>
  <c r="CR11" i="14"/>
  <c r="CS13" i="14"/>
  <c r="CS9" i="14" s="1"/>
  <c r="CQ16" i="14"/>
  <c r="CP19" i="14"/>
  <c r="CP22" i="14" s="1"/>
  <c r="CP18" i="14"/>
  <c r="CR25" i="14"/>
  <c r="CR15" i="14" s="1"/>
  <c r="CT17" i="14"/>
  <c r="CU10" i="14"/>
  <c r="CQ17" i="10"/>
  <c r="CO11" i="13"/>
  <c r="CO20" i="13"/>
  <c r="CP13" i="13"/>
  <c r="CP9" i="13" s="1"/>
  <c r="CN19" i="13"/>
  <c r="CN22" i="13" s="1"/>
  <c r="CN18" i="13"/>
  <c r="CO25" i="13"/>
  <c r="CO15" i="13" s="1"/>
  <c r="CS10" i="13"/>
  <c r="CS26" i="13" s="1"/>
  <c r="CR17" i="13"/>
  <c r="CT26" i="11"/>
  <c r="CT17" i="11" s="1"/>
  <c r="CQ20" i="11"/>
  <c r="CQ11" i="11"/>
  <c r="CR13" i="11"/>
  <c r="CR9" i="11" s="1"/>
  <c r="CO19" i="11"/>
  <c r="CO22" i="11" s="1"/>
  <c r="CO18" i="11"/>
  <c r="CP16" i="11"/>
  <c r="CU10" i="11"/>
  <c r="CQ25" i="11"/>
  <c r="CQ15" i="11" s="1"/>
  <c r="CO20" i="10"/>
  <c r="CO11" i="10"/>
  <c r="CP13" i="10"/>
  <c r="CP9" i="10" s="1"/>
  <c r="CS10" i="10"/>
  <c r="CV17" i="5"/>
  <c r="CT20" i="5"/>
  <c r="CT11" i="5"/>
  <c r="CU13" i="5"/>
  <c r="CU9" i="5" s="1"/>
  <c r="CS16" i="5"/>
  <c r="CR18" i="5"/>
  <c r="CR19" i="5"/>
  <c r="CR22" i="5" s="1"/>
  <c r="CW17" i="5"/>
  <c r="CT25" i="5"/>
  <c r="CT15" i="5" s="1"/>
  <c r="CQ26" i="2"/>
  <c r="CP17" i="2"/>
  <c r="AT16" i="2"/>
  <c r="AT19" i="2" s="1"/>
  <c r="AT22" i="2" s="1"/>
  <c r="B6" i="7"/>
  <c r="C31" i="2"/>
  <c r="AU13" i="2"/>
  <c r="AU9" i="2" s="1"/>
  <c r="B7" i="7"/>
  <c r="CP25" i="13" l="1"/>
  <c r="CP15" i="13" s="1"/>
  <c r="AV13" i="2"/>
  <c r="AV9" i="2" s="1"/>
  <c r="AU11" i="2"/>
  <c r="AU20" i="2"/>
  <c r="CO16" i="13"/>
  <c r="CO18" i="13" s="1"/>
  <c r="CU26" i="11"/>
  <c r="CO16" i="10"/>
  <c r="CO18" i="10" s="1"/>
  <c r="CN18" i="10"/>
  <c r="CS20" i="14"/>
  <c r="CS11" i="14"/>
  <c r="CT13" i="14"/>
  <c r="CT9" i="14" s="1"/>
  <c r="CQ19" i="14"/>
  <c r="CQ22" i="14" s="1"/>
  <c r="CQ18" i="14"/>
  <c r="CU26" i="14"/>
  <c r="CU17" i="14" s="1"/>
  <c r="CR19" i="14"/>
  <c r="CR22" i="14" s="1"/>
  <c r="CR18" i="14"/>
  <c r="CS25" i="14"/>
  <c r="CS15" i="14" s="1"/>
  <c r="CP11" i="13"/>
  <c r="CP20" i="13"/>
  <c r="CQ13" i="13"/>
  <c r="CQ9" i="13" s="1"/>
  <c r="CP16" i="13"/>
  <c r="CT10" i="13"/>
  <c r="CS17" i="13"/>
  <c r="CR20" i="11"/>
  <c r="CR11" i="11"/>
  <c r="CS13" i="11"/>
  <c r="CS9" i="11" s="1"/>
  <c r="CQ16" i="11"/>
  <c r="CU17" i="11"/>
  <c r="CP19" i="11"/>
  <c r="CP22" i="11" s="1"/>
  <c r="CP18" i="11"/>
  <c r="CR25" i="11"/>
  <c r="CR15" i="11" s="1"/>
  <c r="CP25" i="10"/>
  <c r="CP15" i="10" s="1"/>
  <c r="CT10" i="10"/>
  <c r="CP11" i="10"/>
  <c r="CQ13" i="10"/>
  <c r="CQ9" i="10" s="1"/>
  <c r="CP20" i="10"/>
  <c r="CS26" i="10"/>
  <c r="CS17" i="10" s="1"/>
  <c r="CU20" i="5"/>
  <c r="CU11" i="5"/>
  <c r="CV13" i="5"/>
  <c r="CV9" i="5" s="1"/>
  <c r="CU25" i="5"/>
  <c r="CU15" i="5" s="1"/>
  <c r="CS19" i="5"/>
  <c r="CS22" i="5" s="1"/>
  <c r="CS18" i="5"/>
  <c r="CT16" i="5"/>
  <c r="CR26" i="2"/>
  <c r="CQ17" i="2"/>
  <c r="AT18" i="2"/>
  <c r="AU25" i="2"/>
  <c r="CQ25" i="13" l="1"/>
  <c r="CQ15" i="13" s="1"/>
  <c r="CO19" i="10"/>
  <c r="CO22" i="10" s="1"/>
  <c r="CO19" i="13"/>
  <c r="CO22" i="13" s="1"/>
  <c r="AV11" i="2"/>
  <c r="AV20" i="2"/>
  <c r="AW13" i="2"/>
  <c r="AW9" i="2"/>
  <c r="CT20" i="14"/>
  <c r="CT11" i="14"/>
  <c r="CU13" i="14"/>
  <c r="CU9" i="14" s="1"/>
  <c r="CT25" i="14"/>
  <c r="CT15" i="14" s="1"/>
  <c r="CS16" i="14"/>
  <c r="CP16" i="10"/>
  <c r="CP18" i="10" s="1"/>
  <c r="CP18" i="13"/>
  <c r="CP19" i="13"/>
  <c r="CP22" i="13" s="1"/>
  <c r="CU10" i="13"/>
  <c r="CQ16" i="13"/>
  <c r="CR13" i="13"/>
  <c r="CR9" i="13" s="1"/>
  <c r="CQ11" i="13"/>
  <c r="CQ20" i="13"/>
  <c r="CT26" i="13"/>
  <c r="CT17" i="13" s="1"/>
  <c r="CR16" i="11"/>
  <c r="CR19" i="11" s="1"/>
  <c r="CR22" i="11" s="1"/>
  <c r="CS20" i="11"/>
  <c r="CS11" i="11"/>
  <c r="CT13" i="11"/>
  <c r="CT9" i="11" s="1"/>
  <c r="CS25" i="11"/>
  <c r="CS15" i="11" s="1"/>
  <c r="CQ18" i="11"/>
  <c r="CQ19" i="11"/>
  <c r="CQ22" i="11" s="1"/>
  <c r="CQ25" i="10"/>
  <c r="CQ15" i="10" s="1"/>
  <c r="CQ20" i="10"/>
  <c r="CR13" i="10"/>
  <c r="CR9" i="10" s="1"/>
  <c r="CQ11" i="10"/>
  <c r="CT26" i="10"/>
  <c r="CT17" i="10" s="1"/>
  <c r="CU10" i="10"/>
  <c r="CV20" i="5"/>
  <c r="CV11" i="5"/>
  <c r="CW13" i="5"/>
  <c r="CW9" i="5" s="1"/>
  <c r="CV25" i="5"/>
  <c r="CV15" i="5" s="1"/>
  <c r="CU16" i="5"/>
  <c r="CT19" i="5"/>
  <c r="CT22" i="5" s="1"/>
  <c r="CT18" i="5"/>
  <c r="AU15" i="2"/>
  <c r="AV25" i="2"/>
  <c r="AU16" i="2"/>
  <c r="CS26" i="2"/>
  <c r="CR17" i="2"/>
  <c r="F5" i="7"/>
  <c r="C23" i="16" s="1"/>
  <c r="B15" i="7"/>
  <c r="CU26" i="13" l="1"/>
  <c r="CU17" i="13" s="1"/>
  <c r="AX13" i="2"/>
  <c r="AX9" i="2" s="1"/>
  <c r="AW20" i="2"/>
  <c r="AW11" i="2"/>
  <c r="CP19" i="10"/>
  <c r="CP22" i="10" s="1"/>
  <c r="CR18" i="11"/>
  <c r="CQ16" i="10"/>
  <c r="CQ18" i="10" s="1"/>
  <c r="CU20" i="14"/>
  <c r="CU11" i="14"/>
  <c r="I14" i="15" s="1"/>
  <c r="CT16" i="14"/>
  <c r="CS19" i="14"/>
  <c r="CS22" i="14" s="1"/>
  <c r="CS18" i="14"/>
  <c r="CU25" i="14"/>
  <c r="CU15" i="14" s="1"/>
  <c r="CR25" i="10"/>
  <c r="CR15" i="10" s="1"/>
  <c r="CQ18" i="13"/>
  <c r="CQ19" i="13"/>
  <c r="CQ22" i="13" s="1"/>
  <c r="CR11" i="13"/>
  <c r="CR20" i="13"/>
  <c r="CS13" i="13"/>
  <c r="CS9" i="13" s="1"/>
  <c r="CR25" i="13"/>
  <c r="CR15" i="13" s="1"/>
  <c r="CT20" i="11"/>
  <c r="CT11" i="11"/>
  <c r="CU13" i="11"/>
  <c r="CU9" i="11" s="1"/>
  <c r="CS16" i="11"/>
  <c r="CT25" i="11"/>
  <c r="CT15" i="11" s="1"/>
  <c r="CR11" i="10"/>
  <c r="CS13" i="10"/>
  <c r="CS9" i="10" s="1"/>
  <c r="CR20" i="10"/>
  <c r="CU26" i="10"/>
  <c r="CU17" i="10" s="1"/>
  <c r="CW20" i="5"/>
  <c r="CW11" i="5"/>
  <c r="I14" i="7" s="1"/>
  <c r="CU19" i="5"/>
  <c r="CU22" i="5" s="1"/>
  <c r="CU18" i="5"/>
  <c r="CV16" i="5"/>
  <c r="CW25" i="5"/>
  <c r="CW15" i="5" s="1"/>
  <c r="CS17" i="2"/>
  <c r="CT26" i="2"/>
  <c r="AU19" i="2"/>
  <c r="AU22" i="2" s="1"/>
  <c r="AU18" i="2"/>
  <c r="AW25" i="2"/>
  <c r="AV15" i="2"/>
  <c r="AV16" i="2"/>
  <c r="B16" i="7"/>
  <c r="E31" i="5"/>
  <c r="B17" i="7"/>
  <c r="CQ19" i="10" l="1"/>
  <c r="CQ22" i="10" s="1"/>
  <c r="AY13" i="2"/>
  <c r="AY9" i="2" s="1"/>
  <c r="AX20" i="2"/>
  <c r="AX11" i="2"/>
  <c r="CR16" i="10"/>
  <c r="CT19" i="14"/>
  <c r="CT22" i="14" s="1"/>
  <c r="CT18" i="14"/>
  <c r="CU16" i="14"/>
  <c r="CS25" i="10"/>
  <c r="CS15" i="10" s="1"/>
  <c r="CR16" i="13"/>
  <c r="CS11" i="13"/>
  <c r="CS20" i="13"/>
  <c r="CT13" i="13"/>
  <c r="CT9" i="13" s="1"/>
  <c r="CS25" i="13"/>
  <c r="CS15" i="13" s="1"/>
  <c r="CU20" i="11"/>
  <c r="CU11" i="11"/>
  <c r="I14" i="12" s="1"/>
  <c r="CS18" i="11"/>
  <c r="CS19" i="11"/>
  <c r="CS22" i="11" s="1"/>
  <c r="CT16" i="11"/>
  <c r="CU25" i="11"/>
  <c r="CU15" i="11" s="1"/>
  <c r="CR19" i="10"/>
  <c r="CR22" i="10" s="1"/>
  <c r="CR18" i="10"/>
  <c r="CT13" i="10"/>
  <c r="CT9" i="10" s="1"/>
  <c r="CS11" i="10"/>
  <c r="CS20" i="10"/>
  <c r="CV19" i="5"/>
  <c r="CV22" i="5" s="1"/>
  <c r="CV18" i="5"/>
  <c r="CW16" i="5"/>
  <c r="AV19" i="2"/>
  <c r="AV18" i="2"/>
  <c r="AW15" i="2"/>
  <c r="AX25" i="2"/>
  <c r="AW16" i="2"/>
  <c r="CU26" i="2"/>
  <c r="CU17" i="2" s="1"/>
  <c r="CT17" i="2"/>
  <c r="F7" i="7"/>
  <c r="G7" i="7" s="1"/>
  <c r="C10" i="16" s="1"/>
  <c r="AU31" i="2"/>
  <c r="F6" i="7"/>
  <c r="E23" i="16" s="1"/>
  <c r="G23" i="16" s="1"/>
  <c r="B29" i="7"/>
  <c r="B22" i="7"/>
  <c r="AY20" i="2" l="1"/>
  <c r="AY11" i="2"/>
  <c r="AZ13" i="2"/>
  <c r="AZ9" i="2" s="1"/>
  <c r="AV22" i="2"/>
  <c r="CS16" i="10"/>
  <c r="CS19" i="10" s="1"/>
  <c r="CS22" i="10" s="1"/>
  <c r="CU18" i="14"/>
  <c r="I15" i="15" s="1"/>
  <c r="CU19" i="14"/>
  <c r="CT25" i="10"/>
  <c r="CT15" i="10" s="1"/>
  <c r="CS16" i="13"/>
  <c r="CT25" i="13"/>
  <c r="CT15" i="13" s="1"/>
  <c r="CU13" i="13"/>
  <c r="CU9" i="13" s="1"/>
  <c r="CT11" i="13"/>
  <c r="CT20" i="13"/>
  <c r="CT16" i="13"/>
  <c r="CU25" i="13"/>
  <c r="CU15" i="13" s="1"/>
  <c r="CR18" i="13"/>
  <c r="CR19" i="13"/>
  <c r="CR22" i="13" s="1"/>
  <c r="CT18" i="11"/>
  <c r="CT19" i="11"/>
  <c r="CT22" i="11" s="1"/>
  <c r="CU16" i="11"/>
  <c r="CU13" i="10"/>
  <c r="CU9" i="10" s="1"/>
  <c r="CT11" i="10"/>
  <c r="CT20" i="10"/>
  <c r="CW19" i="5"/>
  <c r="CW18" i="5"/>
  <c r="I15" i="7" s="1"/>
  <c r="AX15" i="2"/>
  <c r="AY25" i="2"/>
  <c r="AX16" i="2"/>
  <c r="AW19" i="2"/>
  <c r="AW22" i="2" s="1"/>
  <c r="AW18" i="2"/>
  <c r="CS18" i="10" l="1"/>
  <c r="CW22" i="5"/>
  <c r="I16" i="7"/>
  <c r="AZ20" i="2"/>
  <c r="AZ11" i="2"/>
  <c r="BA13" i="2"/>
  <c r="BA9" i="2" s="1"/>
  <c r="CU22" i="14"/>
  <c r="I16" i="15"/>
  <c r="CT16" i="10"/>
  <c r="CU25" i="10"/>
  <c r="CU15" i="10" s="1"/>
  <c r="CT18" i="13"/>
  <c r="CT19" i="13"/>
  <c r="CT22" i="13" s="1"/>
  <c r="CU11" i="13"/>
  <c r="I5" i="15" s="1"/>
  <c r="CU20" i="13"/>
  <c r="CU16" i="13"/>
  <c r="CS19" i="13"/>
  <c r="CS22" i="13" s="1"/>
  <c r="CS18" i="13"/>
  <c r="CU19" i="11"/>
  <c r="CU18" i="11"/>
  <c r="I15" i="12" s="1"/>
  <c r="CT19" i="10"/>
  <c r="CT22" i="10" s="1"/>
  <c r="CT18" i="10"/>
  <c r="CU11" i="10"/>
  <c r="I5" i="12" s="1"/>
  <c r="CU20" i="10"/>
  <c r="AX18" i="2"/>
  <c r="AX19" i="2"/>
  <c r="AX22" i="2" s="1"/>
  <c r="AY15" i="2"/>
  <c r="AZ25" i="2"/>
  <c r="AY16" i="2"/>
  <c r="C8" i="7"/>
  <c r="I17" i="7" l="1"/>
  <c r="CX22" i="5"/>
  <c r="CU16" i="10"/>
  <c r="CU22" i="11"/>
  <c r="I16" i="12"/>
  <c r="BB13" i="2"/>
  <c r="BB9" i="2" s="1"/>
  <c r="BA20" i="2"/>
  <c r="BA11" i="2"/>
  <c r="I17" i="15"/>
  <c r="CV22" i="14"/>
  <c r="CU18" i="13"/>
  <c r="I6" i="15" s="1"/>
  <c r="CU19" i="13"/>
  <c r="CU18" i="10"/>
  <c r="I6" i="12" s="1"/>
  <c r="CU19" i="10"/>
  <c r="AY19" i="2"/>
  <c r="AY22" i="2" s="1"/>
  <c r="AY18" i="2"/>
  <c r="AZ15" i="2"/>
  <c r="AZ16" i="2"/>
  <c r="BA25" i="2"/>
  <c r="C15" i="7"/>
  <c r="I17" i="12" l="1"/>
  <c r="CV22" i="11"/>
  <c r="CU22" i="13"/>
  <c r="I7" i="15"/>
  <c r="BB20" i="2"/>
  <c r="BC13" i="2"/>
  <c r="BC9" i="2" s="1"/>
  <c r="BB11" i="2"/>
  <c r="CU22" i="10"/>
  <c r="I7" i="12"/>
  <c r="BA15" i="2"/>
  <c r="BB25" i="2"/>
  <c r="BA16" i="2"/>
  <c r="AZ19" i="2"/>
  <c r="AZ22" i="2" s="1"/>
  <c r="AZ18" i="2"/>
  <c r="C16" i="7"/>
  <c r="J31" i="5"/>
  <c r="C22" i="7"/>
  <c r="C17" i="7"/>
  <c r="BC11" i="2" l="1"/>
  <c r="BD13" i="2"/>
  <c r="BD9" i="2" s="1"/>
  <c r="BC20" i="2"/>
  <c r="I8" i="15"/>
  <c r="I19" i="15" s="1"/>
  <c r="CV22" i="13"/>
  <c r="CV22" i="10"/>
  <c r="I8" i="12"/>
  <c r="I19" i="12" s="1"/>
  <c r="BA18" i="2"/>
  <c r="BA19" i="2"/>
  <c r="BA22" i="2" s="1"/>
  <c r="BB15" i="2"/>
  <c r="BB16" i="2"/>
  <c r="BC25" i="2"/>
  <c r="BE13" i="2" l="1"/>
  <c r="BE9" i="2" s="1"/>
  <c r="BD20" i="2"/>
  <c r="BD11" i="2"/>
  <c r="BC15" i="2"/>
  <c r="BD25" i="2"/>
  <c r="BC16" i="2"/>
  <c r="BB18" i="2"/>
  <c r="BB19" i="2"/>
  <c r="BB22" i="2" s="1"/>
  <c r="BE20" i="2" l="1"/>
  <c r="BF13" i="2"/>
  <c r="BF9" i="2" s="1"/>
  <c r="BE11" i="2"/>
  <c r="BC19" i="2"/>
  <c r="BC22" i="2" s="1"/>
  <c r="BC18" i="2"/>
  <c r="BD15" i="2"/>
  <c r="BE25" i="2"/>
  <c r="BD16" i="2"/>
  <c r="N31" i="5"/>
  <c r="BG13" i="2" l="1"/>
  <c r="BG9" i="2" s="1"/>
  <c r="BF20" i="2"/>
  <c r="BF11" i="2"/>
  <c r="BD19" i="2"/>
  <c r="BD22" i="2" s="1"/>
  <c r="BD18" i="2"/>
  <c r="BE15" i="2"/>
  <c r="BE16" i="2"/>
  <c r="BF25" i="2"/>
  <c r="BG20" i="2" l="1"/>
  <c r="BH13" i="2"/>
  <c r="BH9" i="2" s="1"/>
  <c r="BG11" i="2"/>
  <c r="BF15" i="2"/>
  <c r="BG25" i="2"/>
  <c r="BF16" i="2"/>
  <c r="BE19" i="2"/>
  <c r="BE22" i="2" s="1"/>
  <c r="BE18" i="2"/>
  <c r="BH20" i="2" l="1"/>
  <c r="BI13" i="2"/>
  <c r="BI9" i="2" s="1"/>
  <c r="BH11" i="2"/>
  <c r="BF19" i="2"/>
  <c r="BF22" i="2" s="1"/>
  <c r="BF18" i="2"/>
  <c r="BG15" i="2"/>
  <c r="BH25" i="2"/>
  <c r="BG16" i="2"/>
  <c r="BI20" i="2" l="1"/>
  <c r="BI11" i="2"/>
  <c r="BJ13" i="2"/>
  <c r="BJ9" i="2" s="1"/>
  <c r="BH15" i="2"/>
  <c r="BH16" i="2"/>
  <c r="BI25" i="2"/>
  <c r="BG19" i="2"/>
  <c r="BG22" i="2" s="1"/>
  <c r="BG18" i="2"/>
  <c r="BJ20" i="2" l="1"/>
  <c r="BK13" i="2"/>
  <c r="BK9" i="2" s="1"/>
  <c r="BJ11" i="2"/>
  <c r="BI15" i="2"/>
  <c r="BJ25" i="2"/>
  <c r="BI16" i="2"/>
  <c r="BH18" i="2"/>
  <c r="BH19" i="2"/>
  <c r="BH22" i="2" s="1"/>
  <c r="S31" i="5"/>
  <c r="BK20" i="2" l="1"/>
  <c r="BK11" i="2"/>
  <c r="BL13" i="2"/>
  <c r="BL9" i="2" s="1"/>
  <c r="BI19" i="2"/>
  <c r="BI22" i="2" s="1"/>
  <c r="BI18" i="2"/>
  <c r="BJ15" i="2"/>
  <c r="BJ16" i="2"/>
  <c r="BK25" i="2"/>
  <c r="BL11" i="2" l="1"/>
  <c r="BL20" i="2"/>
  <c r="BM13" i="2"/>
  <c r="BM9" i="2" s="1"/>
  <c r="BK15" i="2"/>
  <c r="BK16" i="2"/>
  <c r="BL25" i="2"/>
  <c r="BJ19" i="2"/>
  <c r="BJ22" i="2" s="1"/>
  <c r="BJ18" i="2"/>
  <c r="BM20" i="2" l="1"/>
  <c r="BM11" i="2"/>
  <c r="BN13" i="2"/>
  <c r="BN9" i="2" s="1"/>
  <c r="BL15" i="2"/>
  <c r="BM25" i="2"/>
  <c r="BL16" i="2"/>
  <c r="BK19" i="2"/>
  <c r="BK22" i="2" s="1"/>
  <c r="BK18" i="2"/>
  <c r="D8" i="7"/>
  <c r="BN20" i="2" l="1"/>
  <c r="BO13" i="2"/>
  <c r="BO9" i="2" s="1"/>
  <c r="BN11" i="2"/>
  <c r="BL19" i="2"/>
  <c r="BL22" i="2" s="1"/>
  <c r="BL18" i="2"/>
  <c r="BM15" i="2"/>
  <c r="BN25" i="2"/>
  <c r="BM16" i="2"/>
  <c r="D15" i="7"/>
  <c r="BO20" i="2" l="1"/>
  <c r="BP13" i="2"/>
  <c r="BP9" i="2" s="1"/>
  <c r="BO11" i="2"/>
  <c r="BN15" i="2"/>
  <c r="BO25" i="2"/>
  <c r="BN16" i="2"/>
  <c r="BM19" i="2"/>
  <c r="BM22" i="2" s="1"/>
  <c r="BM18" i="2"/>
  <c r="D17" i="7"/>
  <c r="D16" i="7"/>
  <c r="D22" i="7"/>
  <c r="W31" i="5"/>
  <c r="BQ13" i="2" l="1"/>
  <c r="BQ9" i="2" s="1"/>
  <c r="BP11" i="2"/>
  <c r="BP20" i="2"/>
  <c r="BN19" i="2"/>
  <c r="BN22" i="2" s="1"/>
  <c r="BN18" i="2"/>
  <c r="BO15" i="2"/>
  <c r="BO16" i="2"/>
  <c r="BP25" i="2"/>
  <c r="BQ11" i="2" l="1"/>
  <c r="BQ20" i="2"/>
  <c r="BR13" i="2"/>
  <c r="BR9" i="2" s="1"/>
  <c r="BO19" i="2"/>
  <c r="BO22" i="2" s="1"/>
  <c r="BO18" i="2"/>
  <c r="BP15" i="2"/>
  <c r="BQ25" i="2"/>
  <c r="BP16" i="2"/>
  <c r="BR20" i="2" l="1"/>
  <c r="BR11" i="2"/>
  <c r="BS13" i="2"/>
  <c r="BS9" i="2" s="1"/>
  <c r="BP18" i="2"/>
  <c r="BP19" i="2"/>
  <c r="BP22" i="2" s="1"/>
  <c r="BQ15" i="2"/>
  <c r="BQ16" i="2"/>
  <c r="BR25" i="2"/>
  <c r="AA31" i="5"/>
  <c r="BT13" i="2" l="1"/>
  <c r="BT9" i="2" s="1"/>
  <c r="BS11" i="2"/>
  <c r="BS20" i="2"/>
  <c r="BR15" i="2"/>
  <c r="BS25" i="2"/>
  <c r="BR16" i="2"/>
  <c r="BQ19" i="2"/>
  <c r="BQ22" i="2" s="1"/>
  <c r="BQ18" i="2"/>
  <c r="BT11" i="2" l="1"/>
  <c r="BT20" i="2"/>
  <c r="BU13" i="2"/>
  <c r="BU9" i="2" s="1"/>
  <c r="BR18" i="2"/>
  <c r="BR19" i="2"/>
  <c r="BR22" i="2" s="1"/>
  <c r="BS15" i="2"/>
  <c r="BT25" i="2"/>
  <c r="BS16" i="2"/>
  <c r="BU11" i="2" l="1"/>
  <c r="BV13" i="2"/>
  <c r="BV9" i="2" s="1"/>
  <c r="BU20" i="2"/>
  <c r="BT15" i="2"/>
  <c r="BU25" i="2"/>
  <c r="BT16" i="2"/>
  <c r="BS19" i="2"/>
  <c r="BS22" i="2" s="1"/>
  <c r="BS18" i="2"/>
  <c r="BV20" i="2" l="1"/>
  <c r="BW13" i="2"/>
  <c r="BW9" i="2" s="1"/>
  <c r="BV11" i="2"/>
  <c r="BT18" i="2"/>
  <c r="BT19" i="2"/>
  <c r="BT22" i="2" s="1"/>
  <c r="BU15" i="2"/>
  <c r="BU16" i="2"/>
  <c r="BV25" i="2"/>
  <c r="BW20" i="2" l="1"/>
  <c r="BW11" i="2"/>
  <c r="BX13" i="2"/>
  <c r="BX9" i="2" s="1"/>
  <c r="BV15" i="2"/>
  <c r="BW25" i="2"/>
  <c r="BV16" i="2"/>
  <c r="BU19" i="2"/>
  <c r="BU22" i="2" s="1"/>
  <c r="BU18" i="2"/>
  <c r="AF31" i="5"/>
  <c r="BX20" i="2" l="1"/>
  <c r="BY13" i="2"/>
  <c r="BY9" i="2" s="1"/>
  <c r="BX11" i="2"/>
  <c r="BV19" i="2"/>
  <c r="BV22" i="2" s="1"/>
  <c r="BV18" i="2"/>
  <c r="BW15" i="2"/>
  <c r="BW16" i="2"/>
  <c r="BX25" i="2"/>
  <c r="BZ13" i="2" l="1"/>
  <c r="BZ9" i="2" s="1"/>
  <c r="BY20" i="2"/>
  <c r="BY11" i="2"/>
  <c r="BX15" i="2"/>
  <c r="BY25" i="2"/>
  <c r="BX16" i="2"/>
  <c r="BW18" i="2"/>
  <c r="BW19" i="2"/>
  <c r="BW22" i="2" s="1"/>
  <c r="BZ20" i="2" l="1"/>
  <c r="BZ11" i="2"/>
  <c r="CA13" i="2"/>
  <c r="CA9" i="2" s="1"/>
  <c r="BX18" i="2"/>
  <c r="BX19" i="2"/>
  <c r="BX22" i="2" s="1"/>
  <c r="BY15" i="2"/>
  <c r="BY16" i="2"/>
  <c r="BZ25" i="2"/>
  <c r="E8" i="7"/>
  <c r="CA11" i="2" l="1"/>
  <c r="CA20" i="2"/>
  <c r="CB13" i="2"/>
  <c r="CB9" i="2" s="1"/>
  <c r="BY19" i="2"/>
  <c r="BY22" i="2" s="1"/>
  <c r="BY18" i="2"/>
  <c r="BZ15" i="2"/>
  <c r="BZ16" i="2"/>
  <c r="CA25" i="2"/>
  <c r="E15" i="7"/>
  <c r="CC13" i="2" l="1"/>
  <c r="CC9" i="2" s="1"/>
  <c r="CB11" i="2"/>
  <c r="CB20" i="2"/>
  <c r="CA15" i="2"/>
  <c r="CA16" i="2"/>
  <c r="CB25" i="2"/>
  <c r="BZ18" i="2"/>
  <c r="BZ19" i="2"/>
  <c r="BZ22" i="2" s="1"/>
  <c r="E17" i="7"/>
  <c r="E16" i="7"/>
  <c r="AJ31" i="5"/>
  <c r="E22" i="7"/>
  <c r="CC20" i="2" l="1"/>
  <c r="CD13" i="2"/>
  <c r="CD9" i="2" s="1"/>
  <c r="CC11" i="2"/>
  <c r="CB15" i="2"/>
  <c r="CC25" i="2"/>
  <c r="CB16" i="2"/>
  <c r="CA19" i="2"/>
  <c r="CA22" i="2" s="1"/>
  <c r="CA18" i="2"/>
  <c r="CD20" i="2" l="1"/>
  <c r="CE13" i="2"/>
  <c r="CE9" i="2" s="1"/>
  <c r="CD11" i="2"/>
  <c r="CB19" i="2"/>
  <c r="CB22" i="2" s="1"/>
  <c r="CB18" i="2"/>
  <c r="CC15" i="2"/>
  <c r="CD25" i="2"/>
  <c r="CC16" i="2"/>
  <c r="CF13" i="2" l="1"/>
  <c r="CF9" i="2" s="1"/>
  <c r="CE20" i="2"/>
  <c r="CE11" i="2"/>
  <c r="CD15" i="2"/>
  <c r="CE25" i="2"/>
  <c r="CD16" i="2"/>
  <c r="CC19" i="2"/>
  <c r="CC22" i="2" s="1"/>
  <c r="CC18" i="2"/>
  <c r="AN31" i="5"/>
  <c r="CF20" i="2" l="1"/>
  <c r="CF11" i="2"/>
  <c r="CG13" i="2"/>
  <c r="CG9" i="2" s="1"/>
  <c r="CD18" i="2"/>
  <c r="CD19" i="2"/>
  <c r="CD22" i="2" s="1"/>
  <c r="CE15" i="2"/>
  <c r="CF25" i="2"/>
  <c r="CE16" i="2"/>
  <c r="CG20" i="2" l="1"/>
  <c r="CH13" i="2"/>
  <c r="CH9" i="2" s="1"/>
  <c r="CG11" i="2"/>
  <c r="CE19" i="2"/>
  <c r="CE22" i="2" s="1"/>
  <c r="CE18" i="2"/>
  <c r="CF15" i="2"/>
  <c r="CG25" i="2"/>
  <c r="CF16" i="2"/>
  <c r="CH20" i="2" l="1"/>
  <c r="CI13" i="2"/>
  <c r="CI9" i="2" s="1"/>
  <c r="CH11" i="2"/>
  <c r="CF18" i="2"/>
  <c r="CF19" i="2"/>
  <c r="CF22" i="2" s="1"/>
  <c r="CG15" i="2"/>
  <c r="CG16" i="2"/>
  <c r="CH25" i="2"/>
  <c r="CJ13" i="2" l="1"/>
  <c r="CJ9" i="2" s="1"/>
  <c r="CI20" i="2"/>
  <c r="CI11" i="2"/>
  <c r="CH15" i="2"/>
  <c r="CH16" i="2"/>
  <c r="CI25" i="2"/>
  <c r="CG19" i="2"/>
  <c r="CG22" i="2" s="1"/>
  <c r="CG18" i="2"/>
  <c r="CJ11" i="2" l="1"/>
  <c r="CK13" i="2"/>
  <c r="CK9" i="2" s="1"/>
  <c r="CJ20" i="2"/>
  <c r="CI15" i="2"/>
  <c r="CJ25" i="2"/>
  <c r="CI16" i="2"/>
  <c r="CH18" i="2"/>
  <c r="CH19" i="2"/>
  <c r="CH22" i="2" s="1"/>
  <c r="AS31" i="5"/>
  <c r="CK20" i="2" l="1"/>
  <c r="CK11" i="2"/>
  <c r="CL13" i="2"/>
  <c r="CL9" i="2" s="1"/>
  <c r="CI19" i="2"/>
  <c r="CI22" i="2" s="1"/>
  <c r="CI18" i="2"/>
  <c r="CJ15" i="2"/>
  <c r="CJ16" i="2"/>
  <c r="CK25" i="2"/>
  <c r="CL20" i="2" l="1"/>
  <c r="CM13" i="2"/>
  <c r="CM9" i="2" s="1"/>
  <c r="CL11" i="2"/>
  <c r="CK15" i="2"/>
  <c r="CK16" i="2"/>
  <c r="CL25" i="2"/>
  <c r="CJ19" i="2"/>
  <c r="CJ22" i="2" s="1"/>
  <c r="CJ18" i="2"/>
  <c r="C23" i="2"/>
  <c r="CM20" i="2" l="1"/>
  <c r="CM11" i="2"/>
  <c r="CN13" i="2"/>
  <c r="CN9" i="2" s="1"/>
  <c r="CL15" i="2"/>
  <c r="CL16" i="2"/>
  <c r="CM25" i="2"/>
  <c r="CK19" i="2"/>
  <c r="CK22" i="2" s="1"/>
  <c r="CK18" i="2"/>
  <c r="F8" i="7"/>
  <c r="G8" i="7" s="1"/>
  <c r="C4" i="16" s="1"/>
  <c r="CO13" i="2" l="1"/>
  <c r="CO9" i="2" s="1"/>
  <c r="CN11" i="2"/>
  <c r="CN20" i="2"/>
  <c r="CM15" i="2"/>
  <c r="CM16" i="2"/>
  <c r="CN25" i="2"/>
  <c r="CL18" i="2"/>
  <c r="CL19" i="2"/>
  <c r="CL22" i="2" s="1"/>
  <c r="AW31" i="5"/>
  <c r="CO20" i="2" l="1"/>
  <c r="CP13" i="2"/>
  <c r="CP9" i="2" s="1"/>
  <c r="CO11" i="2"/>
  <c r="CN15" i="2"/>
  <c r="CN16" i="2"/>
  <c r="CO25" i="2"/>
  <c r="CM19" i="2"/>
  <c r="CM22" i="2" s="1"/>
  <c r="CM18" i="2"/>
  <c r="F15" i="7"/>
  <c r="D29" i="7"/>
  <c r="F29" i="7" s="1"/>
  <c r="G29" i="7" s="1"/>
  <c r="C28" i="16" s="1"/>
  <c r="F16" i="7"/>
  <c r="G16" i="7" s="1"/>
  <c r="D10" i="16" s="1"/>
  <c r="E10" i="16" s="1"/>
  <c r="CP20" i="2" l="1"/>
  <c r="CQ13" i="2"/>
  <c r="CQ9" i="2" s="1"/>
  <c r="CP11" i="2"/>
  <c r="CO15" i="2"/>
  <c r="CP25" i="2"/>
  <c r="CO16" i="2"/>
  <c r="CN19" i="2"/>
  <c r="CN22" i="2" s="1"/>
  <c r="CN18" i="2"/>
  <c r="F17" i="7"/>
  <c r="G17" i="7" s="1"/>
  <c r="D4" i="16" s="1"/>
  <c r="E4" i="16" s="1"/>
  <c r="F4" i="16" s="1"/>
  <c r="F22" i="7"/>
  <c r="F23" i="16"/>
  <c r="H23" i="16" s="1"/>
  <c r="CR13" i="2" l="1"/>
  <c r="CR9" i="2" s="1"/>
  <c r="CQ20" i="2"/>
  <c r="CQ11" i="2"/>
  <c r="CO19" i="2"/>
  <c r="CO22" i="2" s="1"/>
  <c r="CO18" i="2"/>
  <c r="CP15" i="2"/>
  <c r="CQ25" i="2"/>
  <c r="CP16" i="2"/>
  <c r="B19" i="7"/>
  <c r="B20" i="7"/>
  <c r="CR20" i="2" l="1"/>
  <c r="CS13" i="2"/>
  <c r="CS9" i="2" s="1"/>
  <c r="CR11" i="2"/>
  <c r="CQ15" i="2"/>
  <c r="CR25" i="2"/>
  <c r="CQ16" i="2"/>
  <c r="CP19" i="2"/>
  <c r="CP22" i="2" s="1"/>
  <c r="CP18" i="2"/>
  <c r="CS20" i="2" l="1"/>
  <c r="CS11" i="2"/>
  <c r="CT13" i="2"/>
  <c r="CT9" i="2" s="1"/>
  <c r="CQ19" i="2"/>
  <c r="CQ22" i="2" s="1"/>
  <c r="CQ18" i="2"/>
  <c r="CR15" i="2"/>
  <c r="CS25" i="2"/>
  <c r="CR16" i="2"/>
  <c r="CT11" i="2" l="1"/>
  <c r="CU13" i="2"/>
  <c r="CU9" i="2" s="1"/>
  <c r="CT20" i="2"/>
  <c r="CS15" i="2"/>
  <c r="CT25" i="2"/>
  <c r="CS16" i="2"/>
  <c r="CR19" i="2"/>
  <c r="CR22" i="2" s="1"/>
  <c r="CR18" i="2"/>
  <c r="CU11" i="2" l="1"/>
  <c r="I5" i="7" s="1"/>
  <c r="CU20" i="2"/>
  <c r="CS19" i="2"/>
  <c r="CS22" i="2" s="1"/>
  <c r="CS18" i="2"/>
  <c r="CT15" i="2"/>
  <c r="CT16" i="2"/>
  <c r="CU25" i="2"/>
  <c r="CU15" i="2" l="1"/>
  <c r="CU16" i="2"/>
  <c r="CT18" i="2"/>
  <c r="CT19" i="2"/>
  <c r="CT22" i="2" s="1"/>
  <c r="CU19" i="2" l="1"/>
  <c r="CU18" i="2"/>
  <c r="I6" i="7" s="1"/>
  <c r="CU22" i="2" l="1"/>
  <c r="I7" i="7"/>
  <c r="I8" i="7" l="1"/>
  <c r="I19" i="7" s="1"/>
  <c r="CV22" i="2"/>
</calcChain>
</file>

<file path=xl/sharedStrings.xml><?xml version="1.0" encoding="utf-8"?>
<sst xmlns="http://schemas.openxmlformats.org/spreadsheetml/2006/main" count="1012" uniqueCount="147">
  <si>
    <t>Costo compra</t>
  </si>
  <si>
    <t>Costo capital</t>
  </si>
  <si>
    <t>Costo almacenamiento</t>
  </si>
  <si>
    <t>Costo transporte</t>
  </si>
  <si>
    <t>Costo total</t>
  </si>
  <si>
    <t>Datos de ingreso</t>
  </si>
  <si>
    <t>Precio proyectado en el horizonte</t>
  </si>
  <si>
    <t>Compras + C Gestión</t>
  </si>
  <si>
    <t>Inv Inicial</t>
  </si>
  <si>
    <t>Planeación</t>
  </si>
  <si>
    <t>Est Consumo</t>
  </si>
  <si>
    <t>Est Compras Baseline</t>
  </si>
  <si>
    <t>Material</t>
  </si>
  <si>
    <t>Compras</t>
  </si>
  <si>
    <t>Cantidad ofrecida</t>
  </si>
  <si>
    <t>Logística Abastecimiento</t>
  </si>
  <si>
    <t>C Gestión</t>
  </si>
  <si>
    <t>Precio Nacional</t>
  </si>
  <si>
    <t>Precio Importado</t>
  </si>
  <si>
    <t>Compra Nacional</t>
  </si>
  <si>
    <t>Compra Importado</t>
  </si>
  <si>
    <t>Consumo Importado</t>
  </si>
  <si>
    <t>Consumo Nacional</t>
  </si>
  <si>
    <t>Inventario Importado</t>
  </si>
  <si>
    <t>Inventario Nacional</t>
  </si>
  <si>
    <t>Inventario Total</t>
  </si>
  <si>
    <t>Consumo Total</t>
  </si>
  <si>
    <t>Costo Kg inventario Importado</t>
  </si>
  <si>
    <t>Costo Kg inventario Nacional</t>
  </si>
  <si>
    <t>Costo inventario Importado</t>
  </si>
  <si>
    <t>Costo inventario Nacional</t>
  </si>
  <si>
    <t>Inv Mínimo</t>
  </si>
  <si>
    <t>Inv Máximo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</si>
  <si>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</si>
  <si>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</si>
  <si>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</si>
  <si>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</si>
  <si>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</si>
  <si>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</si>
  <si>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</si>
  <si>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</si>
  <si>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</si>
  <si>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</si>
  <si>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</si>
  <si>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</si>
  <si>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</si>
  <si>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</si>
  <si>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</si>
  <si>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</si>
  <si>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</si>
  <si>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</si>
  <si>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</si>
  <si>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</si>
  <si>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</si>
  <si>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</si>
  <si>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</si>
  <si>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</si>
  <si>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</si>
  <si>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</si>
  <si>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</si>
  <si>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</si>
  <si>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</si>
  <si>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</si>
  <si>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</si>
  <si>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</si>
  <si>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</si>
  <si>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</si>
  <si>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</si>
  <si>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</si>
  <si>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</si>
  <si>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</si>
  <si>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</si>
  <si>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</si>
  <si>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</si>
  <si>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</si>
  <si>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</si>
  <si>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</si>
  <si>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</si>
  <si>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</si>
  <si>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Costo Total Inventario</t>
  </si>
  <si>
    <t>Costo Total</t>
  </si>
  <si>
    <t>Escenario Base</t>
  </si>
  <si>
    <t>Escenario Máx Nacional</t>
  </si>
  <si>
    <t>Costo Almacenamiento</t>
  </si>
  <si>
    <t>Costo Transporte</t>
  </si>
  <si>
    <t>Inventario máximo</t>
  </si>
  <si>
    <t>Inventario mínimo</t>
  </si>
  <si>
    <t>Costo capital EA</t>
  </si>
  <si>
    <t>Costo capital NM</t>
  </si>
  <si>
    <t>Valor</t>
  </si>
  <si>
    <t>Unidad</t>
  </si>
  <si>
    <t>$ / kg mes</t>
  </si>
  <si>
    <t>$ / kg</t>
  </si>
  <si>
    <t>semanas</t>
  </si>
  <si>
    <t>%</t>
  </si>
  <si>
    <t>Diferencia</t>
  </si>
  <si>
    <t>Mejor escenario</t>
  </si>
  <si>
    <t>Dif Inventario</t>
  </si>
  <si>
    <t>% Consumo Imp</t>
  </si>
  <si>
    <t>% Consumo Nal</t>
  </si>
  <si>
    <t>Costo Capital</t>
  </si>
  <si>
    <t>Cargas importadas</t>
  </si>
  <si>
    <t>Días inventarios (+)</t>
  </si>
  <si>
    <t>Costo consumo</t>
  </si>
  <si>
    <t>Tamaño carga</t>
  </si>
  <si>
    <t>kg</t>
  </si>
  <si>
    <t>Costo Capital Acum</t>
  </si>
  <si>
    <t>Costo Total Acum</t>
  </si>
  <si>
    <t>Consumo Base</t>
  </si>
  <si>
    <t>Of Nal Inicial</t>
  </si>
  <si>
    <t>Of Nal Propuesta</t>
  </si>
  <si>
    <t>% Consumo nacional</t>
  </si>
  <si>
    <t>Días inventario (+)</t>
  </si>
  <si>
    <t>Inventario fin de año</t>
  </si>
  <si>
    <t>Kg</t>
  </si>
  <si>
    <t>$</t>
  </si>
  <si>
    <t>Consumo (-)</t>
  </si>
  <si>
    <t>Consumo (+)</t>
  </si>
  <si>
    <t>Cambio consumo</t>
  </si>
  <si>
    <t>Diferencia $</t>
  </si>
  <si>
    <t>Diferencia %</t>
  </si>
  <si>
    <t>Semana 1</t>
  </si>
  <si>
    <t>Semana 2</t>
  </si>
  <si>
    <t>Semana 3</t>
  </si>
  <si>
    <t>Semana 4</t>
  </si>
  <si>
    <t>Semana 5</t>
  </si>
  <si>
    <t>Semana 6</t>
  </si>
  <si>
    <t>Cosumo medio Sm</t>
  </si>
  <si>
    <t>Particpa Nal</t>
  </si>
  <si>
    <t>Participa Importada</t>
  </si>
  <si>
    <t>Precio Nal</t>
  </si>
  <si>
    <t>Costo Consumo Producción</t>
  </si>
  <si>
    <t>Inventario</t>
  </si>
  <si>
    <t>Semanas</t>
  </si>
  <si>
    <t>Parametros</t>
  </si>
  <si>
    <t>Demanda</t>
  </si>
  <si>
    <t>Parametro</t>
  </si>
  <si>
    <t>Restricción</t>
  </si>
  <si>
    <t>Juego de Inventario</t>
  </si>
  <si>
    <t>Inv Transito</t>
  </si>
  <si>
    <t>VARIABLES</t>
  </si>
  <si>
    <t>VARIABLE</t>
  </si>
  <si>
    <t>Inventario * Tasa Interes</t>
  </si>
  <si>
    <t xml:space="preserve">Inventario * Costo de Almacenamiento </t>
  </si>
  <si>
    <t xml:space="preserve">Binario </t>
  </si>
  <si>
    <t>Precios</t>
  </si>
  <si>
    <t>Lo que debe entrar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</si>
</sst>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$&quot;\ * #,##0_-;\-&quot;$&quot;\ * #,##0_-;_-&quot;$&quot;\ * &quot;-&quot;_-;_-@_-"/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00"/>
    <numFmt numFmtId="165" formatCode="_-* #,##0.00_-;\-* #,##0.00_-;_-* &quot;-&quot;_-;_-@_-"/>
    <numFmt numFmtId="166" formatCode="0.000%"/>
    <numFmt numFmtId="167" formatCode="_-&quot;$&quot;\ * #,##0_-;\-&quot;$&quot;\ * #,##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41" fontId="0" fillId="0" borderId="0" xfId="1" applyFont="1"/>
    <xf numFmtId="41" fontId="0" fillId="2" borderId="0" xfId="1" applyFont="1" applyFill="1"/>
    <xf numFmtId="42" fontId="0" fillId="0" borderId="0" xfId="2" applyFont="1" applyFill="1"/>
    <xf numFmtId="42" fontId="0" fillId="0" borderId="0" xfId="2" applyFont="1"/>
    <xf numFmtId="0" fontId="0" fillId="3" borderId="0" xfId="0" applyFill="1"/>
    <xf numFmtId="42" fontId="0" fillId="3" borderId="0" xfId="2" applyFont="1" applyFill="1"/>
    <xf numFmtId="43" fontId="0" fillId="0" borderId="0" xfId="0" applyNumberFormat="1"/>
    <xf numFmtId="0" fontId="0" fillId="0" borderId="1" xfId="0" applyBorder="1" applyAlignment="1">
      <alignment horizontal="center"/>
    </xf>
    <xf numFmtId="41" fontId="0" fillId="0" borderId="1" xfId="0" applyNumberFormat="1" applyBorder="1" applyAlignment="1">
      <alignment horizontal="center"/>
    </xf>
    <xf numFmtId="42" fontId="0" fillId="0" borderId="1" xfId="0" applyNumberFormat="1" applyBorder="1" applyAlignment="1">
      <alignment horizontal="center"/>
    </xf>
    <xf numFmtId="41" fontId="0" fillId="0" borderId="1" xfId="1" applyFont="1" applyBorder="1" applyAlignment="1">
      <alignment horizontal="center"/>
    </xf>
    <xf numFmtId="42" fontId="0" fillId="0" borderId="1" xfId="2" applyFont="1" applyBorder="1"/>
    <xf numFmtId="42" fontId="0" fillId="0" borderId="1" xfId="2" applyFont="1" applyFill="1" applyBorder="1" applyAlignment="1">
      <alignment horizontal="center"/>
    </xf>
    <xf numFmtId="42" fontId="0" fillId="0" borderId="1" xfId="2" applyFont="1" applyBorder="1" applyAlignment="1">
      <alignment horizontal="center"/>
    </xf>
    <xf numFmtId="0" fontId="0" fillId="0" borderId="0" xfId="0" applyAlignment="1">
      <alignment horizontal="center"/>
    </xf>
    <xf numFmtId="43" fontId="0" fillId="0" borderId="1" xfId="0" applyNumberForma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41" fontId="2" fillId="5" borderId="1" xfId="1" applyFont="1" applyFill="1" applyBorder="1" applyAlignment="1">
      <alignment horizontal="center"/>
    </xf>
    <xf numFmtId="42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42" fontId="0" fillId="0" borderId="1" xfId="0" applyNumberFormat="1" applyBorder="1" applyAlignment="1">
      <alignment horizontal="center"/>
    </xf>
    <xf numFmtId="42" fontId="0" fillId="0" borderId="0" xfId="0" applyNumberFormat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3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1" fontId="0" fillId="0" borderId="0" xfId="1" applyFont="1" applyBorder="1" applyAlignment="1">
      <alignment horizontal="center"/>
    </xf>
    <xf numFmtId="42" fontId="0" fillId="0" borderId="0" xfId="0" applyNumberForma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41" fontId="0" fillId="9" borderId="1" xfId="1" applyFont="1" applyFill="1" applyBorder="1" applyAlignment="1">
      <alignment horizontal="center"/>
    </xf>
    <xf numFmtId="42" fontId="0" fillId="0" borderId="0" xfId="2" applyFont="1" applyAlignment="1">
      <alignment horizontal="center"/>
    </xf>
    <xf numFmtId="0" fontId="3" fillId="8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2" fontId="0" fillId="0" borderId="1" xfId="0" applyNumberFormat="1" applyBorder="1"/>
    <xf numFmtId="42" fontId="4" fillId="0" borderId="1" xfId="0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42" fontId="0" fillId="0" borderId="1" xfId="0" applyNumberFormat="1" applyBorder="1" applyAlignment="1">
      <alignment horizontal="center"/>
    </xf>
    <xf numFmtId="166" fontId="4" fillId="0" borderId="1" xfId="3" applyNumberFormat="1" applyFont="1" applyBorder="1"/>
    <xf numFmtId="42" fontId="0" fillId="0" borderId="0" xfId="0" applyNumberFormat="1"/>
    <xf numFmtId="167" fontId="0" fillId="0" borderId="0" xfId="4" applyNumberFormat="1" applyFont="1"/>
    <xf numFmtId="167" fontId="0" fillId="0" borderId="0" xfId="0" applyNumberFormat="1"/>
    <xf numFmtId="0" fontId="3" fillId="2" borderId="1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42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5" fillId="7" borderId="2" xfId="0" applyFont="1" applyFill="1" applyBorder="1" applyAlignment="1">
      <alignment horizontal="center"/>
    </xf>
  </cellXfs>
  <cellStyles count="5">
    <cellStyle name="Millares [0]" xfId="1" builtinId="6"/>
    <cellStyle name="Moneda" xfId="4" builtinId="4"/>
    <cellStyle name="Moneda [0]" xfId="2" builtinId="7"/>
    <cellStyle name="Normal" xfId="0" builtinId="0"/>
    <cellStyle name="Porcentaje" xfId="3" builtinId="5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9"/>
  <sheetViews>
    <sheetView workbookViewId="0">
      <selection activeCell="C1" sqref="A1:XFD1048576"/>
    </sheetView>
  </sheetViews>
  <sheetFormatPr baseColWidth="10" defaultRowHeight="15" x14ac:dyDescent="0.25"/>
  <cols>
    <col min="1" max="1" width="21.5703125" bestFit="1" customWidth="1"/>
    <col min="2" max="22" width="16.7109375" bestFit="1" customWidth="1"/>
    <col min="23" max="48" width="15.5703125" bestFit="1" customWidth="1"/>
  </cols>
  <sheetData>
    <row r="1" spans="1:48" x14ac:dyDescent="0.25"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</row>
    <row r="2" spans="1:48" x14ac:dyDescent="0.25">
      <c r="A2" s="5" t="s">
        <v>18</v>
      </c>
      <c r="C2" s="1">
        <v>15500</v>
      </c>
      <c r="D2" s="1">
        <v>18000</v>
      </c>
      <c r="E2" s="1">
        <v>10000</v>
      </c>
      <c r="F2" s="1">
        <v>18000</v>
      </c>
      <c r="G2" s="1">
        <v>18000</v>
      </c>
      <c r="H2" s="1">
        <v>18000</v>
      </c>
      <c r="I2" s="1">
        <v>14000</v>
      </c>
      <c r="J2">
        <v>18000</v>
      </c>
      <c r="K2">
        <v>18000</v>
      </c>
      <c r="L2">
        <v>18000</v>
      </c>
      <c r="M2">
        <v>18000</v>
      </c>
      <c r="N2">
        <v>18000</v>
      </c>
      <c r="O2">
        <v>18000</v>
      </c>
      <c r="P2">
        <v>18000</v>
      </c>
      <c r="Q2">
        <v>18000</v>
      </c>
      <c r="R2">
        <v>18000</v>
      </c>
      <c r="S2">
        <v>18000</v>
      </c>
      <c r="T2">
        <v>18000</v>
      </c>
      <c r="U2">
        <v>18000</v>
      </c>
      <c r="V2">
        <v>18000</v>
      </c>
      <c r="W2">
        <v>18000</v>
      </c>
      <c r="X2">
        <v>18000</v>
      </c>
      <c r="Y2">
        <v>18000</v>
      </c>
      <c r="Z2">
        <v>18000</v>
      </c>
      <c r="AA2">
        <v>18000</v>
      </c>
      <c r="AB2">
        <v>18000</v>
      </c>
      <c r="AC2">
        <v>18000</v>
      </c>
      <c r="AD2">
        <v>18000</v>
      </c>
      <c r="AE2">
        <v>18000</v>
      </c>
      <c r="AF2">
        <v>18000</v>
      </c>
      <c r="AG2">
        <v>18000</v>
      </c>
      <c r="AH2">
        <v>18000</v>
      </c>
      <c r="AI2">
        <v>18000</v>
      </c>
      <c r="AJ2">
        <v>18000</v>
      </c>
      <c r="AK2">
        <v>18000</v>
      </c>
      <c r="AL2">
        <v>18000</v>
      </c>
      <c r="AM2">
        <v>18000</v>
      </c>
      <c r="AN2">
        <v>18000</v>
      </c>
      <c r="AO2">
        <v>18000</v>
      </c>
      <c r="AP2">
        <v>18000</v>
      </c>
      <c r="AQ2">
        <v>18000</v>
      </c>
      <c r="AR2">
        <v>18000</v>
      </c>
      <c r="AS2">
        <v>18000</v>
      </c>
      <c r="AT2">
        <v>18000</v>
      </c>
      <c r="AU2">
        <v>18000</v>
      </c>
      <c r="AV2">
        <v>18000</v>
      </c>
    </row>
    <row r="3" spans="1:48" x14ac:dyDescent="0.25">
      <c r="A3" s="5" t="s">
        <v>17</v>
      </c>
      <c r="C3" s="1">
        <v>10000</v>
      </c>
      <c r="D3" s="1">
        <v>10000</v>
      </c>
      <c r="E3" s="1">
        <v>10000</v>
      </c>
      <c r="F3" s="1">
        <v>10000</v>
      </c>
      <c r="G3" s="1">
        <v>10000</v>
      </c>
      <c r="H3" s="1">
        <v>10000</v>
      </c>
      <c r="I3" s="1">
        <v>10000</v>
      </c>
      <c r="J3">
        <v>10000</v>
      </c>
      <c r="K3">
        <v>10000</v>
      </c>
      <c r="L3">
        <v>10000</v>
      </c>
      <c r="M3">
        <v>10000</v>
      </c>
      <c r="N3">
        <v>10000</v>
      </c>
      <c r="O3">
        <v>10000</v>
      </c>
      <c r="P3">
        <v>10000</v>
      </c>
      <c r="Q3">
        <v>10000</v>
      </c>
      <c r="R3">
        <v>10000</v>
      </c>
      <c r="S3">
        <v>10000</v>
      </c>
      <c r="T3">
        <v>10000</v>
      </c>
      <c r="U3">
        <v>10000</v>
      </c>
      <c r="V3">
        <v>10000</v>
      </c>
      <c r="W3">
        <v>10000</v>
      </c>
      <c r="X3">
        <v>10000</v>
      </c>
      <c r="Y3">
        <v>10000</v>
      </c>
      <c r="Z3">
        <v>10000</v>
      </c>
      <c r="AA3">
        <v>10000</v>
      </c>
      <c r="AB3">
        <v>10000</v>
      </c>
      <c r="AC3">
        <v>10000</v>
      </c>
      <c r="AD3">
        <v>10000</v>
      </c>
      <c r="AE3">
        <v>10000</v>
      </c>
      <c r="AF3">
        <v>10000</v>
      </c>
      <c r="AG3">
        <v>10000</v>
      </c>
      <c r="AH3">
        <v>10000</v>
      </c>
      <c r="AI3">
        <v>10000</v>
      </c>
      <c r="AJ3">
        <v>10000</v>
      </c>
      <c r="AK3">
        <v>10000</v>
      </c>
      <c r="AL3">
        <v>10000</v>
      </c>
      <c r="AM3">
        <v>10000</v>
      </c>
      <c r="AN3">
        <v>10000</v>
      </c>
      <c r="AO3">
        <v>10000</v>
      </c>
      <c r="AP3">
        <v>10000</v>
      </c>
      <c r="AQ3">
        <v>10000</v>
      </c>
      <c r="AR3">
        <v>10000</v>
      </c>
      <c r="AS3">
        <v>10000</v>
      </c>
      <c r="AT3">
        <v>10000</v>
      </c>
      <c r="AU3">
        <v>10000</v>
      </c>
      <c r="AV3">
        <v>10000</v>
      </c>
    </row>
    <row r="4" spans="1:48" x14ac:dyDescent="0.25">
      <c r="A4" s="5" t="s">
        <v>26</v>
      </c>
      <c r="C4" s="1">
        <v>390000</v>
      </c>
      <c r="D4" s="1">
        <v>390000</v>
      </c>
      <c r="E4" s="1">
        <v>390000</v>
      </c>
      <c r="F4" s="1">
        <v>390000</v>
      </c>
      <c r="G4" s="1">
        <v>390000</v>
      </c>
      <c r="H4" s="1">
        <v>390000</v>
      </c>
      <c r="I4" s="1">
        <v>390000</v>
      </c>
      <c r="J4">
        <v>390000</v>
      </c>
      <c r="K4">
        <v>390000</v>
      </c>
      <c r="L4">
        <v>390000</v>
      </c>
      <c r="M4">
        <v>390000</v>
      </c>
      <c r="N4">
        <v>390000</v>
      </c>
      <c r="O4">
        <v>390000</v>
      </c>
      <c r="P4">
        <v>390000</v>
      </c>
      <c r="Q4">
        <v>390000</v>
      </c>
      <c r="R4">
        <v>390000</v>
      </c>
      <c r="S4">
        <v>390000</v>
      </c>
      <c r="T4">
        <v>390000</v>
      </c>
      <c r="U4">
        <v>390000</v>
      </c>
      <c r="V4">
        <v>390000</v>
      </c>
      <c r="W4">
        <v>390000</v>
      </c>
      <c r="X4">
        <v>390000</v>
      </c>
      <c r="Y4">
        <v>390000</v>
      </c>
      <c r="Z4">
        <v>390000</v>
      </c>
      <c r="AA4">
        <v>390000</v>
      </c>
      <c r="AB4">
        <v>390000</v>
      </c>
      <c r="AC4">
        <v>390000</v>
      </c>
      <c r="AD4">
        <v>390000</v>
      </c>
      <c r="AE4">
        <v>390000</v>
      </c>
      <c r="AF4">
        <v>390000</v>
      </c>
      <c r="AG4">
        <v>390000</v>
      </c>
      <c r="AH4">
        <v>390000</v>
      </c>
      <c r="AI4">
        <v>390000</v>
      </c>
      <c r="AJ4">
        <v>390000</v>
      </c>
      <c r="AK4">
        <v>390000</v>
      </c>
      <c r="AL4">
        <v>390000</v>
      </c>
      <c r="AM4">
        <v>390000</v>
      </c>
      <c r="AN4">
        <v>390000</v>
      </c>
      <c r="AO4">
        <v>390000</v>
      </c>
      <c r="AP4">
        <v>390000</v>
      </c>
      <c r="AQ4">
        <v>390000</v>
      </c>
      <c r="AR4">
        <v>390000</v>
      </c>
      <c r="AS4">
        <v>390000</v>
      </c>
      <c r="AT4">
        <v>390000</v>
      </c>
      <c r="AU4">
        <v>390000</v>
      </c>
      <c r="AV4">
        <v>390000</v>
      </c>
    </row>
    <row r="5" spans="1:48" x14ac:dyDescent="0.25">
      <c r="A5" t="s">
        <v>21</v>
      </c>
      <c r="C5" s="1">
        <f>+C4-C6</f>
        <v>115000</v>
      </c>
      <c r="D5" s="1">
        <f t="shared" ref="D5:Q5" si="0">+D4-D6</f>
        <v>115000</v>
      </c>
      <c r="E5" s="1">
        <f t="shared" si="0"/>
        <v>115000</v>
      </c>
      <c r="F5" s="1">
        <f t="shared" si="0"/>
        <v>115000</v>
      </c>
      <c r="G5" s="1">
        <f t="shared" si="0"/>
        <v>115000</v>
      </c>
      <c r="H5" s="1">
        <f t="shared" si="0"/>
        <v>115000</v>
      </c>
      <c r="I5" s="1">
        <f t="shared" si="0"/>
        <v>115000</v>
      </c>
      <c r="J5" s="1">
        <f t="shared" si="0"/>
        <v>115000</v>
      </c>
      <c r="K5" s="1">
        <f t="shared" si="0"/>
        <v>113023.53673242079</v>
      </c>
      <c r="L5" s="1">
        <f t="shared" si="0"/>
        <v>48669.138425995479</v>
      </c>
      <c r="M5" s="1">
        <f t="shared" si="0"/>
        <v>56591.067212068534</v>
      </c>
      <c r="N5" s="1">
        <f t="shared" si="0"/>
        <v>46349.405319945188</v>
      </c>
      <c r="O5" s="1">
        <f t="shared" si="0"/>
        <v>51091.194927698409</v>
      </c>
      <c r="P5" s="1">
        <f t="shared" si="0"/>
        <v>47714.039830882219</v>
      </c>
      <c r="Q5" s="1">
        <f t="shared" si="0"/>
        <v>45859.956069311942</v>
      </c>
      <c r="R5" s="1">
        <f t="shared" ref="R5" si="1">+R4-R6</f>
        <v>45859.956069311942</v>
      </c>
      <c r="S5" s="1">
        <f t="shared" ref="S5" si="2">+S4-S6</f>
        <v>45859.956069311942</v>
      </c>
      <c r="T5" s="1">
        <f t="shared" ref="T5" si="3">+T4-T6</f>
        <v>45859.956069311942</v>
      </c>
      <c r="U5" s="1">
        <f t="shared" ref="U5" si="4">+U4-U6</f>
        <v>45859.956069311942</v>
      </c>
      <c r="V5" s="1">
        <f t="shared" ref="V5" si="5">+V4-V6</f>
        <v>45859.956069311942</v>
      </c>
      <c r="W5" s="1">
        <f t="shared" ref="W5" si="6">+W4-W6</f>
        <v>45859.956069311942</v>
      </c>
      <c r="X5" s="1">
        <f t="shared" ref="X5" si="7">+X4-X6</f>
        <v>45859.956069311942</v>
      </c>
      <c r="Y5" s="1">
        <f t="shared" ref="Y5" si="8">+Y4-Y6</f>
        <v>45859.956069311942</v>
      </c>
      <c r="Z5" s="1">
        <f t="shared" ref="Z5" si="9">+Z4-Z6</f>
        <v>45859.956069311942</v>
      </c>
      <c r="AA5" s="1">
        <f t="shared" ref="AA5" si="10">+AA4-AA6</f>
        <v>45859.956069311942</v>
      </c>
      <c r="AB5" s="1">
        <f t="shared" ref="AB5" si="11">+AB4-AB6</f>
        <v>45859.956069311942</v>
      </c>
      <c r="AC5" s="1">
        <f t="shared" ref="AC5" si="12">+AC4-AC6</f>
        <v>45859.956069311942</v>
      </c>
      <c r="AD5" s="1">
        <f t="shared" ref="AD5" si="13">+AD4-AD6</f>
        <v>45859.956069311942</v>
      </c>
      <c r="AE5" s="1">
        <f t="shared" ref="AE5" si="14">+AE4-AE6</f>
        <v>45859.956069311942</v>
      </c>
      <c r="AF5" s="1">
        <f t="shared" ref="AF5" si="15">+AF4-AF6</f>
        <v>45859.956069311942</v>
      </c>
      <c r="AG5" s="1">
        <f t="shared" ref="AG5" si="16">+AG4-AG6</f>
        <v>45859.956069311942</v>
      </c>
      <c r="AH5" s="1">
        <f t="shared" ref="AH5" si="17">+AH4-AH6</f>
        <v>45859.956069311942</v>
      </c>
      <c r="AI5" s="1">
        <f t="shared" ref="AI5" si="18">+AI4-AI6</f>
        <v>45859.956069311942</v>
      </c>
      <c r="AJ5" s="1">
        <f t="shared" ref="AJ5" si="19">+AJ4-AJ6</f>
        <v>45859.956069311942</v>
      </c>
      <c r="AK5" s="1">
        <f t="shared" ref="AK5" si="20">+AK4-AK6</f>
        <v>45859.956069311942</v>
      </c>
      <c r="AL5" s="1">
        <f t="shared" ref="AL5" si="21">+AL4-AL6</f>
        <v>45859.956069311942</v>
      </c>
      <c r="AM5" s="1">
        <f t="shared" ref="AM5" si="22">+AM4-AM6</f>
        <v>45859.956069311942</v>
      </c>
      <c r="AN5" s="1">
        <f t="shared" ref="AN5" si="23">+AN4-AN6</f>
        <v>45859.956069311942</v>
      </c>
      <c r="AO5" s="1">
        <f t="shared" ref="AO5" si="24">+AO4-AO6</f>
        <v>45859.956069311942</v>
      </c>
      <c r="AP5" s="1">
        <f t="shared" ref="AP5" si="25">+AP4-AP6</f>
        <v>45859.956069311942</v>
      </c>
      <c r="AQ5" s="1">
        <f t="shared" ref="AQ5" si="26">+AQ4-AQ6</f>
        <v>45859.956069311942</v>
      </c>
      <c r="AR5" s="1">
        <f t="shared" ref="AR5" si="27">+AR4-AR6</f>
        <v>45859.956069311942</v>
      </c>
      <c r="AS5" s="1">
        <f t="shared" ref="AS5" si="28">+AS4-AS6</f>
        <v>45859.956069311942</v>
      </c>
      <c r="AT5" s="1">
        <f t="shared" ref="AT5" si="29">+AT4-AT6</f>
        <v>45859.956069311942</v>
      </c>
      <c r="AU5" s="1">
        <f t="shared" ref="AU5" si="30">+AU4-AU6</f>
        <v>45859.956069311942</v>
      </c>
      <c r="AV5" s="1">
        <f t="shared" ref="AV5" si="31">+AV4-AV6</f>
        <v>45859.956069311942</v>
      </c>
    </row>
    <row r="6" spans="1:48" x14ac:dyDescent="0.25">
      <c r="A6" t="s">
        <v>22</v>
      </c>
      <c r="C6" s="1">
        <f>+C13</f>
        <v>275000</v>
      </c>
      <c r="D6" s="1">
        <f t="shared" ref="D6:I6" si="32">+D13</f>
        <v>275000</v>
      </c>
      <c r="E6" s="1">
        <f t="shared" si="32"/>
        <v>275000</v>
      </c>
      <c r="F6" s="1">
        <f t="shared" si="32"/>
        <v>275000</v>
      </c>
      <c r="G6" s="1">
        <f t="shared" si="32"/>
        <v>275000</v>
      </c>
      <c r="H6" s="1">
        <f t="shared" si="32"/>
        <v>275000</v>
      </c>
      <c r="I6" s="1">
        <f t="shared" si="32"/>
        <v>275000</v>
      </c>
      <c r="J6" s="1">
        <f t="shared" ref="J6:Q6" si="33">+J13</f>
        <v>275000</v>
      </c>
      <c r="K6" s="1">
        <f t="shared" si="33"/>
        <v>276976.46326757921</v>
      </c>
      <c r="L6" s="1">
        <f t="shared" si="33"/>
        <v>341330.86157400452</v>
      </c>
      <c r="M6" s="1">
        <f t="shared" si="33"/>
        <v>333408.93278793147</v>
      </c>
      <c r="N6" s="1">
        <f t="shared" si="33"/>
        <v>343650.59468005481</v>
      </c>
      <c r="O6" s="1">
        <f t="shared" si="33"/>
        <v>338908.80507230159</v>
      </c>
      <c r="P6" s="1">
        <f t="shared" si="33"/>
        <v>342285.96016911778</v>
      </c>
      <c r="Q6" s="1">
        <f t="shared" si="33"/>
        <v>344140.04393068806</v>
      </c>
      <c r="R6" s="1">
        <f t="shared" ref="R6:AV6" si="34">+R13</f>
        <v>344140.04393068806</v>
      </c>
      <c r="S6" s="1">
        <f t="shared" si="34"/>
        <v>344140.04393068806</v>
      </c>
      <c r="T6" s="1">
        <f t="shared" si="34"/>
        <v>344140.04393068806</v>
      </c>
      <c r="U6" s="1">
        <f t="shared" si="34"/>
        <v>344140.04393068806</v>
      </c>
      <c r="V6" s="1">
        <f t="shared" si="34"/>
        <v>344140.04393068806</v>
      </c>
      <c r="W6" s="1">
        <f t="shared" si="34"/>
        <v>344140.04393068806</v>
      </c>
      <c r="X6" s="1">
        <f t="shared" si="34"/>
        <v>344140.04393068806</v>
      </c>
      <c r="Y6" s="1">
        <f t="shared" si="34"/>
        <v>344140.04393068806</v>
      </c>
      <c r="Z6" s="1">
        <f t="shared" si="34"/>
        <v>344140.04393068806</v>
      </c>
      <c r="AA6" s="1">
        <f t="shared" si="34"/>
        <v>344140.04393068806</v>
      </c>
      <c r="AB6" s="1">
        <f t="shared" si="34"/>
        <v>344140.04393068806</v>
      </c>
      <c r="AC6" s="1">
        <f t="shared" si="34"/>
        <v>344140.04393068806</v>
      </c>
      <c r="AD6" s="1">
        <f t="shared" si="34"/>
        <v>344140.04393068806</v>
      </c>
      <c r="AE6" s="1">
        <f t="shared" si="34"/>
        <v>344140.04393068806</v>
      </c>
      <c r="AF6" s="1">
        <f t="shared" si="34"/>
        <v>344140.04393068806</v>
      </c>
      <c r="AG6" s="1">
        <f t="shared" si="34"/>
        <v>344140.04393068806</v>
      </c>
      <c r="AH6" s="1">
        <f t="shared" si="34"/>
        <v>344140.04393068806</v>
      </c>
      <c r="AI6" s="1">
        <f t="shared" si="34"/>
        <v>344140.04393068806</v>
      </c>
      <c r="AJ6" s="1">
        <f t="shared" si="34"/>
        <v>344140.04393068806</v>
      </c>
      <c r="AK6" s="1">
        <f t="shared" si="34"/>
        <v>344140.04393068806</v>
      </c>
      <c r="AL6" s="1">
        <f t="shared" si="34"/>
        <v>344140.04393068806</v>
      </c>
      <c r="AM6" s="1">
        <f t="shared" si="34"/>
        <v>344140.04393068806</v>
      </c>
      <c r="AN6" s="1">
        <f t="shared" si="34"/>
        <v>344140.04393068806</v>
      </c>
      <c r="AO6" s="1">
        <f t="shared" si="34"/>
        <v>344140.04393068806</v>
      </c>
      <c r="AP6" s="1">
        <f t="shared" si="34"/>
        <v>344140.04393068806</v>
      </c>
      <c r="AQ6" s="1">
        <f t="shared" si="34"/>
        <v>344140.04393068806</v>
      </c>
      <c r="AR6" s="1">
        <f t="shared" si="34"/>
        <v>344140.04393068806</v>
      </c>
      <c r="AS6" s="1">
        <f t="shared" si="34"/>
        <v>344140.04393068806</v>
      </c>
      <c r="AT6" s="1">
        <f t="shared" si="34"/>
        <v>344140.04393068806</v>
      </c>
      <c r="AU6" s="1">
        <f t="shared" si="34"/>
        <v>344140.04393068806</v>
      </c>
      <c r="AV6" s="1">
        <f t="shared" si="34"/>
        <v>344140.04393068806</v>
      </c>
    </row>
    <row r="7" spans="1:48" x14ac:dyDescent="0.25">
      <c r="A7" t="s">
        <v>32</v>
      </c>
      <c r="C7" s="1">
        <f>+C5*25</f>
        <v>2875000</v>
      </c>
      <c r="D7" s="1">
        <f t="shared" ref="D7:Q7" si="35">+D5*25</f>
        <v>2875000</v>
      </c>
      <c r="E7" s="1">
        <f t="shared" si="35"/>
        <v>2875000</v>
      </c>
      <c r="F7" s="1">
        <f t="shared" si="35"/>
        <v>2875000</v>
      </c>
      <c r="G7" s="1">
        <f t="shared" si="35"/>
        <v>2875000</v>
      </c>
      <c r="H7" s="1">
        <f t="shared" si="35"/>
        <v>2875000</v>
      </c>
      <c r="I7" s="1">
        <f t="shared" si="35"/>
        <v>2875000</v>
      </c>
      <c r="J7" s="1">
        <f t="shared" si="35"/>
        <v>2875000</v>
      </c>
      <c r="K7" s="1">
        <f t="shared" si="35"/>
        <v>2825588.4183105198</v>
      </c>
      <c r="L7" s="1">
        <f t="shared" si="35"/>
        <v>1216728.4606498871</v>
      </c>
      <c r="M7" s="1">
        <f t="shared" si="35"/>
        <v>1414776.6803017133</v>
      </c>
      <c r="N7" s="1">
        <f t="shared" si="35"/>
        <v>1158735.1329986297</v>
      </c>
      <c r="O7" s="1">
        <f t="shared" si="35"/>
        <v>1277279.8731924603</v>
      </c>
      <c r="P7" s="1">
        <f t="shared" si="35"/>
        <v>1192850.9957720554</v>
      </c>
      <c r="Q7" s="1">
        <f t="shared" si="35"/>
        <v>1146498.9017327987</v>
      </c>
      <c r="R7" s="1">
        <f t="shared" ref="R7:AV7" si="36">+R5*25</f>
        <v>1146498.9017327987</v>
      </c>
      <c r="S7" s="1">
        <f t="shared" si="36"/>
        <v>1146498.9017327987</v>
      </c>
      <c r="T7" s="1">
        <f t="shared" si="36"/>
        <v>1146498.9017327987</v>
      </c>
      <c r="U7" s="1">
        <f t="shared" si="36"/>
        <v>1146498.9017327987</v>
      </c>
      <c r="V7" s="1">
        <f t="shared" si="36"/>
        <v>1146498.9017327987</v>
      </c>
      <c r="W7" s="1">
        <f t="shared" si="36"/>
        <v>1146498.9017327987</v>
      </c>
      <c r="X7" s="1">
        <f t="shared" si="36"/>
        <v>1146498.9017327987</v>
      </c>
      <c r="Y7" s="1">
        <f t="shared" si="36"/>
        <v>1146498.9017327987</v>
      </c>
      <c r="Z7" s="1">
        <f t="shared" si="36"/>
        <v>1146498.9017327987</v>
      </c>
      <c r="AA7" s="1">
        <f t="shared" si="36"/>
        <v>1146498.9017327987</v>
      </c>
      <c r="AB7" s="1">
        <f t="shared" si="36"/>
        <v>1146498.9017327987</v>
      </c>
      <c r="AC7" s="1">
        <f t="shared" si="36"/>
        <v>1146498.9017327987</v>
      </c>
      <c r="AD7" s="1">
        <f t="shared" si="36"/>
        <v>1146498.9017327987</v>
      </c>
      <c r="AE7" s="1">
        <f t="shared" si="36"/>
        <v>1146498.9017327987</v>
      </c>
      <c r="AF7" s="1">
        <f t="shared" si="36"/>
        <v>1146498.9017327987</v>
      </c>
      <c r="AG7" s="1">
        <f t="shared" si="36"/>
        <v>1146498.9017327987</v>
      </c>
      <c r="AH7" s="1">
        <f t="shared" si="36"/>
        <v>1146498.9017327987</v>
      </c>
      <c r="AI7" s="1">
        <f t="shared" si="36"/>
        <v>1146498.9017327987</v>
      </c>
      <c r="AJ7" s="1">
        <f t="shared" si="36"/>
        <v>1146498.9017327987</v>
      </c>
      <c r="AK7" s="1">
        <f t="shared" si="36"/>
        <v>1146498.9017327987</v>
      </c>
      <c r="AL7" s="1">
        <f t="shared" si="36"/>
        <v>1146498.9017327987</v>
      </c>
      <c r="AM7" s="1">
        <f t="shared" si="36"/>
        <v>1146498.9017327987</v>
      </c>
      <c r="AN7" s="1">
        <f t="shared" si="36"/>
        <v>1146498.9017327987</v>
      </c>
      <c r="AO7" s="1">
        <f t="shared" si="36"/>
        <v>1146498.9017327987</v>
      </c>
      <c r="AP7" s="1">
        <f t="shared" si="36"/>
        <v>1146498.9017327987</v>
      </c>
      <c r="AQ7" s="1">
        <f t="shared" si="36"/>
        <v>1146498.9017327987</v>
      </c>
      <c r="AR7" s="1">
        <f t="shared" si="36"/>
        <v>1146498.9017327987</v>
      </c>
      <c r="AS7" s="1">
        <f t="shared" si="36"/>
        <v>1146498.9017327987</v>
      </c>
      <c r="AT7" s="1">
        <f t="shared" si="36"/>
        <v>1146498.9017327987</v>
      </c>
      <c r="AU7" s="1">
        <f t="shared" si="36"/>
        <v>1146498.9017327987</v>
      </c>
      <c r="AV7" s="1">
        <f t="shared" si="36"/>
        <v>1146498.9017327987</v>
      </c>
    </row>
    <row r="8" spans="1:48" x14ac:dyDescent="0.25">
      <c r="A8" t="s">
        <v>31</v>
      </c>
      <c r="C8" s="1">
        <f>+C5*6</f>
        <v>690000</v>
      </c>
      <c r="D8" s="1">
        <f t="shared" ref="D8:Q8" si="37">+D5*6</f>
        <v>690000</v>
      </c>
      <c r="E8" s="1">
        <f t="shared" si="37"/>
        <v>690000</v>
      </c>
      <c r="F8" s="1">
        <f t="shared" si="37"/>
        <v>690000</v>
      </c>
      <c r="G8" s="1">
        <f t="shared" si="37"/>
        <v>690000</v>
      </c>
      <c r="H8" s="1">
        <f t="shared" si="37"/>
        <v>690000</v>
      </c>
      <c r="I8" s="1">
        <f t="shared" si="37"/>
        <v>690000</v>
      </c>
      <c r="J8" s="1">
        <f t="shared" si="37"/>
        <v>690000</v>
      </c>
      <c r="K8" s="1">
        <f t="shared" si="37"/>
        <v>678141.22039452475</v>
      </c>
      <c r="L8" s="1">
        <f t="shared" si="37"/>
        <v>292014.83055597288</v>
      </c>
      <c r="M8" s="1">
        <f t="shared" si="37"/>
        <v>339546.4032724112</v>
      </c>
      <c r="N8" s="1">
        <f t="shared" si="37"/>
        <v>278096.43191967113</v>
      </c>
      <c r="O8" s="1">
        <f t="shared" si="37"/>
        <v>306547.16956619045</v>
      </c>
      <c r="P8" s="1">
        <f t="shared" si="37"/>
        <v>286284.23898529331</v>
      </c>
      <c r="Q8" s="1">
        <f t="shared" si="37"/>
        <v>275159.73641587165</v>
      </c>
      <c r="R8" s="1">
        <f t="shared" ref="R8:AV8" si="38">+R5*6</f>
        <v>275159.73641587165</v>
      </c>
      <c r="S8" s="1">
        <f t="shared" si="38"/>
        <v>275159.73641587165</v>
      </c>
      <c r="T8" s="1">
        <f t="shared" si="38"/>
        <v>275159.73641587165</v>
      </c>
      <c r="U8" s="1">
        <f t="shared" si="38"/>
        <v>275159.73641587165</v>
      </c>
      <c r="V8" s="1">
        <f t="shared" si="38"/>
        <v>275159.73641587165</v>
      </c>
      <c r="W8" s="1">
        <f t="shared" si="38"/>
        <v>275159.73641587165</v>
      </c>
      <c r="X8" s="1">
        <f t="shared" si="38"/>
        <v>275159.73641587165</v>
      </c>
      <c r="Y8" s="1">
        <f t="shared" si="38"/>
        <v>275159.73641587165</v>
      </c>
      <c r="Z8" s="1">
        <f t="shared" si="38"/>
        <v>275159.73641587165</v>
      </c>
      <c r="AA8" s="1">
        <f t="shared" si="38"/>
        <v>275159.73641587165</v>
      </c>
      <c r="AB8" s="1">
        <f t="shared" si="38"/>
        <v>275159.73641587165</v>
      </c>
      <c r="AC8" s="1">
        <f t="shared" si="38"/>
        <v>275159.73641587165</v>
      </c>
      <c r="AD8" s="1">
        <f t="shared" si="38"/>
        <v>275159.73641587165</v>
      </c>
      <c r="AE8" s="1">
        <f t="shared" si="38"/>
        <v>275159.73641587165</v>
      </c>
      <c r="AF8" s="1">
        <f t="shared" si="38"/>
        <v>275159.73641587165</v>
      </c>
      <c r="AG8" s="1">
        <f t="shared" si="38"/>
        <v>275159.73641587165</v>
      </c>
      <c r="AH8" s="1">
        <f t="shared" si="38"/>
        <v>275159.73641587165</v>
      </c>
      <c r="AI8" s="1">
        <f t="shared" si="38"/>
        <v>275159.73641587165</v>
      </c>
      <c r="AJ8" s="1">
        <f t="shared" si="38"/>
        <v>275159.73641587165</v>
      </c>
      <c r="AK8" s="1">
        <f t="shared" si="38"/>
        <v>275159.73641587165</v>
      </c>
      <c r="AL8" s="1">
        <f t="shared" si="38"/>
        <v>275159.73641587165</v>
      </c>
      <c r="AM8" s="1">
        <f t="shared" si="38"/>
        <v>275159.73641587165</v>
      </c>
      <c r="AN8" s="1">
        <f t="shared" si="38"/>
        <v>275159.73641587165</v>
      </c>
      <c r="AO8" s="1">
        <f t="shared" si="38"/>
        <v>275159.73641587165</v>
      </c>
      <c r="AP8" s="1">
        <f t="shared" si="38"/>
        <v>275159.73641587165</v>
      </c>
      <c r="AQ8" s="1">
        <f t="shared" si="38"/>
        <v>275159.73641587165</v>
      </c>
      <c r="AR8" s="1">
        <f t="shared" si="38"/>
        <v>275159.73641587165</v>
      </c>
      <c r="AS8" s="1">
        <f t="shared" si="38"/>
        <v>275159.73641587165</v>
      </c>
      <c r="AT8" s="1">
        <f t="shared" si="38"/>
        <v>275159.73641587165</v>
      </c>
      <c r="AU8" s="1">
        <f t="shared" si="38"/>
        <v>275159.73641587165</v>
      </c>
      <c r="AV8" s="1">
        <f t="shared" si="38"/>
        <v>275159.73641587165</v>
      </c>
    </row>
    <row r="9" spans="1:48" x14ac:dyDescent="0.25">
      <c r="A9" t="s">
        <v>23</v>
      </c>
      <c r="B9" s="1">
        <v>1202077</v>
      </c>
      <c r="C9" s="1">
        <f>+B9+C12-C5</f>
        <v>1159077</v>
      </c>
      <c r="D9" s="1">
        <f t="shared" ref="D9:I9" si="39">+C9+D12-D5</f>
        <v>1188077</v>
      </c>
      <c r="E9" s="1">
        <f t="shared" si="39"/>
        <v>1241077</v>
      </c>
      <c r="F9" s="1">
        <f t="shared" si="39"/>
        <v>1222077</v>
      </c>
      <c r="G9" s="1">
        <f t="shared" si="39"/>
        <v>1203077</v>
      </c>
      <c r="H9" s="1">
        <f t="shared" si="39"/>
        <v>1184077</v>
      </c>
      <c r="I9" s="1">
        <f t="shared" si="39"/>
        <v>1165077</v>
      </c>
      <c r="J9" s="1">
        <f t="shared" ref="J9" si="40">+I9+J12-J5</f>
        <v>1050077</v>
      </c>
      <c r="K9" s="1">
        <f t="shared" ref="K9" si="41">+J9+K12-K5</f>
        <v>985053.46326757921</v>
      </c>
      <c r="L9" s="1">
        <f t="shared" ref="L9" si="42">+K9+L12-L5</f>
        <v>984384.32484158373</v>
      </c>
      <c r="M9" s="1">
        <f t="shared" ref="M9" si="43">+L9+M12-M5</f>
        <v>975793.25762951514</v>
      </c>
      <c r="N9" s="1">
        <f t="shared" ref="N9" si="44">+M9+N12-N5</f>
        <v>977443.85230956995</v>
      </c>
      <c r="O9" s="1">
        <f t="shared" ref="O9" si="45">+N9+O12-O5</f>
        <v>974352.65738187148</v>
      </c>
      <c r="P9" s="1">
        <f t="shared" ref="P9" si="46">+O9+P12-P5</f>
        <v>974638.61755098926</v>
      </c>
      <c r="Q9" s="1">
        <f t="shared" ref="Q9" si="47">+P9+Q12-Q5</f>
        <v>928778.66148168419</v>
      </c>
      <c r="R9" s="1">
        <f t="shared" ref="R9" si="48">+Q9+R12-R5</f>
        <v>882918.70541237912</v>
      </c>
      <c r="S9" s="1">
        <f t="shared" ref="S9" si="49">+R9+S12-S5</f>
        <v>837058.74934307404</v>
      </c>
      <c r="T9" s="1">
        <f t="shared" ref="T9" si="50">+S9+T12-T5</f>
        <v>791198.79327376897</v>
      </c>
      <c r="U9" s="1">
        <f t="shared" ref="U9" si="51">+T9+U12-U5</f>
        <v>745338.8372044639</v>
      </c>
      <c r="V9" s="1">
        <f t="shared" ref="V9" si="52">+U9+V12-V5</f>
        <v>699478.88113515882</v>
      </c>
      <c r="W9" s="1">
        <f t="shared" ref="W9" si="53">+V9+W12-W5</f>
        <v>653618.92506585375</v>
      </c>
      <c r="X9" s="1">
        <f t="shared" ref="X9" si="54">+W9+X12-X5</f>
        <v>607758.96899654868</v>
      </c>
      <c r="Y9" s="1">
        <f t="shared" ref="Y9" si="55">+X9+Y12-Y5</f>
        <v>561899.0129272436</v>
      </c>
      <c r="Z9" s="1">
        <f t="shared" ref="Z9" si="56">+Y9+Z12-Z5</f>
        <v>516039.05685793853</v>
      </c>
      <c r="AA9" s="1">
        <f t="shared" ref="AA9" si="57">+Z9+AA12-AA5</f>
        <v>470179.10078863346</v>
      </c>
      <c r="AB9" s="1">
        <f t="shared" ref="AB9" si="58">+AA9+AB12-AB5</f>
        <v>424319.14471932838</v>
      </c>
      <c r="AC9" s="1">
        <f t="shared" ref="AC9" si="59">+AB9+AC12-AC5</f>
        <v>378459.18865002331</v>
      </c>
      <c r="AD9" s="1">
        <f t="shared" ref="AD9" si="60">+AC9+AD12-AD5</f>
        <v>332599.23258071824</v>
      </c>
      <c r="AE9" s="1">
        <f t="shared" ref="AE9" si="61">+AD9+AE12-AE5</f>
        <v>286739.27651141316</v>
      </c>
      <c r="AF9" s="1">
        <f t="shared" ref="AF9" si="62">+AE9+AF12-AF5</f>
        <v>240879.32044210809</v>
      </c>
      <c r="AG9" s="1">
        <f t="shared" ref="AG9" si="63">+AF9+AG12-AG5</f>
        <v>195019.36437280301</v>
      </c>
      <c r="AH9" s="1">
        <f t="shared" ref="AH9" si="64">+AG9+AH12-AH5</f>
        <v>149159.40830349794</v>
      </c>
      <c r="AI9" s="1">
        <f t="shared" ref="AI9" si="65">+AH9+AI12-AI5</f>
        <v>103299.45223419287</v>
      </c>
      <c r="AJ9" s="1">
        <f t="shared" ref="AJ9" si="66">+AI9+AJ12-AJ5</f>
        <v>57439.496164887809</v>
      </c>
      <c r="AK9" s="1">
        <f t="shared" ref="AK9" si="67">+AJ9+AK12-AK5</f>
        <v>11579.54009558275</v>
      </c>
      <c r="AL9" s="1">
        <f t="shared" ref="AL9" si="68">+AK9+AL12-AL5</f>
        <v>-34280.415973722309</v>
      </c>
      <c r="AM9" s="1">
        <f t="shared" ref="AM9" si="69">+AL9+AM12-AM5</f>
        <v>-80140.372043027368</v>
      </c>
      <c r="AN9" s="1">
        <f t="shared" ref="AN9" si="70">+AM9+AN12-AN5</f>
        <v>-126000.32811233243</v>
      </c>
      <c r="AO9" s="1">
        <f t="shared" ref="AO9" si="71">+AN9+AO12-AO5</f>
        <v>-171860.28418163749</v>
      </c>
      <c r="AP9" s="1">
        <f t="shared" ref="AP9" si="72">+AO9+AP12-AP5</f>
        <v>-217720.24025094256</v>
      </c>
      <c r="AQ9" s="1">
        <f t="shared" ref="AQ9" si="73">+AP9+AQ12-AQ5</f>
        <v>-263580.1963202476</v>
      </c>
      <c r="AR9" s="1">
        <f t="shared" ref="AR9" si="74">+AQ9+AR12-AR5</f>
        <v>-309440.15238955268</v>
      </c>
      <c r="AS9" s="1">
        <f t="shared" ref="AS9" si="75">+AR9+AS12-AS5</f>
        <v>-355300.10845885775</v>
      </c>
      <c r="AT9" s="1">
        <f t="shared" ref="AT9" si="76">+AS9+AT12-AT5</f>
        <v>-401160.06452816282</v>
      </c>
      <c r="AU9" s="1">
        <f t="shared" ref="AU9" si="77">+AT9+AU12-AU5</f>
        <v>-447020.0205974679</v>
      </c>
      <c r="AV9" s="1">
        <f t="shared" ref="AV9" si="78">+AU9+AV12-AV5</f>
        <v>-492879.97666677297</v>
      </c>
    </row>
    <row r="10" spans="1:48" x14ac:dyDescent="0.25">
      <c r="A10" t="s">
        <v>24</v>
      </c>
      <c r="B10" s="1">
        <v>390000</v>
      </c>
      <c r="C10" s="1">
        <f>+B10+C13-C6</f>
        <v>390000</v>
      </c>
      <c r="D10" s="1">
        <f t="shared" ref="D10:Q10" si="79">+C10+D13-D6</f>
        <v>390000</v>
      </c>
      <c r="E10" s="1">
        <f t="shared" si="79"/>
        <v>390000</v>
      </c>
      <c r="F10" s="1">
        <f t="shared" si="79"/>
        <v>390000</v>
      </c>
      <c r="G10" s="1">
        <f t="shared" si="79"/>
        <v>390000</v>
      </c>
      <c r="H10" s="1">
        <f t="shared" si="79"/>
        <v>390000</v>
      </c>
      <c r="I10" s="1">
        <f t="shared" si="79"/>
        <v>390000</v>
      </c>
      <c r="J10" s="1">
        <f t="shared" si="79"/>
        <v>390000</v>
      </c>
      <c r="K10" s="1">
        <f t="shared" si="79"/>
        <v>390000</v>
      </c>
      <c r="L10" s="1">
        <f t="shared" si="79"/>
        <v>390000</v>
      </c>
      <c r="M10" s="1">
        <f t="shared" si="79"/>
        <v>390000.00000000006</v>
      </c>
      <c r="N10" s="1">
        <f t="shared" si="79"/>
        <v>390000</v>
      </c>
      <c r="O10" s="1">
        <f t="shared" si="79"/>
        <v>389999.99999999994</v>
      </c>
      <c r="P10" s="1">
        <f t="shared" si="79"/>
        <v>389999.99999999988</v>
      </c>
      <c r="Q10" s="1">
        <f t="shared" si="79"/>
        <v>389999.99999999988</v>
      </c>
      <c r="R10" s="1">
        <f t="shared" ref="R10:AV10" si="80">+Q10+R13-R6</f>
        <v>389999.99999999988</v>
      </c>
      <c r="S10" s="1">
        <f t="shared" si="80"/>
        <v>389999.99999999988</v>
      </c>
      <c r="T10" s="1">
        <f t="shared" si="80"/>
        <v>389999.99999999988</v>
      </c>
      <c r="U10" s="1">
        <f t="shared" si="80"/>
        <v>389999.99999999988</v>
      </c>
      <c r="V10" s="1">
        <f t="shared" si="80"/>
        <v>389999.99999999988</v>
      </c>
      <c r="W10" s="1">
        <f t="shared" si="80"/>
        <v>389999.99999999988</v>
      </c>
      <c r="X10" s="1">
        <f t="shared" si="80"/>
        <v>389999.99999999988</v>
      </c>
      <c r="Y10" s="1">
        <f t="shared" si="80"/>
        <v>389999.99999999988</v>
      </c>
      <c r="Z10" s="1">
        <f t="shared" si="80"/>
        <v>389999.99999999988</v>
      </c>
      <c r="AA10" s="1">
        <f t="shared" si="80"/>
        <v>389999.99999999988</v>
      </c>
      <c r="AB10" s="1">
        <f t="shared" si="80"/>
        <v>389999.99999999988</v>
      </c>
      <c r="AC10" s="1">
        <f t="shared" si="80"/>
        <v>389999.99999999988</v>
      </c>
      <c r="AD10" s="1">
        <f t="shared" si="80"/>
        <v>389999.99999999988</v>
      </c>
      <c r="AE10" s="1">
        <f t="shared" si="80"/>
        <v>389999.99999999988</v>
      </c>
      <c r="AF10" s="1">
        <f t="shared" si="80"/>
        <v>389999.99999999988</v>
      </c>
      <c r="AG10" s="1">
        <f t="shared" si="80"/>
        <v>389999.99999999988</v>
      </c>
      <c r="AH10" s="1">
        <f t="shared" si="80"/>
        <v>389999.99999999988</v>
      </c>
      <c r="AI10" s="1">
        <f t="shared" si="80"/>
        <v>389999.99999999988</v>
      </c>
      <c r="AJ10" s="1">
        <f t="shared" si="80"/>
        <v>389999.99999999988</v>
      </c>
      <c r="AK10" s="1">
        <f t="shared" si="80"/>
        <v>389999.99999999988</v>
      </c>
      <c r="AL10" s="1">
        <f t="shared" si="80"/>
        <v>389999.99999999988</v>
      </c>
      <c r="AM10" s="1">
        <f t="shared" si="80"/>
        <v>389999.99999999988</v>
      </c>
      <c r="AN10" s="1">
        <f t="shared" si="80"/>
        <v>389999.99999999988</v>
      </c>
      <c r="AO10" s="1">
        <f t="shared" si="80"/>
        <v>389999.99999999988</v>
      </c>
      <c r="AP10" s="1">
        <f t="shared" si="80"/>
        <v>389999.99999999988</v>
      </c>
      <c r="AQ10" s="1">
        <f t="shared" si="80"/>
        <v>389999.99999999988</v>
      </c>
      <c r="AR10" s="1">
        <f t="shared" si="80"/>
        <v>389999.99999999988</v>
      </c>
      <c r="AS10" s="1">
        <f t="shared" si="80"/>
        <v>389999.99999999988</v>
      </c>
      <c r="AT10" s="1">
        <f t="shared" si="80"/>
        <v>389999.99999999988</v>
      </c>
      <c r="AU10" s="1">
        <f t="shared" si="80"/>
        <v>389999.99999999988</v>
      </c>
      <c r="AV10" s="1">
        <f t="shared" si="80"/>
        <v>389999.99999999988</v>
      </c>
    </row>
    <row r="11" spans="1:48" x14ac:dyDescent="0.25">
      <c r="A11" t="s">
        <v>25</v>
      </c>
      <c r="B11" s="1">
        <f>+SUM(B9:B10)</f>
        <v>1592077</v>
      </c>
      <c r="C11" s="1">
        <f t="shared" ref="C11:Q11" si="81">+SUM(C9:C10)</f>
        <v>1549077</v>
      </c>
      <c r="D11" s="1">
        <f t="shared" si="81"/>
        <v>1578077</v>
      </c>
      <c r="E11" s="1">
        <f t="shared" si="81"/>
        <v>1631077</v>
      </c>
      <c r="F11" s="1">
        <f t="shared" si="81"/>
        <v>1612077</v>
      </c>
      <c r="G11" s="1">
        <f t="shared" si="81"/>
        <v>1593077</v>
      </c>
      <c r="H11" s="1">
        <f t="shared" si="81"/>
        <v>1574077</v>
      </c>
      <c r="I11" s="1">
        <f t="shared" si="81"/>
        <v>1555077</v>
      </c>
      <c r="J11" s="1">
        <f t="shared" si="81"/>
        <v>1440077</v>
      </c>
      <c r="K11" s="1">
        <f t="shared" si="81"/>
        <v>1375053.4632675792</v>
      </c>
      <c r="L11" s="1">
        <f t="shared" si="81"/>
        <v>1374384.3248415836</v>
      </c>
      <c r="M11" s="1">
        <f t="shared" si="81"/>
        <v>1365793.2576295151</v>
      </c>
      <c r="N11" s="1">
        <f t="shared" si="81"/>
        <v>1367443.8523095699</v>
      </c>
      <c r="O11" s="1">
        <f t="shared" si="81"/>
        <v>1364352.6573818715</v>
      </c>
      <c r="P11" s="1">
        <f t="shared" si="81"/>
        <v>1364638.6175509891</v>
      </c>
      <c r="Q11" s="1">
        <f t="shared" si="81"/>
        <v>1318778.6614816841</v>
      </c>
      <c r="R11" s="1">
        <f t="shared" ref="R11" si="82">+SUM(R9:R10)</f>
        <v>1272918.705412379</v>
      </c>
      <c r="S11" s="1">
        <f t="shared" ref="S11" si="83">+SUM(S9:S10)</f>
        <v>1227058.7493430739</v>
      </c>
      <c r="T11" s="1">
        <f t="shared" ref="T11" si="84">+SUM(T9:T10)</f>
        <v>1181198.7932737689</v>
      </c>
      <c r="U11" s="1">
        <f t="shared" ref="U11" si="85">+SUM(U9:U10)</f>
        <v>1135338.8372044638</v>
      </c>
      <c r="V11" s="1">
        <f t="shared" ref="V11" si="86">+SUM(V9:V10)</f>
        <v>1089478.8811351587</v>
      </c>
      <c r="W11" s="1">
        <f t="shared" ref="W11" si="87">+SUM(W9:W10)</f>
        <v>1043618.9250658536</v>
      </c>
      <c r="X11" s="1">
        <f t="shared" ref="X11" si="88">+SUM(X9:X10)</f>
        <v>997758.96899654856</v>
      </c>
      <c r="Y11" s="1">
        <f t="shared" ref="Y11" si="89">+SUM(Y9:Y10)</f>
        <v>951899.01292724349</v>
      </c>
      <c r="Z11" s="1">
        <f t="shared" ref="Z11" si="90">+SUM(Z9:Z10)</f>
        <v>906039.05685793841</v>
      </c>
      <c r="AA11" s="1">
        <f t="shared" ref="AA11" si="91">+SUM(AA9:AA10)</f>
        <v>860179.10078863334</v>
      </c>
      <c r="AB11" s="1">
        <f t="shared" ref="AB11" si="92">+SUM(AB9:AB10)</f>
        <v>814319.14471932827</v>
      </c>
      <c r="AC11" s="1">
        <f t="shared" ref="AC11" si="93">+SUM(AC9:AC10)</f>
        <v>768459.18865002319</v>
      </c>
      <c r="AD11" s="1">
        <f t="shared" ref="AD11" si="94">+SUM(AD9:AD10)</f>
        <v>722599.23258071812</v>
      </c>
      <c r="AE11" s="1">
        <f t="shared" ref="AE11" si="95">+SUM(AE9:AE10)</f>
        <v>676739.27651141305</v>
      </c>
      <c r="AF11" s="1">
        <f t="shared" ref="AF11" si="96">+SUM(AF9:AF10)</f>
        <v>630879.32044210797</v>
      </c>
      <c r="AG11" s="1">
        <f t="shared" ref="AG11" si="97">+SUM(AG9:AG10)</f>
        <v>585019.3643728029</v>
      </c>
      <c r="AH11" s="1">
        <f t="shared" ref="AH11" si="98">+SUM(AH9:AH10)</f>
        <v>539159.40830349782</v>
      </c>
      <c r="AI11" s="1">
        <f t="shared" ref="AI11" si="99">+SUM(AI9:AI10)</f>
        <v>493299.45223419275</v>
      </c>
      <c r="AJ11" s="1">
        <f t="shared" ref="AJ11" si="100">+SUM(AJ9:AJ10)</f>
        <v>447439.49616488768</v>
      </c>
      <c r="AK11" s="1">
        <f t="shared" ref="AK11" si="101">+SUM(AK9:AK10)</f>
        <v>401579.5400955826</v>
      </c>
      <c r="AL11" s="1">
        <f t="shared" ref="AL11" si="102">+SUM(AL9:AL10)</f>
        <v>355719.58402627759</v>
      </c>
      <c r="AM11" s="1">
        <f t="shared" ref="AM11" si="103">+SUM(AM9:AM10)</f>
        <v>309859.62795697252</v>
      </c>
      <c r="AN11" s="1">
        <f t="shared" ref="AN11" si="104">+SUM(AN9:AN10)</f>
        <v>263999.67188766744</v>
      </c>
      <c r="AO11" s="1">
        <f t="shared" ref="AO11" si="105">+SUM(AO9:AO10)</f>
        <v>218139.7158183624</v>
      </c>
      <c r="AP11" s="1">
        <f t="shared" ref="AP11" si="106">+SUM(AP9:AP10)</f>
        <v>172279.75974905732</v>
      </c>
      <c r="AQ11" s="1">
        <f t="shared" ref="AQ11" si="107">+SUM(AQ9:AQ10)</f>
        <v>126419.80367975228</v>
      </c>
      <c r="AR11" s="1">
        <f t="shared" ref="AR11" si="108">+SUM(AR9:AR10)</f>
        <v>80559.847610447207</v>
      </c>
      <c r="AS11" s="1">
        <f t="shared" ref="AS11" si="109">+SUM(AS9:AS10)</f>
        <v>34699.891541142133</v>
      </c>
      <c r="AT11" s="1">
        <f t="shared" ref="AT11" si="110">+SUM(AT9:AT10)</f>
        <v>-11160.06452816294</v>
      </c>
      <c r="AU11" s="1">
        <f t="shared" ref="AU11" si="111">+SUM(AU9:AU10)</f>
        <v>-57020.020597468014</v>
      </c>
      <c r="AV11" s="1">
        <f t="shared" ref="AV11" si="112">+SUM(AV9:AV10)</f>
        <v>-102879.97666677309</v>
      </c>
    </row>
    <row r="12" spans="1:48" x14ac:dyDescent="0.25">
      <c r="A12" t="s">
        <v>20</v>
      </c>
      <c r="C12" s="2">
        <v>72000</v>
      </c>
      <c r="D12" s="2">
        <v>144000</v>
      </c>
      <c r="E12" s="2">
        <v>168000</v>
      </c>
      <c r="F12" s="2">
        <v>96000</v>
      </c>
      <c r="G12" s="2">
        <v>96000</v>
      </c>
      <c r="H12" s="2">
        <v>96000</v>
      </c>
      <c r="I12" s="2">
        <v>96000</v>
      </c>
      <c r="J12" s="2">
        <v>0</v>
      </c>
      <c r="K12" s="2">
        <v>48000</v>
      </c>
      <c r="L12" s="2">
        <v>48000</v>
      </c>
      <c r="M12" s="2">
        <v>48000</v>
      </c>
      <c r="N12" s="2">
        <v>48000</v>
      </c>
      <c r="O12" s="2">
        <v>48000</v>
      </c>
      <c r="P12" s="2">
        <v>48000</v>
      </c>
      <c r="Q12" s="2">
        <v>6.8800745241221136E-9</v>
      </c>
      <c r="R12" s="2">
        <v>6.8800745241221136E-9</v>
      </c>
      <c r="S12" s="2">
        <v>6.8800745241221136E-9</v>
      </c>
      <c r="T12" s="2">
        <v>6.8800745241221136E-9</v>
      </c>
      <c r="U12" s="2">
        <v>6.8800745241221136E-9</v>
      </c>
      <c r="V12" s="2">
        <v>6.8800745241221136E-9</v>
      </c>
      <c r="W12" s="2">
        <v>6.8800745241221136E-9</v>
      </c>
      <c r="X12" s="2">
        <v>6.8800745241221136E-9</v>
      </c>
      <c r="Y12" s="2">
        <v>6.8800745241221136E-9</v>
      </c>
      <c r="Z12" s="2">
        <v>6.8800745241221136E-9</v>
      </c>
      <c r="AA12" s="2">
        <v>6.8800745241221136E-9</v>
      </c>
      <c r="AB12" s="2">
        <v>6.8800745241221136E-9</v>
      </c>
      <c r="AC12" s="2">
        <v>6.8800745241221136E-9</v>
      </c>
      <c r="AD12" s="2">
        <v>6.8800745241221136E-9</v>
      </c>
      <c r="AE12" s="2">
        <v>6.8800745241221136E-9</v>
      </c>
      <c r="AF12" s="2">
        <v>6.8800745241221136E-9</v>
      </c>
      <c r="AG12" s="2">
        <v>6.8800745241221136E-9</v>
      </c>
      <c r="AH12" s="2">
        <v>6.8800745241221136E-9</v>
      </c>
      <c r="AI12" s="2">
        <v>6.8800745241221136E-9</v>
      </c>
      <c r="AJ12" s="2">
        <v>6.8800745241221136E-9</v>
      </c>
      <c r="AK12" s="2">
        <v>6.8800745241221136E-9</v>
      </c>
      <c r="AL12" s="2">
        <v>6.8800745241221136E-9</v>
      </c>
      <c r="AM12" s="2">
        <v>6.8800745241221136E-9</v>
      </c>
      <c r="AN12" s="2">
        <v>6.8800745241221136E-9</v>
      </c>
      <c r="AO12" s="2">
        <v>6.8800745241221136E-9</v>
      </c>
      <c r="AP12" s="2">
        <v>6.8800745241221136E-9</v>
      </c>
      <c r="AQ12" s="2">
        <v>6.8800745241221136E-9</v>
      </c>
      <c r="AR12" s="2">
        <v>6.8800745241221136E-9</v>
      </c>
      <c r="AS12" s="2">
        <v>6.8800745241221136E-9</v>
      </c>
      <c r="AT12" s="2">
        <v>6.8800745241221136E-9</v>
      </c>
      <c r="AU12" s="2">
        <v>6.8800745241221136E-9</v>
      </c>
      <c r="AV12" s="2">
        <v>6.8800745241221136E-9</v>
      </c>
    </row>
    <row r="13" spans="1:48" x14ac:dyDescent="0.25">
      <c r="A13" t="s">
        <v>19</v>
      </c>
      <c r="C13" s="2">
        <v>275000</v>
      </c>
      <c r="D13" s="2">
        <v>275000</v>
      </c>
      <c r="E13" s="2">
        <v>275000</v>
      </c>
      <c r="F13" s="2">
        <v>275000</v>
      </c>
      <c r="G13" s="2">
        <v>275000</v>
      </c>
      <c r="H13" s="2">
        <v>275000</v>
      </c>
      <c r="I13" s="2">
        <v>275000</v>
      </c>
      <c r="J13" s="2">
        <v>275000</v>
      </c>
      <c r="K13" s="2">
        <v>276976.46326757921</v>
      </c>
      <c r="L13" s="2">
        <v>341330.86157400452</v>
      </c>
      <c r="M13" s="2">
        <v>333408.93278793147</v>
      </c>
      <c r="N13" s="2">
        <v>343650.59468005481</v>
      </c>
      <c r="O13" s="2">
        <v>338908.80507230159</v>
      </c>
      <c r="P13" s="2">
        <v>342285.96016911778</v>
      </c>
      <c r="Q13" s="2">
        <v>344140.04393068806</v>
      </c>
      <c r="R13" s="2">
        <v>344140.04393068806</v>
      </c>
      <c r="S13" s="2">
        <v>344140.04393068806</v>
      </c>
      <c r="T13" s="2">
        <v>344140.04393068806</v>
      </c>
      <c r="U13" s="2">
        <v>344140.04393068806</v>
      </c>
      <c r="V13" s="2">
        <v>344140.04393068806</v>
      </c>
      <c r="W13" s="2">
        <v>344140.04393068806</v>
      </c>
      <c r="X13" s="2">
        <v>344140.04393068806</v>
      </c>
      <c r="Y13" s="2">
        <v>344140.04393068806</v>
      </c>
      <c r="Z13" s="2">
        <v>344140.04393068806</v>
      </c>
      <c r="AA13" s="2">
        <v>344140.04393068806</v>
      </c>
      <c r="AB13" s="2">
        <v>344140.04393068806</v>
      </c>
      <c r="AC13" s="2">
        <v>344140.04393068806</v>
      </c>
      <c r="AD13" s="2">
        <v>344140.04393068806</v>
      </c>
      <c r="AE13" s="2">
        <v>344140.04393068806</v>
      </c>
      <c r="AF13" s="2">
        <v>344140.04393068806</v>
      </c>
      <c r="AG13" s="2">
        <v>344140.04393068806</v>
      </c>
      <c r="AH13" s="2">
        <v>344140.04393068806</v>
      </c>
      <c r="AI13" s="2">
        <v>344140.04393068806</v>
      </c>
      <c r="AJ13" s="2">
        <v>344140.04393068806</v>
      </c>
      <c r="AK13" s="2">
        <v>344140.04393068806</v>
      </c>
      <c r="AL13" s="2">
        <v>344140.04393068806</v>
      </c>
      <c r="AM13" s="2">
        <v>344140.04393068806</v>
      </c>
      <c r="AN13" s="2">
        <v>344140.04393068806</v>
      </c>
      <c r="AO13" s="2">
        <v>344140.04393068806</v>
      </c>
      <c r="AP13" s="2">
        <v>344140.04393068806</v>
      </c>
      <c r="AQ13" s="2">
        <v>344140.04393068806</v>
      </c>
      <c r="AR13" s="2">
        <v>344140.04393068806</v>
      </c>
      <c r="AS13" s="2">
        <v>344140.04393068806</v>
      </c>
      <c r="AT13" s="2">
        <v>344140.04393068806</v>
      </c>
      <c r="AU13" s="2">
        <v>344140.04393068806</v>
      </c>
      <c r="AV13" s="2">
        <v>344140.04393068806</v>
      </c>
    </row>
    <row r="14" spans="1:48" x14ac:dyDescent="0.25">
      <c r="A14" t="s">
        <v>0</v>
      </c>
      <c r="C14" s="3">
        <f>+(C12*C2)+(C13*C3)</f>
        <v>3866000000</v>
      </c>
      <c r="D14" s="3">
        <f t="shared" ref="D14:Q14" si="113">+(D12*D2)+(D13*D3)</f>
        <v>5342000000</v>
      </c>
      <c r="E14" s="3">
        <f t="shared" si="113"/>
        <v>4430000000</v>
      </c>
      <c r="F14" s="3">
        <f t="shared" si="113"/>
        <v>4478000000</v>
      </c>
      <c r="G14" s="3">
        <f t="shared" si="113"/>
        <v>4478000000</v>
      </c>
      <c r="H14" s="3">
        <f t="shared" si="113"/>
        <v>4478000000</v>
      </c>
      <c r="I14" s="3">
        <f t="shared" si="113"/>
        <v>4094000000</v>
      </c>
      <c r="J14" s="3">
        <f t="shared" si="113"/>
        <v>2750000000</v>
      </c>
      <c r="K14" s="3">
        <f t="shared" si="113"/>
        <v>3633764632.6757922</v>
      </c>
      <c r="L14" s="3">
        <f t="shared" si="113"/>
        <v>4277308615.7400451</v>
      </c>
      <c r="M14" s="3">
        <f t="shared" si="113"/>
        <v>4198089327.8793144</v>
      </c>
      <c r="N14" s="3">
        <f t="shared" si="113"/>
        <v>4300505946.8005486</v>
      </c>
      <c r="O14" s="3">
        <f t="shared" si="113"/>
        <v>4253088050.7230158</v>
      </c>
      <c r="P14" s="3">
        <f t="shared" si="113"/>
        <v>4286859601.6911778</v>
      </c>
      <c r="Q14" s="3">
        <f t="shared" si="113"/>
        <v>3441400439.3070045</v>
      </c>
      <c r="R14" s="3">
        <f t="shared" ref="R14" si="114">+(R12*R2)+(R13*R3)</f>
        <v>3441400439.3070045</v>
      </c>
      <c r="S14" s="3">
        <f t="shared" ref="S14" si="115">+(S12*S2)+(S13*S3)</f>
        <v>3441400439.3070045</v>
      </c>
      <c r="T14" s="3">
        <f t="shared" ref="T14" si="116">+(T12*T2)+(T13*T3)</f>
        <v>3441400439.3070045</v>
      </c>
      <c r="U14" s="3">
        <f t="shared" ref="U14" si="117">+(U12*U2)+(U13*U3)</f>
        <v>3441400439.3070045</v>
      </c>
      <c r="V14" s="3">
        <f t="shared" ref="V14" si="118">+(V12*V2)+(V13*V3)</f>
        <v>3441400439.3070045</v>
      </c>
      <c r="W14" s="3">
        <f t="shared" ref="W14" si="119">+(W12*W2)+(W13*W3)</f>
        <v>3441400439.3070045</v>
      </c>
      <c r="X14" s="3">
        <f t="shared" ref="X14" si="120">+(X12*X2)+(X13*X3)</f>
        <v>3441400439.3070045</v>
      </c>
      <c r="Y14" s="3">
        <f t="shared" ref="Y14" si="121">+(Y12*Y2)+(Y13*Y3)</f>
        <v>3441400439.3070045</v>
      </c>
      <c r="Z14" s="3">
        <f t="shared" ref="Z14" si="122">+(Z12*Z2)+(Z13*Z3)</f>
        <v>3441400439.3070045</v>
      </c>
      <c r="AA14" s="3">
        <f t="shared" ref="AA14" si="123">+(AA12*AA2)+(AA13*AA3)</f>
        <v>3441400439.3070045</v>
      </c>
      <c r="AB14" s="3">
        <f t="shared" ref="AB14" si="124">+(AB12*AB2)+(AB13*AB3)</f>
        <v>3441400439.3070045</v>
      </c>
      <c r="AC14" s="3">
        <f t="shared" ref="AC14" si="125">+(AC12*AC2)+(AC13*AC3)</f>
        <v>3441400439.3070045</v>
      </c>
      <c r="AD14" s="3">
        <f t="shared" ref="AD14" si="126">+(AD12*AD2)+(AD13*AD3)</f>
        <v>3441400439.3070045</v>
      </c>
      <c r="AE14" s="3">
        <f t="shared" ref="AE14" si="127">+(AE12*AE2)+(AE13*AE3)</f>
        <v>3441400439.3070045</v>
      </c>
      <c r="AF14" s="3">
        <f t="shared" ref="AF14" si="128">+(AF12*AF2)+(AF13*AF3)</f>
        <v>3441400439.3070045</v>
      </c>
      <c r="AG14" s="3">
        <f t="shared" ref="AG14" si="129">+(AG12*AG2)+(AG13*AG3)</f>
        <v>3441400439.3070045</v>
      </c>
      <c r="AH14" s="3">
        <f t="shared" ref="AH14" si="130">+(AH12*AH2)+(AH13*AH3)</f>
        <v>3441400439.3070045</v>
      </c>
      <c r="AI14" s="3">
        <f t="shared" ref="AI14" si="131">+(AI12*AI2)+(AI13*AI3)</f>
        <v>3441400439.3070045</v>
      </c>
      <c r="AJ14" s="3">
        <f t="shared" ref="AJ14" si="132">+(AJ12*AJ2)+(AJ13*AJ3)</f>
        <v>3441400439.3070045</v>
      </c>
      <c r="AK14" s="3">
        <f t="shared" ref="AK14" si="133">+(AK12*AK2)+(AK13*AK3)</f>
        <v>3441400439.3070045</v>
      </c>
      <c r="AL14" s="3">
        <f t="shared" ref="AL14" si="134">+(AL12*AL2)+(AL13*AL3)</f>
        <v>3441400439.3070045</v>
      </c>
      <c r="AM14" s="3">
        <f t="shared" ref="AM14" si="135">+(AM12*AM2)+(AM13*AM3)</f>
        <v>3441400439.3070045</v>
      </c>
      <c r="AN14" s="3">
        <f t="shared" ref="AN14" si="136">+(AN12*AN2)+(AN13*AN3)</f>
        <v>3441400439.3070045</v>
      </c>
      <c r="AO14" s="3">
        <f t="shared" ref="AO14" si="137">+(AO12*AO2)+(AO13*AO3)</f>
        <v>3441400439.3070045</v>
      </c>
      <c r="AP14" s="3">
        <f t="shared" ref="AP14" si="138">+(AP12*AP2)+(AP13*AP3)</f>
        <v>3441400439.3070045</v>
      </c>
      <c r="AQ14" s="3">
        <f t="shared" ref="AQ14" si="139">+(AQ12*AQ2)+(AQ13*AQ3)</f>
        <v>3441400439.3070045</v>
      </c>
      <c r="AR14" s="3">
        <f t="shared" ref="AR14" si="140">+(AR12*AR2)+(AR13*AR3)</f>
        <v>3441400439.3070045</v>
      </c>
      <c r="AS14" s="3">
        <f t="shared" ref="AS14" si="141">+(AS12*AS2)+(AS13*AS3)</f>
        <v>3441400439.3070045</v>
      </c>
      <c r="AT14" s="3">
        <f t="shared" ref="AT14" si="142">+(AT12*AT2)+(AT13*AT3)</f>
        <v>3441400439.3070045</v>
      </c>
      <c r="AU14" s="3">
        <f t="shared" ref="AU14" si="143">+(AU12*AU2)+(AU13*AU3)</f>
        <v>3441400439.3070045</v>
      </c>
      <c r="AV14" s="3">
        <f t="shared" ref="AV14" si="144">+(AV12*AV2)+(AV13*AV3)</f>
        <v>3441400439.3070045</v>
      </c>
    </row>
    <row r="15" spans="1:48" x14ac:dyDescent="0.25">
      <c r="A15" t="s">
        <v>29</v>
      </c>
      <c r="B15" s="6">
        <f>+B9*12000</f>
        <v>14424924000</v>
      </c>
      <c r="C15" s="4">
        <f>+C9*C23</f>
        <v>14160924000</v>
      </c>
      <c r="D15" s="4">
        <f t="shared" ref="D15:Q15" si="145">+D9*D23</f>
        <v>15347921347.026987</v>
      </c>
      <c r="E15" s="4">
        <f t="shared" si="145"/>
        <v>15542318179.127851</v>
      </c>
      <c r="F15" s="4">
        <f t="shared" si="145"/>
        <v>15830144369.928499</v>
      </c>
      <c r="G15" s="4">
        <f t="shared" si="145"/>
        <v>16068494697.655985</v>
      </c>
      <c r="H15" s="4">
        <f t="shared" si="145"/>
        <v>16260535743.881256</v>
      </c>
      <c r="I15" s="4">
        <f t="shared" si="145"/>
        <v>16025278980.557295</v>
      </c>
      <c r="J15" s="4">
        <f t="shared" si="145"/>
        <v>14443489036.404171</v>
      </c>
      <c r="K15" s="4">
        <f t="shared" si="145"/>
        <v>13752884742.00448</v>
      </c>
      <c r="L15" s="4">
        <f t="shared" si="145"/>
        <v>13937387561.166126</v>
      </c>
      <c r="M15" s="4">
        <f t="shared" si="145"/>
        <v>14000143965.214382</v>
      </c>
      <c r="N15" s="4">
        <f t="shared" si="145"/>
        <v>14199148237.781637</v>
      </c>
      <c r="O15" s="4">
        <f t="shared" si="145"/>
        <v>14320955784.773066</v>
      </c>
      <c r="P15" s="4">
        <f t="shared" si="145"/>
        <v>14483658724.048615</v>
      </c>
      <c r="Q15" s="4">
        <f t="shared" si="145"/>
        <v>13802154891.913719</v>
      </c>
      <c r="R15" s="4">
        <f t="shared" ref="R15:AV15" si="146">+R9*R23</f>
        <v>13120651059.778824</v>
      </c>
      <c r="S15" s="4">
        <f t="shared" si="146"/>
        <v>12439147227.643927</v>
      </c>
      <c r="T15" s="4">
        <f t="shared" si="146"/>
        <v>11757643395.509027</v>
      </c>
      <c r="U15" s="4">
        <f t="shared" si="146"/>
        <v>11076139563.374128</v>
      </c>
      <c r="V15" s="4">
        <f t="shared" si="146"/>
        <v>10394635731.239227</v>
      </c>
      <c r="W15" s="4">
        <f t="shared" si="146"/>
        <v>9713131899.1043243</v>
      </c>
      <c r="X15" s="4">
        <f t="shared" si="146"/>
        <v>9031628066.9694214</v>
      </c>
      <c r="Y15" s="4">
        <f t="shared" si="146"/>
        <v>8350124234.8345156</v>
      </c>
      <c r="Z15" s="4">
        <f t="shared" si="146"/>
        <v>7668620402.6996088</v>
      </c>
      <c r="AA15" s="4">
        <f t="shared" si="146"/>
        <v>6987116570.5647001</v>
      </c>
      <c r="AB15" s="4">
        <f t="shared" si="146"/>
        <v>6305612738.4297886</v>
      </c>
      <c r="AC15" s="4">
        <f t="shared" si="146"/>
        <v>5624108906.2948751</v>
      </c>
      <c r="AD15" s="4">
        <f t="shared" si="146"/>
        <v>4942605074.1599588</v>
      </c>
      <c r="AE15" s="4">
        <f t="shared" si="146"/>
        <v>4261101242.0250397</v>
      </c>
      <c r="AF15" s="4">
        <f t="shared" si="146"/>
        <v>3579597409.8901167</v>
      </c>
      <c r="AG15" s="4">
        <f t="shared" si="146"/>
        <v>2898093577.7551899</v>
      </c>
      <c r="AH15" s="4">
        <f t="shared" si="146"/>
        <v>2216589745.6202579</v>
      </c>
      <c r="AI15" s="4">
        <f t="shared" si="146"/>
        <v>1535085913.4853189</v>
      </c>
      <c r="AJ15" s="4">
        <f t="shared" si="146"/>
        <v>853582081.35037029</v>
      </c>
      <c r="AK15" s="4">
        <f t="shared" si="146"/>
        <v>172078249.21540436</v>
      </c>
      <c r="AL15" s="4">
        <f t="shared" si="146"/>
        <v>-509425582.91964692</v>
      </c>
      <c r="AM15" s="4">
        <f t="shared" si="146"/>
        <v>-1190929415.0546694</v>
      </c>
      <c r="AN15" s="4">
        <f t="shared" si="146"/>
        <v>-1872433247.1896794</v>
      </c>
      <c r="AO15" s="4">
        <f t="shared" si="146"/>
        <v>-2553937079.3246818</v>
      </c>
      <c r="AP15" s="4">
        <f t="shared" si="146"/>
        <v>-3235440911.4596782</v>
      </c>
      <c r="AQ15" s="4">
        <f t="shared" si="146"/>
        <v>-3916944743.5946693</v>
      </c>
      <c r="AR15" s="4">
        <f t="shared" si="146"/>
        <v>-4598448575.7296572</v>
      </c>
      <c r="AS15" s="4">
        <f t="shared" si="146"/>
        <v>-5279952407.8646421</v>
      </c>
      <c r="AT15" s="4">
        <f t="shared" si="146"/>
        <v>-5961456239.9996243</v>
      </c>
      <c r="AU15" s="4">
        <f t="shared" si="146"/>
        <v>-6642960072.1346035</v>
      </c>
      <c r="AV15" s="4">
        <f t="shared" si="146"/>
        <v>-7324463904.2695808</v>
      </c>
    </row>
    <row r="16" spans="1:48" x14ac:dyDescent="0.25">
      <c r="A16" t="s">
        <v>30</v>
      </c>
      <c r="B16" s="6">
        <f>+B10*10000</f>
        <v>3900000000</v>
      </c>
      <c r="C16" s="4">
        <f>+C10*C24</f>
        <v>3900000000</v>
      </c>
      <c r="D16" s="4">
        <f t="shared" ref="D16:Q16" si="147">+D10*D24</f>
        <v>3900000000</v>
      </c>
      <c r="E16" s="4">
        <f t="shared" si="147"/>
        <v>3900000000</v>
      </c>
      <c r="F16" s="4">
        <f t="shared" si="147"/>
        <v>3900000000</v>
      </c>
      <c r="G16" s="4">
        <f t="shared" si="147"/>
        <v>3900000000</v>
      </c>
      <c r="H16" s="4">
        <f t="shared" si="147"/>
        <v>3900000000</v>
      </c>
      <c r="I16" s="4">
        <f t="shared" si="147"/>
        <v>3900000000</v>
      </c>
      <c r="J16" s="4">
        <f t="shared" si="147"/>
        <v>3900000000</v>
      </c>
      <c r="K16" s="4">
        <f t="shared" si="147"/>
        <v>3900000000</v>
      </c>
      <c r="L16" s="4">
        <f t="shared" si="147"/>
        <v>3900000000</v>
      </c>
      <c r="M16" s="4">
        <f t="shared" si="147"/>
        <v>3900000000</v>
      </c>
      <c r="N16" s="4">
        <f t="shared" si="147"/>
        <v>3900000000.0000005</v>
      </c>
      <c r="O16" s="4">
        <f t="shared" si="147"/>
        <v>3900000000</v>
      </c>
      <c r="P16" s="4">
        <f t="shared" si="147"/>
        <v>3899999999.9999995</v>
      </c>
      <c r="Q16" s="4">
        <f t="shared" si="147"/>
        <v>3899999999.999999</v>
      </c>
      <c r="R16" s="4">
        <f t="shared" ref="R16:AV16" si="148">+R10*R24</f>
        <v>3899999999.999999</v>
      </c>
      <c r="S16" s="4">
        <f t="shared" si="148"/>
        <v>3899999999.999999</v>
      </c>
      <c r="T16" s="4">
        <f t="shared" si="148"/>
        <v>3899999999.999999</v>
      </c>
      <c r="U16" s="4">
        <f t="shared" si="148"/>
        <v>3899999999.999999</v>
      </c>
      <c r="V16" s="4">
        <f t="shared" si="148"/>
        <v>3899999999.999999</v>
      </c>
      <c r="W16" s="4">
        <f t="shared" si="148"/>
        <v>3899999999.999999</v>
      </c>
      <c r="X16" s="4">
        <f t="shared" si="148"/>
        <v>3899999999.999999</v>
      </c>
      <c r="Y16" s="4">
        <f t="shared" si="148"/>
        <v>3899999999.999999</v>
      </c>
      <c r="Z16" s="4">
        <f t="shared" si="148"/>
        <v>3899999999.999999</v>
      </c>
      <c r="AA16" s="4">
        <f t="shared" si="148"/>
        <v>3899999999.999999</v>
      </c>
      <c r="AB16" s="4">
        <f t="shared" si="148"/>
        <v>3899999999.999999</v>
      </c>
      <c r="AC16" s="4">
        <f t="shared" si="148"/>
        <v>3899999999.999999</v>
      </c>
      <c r="AD16" s="4">
        <f t="shared" si="148"/>
        <v>3899999999.999999</v>
      </c>
      <c r="AE16" s="4">
        <f t="shared" si="148"/>
        <v>3899999999.999999</v>
      </c>
      <c r="AF16" s="4">
        <f t="shared" si="148"/>
        <v>3899999999.999999</v>
      </c>
      <c r="AG16" s="4">
        <f t="shared" si="148"/>
        <v>3899999999.999999</v>
      </c>
      <c r="AH16" s="4">
        <f t="shared" si="148"/>
        <v>3899999999.999999</v>
      </c>
      <c r="AI16" s="4">
        <f t="shared" si="148"/>
        <v>3899999999.999999</v>
      </c>
      <c r="AJ16" s="4">
        <f t="shared" si="148"/>
        <v>3899999999.999999</v>
      </c>
      <c r="AK16" s="4">
        <f t="shared" si="148"/>
        <v>3899999999.999999</v>
      </c>
      <c r="AL16" s="4">
        <f t="shared" si="148"/>
        <v>3899999999.999999</v>
      </c>
      <c r="AM16" s="4">
        <f t="shared" si="148"/>
        <v>3899999999.999999</v>
      </c>
      <c r="AN16" s="4">
        <f t="shared" si="148"/>
        <v>3899999999.999999</v>
      </c>
      <c r="AO16" s="4">
        <f t="shared" si="148"/>
        <v>3899999999.999999</v>
      </c>
      <c r="AP16" s="4">
        <f t="shared" si="148"/>
        <v>3899999999.999999</v>
      </c>
      <c r="AQ16" s="4">
        <f t="shared" si="148"/>
        <v>3899999999.999999</v>
      </c>
      <c r="AR16" s="4">
        <f t="shared" si="148"/>
        <v>3899999999.999999</v>
      </c>
      <c r="AS16" s="4">
        <f t="shared" si="148"/>
        <v>3899999999.999999</v>
      </c>
      <c r="AT16" s="4">
        <f t="shared" si="148"/>
        <v>3899999999.999999</v>
      </c>
      <c r="AU16" s="4">
        <f t="shared" si="148"/>
        <v>3899999999.999999</v>
      </c>
      <c r="AV16" s="4">
        <f t="shared" si="148"/>
        <v>3899999999.999999</v>
      </c>
    </row>
    <row r="17" spans="1:48" x14ac:dyDescent="0.25">
      <c r="A17" t="s">
        <v>1</v>
      </c>
      <c r="C17" s="4">
        <f>+(C15+C16)*0.0153</f>
        <v>276332137.19999999</v>
      </c>
      <c r="D17" s="4">
        <f t="shared" ref="D17:Q17" si="149">+(D15+D16)*0.0153</f>
        <v>294493196.60951287</v>
      </c>
      <c r="E17" s="4">
        <f t="shared" si="149"/>
        <v>297467468.14065617</v>
      </c>
      <c r="F17" s="4">
        <f t="shared" si="149"/>
        <v>301871208.85990602</v>
      </c>
      <c r="G17" s="4">
        <f t="shared" si="149"/>
        <v>305517968.87413651</v>
      </c>
      <c r="H17" s="4">
        <f t="shared" si="149"/>
        <v>308456196.88138318</v>
      </c>
      <c r="I17" s="4">
        <f t="shared" si="149"/>
        <v>304856768.40252662</v>
      </c>
      <c r="J17" s="4">
        <f t="shared" si="149"/>
        <v>280655382.25698382</v>
      </c>
      <c r="K17" s="4">
        <f t="shared" si="149"/>
        <v>270089136.55266851</v>
      </c>
      <c r="L17" s="4">
        <f t="shared" si="149"/>
        <v>272912029.68584174</v>
      </c>
      <c r="M17" s="4">
        <f t="shared" si="149"/>
        <v>273872202.66778004</v>
      </c>
      <c r="N17" s="4">
        <f t="shared" si="149"/>
        <v>276916968.03805906</v>
      </c>
      <c r="O17" s="4">
        <f t="shared" si="149"/>
        <v>278780623.50702786</v>
      </c>
      <c r="P17" s="4">
        <f t="shared" si="149"/>
        <v>281269978.47794378</v>
      </c>
      <c r="Q17" s="4">
        <f t="shared" si="149"/>
        <v>270842969.84627992</v>
      </c>
      <c r="R17" s="4">
        <f t="shared" ref="R17" si="150">+(R15+R16)*0.0153</f>
        <v>260415961.214616</v>
      </c>
      <c r="S17" s="4">
        <f t="shared" ref="S17" si="151">+(S15+S16)*0.0153</f>
        <v>249988952.58295205</v>
      </c>
      <c r="T17" s="4">
        <f t="shared" ref="T17" si="152">+(T15+T16)*0.0153</f>
        <v>239561943.95128807</v>
      </c>
      <c r="U17" s="4">
        <f t="shared" ref="U17" si="153">+(U15+U16)*0.0153</f>
        <v>229134935.31962413</v>
      </c>
      <c r="V17" s="4">
        <f t="shared" ref="V17" si="154">+(V15+V16)*0.0153</f>
        <v>218707926.68796018</v>
      </c>
      <c r="W17" s="4">
        <f t="shared" ref="W17" si="155">+(W15+W16)*0.0153</f>
        <v>208280918.05629614</v>
      </c>
      <c r="X17" s="4">
        <f t="shared" ref="X17" si="156">+(X15+X16)*0.0153</f>
        <v>197853909.42463213</v>
      </c>
      <c r="Y17" s="4">
        <f t="shared" ref="Y17" si="157">+(Y15+Y16)*0.0153</f>
        <v>187426900.79296806</v>
      </c>
      <c r="Z17" s="4">
        <f t="shared" ref="Z17" si="158">+(Z15+Z16)*0.0153</f>
        <v>176999892.161304</v>
      </c>
      <c r="AA17" s="4">
        <f t="shared" ref="AA17" si="159">+(AA15+AA16)*0.0153</f>
        <v>166572883.5296399</v>
      </c>
      <c r="AB17" s="4">
        <f t="shared" ref="AB17" si="160">+(AB15+AB16)*0.0153</f>
        <v>156145874.89797574</v>
      </c>
      <c r="AC17" s="4">
        <f t="shared" ref="AC17" si="161">+(AC15+AC16)*0.0153</f>
        <v>145718866.26631156</v>
      </c>
      <c r="AD17" s="4">
        <f t="shared" ref="AD17" si="162">+(AD15+AD16)*0.0153</f>
        <v>135291857.63464734</v>
      </c>
      <c r="AE17" s="4">
        <f t="shared" ref="AE17" si="163">+(AE15+AE16)*0.0153</f>
        <v>124864849.00298309</v>
      </c>
      <c r="AF17" s="4">
        <f t="shared" ref="AF17" si="164">+(AF15+AF16)*0.0153</f>
        <v>114437840.37131877</v>
      </c>
      <c r="AG17" s="4">
        <f t="shared" ref="AG17" si="165">+(AG15+AG16)*0.0153</f>
        <v>104010831.73965439</v>
      </c>
      <c r="AH17" s="4">
        <f t="shared" ref="AH17" si="166">+(AH15+AH16)*0.0153</f>
        <v>93583823.107989922</v>
      </c>
      <c r="AI17" s="4">
        <f t="shared" ref="AI17" si="167">+(AI15+AI16)*0.0153</f>
        <v>83156814.476325363</v>
      </c>
      <c r="AJ17" s="4">
        <f t="shared" ref="AJ17" si="168">+(AJ15+AJ16)*0.0153</f>
        <v>72729805.844660655</v>
      </c>
      <c r="AK17" s="4">
        <f t="shared" ref="AK17" si="169">+(AK15+AK16)*0.0153</f>
        <v>62302797.212995671</v>
      </c>
      <c r="AL17" s="4">
        <f t="shared" ref="AL17" si="170">+(AL15+AL16)*0.0153</f>
        <v>51875788.58132939</v>
      </c>
      <c r="AM17" s="4">
        <f t="shared" ref="AM17" si="171">+(AM15+AM16)*0.0153</f>
        <v>41448779.949663542</v>
      </c>
      <c r="AN17" s="4">
        <f t="shared" ref="AN17" si="172">+(AN15+AN16)*0.0153</f>
        <v>31021771.317997888</v>
      </c>
      <c r="AO17" s="4">
        <f t="shared" ref="AO17" si="173">+(AO15+AO16)*0.0153</f>
        <v>20594762.686332352</v>
      </c>
      <c r="AP17" s="4">
        <f t="shared" ref="AP17" si="174">+(AP15+AP16)*0.0153</f>
        <v>10167754.054666908</v>
      </c>
      <c r="AQ17" s="4">
        <f t="shared" ref="AQ17" si="175">+(AQ15+AQ16)*0.0153</f>
        <v>-259254.57699845551</v>
      </c>
      <c r="AR17" s="4">
        <f t="shared" ref="AR17" si="176">+(AR15+AR16)*0.0153</f>
        <v>-10686263.208663769</v>
      </c>
      <c r="AS17" s="4">
        <f t="shared" ref="AS17" si="177">+(AS15+AS16)*0.0153</f>
        <v>-21113271.84032904</v>
      </c>
      <c r="AT17" s="4">
        <f t="shared" ref="AT17" si="178">+(AT15+AT16)*0.0153</f>
        <v>-31540280.471994266</v>
      </c>
      <c r="AU17" s="4">
        <f t="shared" ref="AU17" si="179">+(AU15+AU16)*0.0153</f>
        <v>-41967289.103659444</v>
      </c>
      <c r="AV17" s="4">
        <f t="shared" ref="AV17" si="180">+(AV15+AV16)*0.0153</f>
        <v>-52394297.735324599</v>
      </c>
    </row>
    <row r="18" spans="1:48" x14ac:dyDescent="0.25">
      <c r="A18" t="s">
        <v>2</v>
      </c>
      <c r="C18" s="4">
        <f>+(C9+C10)*270</f>
        <v>418250790</v>
      </c>
      <c r="D18" s="4">
        <f t="shared" ref="D18:Q18" si="181">+(D9+D10)*270</f>
        <v>426080790</v>
      </c>
      <c r="E18" s="4">
        <f t="shared" si="181"/>
        <v>440390790</v>
      </c>
      <c r="F18" s="4">
        <f t="shared" si="181"/>
        <v>435260790</v>
      </c>
      <c r="G18" s="4">
        <f t="shared" si="181"/>
        <v>430130790</v>
      </c>
      <c r="H18" s="4">
        <f t="shared" si="181"/>
        <v>425000790</v>
      </c>
      <c r="I18" s="4">
        <f t="shared" si="181"/>
        <v>419870790</v>
      </c>
      <c r="J18" s="4">
        <f t="shared" si="181"/>
        <v>388820790</v>
      </c>
      <c r="K18" s="4">
        <f t="shared" si="181"/>
        <v>371264435.08224636</v>
      </c>
      <c r="L18" s="4">
        <f t="shared" si="181"/>
        <v>371083767.70722759</v>
      </c>
      <c r="M18" s="4">
        <f t="shared" si="181"/>
        <v>368764179.55996907</v>
      </c>
      <c r="N18" s="4">
        <f t="shared" si="181"/>
        <v>369209840.12358391</v>
      </c>
      <c r="O18" s="4">
        <f t="shared" si="181"/>
        <v>368375217.49310529</v>
      </c>
      <c r="P18" s="4">
        <f t="shared" si="181"/>
        <v>368452426.73876709</v>
      </c>
      <c r="Q18" s="4">
        <f t="shared" si="181"/>
        <v>356070238.60005468</v>
      </c>
      <c r="R18" s="4">
        <f t="shared" ref="R18:AV18" si="182">+(R9+R10)*270</f>
        <v>343688050.46134233</v>
      </c>
      <c r="S18" s="4">
        <f t="shared" si="182"/>
        <v>331305862.32262999</v>
      </c>
      <c r="T18" s="4">
        <f t="shared" si="182"/>
        <v>318923674.18391758</v>
      </c>
      <c r="U18" s="4">
        <f t="shared" si="182"/>
        <v>306541486.04520524</v>
      </c>
      <c r="V18" s="4">
        <f t="shared" si="182"/>
        <v>294159297.90649283</v>
      </c>
      <c r="W18" s="4">
        <f t="shared" si="182"/>
        <v>281777109.76778048</v>
      </c>
      <c r="X18" s="4">
        <f t="shared" si="182"/>
        <v>269394921.62906814</v>
      </c>
      <c r="Y18" s="4">
        <f t="shared" si="182"/>
        <v>257012733.49035573</v>
      </c>
      <c r="Z18" s="4">
        <f t="shared" si="182"/>
        <v>244630545.35164338</v>
      </c>
      <c r="AA18" s="4">
        <f t="shared" si="182"/>
        <v>232248357.21293101</v>
      </c>
      <c r="AB18" s="4">
        <f t="shared" si="182"/>
        <v>219866169.07421863</v>
      </c>
      <c r="AC18" s="4">
        <f t="shared" si="182"/>
        <v>207483980.93550625</v>
      </c>
      <c r="AD18" s="4">
        <f t="shared" si="182"/>
        <v>195101792.79679388</v>
      </c>
      <c r="AE18" s="4">
        <f t="shared" si="182"/>
        <v>182719604.65808153</v>
      </c>
      <c r="AF18" s="4">
        <f t="shared" si="182"/>
        <v>170337416.51936916</v>
      </c>
      <c r="AG18" s="4">
        <f t="shared" si="182"/>
        <v>157955228.38065678</v>
      </c>
      <c r="AH18" s="4">
        <f t="shared" si="182"/>
        <v>145573040.2419444</v>
      </c>
      <c r="AI18" s="4">
        <f t="shared" si="182"/>
        <v>133190852.10323204</v>
      </c>
      <c r="AJ18" s="4">
        <f t="shared" si="182"/>
        <v>120808663.96451968</v>
      </c>
      <c r="AK18" s="4">
        <f t="shared" si="182"/>
        <v>108426475.8258073</v>
      </c>
      <c r="AL18" s="4">
        <f t="shared" si="182"/>
        <v>96044287.687094942</v>
      </c>
      <c r="AM18" s="4">
        <f t="shared" si="182"/>
        <v>83662099.54838258</v>
      </c>
      <c r="AN18" s="4">
        <f t="shared" si="182"/>
        <v>71279911.409670204</v>
      </c>
      <c r="AO18" s="4">
        <f t="shared" si="182"/>
        <v>58897723.27095785</v>
      </c>
      <c r="AP18" s="4">
        <f t="shared" si="182"/>
        <v>46515535.132245481</v>
      </c>
      <c r="AQ18" s="4">
        <f t="shared" si="182"/>
        <v>34133346.993533112</v>
      </c>
      <c r="AR18" s="4">
        <f t="shared" si="182"/>
        <v>21751158.854820747</v>
      </c>
      <c r="AS18" s="4">
        <f t="shared" si="182"/>
        <v>9368970.7161083762</v>
      </c>
      <c r="AT18" s="4">
        <f t="shared" si="182"/>
        <v>-3013217.4226039937</v>
      </c>
      <c r="AU18" s="4">
        <f t="shared" si="182"/>
        <v>-15395405.561316364</v>
      </c>
      <c r="AV18" s="4">
        <f t="shared" si="182"/>
        <v>-27777593.700028732</v>
      </c>
    </row>
    <row r="19" spans="1:48" x14ac:dyDescent="0.25">
      <c r="A19" t="s">
        <v>3</v>
      </c>
      <c r="C19" s="4">
        <f>+(C12+C13)*200</f>
        <v>69400000</v>
      </c>
      <c r="D19" s="4">
        <f t="shared" ref="D19:Q19" si="183">+(D12+D13)*200</f>
        <v>83800000</v>
      </c>
      <c r="E19" s="4">
        <f t="shared" si="183"/>
        <v>88600000</v>
      </c>
      <c r="F19" s="4">
        <f t="shared" si="183"/>
        <v>74200000</v>
      </c>
      <c r="G19" s="4">
        <f t="shared" si="183"/>
        <v>74200000</v>
      </c>
      <c r="H19" s="4">
        <f t="shared" si="183"/>
        <v>74200000</v>
      </c>
      <c r="I19" s="4">
        <f t="shared" si="183"/>
        <v>74200000</v>
      </c>
      <c r="J19" s="4">
        <f t="shared" si="183"/>
        <v>55000000</v>
      </c>
      <c r="K19" s="4">
        <f t="shared" si="183"/>
        <v>64995292.653515846</v>
      </c>
      <c r="L19" s="4">
        <f t="shared" si="183"/>
        <v>77866172.314800903</v>
      </c>
      <c r="M19" s="4">
        <f t="shared" si="183"/>
        <v>76281786.557586297</v>
      </c>
      <c r="N19" s="4">
        <f t="shared" si="183"/>
        <v>78330118.936010957</v>
      </c>
      <c r="O19" s="4">
        <f t="shared" si="183"/>
        <v>77381761.014460325</v>
      </c>
      <c r="P19" s="4">
        <f t="shared" si="183"/>
        <v>78057192.03382355</v>
      </c>
      <c r="Q19" s="4">
        <f t="shared" si="183"/>
        <v>68828008.786138982</v>
      </c>
      <c r="R19" s="4">
        <f t="shared" ref="R19:AV19" si="184">+(R12+R13)*200</f>
        <v>68828008.786138982</v>
      </c>
      <c r="S19" s="4">
        <f t="shared" si="184"/>
        <v>68828008.786138982</v>
      </c>
      <c r="T19" s="4">
        <f t="shared" si="184"/>
        <v>68828008.786138982</v>
      </c>
      <c r="U19" s="4">
        <f t="shared" si="184"/>
        <v>68828008.786138982</v>
      </c>
      <c r="V19" s="4">
        <f t="shared" si="184"/>
        <v>68828008.786138982</v>
      </c>
      <c r="W19" s="4">
        <f t="shared" si="184"/>
        <v>68828008.786138982</v>
      </c>
      <c r="X19" s="4">
        <f t="shared" si="184"/>
        <v>68828008.786138982</v>
      </c>
      <c r="Y19" s="4">
        <f t="shared" si="184"/>
        <v>68828008.786138982</v>
      </c>
      <c r="Z19" s="4">
        <f t="shared" si="184"/>
        <v>68828008.786138982</v>
      </c>
      <c r="AA19" s="4">
        <f t="shared" si="184"/>
        <v>68828008.786138982</v>
      </c>
      <c r="AB19" s="4">
        <f t="shared" si="184"/>
        <v>68828008.786138982</v>
      </c>
      <c r="AC19" s="4">
        <f t="shared" si="184"/>
        <v>68828008.786138982</v>
      </c>
      <c r="AD19" s="4">
        <f t="shared" si="184"/>
        <v>68828008.786138982</v>
      </c>
      <c r="AE19" s="4">
        <f t="shared" si="184"/>
        <v>68828008.786138982</v>
      </c>
      <c r="AF19" s="4">
        <f t="shared" si="184"/>
        <v>68828008.786138982</v>
      </c>
      <c r="AG19" s="4">
        <f t="shared" si="184"/>
        <v>68828008.786138982</v>
      </c>
      <c r="AH19" s="4">
        <f t="shared" si="184"/>
        <v>68828008.786138982</v>
      </c>
      <c r="AI19" s="4">
        <f t="shared" si="184"/>
        <v>68828008.786138982</v>
      </c>
      <c r="AJ19" s="4">
        <f t="shared" si="184"/>
        <v>68828008.786138982</v>
      </c>
      <c r="AK19" s="4">
        <f t="shared" si="184"/>
        <v>68828008.786138982</v>
      </c>
      <c r="AL19" s="4">
        <f t="shared" si="184"/>
        <v>68828008.786138982</v>
      </c>
      <c r="AM19" s="4">
        <f t="shared" si="184"/>
        <v>68828008.786138982</v>
      </c>
      <c r="AN19" s="4">
        <f t="shared" si="184"/>
        <v>68828008.786138982</v>
      </c>
      <c r="AO19" s="4">
        <f t="shared" si="184"/>
        <v>68828008.786138982</v>
      </c>
      <c r="AP19" s="4">
        <f t="shared" si="184"/>
        <v>68828008.786138982</v>
      </c>
      <c r="AQ19" s="4">
        <f t="shared" si="184"/>
        <v>68828008.786138982</v>
      </c>
      <c r="AR19" s="4">
        <f t="shared" si="184"/>
        <v>68828008.786138982</v>
      </c>
      <c r="AS19" s="4">
        <f t="shared" si="184"/>
        <v>68828008.786138982</v>
      </c>
      <c r="AT19" s="4">
        <f t="shared" si="184"/>
        <v>68828008.786138982</v>
      </c>
      <c r="AU19" s="4">
        <f t="shared" si="184"/>
        <v>68828008.786138982</v>
      </c>
      <c r="AV19" s="4">
        <f t="shared" si="184"/>
        <v>68828008.786138982</v>
      </c>
    </row>
    <row r="20" spans="1:48" x14ac:dyDescent="0.25">
      <c r="A20" t="s">
        <v>4</v>
      </c>
      <c r="C20" s="4">
        <f>+SUM(C17:C19,C14)</f>
        <v>4629982927.1999998</v>
      </c>
      <c r="D20" s="4">
        <f t="shared" ref="D20" si="185">+SUM(D17:D19,D14)</f>
        <v>6146373986.6095123</v>
      </c>
      <c r="E20" s="4">
        <f t="shared" ref="E20:Q20" si="186">+SUM(E17:E19,E14)</f>
        <v>5256458258.1406565</v>
      </c>
      <c r="F20" s="4">
        <f t="shared" si="186"/>
        <v>5289331998.8599062</v>
      </c>
      <c r="G20" s="4">
        <f t="shared" si="186"/>
        <v>5287848758.874136</v>
      </c>
      <c r="H20" s="4">
        <f t="shared" si="186"/>
        <v>5285656986.8813829</v>
      </c>
      <c r="I20" s="4">
        <f t="shared" si="186"/>
        <v>4892927558.4025269</v>
      </c>
      <c r="J20" s="4">
        <f t="shared" si="186"/>
        <v>3474476172.2569838</v>
      </c>
      <c r="K20" s="4">
        <f t="shared" si="186"/>
        <v>4340113496.9642229</v>
      </c>
      <c r="L20" s="4">
        <f t="shared" si="186"/>
        <v>4999170585.4479151</v>
      </c>
      <c r="M20" s="4">
        <f t="shared" si="186"/>
        <v>4917007496.66465</v>
      </c>
      <c r="N20" s="4">
        <f t="shared" si="186"/>
        <v>5024962873.8982029</v>
      </c>
      <c r="O20" s="4">
        <f t="shared" si="186"/>
        <v>4977625652.7376089</v>
      </c>
      <c r="P20" s="4">
        <f t="shared" si="186"/>
        <v>5014639198.9417124</v>
      </c>
      <c r="Q20" s="4">
        <f t="shared" si="186"/>
        <v>4137141656.5394783</v>
      </c>
      <c r="R20" s="4">
        <f t="shared" ref="R20:AV20" si="187">+SUM(R17:R19,R14)</f>
        <v>4114332459.7691021</v>
      </c>
      <c r="S20" s="4">
        <f t="shared" si="187"/>
        <v>4091523262.9987254</v>
      </c>
      <c r="T20" s="4">
        <f t="shared" si="187"/>
        <v>4068714066.2283492</v>
      </c>
      <c r="U20" s="4">
        <f t="shared" si="187"/>
        <v>4045904869.4579725</v>
      </c>
      <c r="V20" s="4">
        <f t="shared" si="187"/>
        <v>4023095672.6875963</v>
      </c>
      <c r="W20" s="4">
        <f t="shared" si="187"/>
        <v>4000286475.9172201</v>
      </c>
      <c r="X20" s="4">
        <f t="shared" si="187"/>
        <v>3977477279.1468439</v>
      </c>
      <c r="Y20" s="4">
        <f t="shared" si="187"/>
        <v>3954668082.3764672</v>
      </c>
      <c r="Z20" s="4">
        <f t="shared" si="187"/>
        <v>3931858885.6060905</v>
      </c>
      <c r="AA20" s="4">
        <f t="shared" si="187"/>
        <v>3909049688.8357143</v>
      </c>
      <c r="AB20" s="4">
        <f t="shared" si="187"/>
        <v>3886240492.0653377</v>
      </c>
      <c r="AC20" s="4">
        <f t="shared" si="187"/>
        <v>3863431295.294961</v>
      </c>
      <c r="AD20" s="4">
        <f t="shared" si="187"/>
        <v>3840622098.5245848</v>
      </c>
      <c r="AE20" s="4">
        <f t="shared" si="187"/>
        <v>3817812901.7542081</v>
      </c>
      <c r="AF20" s="4">
        <f t="shared" si="187"/>
        <v>3795003704.9838314</v>
      </c>
      <c r="AG20" s="4">
        <f t="shared" si="187"/>
        <v>3772194508.2134547</v>
      </c>
      <c r="AH20" s="4">
        <f t="shared" si="187"/>
        <v>3749385311.443078</v>
      </c>
      <c r="AI20" s="4">
        <f t="shared" si="187"/>
        <v>3726576114.6727009</v>
      </c>
      <c r="AJ20" s="4">
        <f t="shared" si="187"/>
        <v>3703766917.9023237</v>
      </c>
      <c r="AK20" s="4">
        <f t="shared" si="187"/>
        <v>3680957721.1319466</v>
      </c>
      <c r="AL20" s="4">
        <f t="shared" si="187"/>
        <v>3658148524.361568</v>
      </c>
      <c r="AM20" s="4">
        <f t="shared" si="187"/>
        <v>3635339327.5911894</v>
      </c>
      <c r="AN20" s="4">
        <f t="shared" si="187"/>
        <v>3612530130.8208113</v>
      </c>
      <c r="AO20" s="4">
        <f t="shared" si="187"/>
        <v>3589720934.0504336</v>
      </c>
      <c r="AP20" s="4">
        <f t="shared" si="187"/>
        <v>3566911737.280056</v>
      </c>
      <c r="AQ20" s="4">
        <f t="shared" si="187"/>
        <v>3544102540.5096779</v>
      </c>
      <c r="AR20" s="4">
        <f t="shared" si="187"/>
        <v>3521293343.7393003</v>
      </c>
      <c r="AS20" s="4">
        <f t="shared" si="187"/>
        <v>3498484146.9689226</v>
      </c>
      <c r="AT20" s="4">
        <f t="shared" si="187"/>
        <v>3475674950.198545</v>
      </c>
      <c r="AU20" s="4">
        <f t="shared" si="187"/>
        <v>3452865753.4281678</v>
      </c>
      <c r="AV20" s="4">
        <f t="shared" si="187"/>
        <v>3430056556.6577902</v>
      </c>
    </row>
    <row r="21" spans="1:48" x14ac:dyDescent="0.25">
      <c r="C21" s="4">
        <f>+SUM(C20:I20)</f>
        <v>36788580474.968124</v>
      </c>
    </row>
    <row r="23" spans="1:48" x14ac:dyDescent="0.25">
      <c r="A23" t="s">
        <v>27</v>
      </c>
      <c r="B23" s="4">
        <f>+B15/B9</f>
        <v>12000</v>
      </c>
      <c r="C23" s="7">
        <f t="shared" ref="C23:Q23" si="188">+(((B9-C5)*B23)+(C12*C2))/C9</f>
        <v>12217.414373678366</v>
      </c>
      <c r="D23" s="7">
        <f t="shared" si="188"/>
        <v>12918.288416514239</v>
      </c>
      <c r="E23" s="7">
        <f t="shared" si="188"/>
        <v>12523.250514776964</v>
      </c>
      <c r="F23" s="7">
        <f t="shared" si="188"/>
        <v>12953.475411065341</v>
      </c>
      <c r="G23" s="7">
        <f t="shared" si="188"/>
        <v>13356.164815432416</v>
      </c>
      <c r="H23" s="7">
        <f t="shared" si="188"/>
        <v>13732.667507164868</v>
      </c>
      <c r="I23" s="7">
        <f t="shared" si="188"/>
        <v>13754.695166548901</v>
      </c>
      <c r="J23" s="7">
        <f t="shared" si="188"/>
        <v>13754.695166548901</v>
      </c>
      <c r="K23" s="7">
        <f t="shared" si="188"/>
        <v>13961.561737353799</v>
      </c>
      <c r="L23" s="7">
        <f t="shared" si="188"/>
        <v>14158.481813908465</v>
      </c>
      <c r="M23" s="7">
        <f t="shared" si="188"/>
        <v>14347.448966008222</v>
      </c>
      <c r="N23" s="7">
        <f t="shared" si="188"/>
        <v>14526.817273678622</v>
      </c>
      <c r="O23" s="7">
        <f t="shared" si="188"/>
        <v>14697.91833200733</v>
      </c>
      <c r="P23" s="7">
        <f t="shared" si="188"/>
        <v>14860.542629064137</v>
      </c>
      <c r="Q23" s="7">
        <f t="shared" si="188"/>
        <v>14860.542629064161</v>
      </c>
      <c r="R23" s="7">
        <f t="shared" ref="R23:AV23" si="189">+(((Q9-R5)*Q23)+(R12*R2))/R9</f>
        <v>14860.542629064186</v>
      </c>
      <c r="S23" s="7">
        <f t="shared" si="189"/>
        <v>14860.542629064212</v>
      </c>
      <c r="T23" s="7">
        <f t="shared" si="189"/>
        <v>14860.542629064239</v>
      </c>
      <c r="U23" s="7">
        <f t="shared" si="189"/>
        <v>14860.542629064268</v>
      </c>
      <c r="V23" s="7">
        <f t="shared" si="189"/>
        <v>14860.542629064299</v>
      </c>
      <c r="W23" s="7">
        <f t="shared" si="189"/>
        <v>14860.542629064332</v>
      </c>
      <c r="X23" s="7">
        <f t="shared" si="189"/>
        <v>14860.542629064368</v>
      </c>
      <c r="Y23" s="7">
        <f t="shared" si="189"/>
        <v>14860.542629064406</v>
      </c>
      <c r="Z23" s="7">
        <f t="shared" si="189"/>
        <v>14860.54262906445</v>
      </c>
      <c r="AA23" s="7">
        <f t="shared" si="189"/>
        <v>14860.542629064497</v>
      </c>
      <c r="AB23" s="7">
        <f t="shared" si="189"/>
        <v>14860.542629064548</v>
      </c>
      <c r="AC23" s="7">
        <f t="shared" si="189"/>
        <v>14860.542629064606</v>
      </c>
      <c r="AD23" s="7">
        <f t="shared" si="189"/>
        <v>14860.542629064672</v>
      </c>
      <c r="AE23" s="7">
        <f t="shared" si="189"/>
        <v>14860.542629064748</v>
      </c>
      <c r="AF23" s="7">
        <f t="shared" si="189"/>
        <v>14860.542629064839</v>
      </c>
      <c r="AG23" s="7">
        <f t="shared" si="189"/>
        <v>14860.542629064952</v>
      </c>
      <c r="AH23" s="7">
        <f t="shared" si="189"/>
        <v>14860.542629065099</v>
      </c>
      <c r="AI23" s="7">
        <f t="shared" si="189"/>
        <v>14860.54262906531</v>
      </c>
      <c r="AJ23" s="7">
        <f t="shared" si="189"/>
        <v>14860.542629065687</v>
      </c>
      <c r="AK23" s="7">
        <f t="shared" si="189"/>
        <v>14860.542629067548</v>
      </c>
      <c r="AL23" s="7">
        <f t="shared" si="189"/>
        <v>14860.542629066918</v>
      </c>
      <c r="AM23" s="7">
        <f t="shared" si="189"/>
        <v>14860.542629066649</v>
      </c>
      <c r="AN23" s="7">
        <f t="shared" si="189"/>
        <v>14860.542629066478</v>
      </c>
      <c r="AO23" s="7">
        <f t="shared" si="189"/>
        <v>14860.542629066353</v>
      </c>
      <c r="AP23" s="7">
        <f t="shared" si="189"/>
        <v>14860.542629066253</v>
      </c>
      <c r="AQ23" s="7">
        <f t="shared" si="189"/>
        <v>14860.542629066169</v>
      </c>
      <c r="AR23" s="7">
        <f t="shared" si="189"/>
        <v>14860.542629066098</v>
      </c>
      <c r="AS23" s="7">
        <f t="shared" si="189"/>
        <v>14860.542629066038</v>
      </c>
      <c r="AT23" s="7">
        <f t="shared" si="189"/>
        <v>14860.542629065983</v>
      </c>
      <c r="AU23" s="7">
        <f t="shared" si="189"/>
        <v>14860.542629065934</v>
      </c>
      <c r="AV23" s="7">
        <f t="shared" si="189"/>
        <v>14860.542629065891</v>
      </c>
    </row>
    <row r="24" spans="1:48" x14ac:dyDescent="0.25">
      <c r="A24" t="s">
        <v>28</v>
      </c>
      <c r="B24" s="4">
        <f>+B16/B10</f>
        <v>10000</v>
      </c>
      <c r="C24" s="7">
        <f t="shared" ref="C24:Q24" si="190">+(((B10-C6)*B24)+(C13*C3))/C10</f>
        <v>10000</v>
      </c>
      <c r="D24" s="7">
        <f t="shared" si="190"/>
        <v>10000</v>
      </c>
      <c r="E24" s="7">
        <f t="shared" si="190"/>
        <v>10000</v>
      </c>
      <c r="F24" s="7">
        <f t="shared" si="190"/>
        <v>10000</v>
      </c>
      <c r="G24" s="7">
        <f t="shared" si="190"/>
        <v>10000</v>
      </c>
      <c r="H24" s="7">
        <f t="shared" si="190"/>
        <v>10000</v>
      </c>
      <c r="I24" s="7">
        <f t="shared" si="190"/>
        <v>10000</v>
      </c>
      <c r="J24" s="7">
        <f t="shared" si="190"/>
        <v>10000</v>
      </c>
      <c r="K24" s="7">
        <f t="shared" si="190"/>
        <v>10000</v>
      </c>
      <c r="L24" s="7">
        <f t="shared" si="190"/>
        <v>10000</v>
      </c>
      <c r="M24" s="7">
        <f t="shared" si="190"/>
        <v>9999.9999999999982</v>
      </c>
      <c r="N24" s="7">
        <f t="shared" si="190"/>
        <v>10000.000000000002</v>
      </c>
      <c r="O24" s="7">
        <f t="shared" si="190"/>
        <v>10000.000000000002</v>
      </c>
      <c r="P24" s="7">
        <f t="shared" si="190"/>
        <v>10000.000000000002</v>
      </c>
      <c r="Q24" s="7">
        <f t="shared" si="190"/>
        <v>10000</v>
      </c>
      <c r="R24" s="7">
        <f t="shared" ref="R24:AV24" si="191">+(((Q10-R6)*Q24)+(R13*R3))/R10</f>
        <v>10000</v>
      </c>
      <c r="S24" s="7">
        <f t="shared" si="191"/>
        <v>10000</v>
      </c>
      <c r="T24" s="7">
        <f t="shared" si="191"/>
        <v>10000</v>
      </c>
      <c r="U24" s="7">
        <f t="shared" si="191"/>
        <v>10000</v>
      </c>
      <c r="V24" s="7">
        <f t="shared" si="191"/>
        <v>10000</v>
      </c>
      <c r="W24" s="7">
        <f t="shared" si="191"/>
        <v>10000</v>
      </c>
      <c r="X24" s="7">
        <f t="shared" si="191"/>
        <v>10000</v>
      </c>
      <c r="Y24" s="7">
        <f t="shared" si="191"/>
        <v>10000</v>
      </c>
      <c r="Z24" s="7">
        <f t="shared" si="191"/>
        <v>10000</v>
      </c>
      <c r="AA24" s="7">
        <f t="shared" si="191"/>
        <v>10000</v>
      </c>
      <c r="AB24" s="7">
        <f t="shared" si="191"/>
        <v>10000</v>
      </c>
      <c r="AC24" s="7">
        <f t="shared" si="191"/>
        <v>10000</v>
      </c>
      <c r="AD24" s="7">
        <f t="shared" si="191"/>
        <v>10000</v>
      </c>
      <c r="AE24" s="7">
        <f t="shared" si="191"/>
        <v>10000</v>
      </c>
      <c r="AF24" s="7">
        <f t="shared" si="191"/>
        <v>10000</v>
      </c>
      <c r="AG24" s="7">
        <f t="shared" si="191"/>
        <v>10000</v>
      </c>
      <c r="AH24" s="7">
        <f t="shared" si="191"/>
        <v>10000</v>
      </c>
      <c r="AI24" s="7">
        <f t="shared" si="191"/>
        <v>10000</v>
      </c>
      <c r="AJ24" s="7">
        <f t="shared" si="191"/>
        <v>10000</v>
      </c>
      <c r="AK24" s="7">
        <f t="shared" si="191"/>
        <v>10000</v>
      </c>
      <c r="AL24" s="7">
        <f t="shared" si="191"/>
        <v>10000</v>
      </c>
      <c r="AM24" s="7">
        <f t="shared" si="191"/>
        <v>10000</v>
      </c>
      <c r="AN24" s="7">
        <f t="shared" si="191"/>
        <v>10000</v>
      </c>
      <c r="AO24" s="7">
        <f t="shared" si="191"/>
        <v>10000</v>
      </c>
      <c r="AP24" s="7">
        <f t="shared" si="191"/>
        <v>10000</v>
      </c>
      <c r="AQ24" s="7">
        <f t="shared" si="191"/>
        <v>10000</v>
      </c>
      <c r="AR24" s="7">
        <f t="shared" si="191"/>
        <v>10000</v>
      </c>
      <c r="AS24" s="7">
        <f t="shared" si="191"/>
        <v>10000</v>
      </c>
      <c r="AT24" s="7">
        <f t="shared" si="191"/>
        <v>10000</v>
      </c>
      <c r="AU24" s="7">
        <f t="shared" si="191"/>
        <v>10000</v>
      </c>
      <c r="AV24" s="7">
        <f t="shared" si="191"/>
        <v>10000</v>
      </c>
    </row>
    <row r="30" spans="1:48" x14ac:dyDescent="0.25">
      <c r="A30" t="s">
        <v>5</v>
      </c>
    </row>
    <row r="31" spans="1:48" x14ac:dyDescent="0.25">
      <c r="A31" t="s">
        <v>6</v>
      </c>
      <c r="B31" t="s">
        <v>7</v>
      </c>
    </row>
    <row r="32" spans="1:48" x14ac:dyDescent="0.25">
      <c r="A32" t="s">
        <v>8</v>
      </c>
      <c r="B32" t="s">
        <v>9</v>
      </c>
    </row>
    <row r="33" spans="1:2" x14ac:dyDescent="0.25">
      <c r="A33" t="s">
        <v>10</v>
      </c>
      <c r="B33" t="s">
        <v>9</v>
      </c>
    </row>
    <row r="34" spans="1:2" x14ac:dyDescent="0.25">
      <c r="A34" t="s">
        <v>11</v>
      </c>
      <c r="B34" t="s">
        <v>9</v>
      </c>
    </row>
    <row r="35" spans="1:2" x14ac:dyDescent="0.25">
      <c r="A35" t="s">
        <v>12</v>
      </c>
      <c r="B35" t="s">
        <v>13</v>
      </c>
    </row>
    <row r="36" spans="1:2" x14ac:dyDescent="0.25">
      <c r="A36" t="s">
        <v>14</v>
      </c>
      <c r="B36" t="s">
        <v>13</v>
      </c>
    </row>
    <row r="37" spans="1:2" x14ac:dyDescent="0.25">
      <c r="A37" t="s">
        <v>2</v>
      </c>
      <c r="B37" t="s">
        <v>15</v>
      </c>
    </row>
    <row r="38" spans="1:2" x14ac:dyDescent="0.25">
      <c r="A38" t="s">
        <v>3</v>
      </c>
      <c r="B38" t="s">
        <v>15</v>
      </c>
    </row>
    <row r="39" spans="1:2" x14ac:dyDescent="0.25">
      <c r="A39" t="s">
        <v>1</v>
      </c>
      <c r="B39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I33"/>
  <sheetViews>
    <sheetView showGridLines="0" workbookViewId="0">
      <selection activeCell="H19" sqref="H19"/>
    </sheetView>
  </sheetViews>
  <sheetFormatPr baseColWidth="10" defaultRowHeight="15" x14ac:dyDescent="0.25"/>
  <cols>
    <col min="1" max="1" width="29.5703125" style="15" bestFit="1" customWidth="1"/>
    <col min="2" max="2" width="16.7109375" style="15" bestFit="1" customWidth="1"/>
    <col min="3" max="5" width="17.7109375" style="15" bestFit="1" customWidth="1"/>
    <col min="6" max="6" width="16.7109375" style="15" bestFit="1" customWidth="1"/>
    <col min="7" max="7" width="17.7109375" style="15" bestFit="1" customWidth="1"/>
    <col min="8" max="8" width="14" bestFit="1" customWidth="1"/>
    <col min="9" max="9" width="16.7109375" bestFit="1" customWidth="1"/>
  </cols>
  <sheetData>
    <row r="1" spans="1:9" ht="18.75" x14ac:dyDescent="0.3">
      <c r="A1" s="28" t="s">
        <v>81</v>
      </c>
      <c r="B1" s="21" t="s">
        <v>34</v>
      </c>
      <c r="C1" s="21" t="s">
        <v>39</v>
      </c>
      <c r="D1" s="21" t="s">
        <v>52</v>
      </c>
      <c r="E1" s="21" t="s">
        <v>65</v>
      </c>
      <c r="F1" s="21" t="s">
        <v>78</v>
      </c>
      <c r="I1" s="21">
        <v>2024</v>
      </c>
    </row>
    <row r="2" spans="1:9" x14ac:dyDescent="0.25">
      <c r="A2" s="23" t="s">
        <v>26</v>
      </c>
      <c r="B2" s="9">
        <f>+B3+B4</f>
        <v>391588.93666145013</v>
      </c>
      <c r="C2" s="9">
        <f t="shared" ref="C2:F2" si="0">+C3+C4</f>
        <v>2176429.8193669552</v>
      </c>
      <c r="D2" s="9">
        <f t="shared" si="0"/>
        <v>4724901.45970539</v>
      </c>
      <c r="E2" s="9">
        <f t="shared" si="0"/>
        <v>4725236.7007957883</v>
      </c>
      <c r="F2" s="9">
        <f t="shared" si="0"/>
        <v>4908714.5914947465</v>
      </c>
      <c r="I2" s="9">
        <f t="shared" ref="I2" si="1">+I3+I4</f>
        <v>19088540.299848542</v>
      </c>
    </row>
    <row r="3" spans="1:9" x14ac:dyDescent="0.25">
      <c r="A3" s="23" t="s">
        <v>21</v>
      </c>
      <c r="B3" s="11">
        <f>+HLOOKUP(B1,'Baseline (-Cons)'!$C$1:$AU$22,5,0)</f>
        <v>116588.93666145013</v>
      </c>
      <c r="C3" s="9">
        <f>+SUM('Baseline (-Cons)'!C$5:H$5)</f>
        <v>526429.8193669552</v>
      </c>
      <c r="D3" s="9">
        <f>+SUM('Baseline (-Cons)'!I$5:U$5)</f>
        <v>1149901.4597053903</v>
      </c>
      <c r="E3" s="9">
        <f>+SUM('Baseline (-Cons)'!V$5:AH$5)</f>
        <v>1150236.7007957883</v>
      </c>
      <c r="F3" s="9">
        <f>+SUM('Baseline (-Cons)'!AI$5:AU$5)</f>
        <v>1333714.591494747</v>
      </c>
      <c r="I3" s="9">
        <f>+SUM('Baseline (-Cons)'!AV5:CU5)</f>
        <v>4788540.2998485416</v>
      </c>
    </row>
    <row r="4" spans="1:9" x14ac:dyDescent="0.25">
      <c r="A4" s="23" t="s">
        <v>22</v>
      </c>
      <c r="B4" s="9">
        <f>+HLOOKUP(B1,'Baseline (-Cons)'!$C$1:$AU$22,6,0)</f>
        <v>275000</v>
      </c>
      <c r="C4" s="9">
        <f>+SUM('Baseline (-Cons)'!C$6:H$6)</f>
        <v>1650000</v>
      </c>
      <c r="D4" s="9">
        <f>+SUM('Baseline (-Cons)'!I$6:U$6)</f>
        <v>3575000</v>
      </c>
      <c r="E4" s="9">
        <f>+SUM('Baseline (-Cons)'!V$6:AH$6)</f>
        <v>3575000</v>
      </c>
      <c r="F4" s="9">
        <f>+SUM('Baseline (-Cons)'!AI$6:AU$6)</f>
        <v>3575000</v>
      </c>
      <c r="I4" s="9">
        <f>+SUM('Baseline (-Cons)'!AV6:CU6)</f>
        <v>14300000</v>
      </c>
    </row>
    <row r="5" spans="1:9" x14ac:dyDescent="0.25">
      <c r="A5" s="23" t="s">
        <v>25</v>
      </c>
      <c r="B5" s="9">
        <f>+HLOOKUP(B1,'Baseline (-Cons)'!$C$1:$AU$22,11,0)</f>
        <v>1295411.0633385498</v>
      </c>
      <c r="C5" s="9">
        <f>+HLOOKUP(C1,'Baseline (-Cons)'!$C$1:$AU$22,11,0)</f>
        <v>1341570.1806330448</v>
      </c>
      <c r="D5" s="9">
        <f>+HLOOKUP(D1,'Baseline (-Cons)'!$C$1:$AU$22,11,0)</f>
        <v>595217.05410190916</v>
      </c>
      <c r="E5" s="9">
        <f>+HLOOKUP(E1,'Baseline (-Cons)'!$C$1:$AU$22,11,0)</f>
        <v>624321.98677715438</v>
      </c>
      <c r="F5" s="9">
        <f>+HLOOKUP(F1,'Baseline (-Cons)'!$C$1:$AU$22,11,0)</f>
        <v>852067.46227734315</v>
      </c>
      <c r="I5" s="9">
        <f>+'Baseline (-Cons)'!CU11</f>
        <v>852067.46227734315</v>
      </c>
    </row>
    <row r="6" spans="1:9" x14ac:dyDescent="0.25">
      <c r="A6" s="23" t="s">
        <v>79</v>
      </c>
      <c r="B6" s="29">
        <f>+HLOOKUP(B1,'Baseline (-Cons)'!$C$1:$AU$22,18,0)</f>
        <v>7056580029.5595303</v>
      </c>
      <c r="C6" s="29">
        <f>+HLOOKUP(C1,'Baseline (-Cons)'!$C$1:$AU$22,18,0)</f>
        <v>6818576044.782218</v>
      </c>
      <c r="D6" s="29">
        <f>+HLOOKUP(D1,'Baseline (-Cons)'!$C$1:$AU$22,18,0)</f>
        <v>2976873982.3718786</v>
      </c>
      <c r="E6" s="29">
        <f>+HLOOKUP(E1,'Baseline (-Cons)'!$C$1:$AU$22,18,0)</f>
        <v>3384578094.5516396</v>
      </c>
      <c r="F6" s="29">
        <f>+HLOOKUP(F1,'Baseline (-Cons)'!$C$1:$AU$22,18,0)</f>
        <v>4710515639.0753021</v>
      </c>
      <c r="I6" s="51">
        <f>+'Baseline (-Cons)'!CU18</f>
        <v>4711125115.6290665</v>
      </c>
    </row>
    <row r="7" spans="1:9" x14ac:dyDescent="0.25">
      <c r="A7" s="41" t="s">
        <v>106</v>
      </c>
      <c r="B7" s="29">
        <f>+HLOOKUP(B1,'Baseline (-Cons)'!$C$1:$AU$22,19,0)</f>
        <v>15395865.71617051</v>
      </c>
      <c r="C7" s="29">
        <f>+SUM('Baseline (-Cons)'!C$19:H$19)</f>
        <v>91731827.386483133</v>
      </c>
      <c r="D7" s="29">
        <f>+SUM('Baseline (-Cons)'!I$19:U$19)</f>
        <v>133162109.16337389</v>
      </c>
      <c r="E7" s="29">
        <f>+SUM('Baseline (-Cons)'!V$19:AH$19)</f>
        <v>97833170.066510364</v>
      </c>
      <c r="F7" s="29">
        <f>+SUM('Baseline (-Cons)'!AI$19:AU$19)</f>
        <v>112501766.87311324</v>
      </c>
      <c r="G7" s="29">
        <f>+SUM(B7:F7)</f>
        <v>450624739.20565116</v>
      </c>
      <c r="I7" s="51">
        <f>+SUM('Baseline (-Cons)'!AV19:CU19)</f>
        <v>422553358.49075103</v>
      </c>
    </row>
    <row r="8" spans="1:9" x14ac:dyDescent="0.25">
      <c r="A8" s="41" t="s">
        <v>107</v>
      </c>
      <c r="B8" s="29">
        <f>+HLOOKUP(B1,'Baseline (-Cons)'!$C$1:$AU$22,21,0)</f>
        <v>5829446.8330725068</v>
      </c>
      <c r="C8" s="29">
        <f>+SUM('Baseline (-Cons)'!C$22:H$22)</f>
        <v>11000964273.572006</v>
      </c>
      <c r="D8" s="29">
        <f>+SUM('Baseline (-Cons)'!I$22:U$22)</f>
        <v>23116608325.567528</v>
      </c>
      <c r="E8" s="29">
        <f>+SUM('Baseline (-Cons)'!V$22:AH$22)</f>
        <v>23587937289.612175</v>
      </c>
      <c r="F8" s="29">
        <f>+SUM('Baseline (-Cons)'!AI$22:AU$22)</f>
        <v>24856277722.955029</v>
      </c>
      <c r="G8" s="29">
        <f>+SUM(B8:F8)</f>
        <v>82567617058.53981</v>
      </c>
      <c r="I8" s="51">
        <f>+SUM('Baseline (-Cons)'!AV22:CU22)</f>
        <v>96273977888.512512</v>
      </c>
    </row>
    <row r="10" spans="1:9" ht="18.75" x14ac:dyDescent="0.3">
      <c r="A10" s="28" t="s">
        <v>82</v>
      </c>
      <c r="B10" s="21" t="s">
        <v>34</v>
      </c>
      <c r="C10" s="21" t="s">
        <v>39</v>
      </c>
      <c r="D10" s="21" t="s">
        <v>52</v>
      </c>
      <c r="E10" s="21" t="s">
        <v>65</v>
      </c>
      <c r="F10" s="21" t="s">
        <v>78</v>
      </c>
      <c r="I10" s="21">
        <v>2024</v>
      </c>
    </row>
    <row r="11" spans="1:9" x14ac:dyDescent="0.25">
      <c r="A11" s="23" t="s">
        <v>26</v>
      </c>
      <c r="B11" s="9">
        <f>+B12+B13</f>
        <v>391588.93666145013</v>
      </c>
      <c r="C11" s="9">
        <f t="shared" ref="C11:F11" si="2">+C12+C13</f>
        <v>2176429.8193669552</v>
      </c>
      <c r="D11" s="9">
        <f t="shared" si="2"/>
        <v>4724901.45970539</v>
      </c>
      <c r="E11" s="9">
        <f t="shared" si="2"/>
        <v>4725236.7007957883</v>
      </c>
      <c r="F11" s="9">
        <f t="shared" si="2"/>
        <v>4908714.5914947465</v>
      </c>
      <c r="I11" s="9">
        <f t="shared" ref="I11" si="3">+I12+I13</f>
        <v>19088540.299848542</v>
      </c>
    </row>
    <row r="12" spans="1:9" x14ac:dyDescent="0.25">
      <c r="A12" s="23" t="s">
        <v>21</v>
      </c>
      <c r="B12" s="11">
        <f>+HLOOKUP(B10,'Máx Nacional (-Cons)'!$C$1:$AU$22,5,0)</f>
        <v>46588.936661450134</v>
      </c>
      <c r="C12" s="9">
        <f>+SUM('Baseline (-Cons)'!C$5:H$5)</f>
        <v>526429.8193669552</v>
      </c>
      <c r="D12" s="9">
        <f>+SUM('Baseline (-Cons)'!I$5:U$5)</f>
        <v>1149901.4597053903</v>
      </c>
      <c r="E12" s="9">
        <f>+SUM('Baseline (-Cons)'!V$5:AH$5)</f>
        <v>1150236.7007957883</v>
      </c>
      <c r="F12" s="9">
        <f>+SUM('Baseline (-Cons)'!AI$5:AU$5)</f>
        <v>1333714.591494747</v>
      </c>
      <c r="I12" s="9">
        <f>+SUM('Máx Nacional (-Cons)'!AV5:CU5)</f>
        <v>1148540.299848543</v>
      </c>
    </row>
    <row r="13" spans="1:9" x14ac:dyDescent="0.25">
      <c r="A13" s="23" t="s">
        <v>22</v>
      </c>
      <c r="B13" s="9">
        <f>+HLOOKUP(B10,'Máx Nacional (-Cons)'!$C$1:$AU$22,6,0)</f>
        <v>345000</v>
      </c>
      <c r="C13" s="9">
        <f>+SUM('Baseline (-Cons)'!C$6:H$6)</f>
        <v>1650000</v>
      </c>
      <c r="D13" s="9">
        <f>+SUM('Baseline (-Cons)'!I$6:U$6)</f>
        <v>3575000</v>
      </c>
      <c r="E13" s="9">
        <f>+SUM('Baseline (-Cons)'!V$6:AH$6)</f>
        <v>3575000</v>
      </c>
      <c r="F13" s="9">
        <f>+SUM('Baseline (-Cons)'!AI$6:AU$6)</f>
        <v>3575000</v>
      </c>
      <c r="I13" s="9">
        <f>+SUM('Máx Nacional (-Cons)'!AV6:CU6)</f>
        <v>17940000</v>
      </c>
    </row>
    <row r="14" spans="1:9" x14ac:dyDescent="0.25">
      <c r="A14" s="23" t="s">
        <v>25</v>
      </c>
      <c r="B14" s="9">
        <f>+HLOOKUP(B10,'Máx Nacional (-Cons)'!$C$1:$AU$22,11,0)</f>
        <v>1365411.0633385498</v>
      </c>
      <c r="C14" s="9">
        <f>+HLOOKUP(C10,'Máx Nacional (-Cons)'!$C$1:$AU$22,11,0)</f>
        <v>1761570.1806330448</v>
      </c>
      <c r="D14" s="9">
        <f>+HLOOKUP(D10,'Máx Nacional (-Cons)'!$C$1:$AU$22,11,0)</f>
        <v>1809668.7209276545</v>
      </c>
      <c r="E14" s="9">
        <f>+HLOOKUP(E10,'Máx Nacional (-Cons)'!$C$1:$AU$22,11,0)</f>
        <v>1569432.0201318662</v>
      </c>
      <c r="F14" s="9">
        <f>+HLOOKUP(F10,'Máx Nacional (-Cons)'!$C$1:$AU$22,11,0)</f>
        <v>1145717.4286371195</v>
      </c>
      <c r="I14" s="9">
        <f>+'Máx Nacional (-Cons)'!CU11</f>
        <v>502067.46227734315</v>
      </c>
    </row>
    <row r="15" spans="1:9" x14ac:dyDescent="0.25">
      <c r="A15" s="23" t="s">
        <v>79</v>
      </c>
      <c r="B15" s="29">
        <f>+HLOOKUP(B10,'Máx Nacional (-Cons)'!$C$1:$AU$22,18,0)</f>
        <v>7456070029.5595303</v>
      </c>
      <c r="C15" s="29">
        <f>+HLOOKUP(C10,'Máx Nacional (-Cons)'!$C$1:$AU$22,18,0)</f>
        <v>9085409338.8868637</v>
      </c>
      <c r="D15" s="29">
        <f>+HLOOKUP(D10,'Máx Nacional (-Cons)'!$C$1:$AU$22,18,0)</f>
        <v>9098570588.8774147</v>
      </c>
      <c r="E15" s="29">
        <f>+HLOOKUP(E10,'Máx Nacional (-Cons)'!$C$1:$AU$22,18,0)</f>
        <v>7882410912.3600588</v>
      </c>
      <c r="F15" s="29">
        <f>+HLOOKUP(F10,'Máx Nacional (-Cons)'!$C$1:$AU$22,18,0)</f>
        <v>5737460806.9778595</v>
      </c>
      <c r="I15" s="51">
        <f>+'Máx Nacional (-Cons)'!CU18</f>
        <v>2677237940.4443016</v>
      </c>
    </row>
    <row r="16" spans="1:9" x14ac:dyDescent="0.25">
      <c r="A16" s="41" t="s">
        <v>106</v>
      </c>
      <c r="B16" s="29">
        <f>+HLOOKUP(B1,'Máx Nacional (-Cons)'!$C$1:$AU$22,19,0)</f>
        <v>16267462.774403956</v>
      </c>
      <c r="C16" s="29">
        <f>+SUM('Máx Nacional (-Cons)'!C$19:H$19)</f>
        <v>109300291.63105416</v>
      </c>
      <c r="D16" s="29">
        <f>+SUM('Máx Nacional (-Cons)'!I$19:U$19)</f>
        <v>264860937.24864185</v>
      </c>
      <c r="E16" s="29">
        <f>+SUM('Máx Nacional (-Cons)'!V$19:AH$19)</f>
        <v>240568080.95957124</v>
      </c>
      <c r="F16" s="29">
        <f>+SUM('Máx Nacional (-Cons)'!AI$19:AU$19)</f>
        <v>195900749.41178423</v>
      </c>
      <c r="G16" s="29">
        <f>+SUM(B16:F16)</f>
        <v>826897522.02545547</v>
      </c>
      <c r="I16" s="51">
        <f>+SUM('Máx Nacional (-Cons)'!AV19:CU19)</f>
        <v>386308069.88034439</v>
      </c>
    </row>
    <row r="17" spans="1:9" x14ac:dyDescent="0.25">
      <c r="A17" s="41" t="s">
        <v>107</v>
      </c>
      <c r="B17" s="29">
        <f>+HLOOKUP(B10,'Máx Nacional (-Cons)'!$C$1:$AU$22,21,0)</f>
        <v>2329446.8330725068</v>
      </c>
      <c r="C17" s="29">
        <f>+SUM('Máx Nacional (-Cons)'!C$22:H$22)</f>
        <v>11014256676.12919</v>
      </c>
      <c r="D17" s="29">
        <f>+SUM('Máx Nacional (-Cons)'!I$22:U$22)</f>
        <v>24058502140.605938</v>
      </c>
      <c r="E17" s="29">
        <f>+SUM('Máx Nacional (-Cons)'!V$22:AH$22)</f>
        <v>23896425051.131332</v>
      </c>
      <c r="F17" s="29">
        <f>+SUM('Máx Nacional (-Cons)'!AI$22:AU$22)</f>
        <v>24466693723.373508</v>
      </c>
      <c r="G17" s="29">
        <f>+SUM(B17:F17)</f>
        <v>83438207038.073044</v>
      </c>
      <c r="I17" s="51">
        <f>+SUM('Máx Nacional (-Cons)'!AV22:CU22)</f>
        <v>92821861100.519867</v>
      </c>
    </row>
    <row r="18" spans="1:9" x14ac:dyDescent="0.25">
      <c r="F18" s="40"/>
    </row>
    <row r="19" spans="1:9" ht="18.75" x14ac:dyDescent="0.3">
      <c r="A19" s="27" t="s">
        <v>96</v>
      </c>
      <c r="B19" s="65" t="str">
        <f>+IF(G8&gt;G17,A10,A1)</f>
        <v>Escenario Base</v>
      </c>
      <c r="C19" s="65"/>
      <c r="I19" s="53">
        <f>+I8-I17</f>
        <v>3452116787.9926453</v>
      </c>
    </row>
    <row r="20" spans="1:9" x14ac:dyDescent="0.25">
      <c r="A20" s="19" t="s">
        <v>95</v>
      </c>
      <c r="B20" s="66">
        <f>+G8-G17</f>
        <v>-870589979.53323364</v>
      </c>
      <c r="C20" s="66"/>
    </row>
    <row r="22" spans="1:9" x14ac:dyDescent="0.25">
      <c r="A22" s="8" t="s">
        <v>97</v>
      </c>
      <c r="B22" s="29">
        <f>+B15-B6</f>
        <v>399490000</v>
      </c>
      <c r="C22" s="29">
        <f>+C15-C6</f>
        <v>2266833294.1046457</v>
      </c>
      <c r="D22" s="29">
        <f>+D15-D6</f>
        <v>6121696606.5055361</v>
      </c>
      <c r="E22" s="29">
        <f>+E15-E6</f>
        <v>4497832817.8084192</v>
      </c>
      <c r="F22" s="29">
        <f>+F15-F6</f>
        <v>1026945167.9025574</v>
      </c>
      <c r="G22" s="30"/>
      <c r="H22" s="37"/>
    </row>
    <row r="24" spans="1:9" ht="18.75" x14ac:dyDescent="0.3">
      <c r="B24" s="65" t="s">
        <v>81</v>
      </c>
      <c r="C24" s="65"/>
      <c r="D24" s="65" t="s">
        <v>82</v>
      </c>
      <c r="E24" s="65"/>
    </row>
    <row r="25" spans="1:9" x14ac:dyDescent="0.25">
      <c r="A25" s="8" t="s">
        <v>98</v>
      </c>
      <c r="B25" s="67">
        <f>+'Baseline (-Cons)'!AV28</f>
        <v>0.29773296880000366</v>
      </c>
      <c r="C25" s="67"/>
      <c r="D25" s="67">
        <f>+'Máx Nacional (-Cons)'!AV28</f>
        <v>0.11897408813091366</v>
      </c>
      <c r="E25" s="67"/>
    </row>
    <row r="26" spans="1:9" x14ac:dyDescent="0.25">
      <c r="A26" s="8" t="s">
        <v>99</v>
      </c>
      <c r="B26" s="67">
        <f>+'Baseline (-Cons)'!AV29</f>
        <v>0.70226703119999634</v>
      </c>
      <c r="C26" s="67"/>
      <c r="D26" s="67">
        <f>+'Máx Nacional (-Cons)'!AV29</f>
        <v>0.8810259118690863</v>
      </c>
      <c r="E26" s="67"/>
    </row>
    <row r="28" spans="1:9" ht="18.75" x14ac:dyDescent="0.3">
      <c r="B28" s="68" t="s">
        <v>81</v>
      </c>
      <c r="C28" s="68"/>
      <c r="D28" s="68" t="s">
        <v>82</v>
      </c>
      <c r="E28" s="68"/>
      <c r="G28" s="38" t="s">
        <v>102</v>
      </c>
    </row>
    <row r="29" spans="1:9" x14ac:dyDescent="0.25">
      <c r="B29" s="66">
        <f>+SUM('Baseline (-Cons)'!C18:AU18)/52</f>
        <v>3836228896.1367612</v>
      </c>
      <c r="C29" s="66"/>
      <c r="D29" s="66">
        <f>+SUM('Máx Nacional (-Cons)'!C18:AU18)/52</f>
        <v>7145119836.4740448</v>
      </c>
      <c r="E29" s="66"/>
      <c r="F29" s="29">
        <f>+D29-B29</f>
        <v>3308890940.3372836</v>
      </c>
      <c r="G29" s="42">
        <f>+F29/5281000000</f>
        <v>0.62656522255960678</v>
      </c>
    </row>
    <row r="33" spans="3:5" x14ac:dyDescent="0.25">
      <c r="C33" s="30"/>
      <c r="D33" s="30"/>
      <c r="E33" s="30"/>
    </row>
  </sheetData>
  <mergeCells count="12">
    <mergeCell ref="B26:C26"/>
    <mergeCell ref="D26:E26"/>
    <mergeCell ref="B28:C28"/>
    <mergeCell ref="D28:E28"/>
    <mergeCell ref="B29:C29"/>
    <mergeCell ref="D29:E29"/>
    <mergeCell ref="B19:C19"/>
    <mergeCell ref="B20:C20"/>
    <mergeCell ref="B24:C24"/>
    <mergeCell ref="D24:E24"/>
    <mergeCell ref="B25:C25"/>
    <mergeCell ref="D25:E25"/>
  </mergeCells>
  <pageMargins left="0.7" right="0.7" top="0.75" bottom="0.75" header="0.3" footer="0.3"/>
  <pageSetup paperSize="9" orientation="portrait" verticalDpi="599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V31"/>
  <sheetViews>
    <sheetView showGridLines="0" workbookViewId="0">
      <pane xSplit="2" ySplit="1" topLeftCell="CO5" activePane="bottomRight" state="frozen"/>
      <selection activeCell="C4" sqref="C4:AU4"/>
      <selection pane="topRight" activeCell="C4" sqref="C4:AU4"/>
      <selection pane="bottomLeft" activeCell="C4" sqref="C4:AU4"/>
      <selection pane="bottomRight" activeCell="CV22" sqref="CV22"/>
    </sheetView>
  </sheetViews>
  <sheetFormatPr baseColWidth="10" defaultRowHeight="15" outlineLevelRow="1" x14ac:dyDescent="0.25"/>
  <cols>
    <col min="1" max="1" width="28.28515625" style="15" bestFit="1" customWidth="1"/>
    <col min="2" max="39" width="16.7109375" style="15" bestFit="1" customWidth="1"/>
    <col min="40" max="99" width="15.5703125" style="15" bestFit="1" customWidth="1"/>
    <col min="100" max="100" width="17.7109375" style="15" bestFit="1" customWidth="1"/>
    <col min="101" max="16384" width="11.42578125" style="15"/>
  </cols>
  <sheetData>
    <row r="1" spans="1:99" x14ac:dyDescent="0.25"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0" t="s">
        <v>39</v>
      </c>
      <c r="I1" s="20" t="s">
        <v>40</v>
      </c>
      <c r="J1" s="20" t="s">
        <v>41</v>
      </c>
      <c r="K1" s="20" t="s">
        <v>42</v>
      </c>
      <c r="L1" s="20" t="s">
        <v>43</v>
      </c>
      <c r="M1" s="20" t="s">
        <v>44</v>
      </c>
      <c r="N1" s="20" t="s">
        <v>45</v>
      </c>
      <c r="O1" s="20" t="s">
        <v>46</v>
      </c>
      <c r="P1" s="20" t="s">
        <v>47</v>
      </c>
      <c r="Q1" s="20" t="s">
        <v>48</v>
      </c>
      <c r="R1" s="20" t="s">
        <v>49</v>
      </c>
      <c r="S1" s="20" t="s">
        <v>50</v>
      </c>
      <c r="T1" s="20" t="s">
        <v>51</v>
      </c>
      <c r="U1" s="20" t="s">
        <v>52</v>
      </c>
      <c r="V1" s="20" t="s">
        <v>53</v>
      </c>
      <c r="W1" s="20" t="s">
        <v>54</v>
      </c>
      <c r="X1" s="20" t="s">
        <v>55</v>
      </c>
      <c r="Y1" s="20" t="s">
        <v>56</v>
      </c>
      <c r="Z1" s="20" t="s">
        <v>57</v>
      </c>
      <c r="AA1" s="20" t="s">
        <v>58</v>
      </c>
      <c r="AB1" s="20" t="s">
        <v>59</v>
      </c>
      <c r="AC1" s="20" t="s">
        <v>60</v>
      </c>
      <c r="AD1" s="20" t="s">
        <v>61</v>
      </c>
      <c r="AE1" s="20" t="s">
        <v>62</v>
      </c>
      <c r="AF1" s="20" t="s">
        <v>63</v>
      </c>
      <c r="AG1" s="20" t="s">
        <v>64</v>
      </c>
      <c r="AH1" s="20" t="s">
        <v>65</v>
      </c>
      <c r="AI1" s="20" t="s">
        <v>66</v>
      </c>
      <c r="AJ1" s="20" t="s">
        <v>67</v>
      </c>
      <c r="AK1" s="20" t="s">
        <v>68</v>
      </c>
      <c r="AL1" s="20" t="s">
        <v>69</v>
      </c>
      <c r="AM1" s="20" t="s">
        <v>70</v>
      </c>
      <c r="AN1" s="20" t="s">
        <v>71</v>
      </c>
      <c r="AO1" s="20" t="s">
        <v>72</v>
      </c>
      <c r="AP1" s="20" t="s">
        <v>73</v>
      </c>
      <c r="AQ1" s="20" t="s">
        <v>74</v>
      </c>
      <c r="AR1" s="20" t="s">
        <v>75</v>
      </c>
      <c r="AS1" s="20" t="s">
        <v>76</v>
      </c>
      <c r="AT1" s="20" t="s">
        <v>77</v>
      </c>
      <c r="AU1" s="20" t="s">
        <v>78</v>
      </c>
      <c r="AV1" s="20" t="s">
        <v>121</v>
      </c>
      <c r="AW1" s="20" t="s">
        <v>122</v>
      </c>
      <c r="AX1" s="20" t="s">
        <v>123</v>
      </c>
      <c r="AY1" s="20" t="s">
        <v>124</v>
      </c>
      <c r="AZ1" s="20" t="s">
        <v>125</v>
      </c>
      <c r="BA1" s="20" t="s">
        <v>126</v>
      </c>
      <c r="BB1" s="20" t="s">
        <v>33</v>
      </c>
      <c r="BC1" s="20" t="s">
        <v>34</v>
      </c>
      <c r="BD1" s="20" t="s">
        <v>35</v>
      </c>
      <c r="BE1" s="20" t="s">
        <v>36</v>
      </c>
      <c r="BF1" s="20" t="s">
        <v>37</v>
      </c>
      <c r="BG1" s="20" t="s">
        <v>38</v>
      </c>
      <c r="BH1" s="20" t="s">
        <v>39</v>
      </c>
      <c r="BI1" s="20" t="s">
        <v>40</v>
      </c>
      <c r="BJ1" s="20" t="s">
        <v>41</v>
      </c>
      <c r="BK1" s="20" t="s">
        <v>42</v>
      </c>
      <c r="BL1" s="20" t="s">
        <v>43</v>
      </c>
      <c r="BM1" s="20" t="s">
        <v>44</v>
      </c>
      <c r="BN1" s="20" t="s">
        <v>45</v>
      </c>
      <c r="BO1" s="20" t="s">
        <v>46</v>
      </c>
      <c r="BP1" s="20" t="s">
        <v>47</v>
      </c>
      <c r="BQ1" s="20" t="s">
        <v>48</v>
      </c>
      <c r="BR1" s="20" t="s">
        <v>49</v>
      </c>
      <c r="BS1" s="20" t="s">
        <v>50</v>
      </c>
      <c r="BT1" s="20" t="s">
        <v>51</v>
      </c>
      <c r="BU1" s="20" t="s">
        <v>52</v>
      </c>
      <c r="BV1" s="20" t="s">
        <v>53</v>
      </c>
      <c r="BW1" s="20" t="s">
        <v>54</v>
      </c>
      <c r="BX1" s="20" t="s">
        <v>55</v>
      </c>
      <c r="BY1" s="20" t="s">
        <v>56</v>
      </c>
      <c r="BZ1" s="20" t="s">
        <v>57</v>
      </c>
      <c r="CA1" s="20" t="s">
        <v>58</v>
      </c>
      <c r="CB1" s="20" t="s">
        <v>59</v>
      </c>
      <c r="CC1" s="20" t="s">
        <v>60</v>
      </c>
      <c r="CD1" s="20" t="s">
        <v>61</v>
      </c>
      <c r="CE1" s="20" t="s">
        <v>62</v>
      </c>
      <c r="CF1" s="20" t="s">
        <v>63</v>
      </c>
      <c r="CG1" s="20" t="s">
        <v>64</v>
      </c>
      <c r="CH1" s="20" t="s">
        <v>65</v>
      </c>
      <c r="CI1" s="20" t="s">
        <v>66</v>
      </c>
      <c r="CJ1" s="20" t="s">
        <v>67</v>
      </c>
      <c r="CK1" s="20" t="s">
        <v>68</v>
      </c>
      <c r="CL1" s="20" t="s">
        <v>69</v>
      </c>
      <c r="CM1" s="20" t="s">
        <v>70</v>
      </c>
      <c r="CN1" s="20" t="s">
        <v>71</v>
      </c>
      <c r="CO1" s="20" t="s">
        <v>72</v>
      </c>
      <c r="CP1" s="20" t="s">
        <v>73</v>
      </c>
      <c r="CQ1" s="20" t="s">
        <v>74</v>
      </c>
      <c r="CR1" s="20" t="s">
        <v>75</v>
      </c>
      <c r="CS1" s="20" t="s">
        <v>76</v>
      </c>
      <c r="CT1" s="20" t="s">
        <v>77</v>
      </c>
      <c r="CU1" s="20" t="s">
        <v>78</v>
      </c>
    </row>
    <row r="2" spans="1:99" x14ac:dyDescent="0.25">
      <c r="A2" s="17" t="s">
        <v>18</v>
      </c>
      <c r="C2" s="11">
        <f>+Baseline!C2</f>
        <v>4300</v>
      </c>
      <c r="D2" s="11">
        <f>+Baseline!D2</f>
        <v>4300</v>
      </c>
      <c r="E2" s="11">
        <f>+Baseline!E2</f>
        <v>4300</v>
      </c>
      <c r="F2" s="11">
        <f>+Baseline!F2</f>
        <v>4300</v>
      </c>
      <c r="G2" s="11">
        <f>+Baseline!G2</f>
        <v>4300</v>
      </c>
      <c r="H2" s="11">
        <f>+Baseline!H2</f>
        <v>4300</v>
      </c>
      <c r="I2" s="11">
        <f>+Baseline!I2</f>
        <v>4300</v>
      </c>
      <c r="J2" s="11">
        <f>+Baseline!J2</f>
        <v>4300</v>
      </c>
      <c r="K2" s="11">
        <f>+Baseline!K2</f>
        <v>4300</v>
      </c>
      <c r="L2" s="11">
        <f>+Baseline!L2</f>
        <v>4300</v>
      </c>
      <c r="M2" s="11">
        <f>+Baseline!M2</f>
        <v>4300</v>
      </c>
      <c r="N2" s="11">
        <f>+Baseline!N2</f>
        <v>4300</v>
      </c>
      <c r="O2" s="11">
        <f>+Baseline!O2</f>
        <v>4300</v>
      </c>
      <c r="P2" s="11">
        <f>+Baseline!P2</f>
        <v>5768</v>
      </c>
      <c r="Q2" s="11">
        <f>+Baseline!Q2</f>
        <v>5768</v>
      </c>
      <c r="R2" s="11">
        <f>+Baseline!R2</f>
        <v>5768</v>
      </c>
      <c r="S2" s="11">
        <f>+Baseline!S2</f>
        <v>5768</v>
      </c>
      <c r="T2" s="11">
        <f>+Baseline!T2</f>
        <v>5768</v>
      </c>
      <c r="U2" s="11">
        <f>+Baseline!U2</f>
        <v>5768</v>
      </c>
      <c r="V2" s="11">
        <f>+Baseline!V2</f>
        <v>5768</v>
      </c>
      <c r="W2" s="11">
        <f>+Baseline!W2</f>
        <v>5768</v>
      </c>
      <c r="X2" s="11">
        <f>+Baseline!X2</f>
        <v>5768</v>
      </c>
      <c r="Y2" s="11">
        <f>+Baseline!Y2</f>
        <v>5768</v>
      </c>
      <c r="Z2" s="11">
        <f>+Baseline!Z2</f>
        <v>5768</v>
      </c>
      <c r="AA2" s="11">
        <f>+Baseline!AA2</f>
        <v>5768</v>
      </c>
      <c r="AB2" s="11">
        <f>+Baseline!AB2</f>
        <v>5768</v>
      </c>
      <c r="AC2" s="11">
        <f>+Baseline!AC2</f>
        <v>5768</v>
      </c>
      <c r="AD2" s="11">
        <f>+Baseline!AD2</f>
        <v>5768</v>
      </c>
      <c r="AE2" s="11">
        <f>+Baseline!AE2</f>
        <v>5768</v>
      </c>
      <c r="AF2" s="11">
        <f>+Baseline!AF2</f>
        <v>5768</v>
      </c>
      <c r="AG2" s="11">
        <f>+Baseline!AG2</f>
        <v>5768</v>
      </c>
      <c r="AH2" s="11">
        <f>+Baseline!AH2</f>
        <v>5768</v>
      </c>
      <c r="AI2" s="11">
        <f>+Baseline!AI2</f>
        <v>5768</v>
      </c>
      <c r="AJ2" s="11">
        <f>+Baseline!AJ2</f>
        <v>5768</v>
      </c>
      <c r="AK2" s="11">
        <f>+Baseline!AK2</f>
        <v>5768</v>
      </c>
      <c r="AL2" s="11">
        <f>+Baseline!AL2</f>
        <v>5768</v>
      </c>
      <c r="AM2" s="11">
        <f>+Baseline!AM2</f>
        <v>5768</v>
      </c>
      <c r="AN2" s="11">
        <f>+Baseline!AN2</f>
        <v>5768</v>
      </c>
      <c r="AO2" s="11">
        <f>+Baseline!AO2</f>
        <v>5768</v>
      </c>
      <c r="AP2" s="11">
        <f>+Baseline!AP2</f>
        <v>5768</v>
      </c>
      <c r="AQ2" s="11">
        <f>+Baseline!AQ2</f>
        <v>5768</v>
      </c>
      <c r="AR2" s="11">
        <f>+Baseline!AR2</f>
        <v>5768</v>
      </c>
      <c r="AS2" s="11">
        <f>+Baseline!AS2</f>
        <v>5768</v>
      </c>
      <c r="AT2" s="11">
        <f>+Baseline!AT2</f>
        <v>5768</v>
      </c>
      <c r="AU2" s="11">
        <f>+Baseline!AU2</f>
        <v>5768</v>
      </c>
      <c r="AV2" s="11">
        <f>+Baseline!AV2</f>
        <v>5768</v>
      </c>
      <c r="AW2" s="11">
        <f>+Baseline!AW2</f>
        <v>5768</v>
      </c>
      <c r="AX2" s="11">
        <f>+Baseline!AX2</f>
        <v>5768</v>
      </c>
      <c r="AY2" s="11">
        <f>+Baseline!AY2</f>
        <v>5768</v>
      </c>
      <c r="AZ2" s="11">
        <f>+Baseline!AZ2</f>
        <v>5768</v>
      </c>
      <c r="BA2" s="11">
        <f>+Baseline!BA2</f>
        <v>5768</v>
      </c>
      <c r="BB2" s="11">
        <f>+Baseline!BB2</f>
        <v>5768</v>
      </c>
      <c r="BC2" s="11">
        <f>+Baseline!BC2</f>
        <v>5768</v>
      </c>
      <c r="BD2" s="11">
        <f>+Baseline!BD2</f>
        <v>5768</v>
      </c>
      <c r="BE2" s="11">
        <f>+Baseline!BE2</f>
        <v>5768</v>
      </c>
      <c r="BF2" s="11">
        <f>+Baseline!BF2</f>
        <v>5768</v>
      </c>
      <c r="BG2" s="11">
        <f>+Baseline!BG2</f>
        <v>5768</v>
      </c>
      <c r="BH2" s="11">
        <f>+Baseline!BH2</f>
        <v>5768</v>
      </c>
      <c r="BI2" s="11">
        <f>+Baseline!BI2</f>
        <v>5768</v>
      </c>
      <c r="BJ2" s="11">
        <f>+Baseline!BJ2</f>
        <v>5768</v>
      </c>
      <c r="BK2" s="11">
        <f>+Baseline!BK2</f>
        <v>5768</v>
      </c>
      <c r="BL2" s="11">
        <f>+Baseline!BL2</f>
        <v>5768</v>
      </c>
      <c r="BM2" s="11">
        <f>+Baseline!BM2</f>
        <v>5768</v>
      </c>
      <c r="BN2" s="11">
        <f>+Baseline!BN2</f>
        <v>5768</v>
      </c>
      <c r="BO2" s="11">
        <f>+Baseline!BO2</f>
        <v>5768</v>
      </c>
      <c r="BP2" s="11">
        <f>+Baseline!BP2</f>
        <v>5768</v>
      </c>
      <c r="BQ2" s="11">
        <f>+Baseline!BQ2</f>
        <v>5768</v>
      </c>
      <c r="BR2" s="11">
        <f>+Baseline!BR2</f>
        <v>5768</v>
      </c>
      <c r="BS2" s="11">
        <f>+Baseline!BS2</f>
        <v>5768</v>
      </c>
      <c r="BT2" s="11">
        <f>+Baseline!BT2</f>
        <v>5768</v>
      </c>
      <c r="BU2" s="11">
        <f>+Baseline!BU2</f>
        <v>5768</v>
      </c>
      <c r="BV2" s="11">
        <f>+Baseline!BV2</f>
        <v>5768</v>
      </c>
      <c r="BW2" s="11">
        <f>+Baseline!BW2</f>
        <v>5768</v>
      </c>
      <c r="BX2" s="11">
        <f>+Baseline!BX2</f>
        <v>5768</v>
      </c>
      <c r="BY2" s="11">
        <f>+Baseline!BY2</f>
        <v>5768</v>
      </c>
      <c r="BZ2" s="11">
        <f>+Baseline!BZ2</f>
        <v>5768</v>
      </c>
      <c r="CA2" s="11">
        <f>+Baseline!CA2</f>
        <v>5768</v>
      </c>
      <c r="CB2" s="11">
        <f>+Baseline!CB2</f>
        <v>5768</v>
      </c>
      <c r="CC2" s="11">
        <f>+Baseline!CC2</f>
        <v>5768</v>
      </c>
      <c r="CD2" s="11">
        <f>+Baseline!CD2</f>
        <v>5768</v>
      </c>
      <c r="CE2" s="11">
        <f>+Baseline!CE2</f>
        <v>5768</v>
      </c>
      <c r="CF2" s="11">
        <f>+Baseline!CF2</f>
        <v>5768</v>
      </c>
      <c r="CG2" s="11">
        <f>+Baseline!CG2</f>
        <v>5768</v>
      </c>
      <c r="CH2" s="11">
        <f>+Baseline!CH2</f>
        <v>5768</v>
      </c>
      <c r="CI2" s="11">
        <f>+Baseline!CI2</f>
        <v>5768</v>
      </c>
      <c r="CJ2" s="11">
        <f>+Baseline!CJ2</f>
        <v>5768</v>
      </c>
      <c r="CK2" s="11">
        <f>+Baseline!CK2</f>
        <v>5768</v>
      </c>
      <c r="CL2" s="11">
        <f>+Baseline!CL2</f>
        <v>5768</v>
      </c>
      <c r="CM2" s="11">
        <f>+Baseline!CM2</f>
        <v>5768</v>
      </c>
      <c r="CN2" s="11">
        <f>+Baseline!CN2</f>
        <v>5768</v>
      </c>
      <c r="CO2" s="11">
        <f>+Baseline!CO2</f>
        <v>5768</v>
      </c>
      <c r="CP2" s="11">
        <f>+Baseline!CP2</f>
        <v>5768</v>
      </c>
      <c r="CQ2" s="11">
        <f>+Baseline!CQ2</f>
        <v>5768</v>
      </c>
      <c r="CR2" s="11">
        <f>+Baseline!CR2</f>
        <v>5768</v>
      </c>
      <c r="CS2" s="11">
        <f>+Baseline!CS2</f>
        <v>5768</v>
      </c>
      <c r="CT2" s="11">
        <f>+Baseline!CT2</f>
        <v>5768</v>
      </c>
      <c r="CU2" s="11">
        <f>+Baseline!CU2</f>
        <v>5768</v>
      </c>
    </row>
    <row r="3" spans="1:99" x14ac:dyDescent="0.25">
      <c r="A3" s="17" t="s">
        <v>17</v>
      </c>
      <c r="C3" s="11">
        <f>+Baseline!C3</f>
        <v>4750</v>
      </c>
      <c r="D3" s="11">
        <f>+Baseline!D3</f>
        <v>4750</v>
      </c>
      <c r="E3" s="11">
        <f>+Baseline!E3</f>
        <v>4750</v>
      </c>
      <c r="F3" s="11">
        <f>+Baseline!F3</f>
        <v>4750</v>
      </c>
      <c r="G3" s="11">
        <f>+Baseline!G3</f>
        <v>4750</v>
      </c>
      <c r="H3" s="11">
        <f>+Baseline!H3</f>
        <v>4750</v>
      </c>
      <c r="I3" s="11">
        <f>+Baseline!I3</f>
        <v>4750</v>
      </c>
      <c r="J3" s="11">
        <f>+Baseline!J3</f>
        <v>4750</v>
      </c>
      <c r="K3" s="11">
        <f>+Baseline!K3</f>
        <v>4750</v>
      </c>
      <c r="L3" s="11">
        <f>+Baseline!L3</f>
        <v>4750</v>
      </c>
      <c r="M3" s="11">
        <f>+Baseline!M3</f>
        <v>4750</v>
      </c>
      <c r="N3" s="11">
        <f>+Baseline!N3</f>
        <v>4750</v>
      </c>
      <c r="O3" s="11">
        <f>+Baseline!O3</f>
        <v>4750</v>
      </c>
      <c r="P3" s="11">
        <f>+Baseline!P3</f>
        <v>4750</v>
      </c>
      <c r="Q3" s="11">
        <f>+Baseline!Q3</f>
        <v>4750</v>
      </c>
      <c r="R3" s="11">
        <f>+Baseline!R3</f>
        <v>4750</v>
      </c>
      <c r="S3" s="11">
        <f>+Baseline!S3</f>
        <v>4750</v>
      </c>
      <c r="T3" s="11">
        <f>+Baseline!T3</f>
        <v>4750</v>
      </c>
      <c r="U3" s="11">
        <f>+Baseline!U3</f>
        <v>4750</v>
      </c>
      <c r="V3" s="11">
        <f>+Baseline!V3</f>
        <v>4750</v>
      </c>
      <c r="W3" s="11">
        <f>+Baseline!W3</f>
        <v>4750</v>
      </c>
      <c r="X3" s="11">
        <f>+Baseline!X3</f>
        <v>4750</v>
      </c>
      <c r="Y3" s="11">
        <f>+Baseline!Y3</f>
        <v>4750</v>
      </c>
      <c r="Z3" s="11">
        <f>+Baseline!Z3</f>
        <v>4750</v>
      </c>
      <c r="AA3" s="11">
        <f>+Baseline!AA3</f>
        <v>4750</v>
      </c>
      <c r="AB3" s="11">
        <f>+Baseline!AB3</f>
        <v>4750</v>
      </c>
      <c r="AC3" s="11">
        <f>+Baseline!AC3</f>
        <v>4750</v>
      </c>
      <c r="AD3" s="11">
        <f>+Baseline!AD3</f>
        <v>4750</v>
      </c>
      <c r="AE3" s="11">
        <f>+Baseline!AE3</f>
        <v>4750</v>
      </c>
      <c r="AF3" s="11">
        <f>+Baseline!AF3</f>
        <v>4750</v>
      </c>
      <c r="AG3" s="11">
        <f>+Baseline!AG3</f>
        <v>4750</v>
      </c>
      <c r="AH3" s="11">
        <f>+Baseline!AH3</f>
        <v>4750</v>
      </c>
      <c r="AI3" s="11">
        <f>+Baseline!AI3</f>
        <v>4750</v>
      </c>
      <c r="AJ3" s="11">
        <f>+Baseline!AJ3</f>
        <v>4750</v>
      </c>
      <c r="AK3" s="11">
        <f>+Baseline!AK3</f>
        <v>4750</v>
      </c>
      <c r="AL3" s="11">
        <f>+Baseline!AL3</f>
        <v>4750</v>
      </c>
      <c r="AM3" s="11">
        <f>+Baseline!AM3</f>
        <v>4750</v>
      </c>
      <c r="AN3" s="11">
        <f>+Baseline!AN3</f>
        <v>4750</v>
      </c>
      <c r="AO3" s="11">
        <f>+Baseline!AO3</f>
        <v>4750</v>
      </c>
      <c r="AP3" s="11">
        <f>+Baseline!AP3</f>
        <v>4750</v>
      </c>
      <c r="AQ3" s="11">
        <f>+Baseline!AQ3</f>
        <v>4750</v>
      </c>
      <c r="AR3" s="11">
        <f>+Baseline!AR3</f>
        <v>4750</v>
      </c>
      <c r="AS3" s="11">
        <f>+Baseline!AS3</f>
        <v>4750</v>
      </c>
      <c r="AT3" s="11">
        <f>+Baseline!AT3</f>
        <v>4750</v>
      </c>
      <c r="AU3" s="11">
        <f>+Baseline!AU3</f>
        <v>4750</v>
      </c>
      <c r="AV3" s="11">
        <f>+Baseline!AV3</f>
        <v>4750</v>
      </c>
      <c r="AW3" s="11">
        <f>+Baseline!AW3</f>
        <v>4750</v>
      </c>
      <c r="AX3" s="11">
        <f>+Baseline!AX3</f>
        <v>4750</v>
      </c>
      <c r="AY3" s="11">
        <f>+Baseline!AY3</f>
        <v>4750</v>
      </c>
      <c r="AZ3" s="11">
        <f>+Baseline!AZ3</f>
        <v>4750</v>
      </c>
      <c r="BA3" s="11">
        <f>+Baseline!BA3</f>
        <v>4750</v>
      </c>
      <c r="BB3" s="11">
        <f>+Baseline!BB3</f>
        <v>4750</v>
      </c>
      <c r="BC3" s="11">
        <f>+Baseline!BC3</f>
        <v>4750</v>
      </c>
      <c r="BD3" s="11">
        <f>+Baseline!BD3</f>
        <v>4750</v>
      </c>
      <c r="BE3" s="11">
        <f>+Baseline!BE3</f>
        <v>4750</v>
      </c>
      <c r="BF3" s="11">
        <f>+Baseline!BF3</f>
        <v>4750</v>
      </c>
      <c r="BG3" s="11">
        <f>+Baseline!BG3</f>
        <v>4750</v>
      </c>
      <c r="BH3" s="11">
        <f>+Baseline!BH3</f>
        <v>4750</v>
      </c>
      <c r="BI3" s="11">
        <f>+Baseline!BI3</f>
        <v>4750</v>
      </c>
      <c r="BJ3" s="11">
        <f>+Baseline!BJ3</f>
        <v>4750</v>
      </c>
      <c r="BK3" s="11">
        <f>+Baseline!BK3</f>
        <v>4750</v>
      </c>
      <c r="BL3" s="11">
        <f>+Baseline!BL3</f>
        <v>4750</v>
      </c>
      <c r="BM3" s="11">
        <f>+Baseline!BM3</f>
        <v>4750</v>
      </c>
      <c r="BN3" s="11">
        <f>+Baseline!BN3</f>
        <v>4750</v>
      </c>
      <c r="BO3" s="11">
        <f>+Baseline!BO3</f>
        <v>4750</v>
      </c>
      <c r="BP3" s="11">
        <f>+Baseline!BP3</f>
        <v>4750</v>
      </c>
      <c r="BQ3" s="11">
        <f>+Baseline!BQ3</f>
        <v>4750</v>
      </c>
      <c r="BR3" s="11">
        <f>+Baseline!BR3</f>
        <v>4750</v>
      </c>
      <c r="BS3" s="11">
        <f>+Baseline!BS3</f>
        <v>4750</v>
      </c>
      <c r="BT3" s="11">
        <f>+Baseline!BT3</f>
        <v>4750</v>
      </c>
      <c r="BU3" s="11">
        <f>+Baseline!BU3</f>
        <v>4750</v>
      </c>
      <c r="BV3" s="11">
        <f>+Baseline!BV3</f>
        <v>4750</v>
      </c>
      <c r="BW3" s="11">
        <f>+Baseline!BW3</f>
        <v>4750</v>
      </c>
      <c r="BX3" s="11">
        <f>+Baseline!BX3</f>
        <v>4750</v>
      </c>
      <c r="BY3" s="11">
        <f>+Baseline!BY3</f>
        <v>4750</v>
      </c>
      <c r="BZ3" s="11">
        <f>+Baseline!BZ3</f>
        <v>4750</v>
      </c>
      <c r="CA3" s="11">
        <f>+Baseline!CA3</f>
        <v>4750</v>
      </c>
      <c r="CB3" s="11">
        <f>+Baseline!CB3</f>
        <v>4750</v>
      </c>
      <c r="CC3" s="11">
        <f>+Baseline!CC3</f>
        <v>4750</v>
      </c>
      <c r="CD3" s="11">
        <f>+Baseline!CD3</f>
        <v>4750</v>
      </c>
      <c r="CE3" s="11">
        <f>+Baseline!CE3</f>
        <v>4750</v>
      </c>
      <c r="CF3" s="11">
        <f>+Baseline!CF3</f>
        <v>4750</v>
      </c>
      <c r="CG3" s="11">
        <f>+Baseline!CG3</f>
        <v>4750</v>
      </c>
      <c r="CH3" s="11">
        <f>+Baseline!CH3</f>
        <v>4750</v>
      </c>
      <c r="CI3" s="11">
        <f>+Baseline!CI3</f>
        <v>4750</v>
      </c>
      <c r="CJ3" s="11">
        <f>+Baseline!CJ3</f>
        <v>4750</v>
      </c>
      <c r="CK3" s="11">
        <f>+Baseline!CK3</f>
        <v>4750</v>
      </c>
      <c r="CL3" s="11">
        <f>+Baseline!CL3</f>
        <v>4750</v>
      </c>
      <c r="CM3" s="11">
        <f>+Baseline!CM3</f>
        <v>4750</v>
      </c>
      <c r="CN3" s="11">
        <f>+Baseline!CN3</f>
        <v>4750</v>
      </c>
      <c r="CO3" s="11">
        <f>+Baseline!CO3</f>
        <v>4750</v>
      </c>
      <c r="CP3" s="11">
        <f>+Baseline!CP3</f>
        <v>4750</v>
      </c>
      <c r="CQ3" s="11">
        <f>+Baseline!CQ3</f>
        <v>4750</v>
      </c>
      <c r="CR3" s="11">
        <f>+Baseline!CR3</f>
        <v>4750</v>
      </c>
      <c r="CS3" s="11">
        <f>+Baseline!CS3</f>
        <v>4750</v>
      </c>
      <c r="CT3" s="11">
        <f>+Baseline!CT3</f>
        <v>4750</v>
      </c>
      <c r="CU3" s="11">
        <f>+Baseline!CU3</f>
        <v>4750</v>
      </c>
    </row>
    <row r="4" spans="1:99" x14ac:dyDescent="0.25">
      <c r="A4" s="18" t="s">
        <v>26</v>
      </c>
      <c r="C4" s="11">
        <f>+Baseline!C4*(1+Parámetros!$B$8)</f>
        <v>411670.42059280653</v>
      </c>
      <c r="D4" s="11">
        <f>+Baseline!D4*(1+Parámetros!$B$8)</f>
        <v>378856.2315620734</v>
      </c>
      <c r="E4" s="11">
        <f>+Baseline!E4*(1+Parámetros!$B$8)</f>
        <v>374289.04551066365</v>
      </c>
      <c r="F4" s="11">
        <f>+Baseline!F4*(1+Parámetros!$B$8)</f>
        <v>401566.50002423988</v>
      </c>
      <c r="G4" s="11">
        <f>+Baseline!G4*(1+Parámetros!$B$8)</f>
        <v>356322.88946884254</v>
      </c>
      <c r="H4" s="11">
        <f>+Baseline!H4*(1+Parámetros!$B$8)</f>
        <v>365336.51781689079</v>
      </c>
      <c r="I4" s="11">
        <f>+Baseline!I4*(1+Parámetros!$B$8)</f>
        <v>396152.41727864026</v>
      </c>
      <c r="J4" s="11">
        <f>+Baseline!J4*(1+Parámetros!$B$8)</f>
        <v>380241.48398199253</v>
      </c>
      <c r="K4" s="11">
        <f>+Baseline!K4*(1+Parámetros!$B$8)</f>
        <v>380670.78848590364</v>
      </c>
      <c r="L4" s="11">
        <f>+Baseline!L4*(1+Parámetros!$B$8)</f>
        <v>374523.74079988175</v>
      </c>
      <c r="M4" s="11">
        <f>+Baseline!M4*(1+Parámetros!$B$8)</f>
        <v>377096.53739926103</v>
      </c>
      <c r="N4" s="11">
        <f>+Baseline!N4*(1+Parámetros!$B$8)</f>
        <v>377842.81551366037</v>
      </c>
      <c r="O4" s="11">
        <f>+Baseline!O4*(1+Parámetros!$B$8)</f>
        <v>375284.05600017961</v>
      </c>
      <c r="P4" s="11">
        <f>+Baseline!P4*(1+Parámetros!$B$8)</f>
        <v>372355.9406016111</v>
      </c>
      <c r="Q4" s="11">
        <f>+Baseline!Q4*(1+Parámetros!$B$8)</f>
        <v>398077.1938983908</v>
      </c>
      <c r="R4" s="11">
        <f>+Baseline!R4*(1+Parámetros!$B$8)</f>
        <v>384918.2796427962</v>
      </c>
      <c r="S4" s="11">
        <f>+Baseline!S4*(1+Parámetros!$B$8)</f>
        <v>380630.12862337055</v>
      </c>
      <c r="T4" s="11">
        <f>+Baseline!T4*(1+Parámetros!$B$8)</f>
        <v>375772.59032709687</v>
      </c>
      <c r="U4" s="11">
        <f>+Baseline!U4*(1+Parámetros!$B$8)</f>
        <v>393638.12611185625</v>
      </c>
      <c r="V4" s="11">
        <f>+Baseline!V4*(1+Parámetros!$B$8)</f>
        <v>380453.05564150697</v>
      </c>
      <c r="W4" s="11">
        <f>+Baseline!W4*(1+Parámetros!$B$8)</f>
        <v>392896.33451837051</v>
      </c>
      <c r="X4" s="11">
        <f>+Baseline!X4*(1+Parámetros!$B$8)</f>
        <v>380178.86372077937</v>
      </c>
      <c r="Y4" s="11">
        <f>+Baseline!Y4*(1+Parámetros!$B$8)</f>
        <v>366642.19731159159</v>
      </c>
      <c r="Z4" s="11">
        <f>+Baseline!Z4*(1+Parámetros!$B$8)</f>
        <v>381403.53238338733</v>
      </c>
      <c r="AA4" s="11">
        <f>+Baseline!AA4*(1+Parámetros!$B$8)</f>
        <v>387275.16631554416</v>
      </c>
      <c r="AB4" s="11">
        <f>+Baseline!AB4*(1+Parámetros!$B$8)</f>
        <v>367375.10147154058</v>
      </c>
      <c r="AC4" s="11">
        <f>+Baseline!AC4*(1+Parámetros!$B$8)</f>
        <v>369687.44472244877</v>
      </c>
      <c r="AD4" s="11">
        <f>+Baseline!AD4*(1+Parámetros!$B$8)</f>
        <v>394192.73434474535</v>
      </c>
      <c r="AE4" s="11">
        <f>+Baseline!AE4*(1+Parámetros!$B$8)</f>
        <v>394136.4369017111</v>
      </c>
      <c r="AF4" s="11">
        <f>+Baseline!AF4*(1+Parámetros!$B$8)</f>
        <v>379502.20508248883</v>
      </c>
      <c r="AG4" s="11">
        <f>+Baseline!AG4*(1+Parámetros!$B$8)</f>
        <v>380772.62405252806</v>
      </c>
      <c r="AH4" s="11">
        <f>+Baseline!AH4*(1+Parámetros!$B$8)</f>
        <v>393040.83513918583</v>
      </c>
      <c r="AI4" s="11">
        <f>+Baseline!AI4*(1+Parámetros!$B$8)</f>
        <v>387380.88020228007</v>
      </c>
      <c r="AJ4" s="11">
        <f>+Baseline!AJ4*(1+Parámetros!$B$8)</f>
        <v>373387.1918643096</v>
      </c>
      <c r="AK4" s="11">
        <f>+Baseline!AK4*(1+Parámetros!$B$8)</f>
        <v>368585.35466304765</v>
      </c>
      <c r="AL4" s="11">
        <f>+Baseline!AL4*(1+Parámetros!$B$8)</f>
        <v>395594.5880180783</v>
      </c>
      <c r="AM4" s="11">
        <f>+Baseline!AM4*(1+Parámetros!$B$8)</f>
        <v>395281.3782781022</v>
      </c>
      <c r="AN4" s="11">
        <f>+Baseline!AN4*(1+Parámetros!$B$8)</f>
        <v>412209.56871109671</v>
      </c>
      <c r="AO4" s="11">
        <f>+Baseline!AO4*(1+Parámetros!$B$8)</f>
        <v>383735.37605337542</v>
      </c>
      <c r="AP4" s="11">
        <f>+Baseline!AP4*(1+Parámetros!$B$8)</f>
        <v>387709.39213411906</v>
      </c>
      <c r="AQ4" s="11">
        <f>+Baseline!AQ4*(1+Parámetros!$B$8)</f>
        <v>420802.51378133078</v>
      </c>
      <c r="AR4" s="11">
        <f>+Baseline!AR4*(1+Parámetros!$B$8)</f>
        <v>414561.17213902198</v>
      </c>
      <c r="AS4" s="11">
        <f>+Baseline!AS4*(1+Parámetros!$B$8)</f>
        <v>420905.71843389753</v>
      </c>
      <c r="AT4" s="11">
        <f>+Baseline!AT4*(1+Parámetros!$B$8)</f>
        <v>418758.57863658597</v>
      </c>
      <c r="AU4" s="11">
        <f>+Baseline!AU4*(1+Parámetros!$B$8)</f>
        <v>381531.83198948851</v>
      </c>
      <c r="AV4" s="11">
        <f>+Baseline!AV4*(1+Parámetros!$B$8)</f>
        <v>411670.42059280653</v>
      </c>
      <c r="AW4" s="11">
        <f>+Baseline!AW4*(1+Parámetros!$B$8)</f>
        <v>378856.2315620734</v>
      </c>
      <c r="AX4" s="11">
        <f>+Baseline!AX4*(1+Parámetros!$B$8)</f>
        <v>374289.04551066365</v>
      </c>
      <c r="AY4" s="11">
        <f>+Baseline!AY4*(1+Parámetros!$B$8)</f>
        <v>401566.50002423988</v>
      </c>
      <c r="AZ4" s="11">
        <f>+Baseline!AZ4*(1+Parámetros!$B$8)</f>
        <v>356322.88946884254</v>
      </c>
      <c r="BA4" s="11">
        <f>+Baseline!BA4*(1+Parámetros!$B$8)</f>
        <v>365336.51781689079</v>
      </c>
      <c r="BB4" s="11">
        <f>+Baseline!BB4*(1+Parámetros!$B$8)</f>
        <v>396152.41727864026</v>
      </c>
      <c r="BC4" s="11">
        <f>+Baseline!BC4*(1+Parámetros!$B$8)</f>
        <v>411670.42059280653</v>
      </c>
      <c r="BD4" s="11">
        <f>+Baseline!BD4*(1+Parámetros!$B$8)</f>
        <v>378856.2315620734</v>
      </c>
      <c r="BE4" s="11">
        <f>+Baseline!BE4*(1+Parámetros!$B$8)</f>
        <v>374289.04551066365</v>
      </c>
      <c r="BF4" s="11">
        <f>+Baseline!BF4*(1+Parámetros!$B$8)</f>
        <v>401566.50002423988</v>
      </c>
      <c r="BG4" s="11">
        <f>+Baseline!BG4*(1+Parámetros!$B$8)</f>
        <v>356322.88946884254</v>
      </c>
      <c r="BH4" s="11">
        <f>+Baseline!BH4*(1+Parámetros!$B$8)</f>
        <v>365336.51781689079</v>
      </c>
      <c r="BI4" s="11">
        <f>+Baseline!BI4*(1+Parámetros!$B$8)</f>
        <v>396152.41727864026</v>
      </c>
      <c r="BJ4" s="11">
        <f>+Baseline!BJ4*(1+Parámetros!$B$8)</f>
        <v>380241.48398199253</v>
      </c>
      <c r="BK4" s="11">
        <f>+Baseline!BK4*(1+Parámetros!$B$8)</f>
        <v>380670.78848590364</v>
      </c>
      <c r="BL4" s="11">
        <f>+Baseline!BL4*(1+Parámetros!$B$8)</f>
        <v>374523.74079988175</v>
      </c>
      <c r="BM4" s="11">
        <f>+Baseline!BM4*(1+Parámetros!$B$8)</f>
        <v>377096.53739926103</v>
      </c>
      <c r="BN4" s="11">
        <f>+Baseline!BN4*(1+Parámetros!$B$8)</f>
        <v>377842.81551366037</v>
      </c>
      <c r="BO4" s="11">
        <f>+Baseline!BO4*(1+Parámetros!$B$8)</f>
        <v>375284.05600017961</v>
      </c>
      <c r="BP4" s="11">
        <f>+Baseline!BP4*(1+Parámetros!$B$8)</f>
        <v>372355.9406016111</v>
      </c>
      <c r="BQ4" s="11">
        <f>+Baseline!BQ4*(1+Parámetros!$B$8)</f>
        <v>398077.1938983908</v>
      </c>
      <c r="BR4" s="11">
        <f>+Baseline!BR4*(1+Parámetros!$B$8)</f>
        <v>384918.2796427962</v>
      </c>
      <c r="BS4" s="11">
        <f>+Baseline!BS4*(1+Parámetros!$B$8)</f>
        <v>380630.12862337055</v>
      </c>
      <c r="BT4" s="11">
        <f>+Baseline!BT4*(1+Parámetros!$B$8)</f>
        <v>375772.59032709687</v>
      </c>
      <c r="BU4" s="11">
        <f>+Baseline!BU4*(1+Parámetros!$B$8)</f>
        <v>393638.12611185625</v>
      </c>
      <c r="BV4" s="11">
        <f>+Baseline!BV4*(1+Parámetros!$B$8)</f>
        <v>380453.05564150697</v>
      </c>
      <c r="BW4" s="11">
        <f>+Baseline!BW4*(1+Parámetros!$B$8)</f>
        <v>392896.33451837051</v>
      </c>
      <c r="BX4" s="11">
        <f>+Baseline!BX4*(1+Parámetros!$B$8)</f>
        <v>380178.86372077937</v>
      </c>
      <c r="BY4" s="11">
        <f>+Baseline!BY4*(1+Parámetros!$B$8)</f>
        <v>366642.19731159159</v>
      </c>
      <c r="BZ4" s="11">
        <f>+Baseline!BZ4*(1+Parámetros!$B$8)</f>
        <v>381403.53238338733</v>
      </c>
      <c r="CA4" s="11">
        <f>+Baseline!CA4*(1+Parámetros!$B$8)</f>
        <v>387275.16631554416</v>
      </c>
      <c r="CB4" s="11">
        <f>+Baseline!CB4*(1+Parámetros!$B$8)</f>
        <v>367375.10147154058</v>
      </c>
      <c r="CC4" s="11">
        <f>+Baseline!CC4*(1+Parámetros!$B$8)</f>
        <v>369687.44472244877</v>
      </c>
      <c r="CD4" s="11">
        <f>+Baseline!CD4*(1+Parámetros!$B$8)</f>
        <v>394192.73434474535</v>
      </c>
      <c r="CE4" s="11">
        <f>+Baseline!CE4*(1+Parámetros!$B$8)</f>
        <v>394136.4369017111</v>
      </c>
      <c r="CF4" s="11">
        <f>+Baseline!CF4*(1+Parámetros!$B$8)</f>
        <v>379502.20508248883</v>
      </c>
      <c r="CG4" s="11">
        <f>+Baseline!CG4*(1+Parámetros!$B$8)</f>
        <v>380772.62405252806</v>
      </c>
      <c r="CH4" s="11">
        <f>+Baseline!CH4*(1+Parámetros!$B$8)</f>
        <v>393040.83513918583</v>
      </c>
      <c r="CI4" s="11">
        <f>+Baseline!CI4*(1+Parámetros!$B$8)</f>
        <v>387380.88020228007</v>
      </c>
      <c r="CJ4" s="11">
        <f>+Baseline!CJ4*(1+Parámetros!$B$8)</f>
        <v>373387.1918643096</v>
      </c>
      <c r="CK4" s="11">
        <f>+Baseline!CK4*(1+Parámetros!$B$8)</f>
        <v>368585.35466304765</v>
      </c>
      <c r="CL4" s="11">
        <f>+Baseline!CL4*(1+Parámetros!$B$8)</f>
        <v>395594.5880180783</v>
      </c>
      <c r="CM4" s="11">
        <f>+Baseline!CM4*(1+Parámetros!$B$8)</f>
        <v>395281.3782781022</v>
      </c>
      <c r="CN4" s="11">
        <f>+Baseline!CN4*(1+Parámetros!$B$8)</f>
        <v>412209.56871109671</v>
      </c>
      <c r="CO4" s="11">
        <f>+Baseline!CO4*(1+Parámetros!$B$8)</f>
        <v>383735.37605337542</v>
      </c>
      <c r="CP4" s="11">
        <f>+Baseline!CP4*(1+Parámetros!$B$8)</f>
        <v>387709.39213411906</v>
      </c>
      <c r="CQ4" s="11">
        <f>+Baseline!CQ4*(1+Parámetros!$B$8)</f>
        <v>420802.51378133078</v>
      </c>
      <c r="CR4" s="11">
        <f>+Baseline!CR4*(1+Parámetros!$B$8)</f>
        <v>414561.17213902198</v>
      </c>
      <c r="CS4" s="11">
        <f>+Baseline!CS4*(1+Parámetros!$B$8)</f>
        <v>420905.71843389753</v>
      </c>
      <c r="CT4" s="11">
        <f>+Baseline!CT4*(1+Parámetros!$B$8)</f>
        <v>418758.57863658597</v>
      </c>
      <c r="CU4" s="11">
        <f>+Baseline!CU4*(1+Parámetros!$B$8)</f>
        <v>381531.83198948851</v>
      </c>
    </row>
    <row r="5" spans="1:99" x14ac:dyDescent="0.25">
      <c r="A5" s="18" t="s">
        <v>21</v>
      </c>
      <c r="C5" s="11">
        <f>+C4-C6</f>
        <v>136670.42059280653</v>
      </c>
      <c r="D5" s="11">
        <f t="shared" ref="D5:AU5" si="0">+D4-D6</f>
        <v>103856.2315620734</v>
      </c>
      <c r="E5" s="11">
        <f t="shared" si="0"/>
        <v>99289.045510663651</v>
      </c>
      <c r="F5" s="11">
        <f t="shared" si="0"/>
        <v>126566.50002423988</v>
      </c>
      <c r="G5" s="11">
        <f t="shared" si="0"/>
        <v>81322.889468842535</v>
      </c>
      <c r="H5" s="11">
        <f t="shared" si="0"/>
        <v>90336.517816890788</v>
      </c>
      <c r="I5" s="11">
        <f t="shared" si="0"/>
        <v>121152.41727864026</v>
      </c>
      <c r="J5" s="11">
        <f t="shared" si="0"/>
        <v>105241.48398199253</v>
      </c>
      <c r="K5" s="11">
        <f t="shared" si="0"/>
        <v>105670.78848590364</v>
      </c>
      <c r="L5" s="11">
        <f t="shared" si="0"/>
        <v>99523.740799881751</v>
      </c>
      <c r="M5" s="11">
        <f t="shared" si="0"/>
        <v>102096.53739926103</v>
      </c>
      <c r="N5" s="11">
        <f t="shared" si="0"/>
        <v>102842.81551366037</v>
      </c>
      <c r="O5" s="11">
        <f t="shared" si="0"/>
        <v>100284.05600017961</v>
      </c>
      <c r="P5" s="11">
        <f t="shared" si="0"/>
        <v>97355.940601611102</v>
      </c>
      <c r="Q5" s="11">
        <f t="shared" si="0"/>
        <v>123077.1938983908</v>
      </c>
      <c r="R5" s="11">
        <f t="shared" si="0"/>
        <v>109918.2796427962</v>
      </c>
      <c r="S5" s="11">
        <f t="shared" si="0"/>
        <v>105630.12862337055</v>
      </c>
      <c r="T5" s="11">
        <f t="shared" si="0"/>
        <v>100772.59032709687</v>
      </c>
      <c r="U5" s="11">
        <f t="shared" si="0"/>
        <v>118638.12611185625</v>
      </c>
      <c r="V5" s="11">
        <f t="shared" si="0"/>
        <v>105453.05564150697</v>
      </c>
      <c r="W5" s="11">
        <f t="shared" si="0"/>
        <v>117896.33451837051</v>
      </c>
      <c r="X5" s="11">
        <f t="shared" si="0"/>
        <v>105178.86372077937</v>
      </c>
      <c r="Y5" s="11">
        <f t="shared" si="0"/>
        <v>91642.19731159159</v>
      </c>
      <c r="Z5" s="11">
        <f t="shared" si="0"/>
        <v>106403.53238338733</v>
      </c>
      <c r="AA5" s="11">
        <f t="shared" si="0"/>
        <v>112275.16631554416</v>
      </c>
      <c r="AB5" s="11">
        <f t="shared" si="0"/>
        <v>92375.101471540576</v>
      </c>
      <c r="AC5" s="11">
        <f t="shared" si="0"/>
        <v>94687.444722448767</v>
      </c>
      <c r="AD5" s="11">
        <f t="shared" si="0"/>
        <v>119192.73434474535</v>
      </c>
      <c r="AE5" s="11">
        <f t="shared" si="0"/>
        <v>119136.4369017111</v>
      </c>
      <c r="AF5" s="11">
        <f t="shared" si="0"/>
        <v>104502.20508248883</v>
      </c>
      <c r="AG5" s="11">
        <f t="shared" si="0"/>
        <v>105772.62405252806</v>
      </c>
      <c r="AH5" s="11">
        <f t="shared" si="0"/>
        <v>118040.83513918583</v>
      </c>
      <c r="AI5" s="11">
        <f t="shared" si="0"/>
        <v>112380.88020228007</v>
      </c>
      <c r="AJ5" s="11">
        <f t="shared" si="0"/>
        <v>98387.1918643096</v>
      </c>
      <c r="AK5" s="11">
        <f t="shared" si="0"/>
        <v>93585.354663047649</v>
      </c>
      <c r="AL5" s="11">
        <f t="shared" si="0"/>
        <v>120594.5880180783</v>
      </c>
      <c r="AM5" s="11">
        <f t="shared" si="0"/>
        <v>120281.3782781022</v>
      </c>
      <c r="AN5" s="11">
        <f t="shared" si="0"/>
        <v>137209.56871109671</v>
      </c>
      <c r="AO5" s="11">
        <f t="shared" si="0"/>
        <v>108735.37605337542</v>
      </c>
      <c r="AP5" s="11">
        <f t="shared" si="0"/>
        <v>112709.39213411906</v>
      </c>
      <c r="AQ5" s="11">
        <f t="shared" si="0"/>
        <v>145802.51378133078</v>
      </c>
      <c r="AR5" s="11">
        <f t="shared" si="0"/>
        <v>139561.17213902198</v>
      </c>
      <c r="AS5" s="11">
        <f t="shared" si="0"/>
        <v>145905.71843389753</v>
      </c>
      <c r="AT5" s="11">
        <f t="shared" si="0"/>
        <v>143758.57863658597</v>
      </c>
      <c r="AU5" s="11">
        <f t="shared" si="0"/>
        <v>106531.83198948851</v>
      </c>
      <c r="AV5" s="11">
        <f t="shared" ref="AV5:CU5" si="1">+AV4-AV6</f>
        <v>136670.42059280653</v>
      </c>
      <c r="AW5" s="11">
        <f t="shared" si="1"/>
        <v>103856.2315620734</v>
      </c>
      <c r="AX5" s="11">
        <f t="shared" si="1"/>
        <v>99289.045510663651</v>
      </c>
      <c r="AY5" s="11">
        <f t="shared" si="1"/>
        <v>126566.50002423988</v>
      </c>
      <c r="AZ5" s="11">
        <f t="shared" si="1"/>
        <v>81322.889468842535</v>
      </c>
      <c r="BA5" s="11">
        <f t="shared" si="1"/>
        <v>90336.517816890788</v>
      </c>
      <c r="BB5" s="11">
        <f t="shared" si="1"/>
        <v>121152.41727864026</v>
      </c>
      <c r="BC5" s="11">
        <f t="shared" si="1"/>
        <v>136670.42059280653</v>
      </c>
      <c r="BD5" s="11">
        <f t="shared" si="1"/>
        <v>103856.2315620734</v>
      </c>
      <c r="BE5" s="11">
        <f t="shared" si="1"/>
        <v>99289.045510663651</v>
      </c>
      <c r="BF5" s="11">
        <f t="shared" si="1"/>
        <v>126566.50002423988</v>
      </c>
      <c r="BG5" s="11">
        <f t="shared" si="1"/>
        <v>81322.889468842535</v>
      </c>
      <c r="BH5" s="11">
        <f t="shared" si="1"/>
        <v>90336.517816890788</v>
      </c>
      <c r="BI5" s="11">
        <f t="shared" si="1"/>
        <v>121152.41727864026</v>
      </c>
      <c r="BJ5" s="11">
        <f t="shared" si="1"/>
        <v>105241.48398199253</v>
      </c>
      <c r="BK5" s="11">
        <f t="shared" si="1"/>
        <v>105670.78848590364</v>
      </c>
      <c r="BL5" s="11">
        <f t="shared" si="1"/>
        <v>99523.740799881751</v>
      </c>
      <c r="BM5" s="11">
        <f t="shared" si="1"/>
        <v>102096.53739926103</v>
      </c>
      <c r="BN5" s="11">
        <f t="shared" si="1"/>
        <v>102842.81551366037</v>
      </c>
      <c r="BO5" s="11">
        <f t="shared" si="1"/>
        <v>100284.05600017961</v>
      </c>
      <c r="BP5" s="11">
        <f t="shared" si="1"/>
        <v>97355.940601611102</v>
      </c>
      <c r="BQ5" s="11">
        <f t="shared" si="1"/>
        <v>123077.1938983908</v>
      </c>
      <c r="BR5" s="11">
        <f t="shared" si="1"/>
        <v>109918.2796427962</v>
      </c>
      <c r="BS5" s="11">
        <f t="shared" si="1"/>
        <v>105630.12862337055</v>
      </c>
      <c r="BT5" s="11">
        <f t="shared" si="1"/>
        <v>100772.59032709687</v>
      </c>
      <c r="BU5" s="11">
        <f t="shared" si="1"/>
        <v>118638.12611185625</v>
      </c>
      <c r="BV5" s="11">
        <f t="shared" si="1"/>
        <v>105453.05564150697</v>
      </c>
      <c r="BW5" s="11">
        <f t="shared" si="1"/>
        <v>117896.33451837051</v>
      </c>
      <c r="BX5" s="11">
        <f t="shared" si="1"/>
        <v>105178.86372077937</v>
      </c>
      <c r="BY5" s="11">
        <f t="shared" si="1"/>
        <v>91642.19731159159</v>
      </c>
      <c r="BZ5" s="11">
        <f t="shared" si="1"/>
        <v>106403.53238338733</v>
      </c>
      <c r="CA5" s="11">
        <f t="shared" si="1"/>
        <v>112275.16631554416</v>
      </c>
      <c r="CB5" s="11">
        <f t="shared" si="1"/>
        <v>92375.101471540576</v>
      </c>
      <c r="CC5" s="11">
        <f t="shared" si="1"/>
        <v>94687.444722448767</v>
      </c>
      <c r="CD5" s="11">
        <f t="shared" si="1"/>
        <v>119192.73434474535</v>
      </c>
      <c r="CE5" s="11">
        <f t="shared" si="1"/>
        <v>119136.4369017111</v>
      </c>
      <c r="CF5" s="11">
        <f t="shared" si="1"/>
        <v>104502.20508248883</v>
      </c>
      <c r="CG5" s="11">
        <f t="shared" si="1"/>
        <v>105772.62405252806</v>
      </c>
      <c r="CH5" s="11">
        <f t="shared" si="1"/>
        <v>118040.83513918583</v>
      </c>
      <c r="CI5" s="11">
        <f t="shared" si="1"/>
        <v>112380.88020228007</v>
      </c>
      <c r="CJ5" s="11">
        <f t="shared" si="1"/>
        <v>98387.1918643096</v>
      </c>
      <c r="CK5" s="11">
        <f t="shared" si="1"/>
        <v>93585.354663047649</v>
      </c>
      <c r="CL5" s="11">
        <f t="shared" si="1"/>
        <v>120594.5880180783</v>
      </c>
      <c r="CM5" s="11">
        <f t="shared" si="1"/>
        <v>120281.3782781022</v>
      </c>
      <c r="CN5" s="11">
        <f t="shared" si="1"/>
        <v>137209.56871109671</v>
      </c>
      <c r="CO5" s="11">
        <f t="shared" si="1"/>
        <v>108735.37605337542</v>
      </c>
      <c r="CP5" s="11">
        <f t="shared" si="1"/>
        <v>112709.39213411906</v>
      </c>
      <c r="CQ5" s="11">
        <f t="shared" si="1"/>
        <v>145802.51378133078</v>
      </c>
      <c r="CR5" s="11">
        <f t="shared" si="1"/>
        <v>139561.17213902198</v>
      </c>
      <c r="CS5" s="11">
        <f t="shared" si="1"/>
        <v>145905.71843389753</v>
      </c>
      <c r="CT5" s="11">
        <f t="shared" si="1"/>
        <v>143758.57863658597</v>
      </c>
      <c r="CU5" s="11">
        <f t="shared" si="1"/>
        <v>106531.83198948851</v>
      </c>
    </row>
    <row r="6" spans="1:99" x14ac:dyDescent="0.25">
      <c r="A6" s="18" t="s">
        <v>22</v>
      </c>
      <c r="C6" s="11">
        <f>+C14</f>
        <v>275000</v>
      </c>
      <c r="D6" s="11">
        <f t="shared" ref="D6:AU6" si="2">+D14</f>
        <v>275000</v>
      </c>
      <c r="E6" s="11">
        <f t="shared" si="2"/>
        <v>275000</v>
      </c>
      <c r="F6" s="11">
        <f t="shared" si="2"/>
        <v>275000</v>
      </c>
      <c r="G6" s="11">
        <f t="shared" si="2"/>
        <v>275000</v>
      </c>
      <c r="H6" s="11">
        <f t="shared" si="2"/>
        <v>275000</v>
      </c>
      <c r="I6" s="11">
        <f t="shared" si="2"/>
        <v>275000</v>
      </c>
      <c r="J6" s="11">
        <f t="shared" si="2"/>
        <v>275000</v>
      </c>
      <c r="K6" s="11">
        <f t="shared" si="2"/>
        <v>275000</v>
      </c>
      <c r="L6" s="11">
        <f t="shared" si="2"/>
        <v>275000</v>
      </c>
      <c r="M6" s="11">
        <f t="shared" si="2"/>
        <v>275000</v>
      </c>
      <c r="N6" s="11">
        <f t="shared" si="2"/>
        <v>275000</v>
      </c>
      <c r="O6" s="11">
        <f t="shared" si="2"/>
        <v>275000</v>
      </c>
      <c r="P6" s="11">
        <f t="shared" si="2"/>
        <v>275000</v>
      </c>
      <c r="Q6" s="11">
        <f t="shared" si="2"/>
        <v>275000</v>
      </c>
      <c r="R6" s="11">
        <f t="shared" si="2"/>
        <v>275000</v>
      </c>
      <c r="S6" s="11">
        <f t="shared" si="2"/>
        <v>275000</v>
      </c>
      <c r="T6" s="11">
        <f t="shared" si="2"/>
        <v>275000</v>
      </c>
      <c r="U6" s="11">
        <f t="shared" si="2"/>
        <v>275000</v>
      </c>
      <c r="V6" s="11">
        <f t="shared" si="2"/>
        <v>275000</v>
      </c>
      <c r="W6" s="11">
        <f t="shared" si="2"/>
        <v>275000</v>
      </c>
      <c r="X6" s="11">
        <f t="shared" si="2"/>
        <v>275000</v>
      </c>
      <c r="Y6" s="11">
        <f t="shared" si="2"/>
        <v>275000</v>
      </c>
      <c r="Z6" s="11">
        <f t="shared" si="2"/>
        <v>275000</v>
      </c>
      <c r="AA6" s="11">
        <f t="shared" si="2"/>
        <v>275000</v>
      </c>
      <c r="AB6" s="11">
        <f t="shared" si="2"/>
        <v>275000</v>
      </c>
      <c r="AC6" s="11">
        <f t="shared" si="2"/>
        <v>275000</v>
      </c>
      <c r="AD6" s="11">
        <f t="shared" si="2"/>
        <v>275000</v>
      </c>
      <c r="AE6" s="11">
        <f t="shared" si="2"/>
        <v>275000</v>
      </c>
      <c r="AF6" s="11">
        <f t="shared" si="2"/>
        <v>275000</v>
      </c>
      <c r="AG6" s="11">
        <f t="shared" si="2"/>
        <v>275000</v>
      </c>
      <c r="AH6" s="11">
        <f t="shared" si="2"/>
        <v>275000</v>
      </c>
      <c r="AI6" s="11">
        <f t="shared" si="2"/>
        <v>275000</v>
      </c>
      <c r="AJ6" s="11">
        <f t="shared" si="2"/>
        <v>275000</v>
      </c>
      <c r="AK6" s="11">
        <f t="shared" si="2"/>
        <v>275000</v>
      </c>
      <c r="AL6" s="11">
        <f t="shared" si="2"/>
        <v>275000</v>
      </c>
      <c r="AM6" s="11">
        <f t="shared" si="2"/>
        <v>275000</v>
      </c>
      <c r="AN6" s="11">
        <f t="shared" si="2"/>
        <v>275000</v>
      </c>
      <c r="AO6" s="11">
        <f t="shared" si="2"/>
        <v>275000</v>
      </c>
      <c r="AP6" s="11">
        <f t="shared" si="2"/>
        <v>275000</v>
      </c>
      <c r="AQ6" s="11">
        <f t="shared" si="2"/>
        <v>275000</v>
      </c>
      <c r="AR6" s="11">
        <f t="shared" si="2"/>
        <v>275000</v>
      </c>
      <c r="AS6" s="11">
        <f t="shared" si="2"/>
        <v>275000</v>
      </c>
      <c r="AT6" s="11">
        <f t="shared" si="2"/>
        <v>275000</v>
      </c>
      <c r="AU6" s="11">
        <f t="shared" si="2"/>
        <v>275000</v>
      </c>
      <c r="AV6" s="11">
        <f t="shared" ref="AV6:CU6" si="3">+AV14</f>
        <v>275000</v>
      </c>
      <c r="AW6" s="11">
        <f t="shared" si="3"/>
        <v>275000</v>
      </c>
      <c r="AX6" s="11">
        <f t="shared" si="3"/>
        <v>275000</v>
      </c>
      <c r="AY6" s="11">
        <f t="shared" si="3"/>
        <v>275000</v>
      </c>
      <c r="AZ6" s="11">
        <f t="shared" si="3"/>
        <v>275000</v>
      </c>
      <c r="BA6" s="11">
        <f t="shared" si="3"/>
        <v>275000</v>
      </c>
      <c r="BB6" s="11">
        <f t="shared" si="3"/>
        <v>275000</v>
      </c>
      <c r="BC6" s="11">
        <f t="shared" si="3"/>
        <v>275000</v>
      </c>
      <c r="BD6" s="11">
        <f t="shared" si="3"/>
        <v>275000</v>
      </c>
      <c r="BE6" s="11">
        <f t="shared" si="3"/>
        <v>275000</v>
      </c>
      <c r="BF6" s="11">
        <f t="shared" si="3"/>
        <v>275000</v>
      </c>
      <c r="BG6" s="11">
        <f t="shared" si="3"/>
        <v>275000</v>
      </c>
      <c r="BH6" s="11">
        <f t="shared" si="3"/>
        <v>275000</v>
      </c>
      <c r="BI6" s="11">
        <f t="shared" si="3"/>
        <v>275000</v>
      </c>
      <c r="BJ6" s="11">
        <f t="shared" si="3"/>
        <v>275000</v>
      </c>
      <c r="BK6" s="11">
        <f t="shared" si="3"/>
        <v>275000</v>
      </c>
      <c r="BL6" s="11">
        <f t="shared" si="3"/>
        <v>275000</v>
      </c>
      <c r="BM6" s="11">
        <f t="shared" si="3"/>
        <v>275000</v>
      </c>
      <c r="BN6" s="11">
        <f t="shared" si="3"/>
        <v>275000</v>
      </c>
      <c r="BO6" s="11">
        <f t="shared" si="3"/>
        <v>275000</v>
      </c>
      <c r="BP6" s="11">
        <f t="shared" si="3"/>
        <v>275000</v>
      </c>
      <c r="BQ6" s="11">
        <f t="shared" si="3"/>
        <v>275000</v>
      </c>
      <c r="BR6" s="11">
        <f t="shared" si="3"/>
        <v>275000</v>
      </c>
      <c r="BS6" s="11">
        <f t="shared" si="3"/>
        <v>275000</v>
      </c>
      <c r="BT6" s="11">
        <f t="shared" si="3"/>
        <v>275000</v>
      </c>
      <c r="BU6" s="11">
        <f t="shared" si="3"/>
        <v>275000</v>
      </c>
      <c r="BV6" s="11">
        <f t="shared" si="3"/>
        <v>275000</v>
      </c>
      <c r="BW6" s="11">
        <f t="shared" si="3"/>
        <v>275000</v>
      </c>
      <c r="BX6" s="11">
        <f t="shared" si="3"/>
        <v>275000</v>
      </c>
      <c r="BY6" s="11">
        <f t="shared" si="3"/>
        <v>275000</v>
      </c>
      <c r="BZ6" s="11">
        <f t="shared" si="3"/>
        <v>275000</v>
      </c>
      <c r="CA6" s="11">
        <f t="shared" si="3"/>
        <v>275000</v>
      </c>
      <c r="CB6" s="11">
        <f t="shared" si="3"/>
        <v>275000</v>
      </c>
      <c r="CC6" s="11">
        <f t="shared" si="3"/>
        <v>275000</v>
      </c>
      <c r="CD6" s="11">
        <f t="shared" si="3"/>
        <v>275000</v>
      </c>
      <c r="CE6" s="11">
        <f t="shared" si="3"/>
        <v>275000</v>
      </c>
      <c r="CF6" s="11">
        <f t="shared" si="3"/>
        <v>275000</v>
      </c>
      <c r="CG6" s="11">
        <f t="shared" si="3"/>
        <v>275000</v>
      </c>
      <c r="CH6" s="11">
        <f t="shared" si="3"/>
        <v>275000</v>
      </c>
      <c r="CI6" s="11">
        <f t="shared" si="3"/>
        <v>275000</v>
      </c>
      <c r="CJ6" s="11">
        <f t="shared" si="3"/>
        <v>275000</v>
      </c>
      <c r="CK6" s="11">
        <f t="shared" si="3"/>
        <v>275000</v>
      </c>
      <c r="CL6" s="11">
        <f t="shared" si="3"/>
        <v>275000</v>
      </c>
      <c r="CM6" s="11">
        <f t="shared" si="3"/>
        <v>275000</v>
      </c>
      <c r="CN6" s="11">
        <f t="shared" si="3"/>
        <v>275000</v>
      </c>
      <c r="CO6" s="11">
        <f t="shared" si="3"/>
        <v>275000</v>
      </c>
      <c r="CP6" s="11">
        <f t="shared" si="3"/>
        <v>275000</v>
      </c>
      <c r="CQ6" s="11">
        <f t="shared" si="3"/>
        <v>275000</v>
      </c>
      <c r="CR6" s="11">
        <f t="shared" si="3"/>
        <v>275000</v>
      </c>
      <c r="CS6" s="11">
        <f t="shared" si="3"/>
        <v>275000</v>
      </c>
      <c r="CT6" s="11">
        <f t="shared" si="3"/>
        <v>275000</v>
      </c>
      <c r="CU6" s="11">
        <f t="shared" si="3"/>
        <v>275000</v>
      </c>
    </row>
    <row r="7" spans="1:99" outlineLevel="1" x14ac:dyDescent="0.25">
      <c r="A7" s="18" t="s">
        <v>32</v>
      </c>
      <c r="C7" s="11">
        <f>+C5*Parámetros!$B$6</f>
        <v>3416760.5148201631</v>
      </c>
      <c r="D7" s="11">
        <f>+D5*Parámetros!$B$6</f>
        <v>2596405.789051835</v>
      </c>
      <c r="E7" s="11">
        <f>+E5*Parámetros!$B$6</f>
        <v>2482226.1377665913</v>
      </c>
      <c r="F7" s="11">
        <f>+F5*Parámetros!$B$6</f>
        <v>3164162.5006059972</v>
      </c>
      <c r="G7" s="11">
        <f>+G5*Parámetros!$B$6</f>
        <v>2033072.2367210635</v>
      </c>
      <c r="H7" s="11">
        <f>+H5*Parámetros!$B$6</f>
        <v>2258412.9454222699</v>
      </c>
      <c r="I7" s="11">
        <f>+I5*Parámetros!$B$6</f>
        <v>3028810.4319660068</v>
      </c>
      <c r="J7" s="11">
        <f>+J5*Parámetros!$B$6</f>
        <v>2631037.0995498132</v>
      </c>
      <c r="K7" s="11">
        <f>+K5*Parámetros!$B$6</f>
        <v>2641769.7121475912</v>
      </c>
      <c r="L7" s="11">
        <f>+L5*Parámetros!$B$6</f>
        <v>2488093.5199970435</v>
      </c>
      <c r="M7" s="11">
        <f>+M5*Parámetros!$B$6</f>
        <v>2552413.4349815259</v>
      </c>
      <c r="N7" s="11">
        <f>+N5*Parámetros!$B$6</f>
        <v>2571070.3878415092</v>
      </c>
      <c r="O7" s="11">
        <f>+O5*Parámetros!$B$6</f>
        <v>2507101.4000044903</v>
      </c>
      <c r="P7" s="11">
        <f>+P5*Parámetros!$B$6</f>
        <v>2433898.5150402775</v>
      </c>
      <c r="Q7" s="11">
        <f>+Q5*Parámetros!$B$6</f>
        <v>3076929.8474597703</v>
      </c>
      <c r="R7" s="11">
        <f>+R5*Parámetros!$B$6</f>
        <v>2747956.991069905</v>
      </c>
      <c r="S7" s="11">
        <f>+S5*Parámetros!$B$6</f>
        <v>2640753.2155842637</v>
      </c>
      <c r="T7" s="11">
        <f>+T5*Parámetros!$B$6</f>
        <v>2519314.758177422</v>
      </c>
      <c r="U7" s="11">
        <f>+U5*Parámetros!$B$6</f>
        <v>2965953.1527964063</v>
      </c>
      <c r="V7" s="11">
        <f>+V5*Parámetros!$B$6</f>
        <v>2636326.3910376742</v>
      </c>
      <c r="W7" s="11">
        <f>+W5*Parámetros!$B$6</f>
        <v>2947408.3629592629</v>
      </c>
      <c r="X7" s="11">
        <f>+X5*Parámetros!$B$6</f>
        <v>2629471.5930194841</v>
      </c>
      <c r="Y7" s="11">
        <f>+Y5*Parámetros!$B$6</f>
        <v>2291054.9327897895</v>
      </c>
      <c r="Z7" s="11">
        <f>+Z5*Parámetros!$B$6</f>
        <v>2660088.3095846833</v>
      </c>
      <c r="AA7" s="11">
        <f>+AA5*Parámetros!$B$6</f>
        <v>2806879.1578886043</v>
      </c>
      <c r="AB7" s="11">
        <f>+AB5*Parámetros!$B$6</f>
        <v>2309377.5367885143</v>
      </c>
      <c r="AC7" s="11">
        <f>+AC5*Parámetros!$B$6</f>
        <v>2367186.1180612193</v>
      </c>
      <c r="AD7" s="11">
        <f>+AD5*Parámetros!$B$6</f>
        <v>2979818.3586186338</v>
      </c>
      <c r="AE7" s="11">
        <f>+AE5*Parámetros!$B$6</f>
        <v>2978410.9225427774</v>
      </c>
      <c r="AF7" s="11">
        <f>+AF5*Parámetros!$B$6</f>
        <v>2612555.1270622206</v>
      </c>
      <c r="AG7" s="11">
        <f>+AG5*Parámetros!$B$6</f>
        <v>2644315.6013132017</v>
      </c>
      <c r="AH7" s="11">
        <f>+AH5*Parámetros!$B$6</f>
        <v>2951020.8784796456</v>
      </c>
      <c r="AI7" s="11">
        <f>+AI5*Parámetros!$B$6</f>
        <v>2809522.0050570015</v>
      </c>
      <c r="AJ7" s="11">
        <f>+AJ5*Parámetros!$B$6</f>
        <v>2459679.7966077402</v>
      </c>
      <c r="AK7" s="11">
        <f>+AK5*Parámetros!$B$6</f>
        <v>2339633.866576191</v>
      </c>
      <c r="AL7" s="11">
        <f>+AL5*Parámetros!$B$6</f>
        <v>3014864.7004519575</v>
      </c>
      <c r="AM7" s="11">
        <f>+AM5*Parámetros!$B$6</f>
        <v>3007034.4569525551</v>
      </c>
      <c r="AN7" s="11">
        <f>+AN5*Parámetros!$B$6</f>
        <v>3430239.217777418</v>
      </c>
      <c r="AO7" s="11">
        <f>+AO5*Parámetros!$B$6</f>
        <v>2718384.4013343854</v>
      </c>
      <c r="AP7" s="11">
        <f>+AP5*Parámetros!$B$6</f>
        <v>2817734.8033529762</v>
      </c>
      <c r="AQ7" s="11">
        <f>+AQ5*Parámetros!$B$6</f>
        <v>3645062.8445332693</v>
      </c>
      <c r="AR7" s="11">
        <f>+AR5*Parámetros!$B$6</f>
        <v>3489029.3034755494</v>
      </c>
      <c r="AS7" s="11">
        <f>+AS5*Parámetros!$B$6</f>
        <v>3647642.9608474383</v>
      </c>
      <c r="AT7" s="11">
        <f>+AT5*Parámetros!$B$6</f>
        <v>3593964.465914649</v>
      </c>
      <c r="AU7" s="11">
        <f>+AU5*Parámetros!$B$6</f>
        <v>2663295.7997372127</v>
      </c>
      <c r="AV7" s="11">
        <f>+AV5*Parámetros!$B$6</f>
        <v>3416760.5148201631</v>
      </c>
      <c r="AW7" s="11">
        <f>+AW5*Parámetros!$B$6</f>
        <v>2596405.789051835</v>
      </c>
      <c r="AX7" s="11">
        <f>+AX5*Parámetros!$B$6</f>
        <v>2482226.1377665913</v>
      </c>
      <c r="AY7" s="11">
        <f>+AY5*Parámetros!$B$6</f>
        <v>3164162.5006059972</v>
      </c>
      <c r="AZ7" s="11">
        <f>+AZ5*Parámetros!$B$6</f>
        <v>2033072.2367210635</v>
      </c>
      <c r="BA7" s="11">
        <f>+BA5*Parámetros!$B$6</f>
        <v>2258412.9454222699</v>
      </c>
      <c r="BB7" s="11">
        <f>+BB5*Parámetros!$B$6</f>
        <v>3028810.4319660068</v>
      </c>
      <c r="BC7" s="11">
        <f>+BC5*Parámetros!$B$6</f>
        <v>3416760.5148201631</v>
      </c>
      <c r="BD7" s="11">
        <f>+BD5*Parámetros!$B$6</f>
        <v>2596405.789051835</v>
      </c>
      <c r="BE7" s="11">
        <f>+BE5*Parámetros!$B$6</f>
        <v>2482226.1377665913</v>
      </c>
      <c r="BF7" s="11">
        <f>+BF5*Parámetros!$B$6</f>
        <v>3164162.5006059972</v>
      </c>
      <c r="BG7" s="11">
        <f>+BG5*Parámetros!$B$6</f>
        <v>2033072.2367210635</v>
      </c>
      <c r="BH7" s="11">
        <f>+BH5*Parámetros!$B$6</f>
        <v>2258412.9454222699</v>
      </c>
      <c r="BI7" s="11">
        <f>+BI5*Parámetros!$B$6</f>
        <v>3028810.4319660068</v>
      </c>
      <c r="BJ7" s="11">
        <f>+BJ5*Parámetros!$B$6</f>
        <v>2631037.0995498132</v>
      </c>
      <c r="BK7" s="11">
        <f>+BK5*Parámetros!$B$6</f>
        <v>2641769.7121475912</v>
      </c>
      <c r="BL7" s="11">
        <f>+BL5*Parámetros!$B$6</f>
        <v>2488093.5199970435</v>
      </c>
      <c r="BM7" s="11">
        <f>+BM5*Parámetros!$B$6</f>
        <v>2552413.4349815259</v>
      </c>
      <c r="BN7" s="11">
        <f>+BN5*Parámetros!$B$6</f>
        <v>2571070.3878415092</v>
      </c>
      <c r="BO7" s="11">
        <f>+BO5*Parámetros!$B$6</f>
        <v>2507101.4000044903</v>
      </c>
      <c r="BP7" s="11">
        <f>+BP5*Parámetros!$B$6</f>
        <v>2433898.5150402775</v>
      </c>
      <c r="BQ7" s="11">
        <f>+BQ5*Parámetros!$B$6</f>
        <v>3076929.8474597703</v>
      </c>
      <c r="BR7" s="11">
        <f>+BR5*Parámetros!$B$6</f>
        <v>2747956.991069905</v>
      </c>
      <c r="BS7" s="11">
        <f>+BS5*Parámetros!$B$6</f>
        <v>2640753.2155842637</v>
      </c>
      <c r="BT7" s="11">
        <f>+BT5*Parámetros!$B$6</f>
        <v>2519314.758177422</v>
      </c>
      <c r="BU7" s="11">
        <f>+BU5*Parámetros!$B$6</f>
        <v>2965953.1527964063</v>
      </c>
      <c r="BV7" s="11">
        <f>+BV5*Parámetros!$B$6</f>
        <v>2636326.3910376742</v>
      </c>
      <c r="BW7" s="11">
        <f>+BW5*Parámetros!$B$6</f>
        <v>2947408.3629592629</v>
      </c>
      <c r="BX7" s="11">
        <f>+BX5*Parámetros!$B$6</f>
        <v>2629471.5930194841</v>
      </c>
      <c r="BY7" s="11">
        <f>+BY5*Parámetros!$B$6</f>
        <v>2291054.9327897895</v>
      </c>
      <c r="BZ7" s="11">
        <f>+BZ5*Parámetros!$B$6</f>
        <v>2660088.3095846833</v>
      </c>
      <c r="CA7" s="11">
        <f>+CA5*Parámetros!$B$6</f>
        <v>2806879.1578886043</v>
      </c>
      <c r="CB7" s="11">
        <f>+CB5*Parámetros!$B$6</f>
        <v>2309377.5367885143</v>
      </c>
      <c r="CC7" s="11">
        <f>+CC5*Parámetros!$B$6</f>
        <v>2367186.1180612193</v>
      </c>
      <c r="CD7" s="11">
        <f>+CD5*Parámetros!$B$6</f>
        <v>2979818.3586186338</v>
      </c>
      <c r="CE7" s="11">
        <f>+CE5*Parámetros!$B$6</f>
        <v>2978410.9225427774</v>
      </c>
      <c r="CF7" s="11">
        <f>+CF5*Parámetros!$B$6</f>
        <v>2612555.1270622206</v>
      </c>
      <c r="CG7" s="11">
        <f>+CG5*Parámetros!$B$6</f>
        <v>2644315.6013132017</v>
      </c>
      <c r="CH7" s="11">
        <f>+CH5*Parámetros!$B$6</f>
        <v>2951020.8784796456</v>
      </c>
      <c r="CI7" s="11">
        <f>+CI5*Parámetros!$B$6</f>
        <v>2809522.0050570015</v>
      </c>
      <c r="CJ7" s="11">
        <f>+CJ5*Parámetros!$B$6</f>
        <v>2459679.7966077402</v>
      </c>
      <c r="CK7" s="11">
        <f>+CK5*Parámetros!$B$6</f>
        <v>2339633.866576191</v>
      </c>
      <c r="CL7" s="11">
        <f>+CL5*Parámetros!$B$6</f>
        <v>3014864.7004519575</v>
      </c>
      <c r="CM7" s="11">
        <f>+CM5*Parámetros!$B$6</f>
        <v>3007034.4569525551</v>
      </c>
      <c r="CN7" s="11">
        <f>+CN5*Parámetros!$B$6</f>
        <v>3430239.217777418</v>
      </c>
      <c r="CO7" s="11">
        <f>+CO5*Parámetros!$B$6</f>
        <v>2718384.4013343854</v>
      </c>
      <c r="CP7" s="11">
        <f>+CP5*Parámetros!$B$6</f>
        <v>2817734.8033529762</v>
      </c>
      <c r="CQ7" s="11">
        <f>+CQ5*Parámetros!$B$6</f>
        <v>3645062.8445332693</v>
      </c>
      <c r="CR7" s="11">
        <f>+CR5*Parámetros!$B$6</f>
        <v>3489029.3034755494</v>
      </c>
      <c r="CS7" s="11">
        <f>+CS5*Parámetros!$B$6</f>
        <v>3647642.9608474383</v>
      </c>
      <c r="CT7" s="11">
        <f>+CT5*Parámetros!$B$6</f>
        <v>3593964.465914649</v>
      </c>
      <c r="CU7" s="11">
        <f>+CU5*Parámetros!$B$6</f>
        <v>2663295.7997372127</v>
      </c>
    </row>
    <row r="8" spans="1:99" outlineLevel="1" x14ac:dyDescent="0.25">
      <c r="A8" s="18" t="s">
        <v>31</v>
      </c>
      <c r="C8" s="11">
        <f>+C5*Parámetros!$B$7</f>
        <v>820022.52355683921</v>
      </c>
      <c r="D8" s="11">
        <f>+D5*Parámetros!$B$7</f>
        <v>623137.3893724404</v>
      </c>
      <c r="E8" s="11">
        <f>+E5*Parámetros!$B$7</f>
        <v>595734.27306398191</v>
      </c>
      <c r="F8" s="11">
        <f>+F5*Parámetros!$B$7</f>
        <v>759399.00014543929</v>
      </c>
      <c r="G8" s="11">
        <f>+G5*Parámetros!$B$7</f>
        <v>487937.33681305521</v>
      </c>
      <c r="H8" s="11">
        <f>+H5*Parámetros!$B$7</f>
        <v>542019.10690134473</v>
      </c>
      <c r="I8" s="11">
        <f>+I5*Parámetros!$B$7</f>
        <v>726914.50367184158</v>
      </c>
      <c r="J8" s="11">
        <f>+J5*Parámetros!$B$7</f>
        <v>631448.90389195515</v>
      </c>
      <c r="K8" s="11">
        <f>+K5*Parámetros!$B$7</f>
        <v>634024.73091542185</v>
      </c>
      <c r="L8" s="11">
        <f>+L5*Parámetros!$B$7</f>
        <v>597142.4447992905</v>
      </c>
      <c r="M8" s="11">
        <f>+M5*Parámetros!$B$7</f>
        <v>612579.22439556615</v>
      </c>
      <c r="N8" s="11">
        <f>+N5*Parámetros!$B$7</f>
        <v>617056.89308196225</v>
      </c>
      <c r="O8" s="11">
        <f>+O5*Parámetros!$B$7</f>
        <v>601704.33600107767</v>
      </c>
      <c r="P8" s="11">
        <f>+P5*Parámetros!$B$7</f>
        <v>584135.64360966661</v>
      </c>
      <c r="Q8" s="11">
        <f>+Q5*Parámetros!$B$7</f>
        <v>738463.16339034482</v>
      </c>
      <c r="R8" s="11">
        <f>+R5*Parámetros!$B$7</f>
        <v>659509.67785677721</v>
      </c>
      <c r="S8" s="11">
        <f>+S5*Parámetros!$B$7</f>
        <v>633780.77174022328</v>
      </c>
      <c r="T8" s="11">
        <f>+T5*Parámetros!$B$7</f>
        <v>604635.54196258122</v>
      </c>
      <c r="U8" s="11">
        <f>+U5*Parámetros!$B$7</f>
        <v>711828.75667113753</v>
      </c>
      <c r="V8" s="11">
        <f>+V5*Parámetros!$B$7</f>
        <v>632718.33384904184</v>
      </c>
      <c r="W8" s="11">
        <f>+W5*Parámetros!$B$7</f>
        <v>707378.00711022306</v>
      </c>
      <c r="X8" s="11">
        <f>+X5*Parámetros!$B$7</f>
        <v>631073.18232467619</v>
      </c>
      <c r="Y8" s="11">
        <f>+Y5*Parámetros!$B$7</f>
        <v>549853.18386954954</v>
      </c>
      <c r="Z8" s="11">
        <f>+Z5*Parámetros!$B$7</f>
        <v>638421.19430032396</v>
      </c>
      <c r="AA8" s="11">
        <f>+AA5*Parámetros!$B$7</f>
        <v>673650.99789326498</v>
      </c>
      <c r="AB8" s="11">
        <f>+AB5*Parámetros!$B$7</f>
        <v>554250.60882924346</v>
      </c>
      <c r="AC8" s="11">
        <f>+AC5*Parámetros!$B$7</f>
        <v>568124.6683346926</v>
      </c>
      <c r="AD8" s="11">
        <f>+AD5*Parámetros!$B$7</f>
        <v>715156.40606847208</v>
      </c>
      <c r="AE8" s="11">
        <f>+AE5*Parámetros!$B$7</f>
        <v>714818.62141026661</v>
      </c>
      <c r="AF8" s="11">
        <f>+AF5*Parámetros!$B$7</f>
        <v>627013.23049493297</v>
      </c>
      <c r="AG8" s="11">
        <f>+AG5*Parámetros!$B$7</f>
        <v>634635.74431516835</v>
      </c>
      <c r="AH8" s="11">
        <f>+AH5*Parámetros!$B$7</f>
        <v>708245.01083511498</v>
      </c>
      <c r="AI8" s="11">
        <f>+AI5*Parámetros!$B$7</f>
        <v>674285.2812136804</v>
      </c>
      <c r="AJ8" s="11">
        <f>+AJ5*Parámetros!$B$7</f>
        <v>590323.1511858576</v>
      </c>
      <c r="AK8" s="11">
        <f>+AK5*Parámetros!$B$7</f>
        <v>561512.12797828589</v>
      </c>
      <c r="AL8" s="11">
        <f>+AL5*Parámetros!$B$7</f>
        <v>723567.52810846979</v>
      </c>
      <c r="AM8" s="11">
        <f>+AM5*Parámetros!$B$7</f>
        <v>721688.26966861321</v>
      </c>
      <c r="AN8" s="11">
        <f>+AN5*Parámetros!$B$7</f>
        <v>823257.41226658027</v>
      </c>
      <c r="AO8" s="11">
        <f>+AO5*Parámetros!$B$7</f>
        <v>652412.25632025255</v>
      </c>
      <c r="AP8" s="11">
        <f>+AP5*Parámetros!$B$7</f>
        <v>676256.35280471435</v>
      </c>
      <c r="AQ8" s="11">
        <f>+AQ5*Parámetros!$B$7</f>
        <v>874815.08268798469</v>
      </c>
      <c r="AR8" s="11">
        <f>+AR5*Parámetros!$B$7</f>
        <v>837367.03283413185</v>
      </c>
      <c r="AS8" s="11">
        <f>+AS5*Parámetros!$B$7</f>
        <v>875434.31060338521</v>
      </c>
      <c r="AT8" s="11">
        <f>+AT5*Parámetros!$B$7</f>
        <v>862551.47181951581</v>
      </c>
      <c r="AU8" s="11">
        <f>+AU5*Parámetros!$B$7</f>
        <v>639190.99193693104</v>
      </c>
      <c r="AV8" s="11">
        <f>+AV5*Parámetros!$B$7</f>
        <v>820022.52355683921</v>
      </c>
      <c r="AW8" s="11">
        <f>+AW5*Parámetros!$B$7</f>
        <v>623137.3893724404</v>
      </c>
      <c r="AX8" s="11">
        <f>+AX5*Parámetros!$B$7</f>
        <v>595734.27306398191</v>
      </c>
      <c r="AY8" s="11">
        <f>+AY5*Parámetros!$B$7</f>
        <v>759399.00014543929</v>
      </c>
      <c r="AZ8" s="11">
        <f>+AZ5*Parámetros!$B$7</f>
        <v>487937.33681305521</v>
      </c>
      <c r="BA8" s="11">
        <f>+BA5*Parámetros!$B$7</f>
        <v>542019.10690134473</v>
      </c>
      <c r="BB8" s="11">
        <f>+BB5*Parámetros!$B$7</f>
        <v>726914.50367184158</v>
      </c>
      <c r="BC8" s="11">
        <f>+BC5*Parámetros!$B$7</f>
        <v>820022.52355683921</v>
      </c>
      <c r="BD8" s="11">
        <f>+BD5*Parámetros!$B$7</f>
        <v>623137.3893724404</v>
      </c>
      <c r="BE8" s="11">
        <f>+BE5*Parámetros!$B$7</f>
        <v>595734.27306398191</v>
      </c>
      <c r="BF8" s="11">
        <f>+BF5*Parámetros!$B$7</f>
        <v>759399.00014543929</v>
      </c>
      <c r="BG8" s="11">
        <f>+BG5*Parámetros!$B$7</f>
        <v>487937.33681305521</v>
      </c>
      <c r="BH8" s="11">
        <f>+BH5*Parámetros!$B$7</f>
        <v>542019.10690134473</v>
      </c>
      <c r="BI8" s="11">
        <f>+BI5*Parámetros!$B$7</f>
        <v>726914.50367184158</v>
      </c>
      <c r="BJ8" s="11">
        <f>+BJ5*Parámetros!$B$7</f>
        <v>631448.90389195515</v>
      </c>
      <c r="BK8" s="11">
        <f>+BK5*Parámetros!$B$7</f>
        <v>634024.73091542185</v>
      </c>
      <c r="BL8" s="11">
        <f>+BL5*Parámetros!$B$7</f>
        <v>597142.4447992905</v>
      </c>
      <c r="BM8" s="11">
        <f>+BM5*Parámetros!$B$7</f>
        <v>612579.22439556615</v>
      </c>
      <c r="BN8" s="11">
        <f>+BN5*Parámetros!$B$7</f>
        <v>617056.89308196225</v>
      </c>
      <c r="BO8" s="11">
        <f>+BO5*Parámetros!$B$7</f>
        <v>601704.33600107767</v>
      </c>
      <c r="BP8" s="11">
        <f>+BP5*Parámetros!$B$7</f>
        <v>584135.64360966661</v>
      </c>
      <c r="BQ8" s="11">
        <f>+BQ5*Parámetros!$B$7</f>
        <v>738463.16339034482</v>
      </c>
      <c r="BR8" s="11">
        <f>+BR5*Parámetros!$B$7</f>
        <v>659509.67785677721</v>
      </c>
      <c r="BS8" s="11">
        <f>+BS5*Parámetros!$B$7</f>
        <v>633780.77174022328</v>
      </c>
      <c r="BT8" s="11">
        <f>+BT5*Parámetros!$B$7</f>
        <v>604635.54196258122</v>
      </c>
      <c r="BU8" s="11">
        <f>+BU5*Parámetros!$B$7</f>
        <v>711828.75667113753</v>
      </c>
      <c r="BV8" s="11">
        <f>+BV5*Parámetros!$B$7</f>
        <v>632718.33384904184</v>
      </c>
      <c r="BW8" s="11">
        <f>+BW5*Parámetros!$B$7</f>
        <v>707378.00711022306</v>
      </c>
      <c r="BX8" s="11">
        <f>+BX5*Parámetros!$B$7</f>
        <v>631073.18232467619</v>
      </c>
      <c r="BY8" s="11">
        <f>+BY5*Parámetros!$B$7</f>
        <v>549853.18386954954</v>
      </c>
      <c r="BZ8" s="11">
        <f>+BZ5*Parámetros!$B$7</f>
        <v>638421.19430032396</v>
      </c>
      <c r="CA8" s="11">
        <f>+CA5*Parámetros!$B$7</f>
        <v>673650.99789326498</v>
      </c>
      <c r="CB8" s="11">
        <f>+CB5*Parámetros!$B$7</f>
        <v>554250.60882924346</v>
      </c>
      <c r="CC8" s="11">
        <f>+CC5*Parámetros!$B$7</f>
        <v>568124.6683346926</v>
      </c>
      <c r="CD8" s="11">
        <f>+CD5*Parámetros!$B$7</f>
        <v>715156.40606847208</v>
      </c>
      <c r="CE8" s="11">
        <f>+CE5*Parámetros!$B$7</f>
        <v>714818.62141026661</v>
      </c>
      <c r="CF8" s="11">
        <f>+CF5*Parámetros!$B$7</f>
        <v>627013.23049493297</v>
      </c>
      <c r="CG8" s="11">
        <f>+CG5*Parámetros!$B$7</f>
        <v>634635.74431516835</v>
      </c>
      <c r="CH8" s="11">
        <f>+CH5*Parámetros!$B$7</f>
        <v>708245.01083511498</v>
      </c>
      <c r="CI8" s="11">
        <f>+CI5*Parámetros!$B$7</f>
        <v>674285.2812136804</v>
      </c>
      <c r="CJ8" s="11">
        <f>+CJ5*Parámetros!$B$7</f>
        <v>590323.1511858576</v>
      </c>
      <c r="CK8" s="11">
        <f>+CK5*Parámetros!$B$7</f>
        <v>561512.12797828589</v>
      </c>
      <c r="CL8" s="11">
        <f>+CL5*Parámetros!$B$7</f>
        <v>723567.52810846979</v>
      </c>
      <c r="CM8" s="11">
        <f>+CM5*Parámetros!$B$7</f>
        <v>721688.26966861321</v>
      </c>
      <c r="CN8" s="11">
        <f>+CN5*Parámetros!$B$7</f>
        <v>823257.41226658027</v>
      </c>
      <c r="CO8" s="11">
        <f>+CO5*Parámetros!$B$7</f>
        <v>652412.25632025255</v>
      </c>
      <c r="CP8" s="11">
        <f>+CP5*Parámetros!$B$7</f>
        <v>676256.35280471435</v>
      </c>
      <c r="CQ8" s="11">
        <f>+CQ5*Parámetros!$B$7</f>
        <v>874815.08268798469</v>
      </c>
      <c r="CR8" s="11">
        <f>+CR5*Parámetros!$B$7</f>
        <v>837367.03283413185</v>
      </c>
      <c r="CS8" s="11">
        <f>+CS5*Parámetros!$B$7</f>
        <v>875434.31060338521</v>
      </c>
      <c r="CT8" s="11">
        <f>+CT5*Parámetros!$B$7</f>
        <v>862551.47181951581</v>
      </c>
      <c r="CU8" s="11">
        <f>+CU5*Parámetros!$B$7</f>
        <v>639190.99193693104</v>
      </c>
    </row>
    <row r="9" spans="1:99" outlineLevel="1" x14ac:dyDescent="0.25">
      <c r="A9" s="18" t="s">
        <v>23</v>
      </c>
      <c r="B9" s="11">
        <f>+Baseline!B9</f>
        <v>1140000</v>
      </c>
      <c r="C9" s="11">
        <f>+B9+C13-C5</f>
        <v>1075329.5794071935</v>
      </c>
      <c r="D9" s="11">
        <f t="shared" ref="D9:AU10" si="4">+C9+D13-D5</f>
        <v>1115473.3478451201</v>
      </c>
      <c r="E9" s="11">
        <f t="shared" si="4"/>
        <v>1160184.3023344565</v>
      </c>
      <c r="F9" s="11">
        <f t="shared" si="4"/>
        <v>1033617.8023102166</v>
      </c>
      <c r="G9" s="11">
        <f t="shared" si="4"/>
        <v>1024294.9128413742</v>
      </c>
      <c r="H9" s="11">
        <f t="shared" si="4"/>
        <v>1029958.3950244833</v>
      </c>
      <c r="I9" s="11">
        <f t="shared" si="4"/>
        <v>908805.97774584312</v>
      </c>
      <c r="J9" s="11">
        <f t="shared" si="4"/>
        <v>851564.49376385054</v>
      </c>
      <c r="K9" s="11">
        <f t="shared" si="4"/>
        <v>793893.70527794689</v>
      </c>
      <c r="L9" s="11">
        <f t="shared" si="4"/>
        <v>742369.96447806514</v>
      </c>
      <c r="M9" s="11">
        <f t="shared" si="4"/>
        <v>688273.42707880412</v>
      </c>
      <c r="N9" s="11">
        <f t="shared" si="4"/>
        <v>633430.6115651438</v>
      </c>
      <c r="O9" s="11">
        <f t="shared" si="4"/>
        <v>581146.55556496419</v>
      </c>
      <c r="P9" s="11">
        <f t="shared" si="4"/>
        <v>504348.39539946656</v>
      </c>
      <c r="Q9" s="11">
        <f t="shared" si="4"/>
        <v>461058.44971127581</v>
      </c>
      <c r="R9" s="11">
        <f t="shared" si="4"/>
        <v>628544.88374754856</v>
      </c>
      <c r="S9" s="11">
        <f t="shared" si="4"/>
        <v>553879.54923340667</v>
      </c>
      <c r="T9" s="11">
        <f t="shared" si="4"/>
        <v>533008.18141312641</v>
      </c>
      <c r="U9" s="11">
        <f t="shared" si="4"/>
        <v>485997.41585072497</v>
      </c>
      <c r="V9" s="11">
        <f t="shared" si="4"/>
        <v>606375.70102963061</v>
      </c>
      <c r="W9" s="11">
        <f t="shared" si="4"/>
        <v>514821.99933067133</v>
      </c>
      <c r="X9" s="11">
        <f t="shared" si="4"/>
        <v>602199.14338944363</v>
      </c>
      <c r="Y9" s="11">
        <f t="shared" si="4"/>
        <v>539430.9850130846</v>
      </c>
      <c r="Z9" s="11">
        <f t="shared" si="4"/>
        <v>443449.65148616221</v>
      </c>
      <c r="AA9" s="11">
        <f t="shared" si="4"/>
        <v>526146.02798477979</v>
      </c>
      <c r="AB9" s="11">
        <f t="shared" si="4"/>
        <v>581275.89642172446</v>
      </c>
      <c r="AC9" s="11">
        <f t="shared" si="4"/>
        <v>486588.4516992757</v>
      </c>
      <c r="AD9" s="11">
        <f t="shared" si="4"/>
        <v>448931.93398994725</v>
      </c>
      <c r="AE9" s="11">
        <f t="shared" si="4"/>
        <v>596019.96916676103</v>
      </c>
      <c r="AF9" s="11">
        <f t="shared" si="4"/>
        <v>610316.41632777778</v>
      </c>
      <c r="AG9" s="11">
        <f t="shared" si="4"/>
        <v>521240.60644240491</v>
      </c>
      <c r="AH9" s="11">
        <f t="shared" si="4"/>
        <v>516594.90917598252</v>
      </c>
      <c r="AI9" s="11">
        <f t="shared" si="4"/>
        <v>595864.13063283497</v>
      </c>
      <c r="AJ9" s="11">
        <f t="shared" si="4"/>
        <v>575898.0893493708</v>
      </c>
      <c r="AK9" s="11">
        <f t="shared" si="4"/>
        <v>496737.79652280995</v>
      </c>
      <c r="AL9" s="11">
        <f t="shared" si="4"/>
        <v>440917.53996020759</v>
      </c>
      <c r="AM9" s="11">
        <f t="shared" si="4"/>
        <v>603286.14983036765</v>
      </c>
      <c r="AN9" s="11">
        <f t="shared" si="4"/>
        <v>584478.70095751644</v>
      </c>
      <c r="AO9" s="11">
        <f t="shared" si="4"/>
        <v>714522.03621320485</v>
      </c>
      <c r="AP9" s="11">
        <f t="shared" si="4"/>
        <v>601812.64407908579</v>
      </c>
      <c r="AQ9" s="11">
        <f t="shared" si="4"/>
        <v>530453.83902338357</v>
      </c>
      <c r="AR9" s="11">
        <f t="shared" si="4"/>
        <v>735253.91054896265</v>
      </c>
      <c r="AS9" s="11">
        <f t="shared" si="4"/>
        <v>691461.31440023426</v>
      </c>
      <c r="AT9" s="11">
        <f t="shared" si="4"/>
        <v>731675.73196679924</v>
      </c>
      <c r="AU9" s="11">
        <f t="shared" si="4"/>
        <v>756019.63983002724</v>
      </c>
      <c r="AV9" s="11">
        <f t="shared" ref="AV9:AV10" si="5">+AU9+AV13-AV5</f>
        <v>619349.21923722071</v>
      </c>
      <c r="AW9" s="11">
        <f t="shared" ref="AW9:AW10" si="6">+AV9+AW13-AW5</f>
        <v>716166.29199476587</v>
      </c>
      <c r="AX9" s="11">
        <f t="shared" ref="AX9:AX10" si="7">+AW9+AX13-AX5</f>
        <v>616877.24648410222</v>
      </c>
      <c r="AY9" s="11">
        <f t="shared" ref="AY9:AY10" si="8">+AX9+AY13-AY5</f>
        <v>490310.74645986233</v>
      </c>
      <c r="AZ9" s="11">
        <f t="shared" ref="AZ9:AZ10" si="9">+AY9+AZ13-AZ5</f>
        <v>678076.11067659676</v>
      </c>
      <c r="BA9" s="11">
        <f t="shared" ref="BA9:BA10" si="10">+AZ9+BA13-BA5</f>
        <v>587739.59285970591</v>
      </c>
      <c r="BB9" s="11">
        <f t="shared" ref="BB9:BB10" si="11">+BA9+BB13-BB5</f>
        <v>466587.17558106565</v>
      </c>
      <c r="BC9" s="11">
        <f t="shared" ref="BC9:BC10" si="12">+BB9+BC13-BC5</f>
        <v>590244.08307903504</v>
      </c>
      <c r="BD9" s="11">
        <f t="shared" ref="BD9:BD10" si="13">+BC9+BD13-BD5</f>
        <v>716166.29199476587</v>
      </c>
      <c r="BE9" s="11">
        <f t="shared" ref="BE9:BE10" si="14">+BD9+BE13-BE5</f>
        <v>616877.24648410222</v>
      </c>
      <c r="BF9" s="11">
        <f t="shared" ref="BF9:BF10" si="15">+BE9+BF13-BF5</f>
        <v>490310.74645986233</v>
      </c>
      <c r="BG9" s="11">
        <f t="shared" ref="BG9:BG10" si="16">+BF9+BG13-BG5</f>
        <v>678076.11067659676</v>
      </c>
      <c r="BH9" s="11">
        <f t="shared" ref="BH9:BH10" si="17">+BG9+BH13-BH5</f>
        <v>587739.59285970591</v>
      </c>
      <c r="BI9" s="11">
        <f t="shared" ref="BI9:BI10" si="18">+BH9+BI13-BI5</f>
        <v>466587.17558106565</v>
      </c>
      <c r="BJ9" s="11">
        <f t="shared" ref="BJ9:BJ10" si="19">+BI9+BJ13-BJ5</f>
        <v>621673.01968984911</v>
      </c>
      <c r="BK9" s="11">
        <f t="shared" ref="BK9:BK10" si="20">+BJ9+BK13-BK5</f>
        <v>525778.11540605151</v>
      </c>
      <c r="BL9" s="11">
        <f t="shared" ref="BL9:BL10" si="21">+BK9+BL13-BL5</f>
        <v>534500.9901155401</v>
      </c>
      <c r="BM9" s="11">
        <f t="shared" ref="BM9:BM10" si="22">+BL9+BM13-BM5</f>
        <v>495045.90740002948</v>
      </c>
      <c r="BN9" s="11">
        <f t="shared" ref="BN9:BN10" si="23">+BM9+BN13-BN5</f>
        <v>509736.40888190578</v>
      </c>
      <c r="BO9" s="11">
        <f t="shared" ref="BO9:BO10" si="24">+BN9+BO13-BO5</f>
        <v>516772.83708178264</v>
      </c>
      <c r="BP9" s="11">
        <f t="shared" ref="BP9:BP10" si="25">+BO9+BP13-BP5</f>
        <v>504348.39539946656</v>
      </c>
      <c r="BQ9" s="11">
        <f t="shared" ref="BQ9:BQ10" si="26">+BP9+BQ13-BQ5</f>
        <v>461058.44971127581</v>
      </c>
      <c r="BR9" s="11">
        <f t="shared" ref="BR9:BR10" si="27">+BQ9+BR13-BR5</f>
        <v>628544.88374754856</v>
      </c>
      <c r="BS9" s="11">
        <f t="shared" ref="BS9:BS10" si="28">+BR9+BS13-BS5</f>
        <v>553879.54923340667</v>
      </c>
      <c r="BT9" s="11">
        <f t="shared" ref="BT9:BT10" si="29">+BS9+BT13-BT5</f>
        <v>533008.18141312641</v>
      </c>
      <c r="BU9" s="11">
        <f t="shared" ref="BU9:BU10" si="30">+BT9+BU13-BU5</f>
        <v>485997.41585072497</v>
      </c>
      <c r="BV9" s="11">
        <f t="shared" ref="BV9:BV10" si="31">+BU9+BV13-BV5</f>
        <v>606375.70102963061</v>
      </c>
      <c r="BW9" s="11">
        <f t="shared" ref="BW9:BW10" si="32">+BV9+BW13-BW5</f>
        <v>514821.99933067133</v>
      </c>
      <c r="BX9" s="11">
        <f t="shared" ref="BX9:BX10" si="33">+BW9+BX13-BX5</f>
        <v>602199.14338944363</v>
      </c>
      <c r="BY9" s="11">
        <f t="shared" ref="BY9:BY10" si="34">+BX9+BY13-BY5</f>
        <v>539430.9850130846</v>
      </c>
      <c r="BZ9" s="11">
        <f t="shared" ref="BZ9:BZ10" si="35">+BY9+BZ13-BZ5</f>
        <v>443449.65148616221</v>
      </c>
      <c r="CA9" s="11">
        <f t="shared" ref="CA9:CA10" si="36">+BZ9+CA13-CA5</f>
        <v>526146.02798477979</v>
      </c>
      <c r="CB9" s="11">
        <f t="shared" ref="CB9:CB10" si="37">+CA9+CB13-CB5</f>
        <v>581275.89642172446</v>
      </c>
      <c r="CC9" s="11">
        <f t="shared" ref="CC9:CC10" si="38">+CB9+CC13-CC5</f>
        <v>486588.4516992757</v>
      </c>
      <c r="CD9" s="11">
        <f t="shared" ref="CD9:CD10" si="39">+CC9+CD13-CD5</f>
        <v>448931.93398994725</v>
      </c>
      <c r="CE9" s="11">
        <f t="shared" ref="CE9:CE10" si="40">+CD9+CE13-CE5</f>
        <v>596019.96916676103</v>
      </c>
      <c r="CF9" s="11">
        <f t="shared" ref="CF9:CF10" si="41">+CE9+CF13-CF5</f>
        <v>610316.41632777778</v>
      </c>
      <c r="CG9" s="11">
        <f t="shared" ref="CG9:CG10" si="42">+CF9+CG13-CG5</f>
        <v>521240.60644240491</v>
      </c>
      <c r="CH9" s="11">
        <f t="shared" ref="CH9:CH10" si="43">+CG9+CH13-CH5</f>
        <v>516594.90917598252</v>
      </c>
      <c r="CI9" s="11">
        <f t="shared" ref="CI9:CI10" si="44">+CH9+CI13-CI5</f>
        <v>595864.13063283497</v>
      </c>
      <c r="CJ9" s="11">
        <f t="shared" ref="CJ9:CJ10" si="45">+CI9+CJ13-CJ5</f>
        <v>575898.0893493708</v>
      </c>
      <c r="CK9" s="11">
        <f t="shared" ref="CK9:CK10" si="46">+CJ9+CK13-CK5</f>
        <v>496737.79652280995</v>
      </c>
      <c r="CL9" s="11">
        <f t="shared" ref="CL9:CL10" si="47">+CK9+CL13-CL5</f>
        <v>440917.53996020759</v>
      </c>
      <c r="CM9" s="11">
        <f t="shared" ref="CM9:CM10" si="48">+CL9+CM13-CM5</f>
        <v>603286.14983036765</v>
      </c>
      <c r="CN9" s="11">
        <f t="shared" ref="CN9:CN10" si="49">+CM9+CN13-CN5</f>
        <v>584478.70095751644</v>
      </c>
      <c r="CO9" s="11">
        <f t="shared" ref="CO9:CO10" si="50">+CN9+CO13-CO5</f>
        <v>714522.03621320485</v>
      </c>
      <c r="CP9" s="11">
        <f t="shared" ref="CP9:CP10" si="51">+CO9+CP13-CP5</f>
        <v>601812.64407908579</v>
      </c>
      <c r="CQ9" s="11">
        <f t="shared" ref="CQ9:CQ10" si="52">+CP9+CQ13-CQ5</f>
        <v>530453.83902338357</v>
      </c>
      <c r="CR9" s="11">
        <f t="shared" ref="CR9:CR10" si="53">+CQ9+CR13-CR5</f>
        <v>735253.91054896265</v>
      </c>
      <c r="CS9" s="11">
        <f t="shared" ref="CS9:CS10" si="54">+CR9+CS13-CS5</f>
        <v>691461.31440023426</v>
      </c>
      <c r="CT9" s="11">
        <f t="shared" ref="CT9:CT10" si="55">+CS9+CT13-CT5</f>
        <v>731675.73196679924</v>
      </c>
      <c r="CU9" s="11">
        <f t="shared" ref="CU9:CU10" si="56">+CT9+CU13-CU5</f>
        <v>756019.63983002724</v>
      </c>
    </row>
    <row r="10" spans="1:99" outlineLevel="1" x14ac:dyDescent="0.25">
      <c r="A10" s="18" t="s">
        <v>24</v>
      </c>
      <c r="B10" s="11">
        <f>+Baseline!B10</f>
        <v>200000</v>
      </c>
      <c r="C10" s="11">
        <f>+B10+C14-C6</f>
        <v>200000</v>
      </c>
      <c r="D10" s="11">
        <f t="shared" si="4"/>
        <v>200000</v>
      </c>
      <c r="E10" s="11">
        <f t="shared" si="4"/>
        <v>200000</v>
      </c>
      <c r="F10" s="11">
        <f t="shared" si="4"/>
        <v>200000</v>
      </c>
      <c r="G10" s="11">
        <f t="shared" si="4"/>
        <v>200000</v>
      </c>
      <c r="H10" s="11">
        <f t="shared" si="4"/>
        <v>200000</v>
      </c>
      <c r="I10" s="11">
        <f t="shared" si="4"/>
        <v>200000</v>
      </c>
      <c r="J10" s="11">
        <f t="shared" si="4"/>
        <v>200000</v>
      </c>
      <c r="K10" s="11">
        <f t="shared" si="4"/>
        <v>200000</v>
      </c>
      <c r="L10" s="11">
        <f t="shared" si="4"/>
        <v>200000</v>
      </c>
      <c r="M10" s="11">
        <f t="shared" si="4"/>
        <v>200000</v>
      </c>
      <c r="N10" s="11">
        <f t="shared" si="4"/>
        <v>200000</v>
      </c>
      <c r="O10" s="11">
        <f t="shared" si="4"/>
        <v>200000</v>
      </c>
      <c r="P10" s="11">
        <f t="shared" si="4"/>
        <v>200000</v>
      </c>
      <c r="Q10" s="11">
        <f t="shared" si="4"/>
        <v>200000</v>
      </c>
      <c r="R10" s="11">
        <f t="shared" si="4"/>
        <v>200000</v>
      </c>
      <c r="S10" s="11">
        <f t="shared" si="4"/>
        <v>200000</v>
      </c>
      <c r="T10" s="11">
        <f t="shared" si="4"/>
        <v>200000</v>
      </c>
      <c r="U10" s="11">
        <f t="shared" si="4"/>
        <v>200000</v>
      </c>
      <c r="V10" s="11">
        <f t="shared" si="4"/>
        <v>200000</v>
      </c>
      <c r="W10" s="11">
        <f t="shared" si="4"/>
        <v>200000</v>
      </c>
      <c r="X10" s="11">
        <f t="shared" si="4"/>
        <v>200000</v>
      </c>
      <c r="Y10" s="11">
        <f t="shared" si="4"/>
        <v>200000</v>
      </c>
      <c r="Z10" s="11">
        <f t="shared" si="4"/>
        <v>200000</v>
      </c>
      <c r="AA10" s="11">
        <f t="shared" si="4"/>
        <v>200000</v>
      </c>
      <c r="AB10" s="11">
        <f t="shared" si="4"/>
        <v>200000</v>
      </c>
      <c r="AC10" s="11">
        <f t="shared" si="4"/>
        <v>200000</v>
      </c>
      <c r="AD10" s="11">
        <f t="shared" si="4"/>
        <v>200000</v>
      </c>
      <c r="AE10" s="11">
        <f t="shared" si="4"/>
        <v>200000</v>
      </c>
      <c r="AF10" s="11">
        <f t="shared" si="4"/>
        <v>200000</v>
      </c>
      <c r="AG10" s="11">
        <f t="shared" si="4"/>
        <v>200000</v>
      </c>
      <c r="AH10" s="11">
        <f t="shared" si="4"/>
        <v>200000</v>
      </c>
      <c r="AI10" s="11">
        <f t="shared" si="4"/>
        <v>200000</v>
      </c>
      <c r="AJ10" s="11">
        <f t="shared" si="4"/>
        <v>200000</v>
      </c>
      <c r="AK10" s="11">
        <f t="shared" si="4"/>
        <v>200000</v>
      </c>
      <c r="AL10" s="11">
        <f t="shared" si="4"/>
        <v>200000</v>
      </c>
      <c r="AM10" s="11">
        <f t="shared" si="4"/>
        <v>200000</v>
      </c>
      <c r="AN10" s="11">
        <f t="shared" si="4"/>
        <v>200000</v>
      </c>
      <c r="AO10" s="11">
        <f t="shared" si="4"/>
        <v>200000</v>
      </c>
      <c r="AP10" s="11">
        <f t="shared" si="4"/>
        <v>200000</v>
      </c>
      <c r="AQ10" s="11">
        <f t="shared" si="4"/>
        <v>200000</v>
      </c>
      <c r="AR10" s="11">
        <f t="shared" si="4"/>
        <v>200000</v>
      </c>
      <c r="AS10" s="11">
        <f t="shared" si="4"/>
        <v>200000</v>
      </c>
      <c r="AT10" s="11">
        <f t="shared" si="4"/>
        <v>200000</v>
      </c>
      <c r="AU10" s="11">
        <f t="shared" si="4"/>
        <v>200000</v>
      </c>
      <c r="AV10" s="11">
        <f t="shared" si="5"/>
        <v>200000</v>
      </c>
      <c r="AW10" s="11">
        <f t="shared" si="6"/>
        <v>200000</v>
      </c>
      <c r="AX10" s="11">
        <f t="shared" si="7"/>
        <v>200000</v>
      </c>
      <c r="AY10" s="11">
        <f t="shared" si="8"/>
        <v>200000</v>
      </c>
      <c r="AZ10" s="11">
        <f t="shared" si="9"/>
        <v>200000</v>
      </c>
      <c r="BA10" s="11">
        <f t="shared" si="10"/>
        <v>200000</v>
      </c>
      <c r="BB10" s="11">
        <f t="shared" si="11"/>
        <v>200000</v>
      </c>
      <c r="BC10" s="11">
        <f t="shared" si="12"/>
        <v>200000</v>
      </c>
      <c r="BD10" s="11">
        <f t="shared" si="13"/>
        <v>200000</v>
      </c>
      <c r="BE10" s="11">
        <f t="shared" si="14"/>
        <v>200000</v>
      </c>
      <c r="BF10" s="11">
        <f t="shared" si="15"/>
        <v>200000</v>
      </c>
      <c r="BG10" s="11">
        <f t="shared" si="16"/>
        <v>200000</v>
      </c>
      <c r="BH10" s="11">
        <f t="shared" si="17"/>
        <v>200000</v>
      </c>
      <c r="BI10" s="11">
        <f t="shared" si="18"/>
        <v>200000</v>
      </c>
      <c r="BJ10" s="11">
        <f t="shared" si="19"/>
        <v>200000</v>
      </c>
      <c r="BK10" s="11">
        <f t="shared" si="20"/>
        <v>200000</v>
      </c>
      <c r="BL10" s="11">
        <f t="shared" si="21"/>
        <v>200000</v>
      </c>
      <c r="BM10" s="11">
        <f t="shared" si="22"/>
        <v>200000</v>
      </c>
      <c r="BN10" s="11">
        <f t="shared" si="23"/>
        <v>200000</v>
      </c>
      <c r="BO10" s="11">
        <f t="shared" si="24"/>
        <v>200000</v>
      </c>
      <c r="BP10" s="11">
        <f t="shared" si="25"/>
        <v>200000</v>
      </c>
      <c r="BQ10" s="11">
        <f t="shared" si="26"/>
        <v>200000</v>
      </c>
      <c r="BR10" s="11">
        <f t="shared" si="27"/>
        <v>200000</v>
      </c>
      <c r="BS10" s="11">
        <f t="shared" si="28"/>
        <v>200000</v>
      </c>
      <c r="BT10" s="11">
        <f t="shared" si="29"/>
        <v>200000</v>
      </c>
      <c r="BU10" s="11">
        <f t="shared" si="30"/>
        <v>200000</v>
      </c>
      <c r="BV10" s="11">
        <f t="shared" si="31"/>
        <v>200000</v>
      </c>
      <c r="BW10" s="11">
        <f t="shared" si="32"/>
        <v>200000</v>
      </c>
      <c r="BX10" s="11">
        <f t="shared" si="33"/>
        <v>200000</v>
      </c>
      <c r="BY10" s="11">
        <f t="shared" si="34"/>
        <v>200000</v>
      </c>
      <c r="BZ10" s="11">
        <f t="shared" si="35"/>
        <v>200000</v>
      </c>
      <c r="CA10" s="11">
        <f t="shared" si="36"/>
        <v>200000</v>
      </c>
      <c r="CB10" s="11">
        <f t="shared" si="37"/>
        <v>200000</v>
      </c>
      <c r="CC10" s="11">
        <f t="shared" si="38"/>
        <v>200000</v>
      </c>
      <c r="CD10" s="11">
        <f t="shared" si="39"/>
        <v>200000</v>
      </c>
      <c r="CE10" s="11">
        <f t="shared" si="40"/>
        <v>200000</v>
      </c>
      <c r="CF10" s="11">
        <f t="shared" si="41"/>
        <v>200000</v>
      </c>
      <c r="CG10" s="11">
        <f t="shared" si="42"/>
        <v>200000</v>
      </c>
      <c r="CH10" s="11">
        <f t="shared" si="43"/>
        <v>200000</v>
      </c>
      <c r="CI10" s="11">
        <f t="shared" si="44"/>
        <v>200000</v>
      </c>
      <c r="CJ10" s="11">
        <f t="shared" si="45"/>
        <v>200000</v>
      </c>
      <c r="CK10" s="11">
        <f t="shared" si="46"/>
        <v>200000</v>
      </c>
      <c r="CL10" s="11">
        <f t="shared" si="47"/>
        <v>200000</v>
      </c>
      <c r="CM10" s="11">
        <f t="shared" si="48"/>
        <v>200000</v>
      </c>
      <c r="CN10" s="11">
        <f t="shared" si="49"/>
        <v>200000</v>
      </c>
      <c r="CO10" s="11">
        <f t="shared" si="50"/>
        <v>200000</v>
      </c>
      <c r="CP10" s="11">
        <f t="shared" si="51"/>
        <v>200000</v>
      </c>
      <c r="CQ10" s="11">
        <f t="shared" si="52"/>
        <v>200000</v>
      </c>
      <c r="CR10" s="11">
        <f t="shared" si="53"/>
        <v>200000</v>
      </c>
      <c r="CS10" s="11">
        <f t="shared" si="54"/>
        <v>200000</v>
      </c>
      <c r="CT10" s="11">
        <f t="shared" si="55"/>
        <v>200000</v>
      </c>
      <c r="CU10" s="11">
        <f t="shared" si="56"/>
        <v>200000</v>
      </c>
    </row>
    <row r="11" spans="1:99" x14ac:dyDescent="0.25">
      <c r="A11" s="18" t="s">
        <v>25</v>
      </c>
      <c r="B11" s="11">
        <f>+Baseline!B11</f>
        <v>1340000</v>
      </c>
      <c r="C11" s="11">
        <f>+SUM(C9:C10)</f>
        <v>1275329.5794071935</v>
      </c>
      <c r="D11" s="11">
        <f t="shared" ref="D11:AU11" si="57">+SUM(D9:D10)</f>
        <v>1315473.3478451201</v>
      </c>
      <c r="E11" s="11">
        <f t="shared" si="57"/>
        <v>1360184.3023344565</v>
      </c>
      <c r="F11" s="11">
        <f t="shared" si="57"/>
        <v>1233617.8023102167</v>
      </c>
      <c r="G11" s="11">
        <f t="shared" si="57"/>
        <v>1224294.9128413741</v>
      </c>
      <c r="H11" s="11">
        <f t="shared" si="57"/>
        <v>1229958.3950244833</v>
      </c>
      <c r="I11" s="11">
        <f t="shared" si="57"/>
        <v>1108805.9777458431</v>
      </c>
      <c r="J11" s="11">
        <f t="shared" si="57"/>
        <v>1051564.4937638505</v>
      </c>
      <c r="K11" s="11">
        <f t="shared" si="57"/>
        <v>993893.70527794689</v>
      </c>
      <c r="L11" s="11">
        <f t="shared" si="57"/>
        <v>942369.96447806514</v>
      </c>
      <c r="M11" s="11">
        <f t="shared" si="57"/>
        <v>888273.42707880412</v>
      </c>
      <c r="N11" s="11">
        <f t="shared" si="57"/>
        <v>833430.6115651438</v>
      </c>
      <c r="O11" s="11">
        <f t="shared" si="57"/>
        <v>781146.55556496419</v>
      </c>
      <c r="P11" s="11">
        <f t="shared" si="57"/>
        <v>704348.39539946662</v>
      </c>
      <c r="Q11" s="11">
        <f t="shared" si="57"/>
        <v>661058.44971127575</v>
      </c>
      <c r="R11" s="11">
        <f t="shared" si="57"/>
        <v>828544.88374754856</v>
      </c>
      <c r="S11" s="11">
        <f t="shared" si="57"/>
        <v>753879.54923340667</v>
      </c>
      <c r="T11" s="11">
        <f t="shared" si="57"/>
        <v>733008.18141312641</v>
      </c>
      <c r="U11" s="11">
        <f t="shared" si="57"/>
        <v>685997.41585072502</v>
      </c>
      <c r="V11" s="11">
        <f t="shared" si="57"/>
        <v>806375.70102963061</v>
      </c>
      <c r="W11" s="11">
        <f t="shared" si="57"/>
        <v>714821.99933067127</v>
      </c>
      <c r="X11" s="11">
        <f t="shared" si="57"/>
        <v>802199.14338944363</v>
      </c>
      <c r="Y11" s="11">
        <f t="shared" si="57"/>
        <v>739430.9850130846</v>
      </c>
      <c r="Z11" s="11">
        <f t="shared" si="57"/>
        <v>643449.65148616221</v>
      </c>
      <c r="AA11" s="11">
        <f t="shared" si="57"/>
        <v>726146.02798477979</v>
      </c>
      <c r="AB11" s="11">
        <f t="shared" si="57"/>
        <v>781275.89642172446</v>
      </c>
      <c r="AC11" s="11">
        <f t="shared" si="57"/>
        <v>686588.45169927576</v>
      </c>
      <c r="AD11" s="11">
        <f t="shared" si="57"/>
        <v>648931.9339899472</v>
      </c>
      <c r="AE11" s="11">
        <f t="shared" si="57"/>
        <v>796019.96916676103</v>
      </c>
      <c r="AF11" s="11">
        <f t="shared" si="57"/>
        <v>810316.41632777778</v>
      </c>
      <c r="AG11" s="11">
        <f t="shared" si="57"/>
        <v>721240.60644240491</v>
      </c>
      <c r="AH11" s="11">
        <f t="shared" si="57"/>
        <v>716594.90917598247</v>
      </c>
      <c r="AI11" s="11">
        <f t="shared" si="57"/>
        <v>795864.13063283497</v>
      </c>
      <c r="AJ11" s="11">
        <f t="shared" si="57"/>
        <v>775898.0893493708</v>
      </c>
      <c r="AK11" s="11">
        <f t="shared" si="57"/>
        <v>696737.79652280989</v>
      </c>
      <c r="AL11" s="11">
        <f t="shared" si="57"/>
        <v>640917.53996020765</v>
      </c>
      <c r="AM11" s="11">
        <f t="shared" si="57"/>
        <v>803286.14983036765</v>
      </c>
      <c r="AN11" s="11">
        <f t="shared" si="57"/>
        <v>784478.70095751644</v>
      </c>
      <c r="AO11" s="11">
        <f t="shared" si="57"/>
        <v>914522.03621320485</v>
      </c>
      <c r="AP11" s="11">
        <f t="shared" si="57"/>
        <v>801812.64407908579</v>
      </c>
      <c r="AQ11" s="11">
        <f t="shared" si="57"/>
        <v>730453.83902338357</v>
      </c>
      <c r="AR11" s="11">
        <f t="shared" si="57"/>
        <v>935253.91054896265</v>
      </c>
      <c r="AS11" s="11">
        <f t="shared" si="57"/>
        <v>891461.31440023426</v>
      </c>
      <c r="AT11" s="11">
        <f t="shared" si="57"/>
        <v>931675.73196679924</v>
      </c>
      <c r="AU11" s="11">
        <f t="shared" si="57"/>
        <v>956019.63983002724</v>
      </c>
      <c r="AV11" s="11">
        <f t="shared" ref="AV11:CU11" si="58">+SUM(AV9:AV10)</f>
        <v>819349.21923722071</v>
      </c>
      <c r="AW11" s="11">
        <f t="shared" si="58"/>
        <v>916166.29199476587</v>
      </c>
      <c r="AX11" s="11">
        <f t="shared" si="58"/>
        <v>816877.24648410222</v>
      </c>
      <c r="AY11" s="11">
        <f t="shared" si="58"/>
        <v>690310.74645986233</v>
      </c>
      <c r="AZ11" s="11">
        <f t="shared" si="58"/>
        <v>878076.11067659676</v>
      </c>
      <c r="BA11" s="11">
        <f t="shared" si="58"/>
        <v>787739.59285970591</v>
      </c>
      <c r="BB11" s="11">
        <f t="shared" si="58"/>
        <v>666587.17558106571</v>
      </c>
      <c r="BC11" s="11">
        <f t="shared" si="58"/>
        <v>790244.08307903504</v>
      </c>
      <c r="BD11" s="11">
        <f t="shared" si="58"/>
        <v>916166.29199476587</v>
      </c>
      <c r="BE11" s="11">
        <f t="shared" si="58"/>
        <v>816877.24648410222</v>
      </c>
      <c r="BF11" s="11">
        <f t="shared" si="58"/>
        <v>690310.74645986233</v>
      </c>
      <c r="BG11" s="11">
        <f t="shared" si="58"/>
        <v>878076.11067659676</v>
      </c>
      <c r="BH11" s="11">
        <f t="shared" si="58"/>
        <v>787739.59285970591</v>
      </c>
      <c r="BI11" s="11">
        <f t="shared" si="58"/>
        <v>666587.17558106571</v>
      </c>
      <c r="BJ11" s="11">
        <f t="shared" si="58"/>
        <v>821673.01968984911</v>
      </c>
      <c r="BK11" s="11">
        <f t="shared" si="58"/>
        <v>725778.11540605151</v>
      </c>
      <c r="BL11" s="11">
        <f t="shared" si="58"/>
        <v>734500.9901155401</v>
      </c>
      <c r="BM11" s="11">
        <f t="shared" si="58"/>
        <v>695045.90740002948</v>
      </c>
      <c r="BN11" s="11">
        <f t="shared" si="58"/>
        <v>709736.40888190572</v>
      </c>
      <c r="BO11" s="11">
        <f t="shared" si="58"/>
        <v>716772.83708178264</v>
      </c>
      <c r="BP11" s="11">
        <f t="shared" si="58"/>
        <v>704348.39539946662</v>
      </c>
      <c r="BQ11" s="11">
        <f t="shared" si="58"/>
        <v>661058.44971127575</v>
      </c>
      <c r="BR11" s="11">
        <f t="shared" si="58"/>
        <v>828544.88374754856</v>
      </c>
      <c r="BS11" s="11">
        <f t="shared" si="58"/>
        <v>753879.54923340667</v>
      </c>
      <c r="BT11" s="11">
        <f t="shared" si="58"/>
        <v>733008.18141312641</v>
      </c>
      <c r="BU11" s="11">
        <f t="shared" si="58"/>
        <v>685997.41585072502</v>
      </c>
      <c r="BV11" s="11">
        <f t="shared" si="58"/>
        <v>806375.70102963061</v>
      </c>
      <c r="BW11" s="11">
        <f t="shared" si="58"/>
        <v>714821.99933067127</v>
      </c>
      <c r="BX11" s="11">
        <f t="shared" si="58"/>
        <v>802199.14338944363</v>
      </c>
      <c r="BY11" s="11">
        <f t="shared" si="58"/>
        <v>739430.9850130846</v>
      </c>
      <c r="BZ11" s="11">
        <f t="shared" si="58"/>
        <v>643449.65148616221</v>
      </c>
      <c r="CA11" s="11">
        <f t="shared" si="58"/>
        <v>726146.02798477979</v>
      </c>
      <c r="CB11" s="11">
        <f t="shared" si="58"/>
        <v>781275.89642172446</v>
      </c>
      <c r="CC11" s="11">
        <f t="shared" si="58"/>
        <v>686588.45169927576</v>
      </c>
      <c r="CD11" s="11">
        <f t="shared" si="58"/>
        <v>648931.9339899472</v>
      </c>
      <c r="CE11" s="11">
        <f t="shared" si="58"/>
        <v>796019.96916676103</v>
      </c>
      <c r="CF11" s="11">
        <f t="shared" si="58"/>
        <v>810316.41632777778</v>
      </c>
      <c r="CG11" s="11">
        <f t="shared" si="58"/>
        <v>721240.60644240491</v>
      </c>
      <c r="CH11" s="11">
        <f t="shared" si="58"/>
        <v>716594.90917598247</v>
      </c>
      <c r="CI11" s="11">
        <f t="shared" si="58"/>
        <v>795864.13063283497</v>
      </c>
      <c r="CJ11" s="11">
        <f t="shared" si="58"/>
        <v>775898.0893493708</v>
      </c>
      <c r="CK11" s="11">
        <f t="shared" si="58"/>
        <v>696737.79652280989</v>
      </c>
      <c r="CL11" s="11">
        <f t="shared" si="58"/>
        <v>640917.53996020765</v>
      </c>
      <c r="CM11" s="11">
        <f t="shared" si="58"/>
        <v>803286.14983036765</v>
      </c>
      <c r="CN11" s="11">
        <f t="shared" si="58"/>
        <v>784478.70095751644</v>
      </c>
      <c r="CO11" s="11">
        <f t="shared" si="58"/>
        <v>914522.03621320485</v>
      </c>
      <c r="CP11" s="11">
        <f t="shared" si="58"/>
        <v>801812.64407908579</v>
      </c>
      <c r="CQ11" s="11">
        <f t="shared" si="58"/>
        <v>730453.83902338357</v>
      </c>
      <c r="CR11" s="11">
        <f t="shared" si="58"/>
        <v>935253.91054896265</v>
      </c>
      <c r="CS11" s="11">
        <f t="shared" si="58"/>
        <v>891461.31440023426</v>
      </c>
      <c r="CT11" s="11">
        <f t="shared" si="58"/>
        <v>931675.73196679924</v>
      </c>
      <c r="CU11" s="11">
        <f t="shared" si="58"/>
        <v>956019.63983002724</v>
      </c>
    </row>
    <row r="12" spans="1:99" outlineLevel="1" x14ac:dyDescent="0.25">
      <c r="A12" s="18" t="s">
        <v>101</v>
      </c>
      <c r="B12" s="36"/>
      <c r="C12" s="39">
        <v>3</v>
      </c>
      <c r="D12" s="39">
        <v>6</v>
      </c>
      <c r="E12" s="39">
        <v>6</v>
      </c>
      <c r="F12" s="39">
        <v>0</v>
      </c>
      <c r="G12" s="39">
        <v>3</v>
      </c>
      <c r="H12" s="39">
        <v>4</v>
      </c>
      <c r="I12" s="39">
        <v>0</v>
      </c>
      <c r="J12" s="39">
        <v>2</v>
      </c>
      <c r="K12" s="39">
        <v>2</v>
      </c>
      <c r="L12" s="39">
        <v>2</v>
      </c>
      <c r="M12" s="39">
        <v>2</v>
      </c>
      <c r="N12" s="39">
        <v>2</v>
      </c>
      <c r="O12" s="39">
        <v>2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</row>
    <row r="13" spans="1:99" outlineLevel="1" x14ac:dyDescent="0.25">
      <c r="A13" s="18" t="s">
        <v>20</v>
      </c>
      <c r="C13" s="25">
        <f>+C12*Parámetros!$B$9</f>
        <v>72000</v>
      </c>
      <c r="D13" s="25">
        <f>+D12*Parámetros!$B$9</f>
        <v>144000</v>
      </c>
      <c r="E13" s="25">
        <f>+E12*Parámetros!$B$9</f>
        <v>144000</v>
      </c>
      <c r="F13" s="25">
        <f>+F12*Parámetros!$B$9</f>
        <v>0</v>
      </c>
      <c r="G13" s="25">
        <f>+G12*Parámetros!$B$9</f>
        <v>72000</v>
      </c>
      <c r="H13" s="25">
        <f>+H12*Parámetros!$B$9</f>
        <v>96000</v>
      </c>
      <c r="I13" s="25">
        <f>+I12*Parámetros!$B$9</f>
        <v>0</v>
      </c>
      <c r="J13" s="25">
        <f>+J12*Parámetros!$B$9</f>
        <v>48000</v>
      </c>
      <c r="K13" s="25">
        <f>+K12*Parámetros!$B$9</f>
        <v>48000</v>
      </c>
      <c r="L13" s="25">
        <f>+L12*Parámetros!$B$9</f>
        <v>48000</v>
      </c>
      <c r="M13" s="25">
        <f>+M12*Parámetros!$B$9</f>
        <v>48000</v>
      </c>
      <c r="N13" s="25">
        <f>+N12*Parámetros!$B$9</f>
        <v>48000</v>
      </c>
      <c r="O13" s="25">
        <f>+O12*Parámetros!$B$9</f>
        <v>48000</v>
      </c>
      <c r="P13" s="25">
        <f>+MAX(0,O8-O9)</f>
        <v>20557.780436113477</v>
      </c>
      <c r="Q13" s="25">
        <f t="shared" ref="Q13:AU13" si="59">+MAX(0,P8-P9)</f>
        <v>79787.24821020005</v>
      </c>
      <c r="R13" s="25">
        <f t="shared" si="59"/>
        <v>277404.71367906901</v>
      </c>
      <c r="S13" s="25">
        <f t="shared" si="59"/>
        <v>30964.794109228649</v>
      </c>
      <c r="T13" s="25">
        <f t="shared" si="59"/>
        <v>79901.222506816615</v>
      </c>
      <c r="U13" s="25">
        <f t="shared" si="59"/>
        <v>71627.36054945481</v>
      </c>
      <c r="V13" s="25">
        <f t="shared" si="59"/>
        <v>225831.34082041256</v>
      </c>
      <c r="W13" s="25">
        <f t="shared" si="59"/>
        <v>26342.632819411228</v>
      </c>
      <c r="X13" s="25">
        <f t="shared" si="59"/>
        <v>192556.00777955173</v>
      </c>
      <c r="Y13" s="25">
        <f t="shared" si="59"/>
        <v>28874.038935232558</v>
      </c>
      <c r="Z13" s="25">
        <f t="shared" si="59"/>
        <v>10422.198856464936</v>
      </c>
      <c r="AA13" s="25">
        <f t="shared" si="59"/>
        <v>194971.54281416174</v>
      </c>
      <c r="AB13" s="25">
        <f t="shared" si="59"/>
        <v>147504.96990848519</v>
      </c>
      <c r="AC13" s="25">
        <f t="shared" si="59"/>
        <v>0</v>
      </c>
      <c r="AD13" s="25">
        <f t="shared" si="59"/>
        <v>81536.216635416902</v>
      </c>
      <c r="AE13" s="25">
        <f t="shared" si="59"/>
        <v>266224.47207852482</v>
      </c>
      <c r="AF13" s="25">
        <f t="shared" si="59"/>
        <v>118798.65224350558</v>
      </c>
      <c r="AG13" s="25">
        <f t="shared" si="59"/>
        <v>16696.814167155186</v>
      </c>
      <c r="AH13" s="25">
        <f t="shared" si="59"/>
        <v>113395.13787276344</v>
      </c>
      <c r="AI13" s="25">
        <f t="shared" si="59"/>
        <v>191650.10165913246</v>
      </c>
      <c r="AJ13" s="25">
        <f t="shared" si="59"/>
        <v>78421.150580845424</v>
      </c>
      <c r="AK13" s="25">
        <f t="shared" si="59"/>
        <v>14425.061836486799</v>
      </c>
      <c r="AL13" s="25">
        <f t="shared" si="59"/>
        <v>64774.331455475942</v>
      </c>
      <c r="AM13" s="25">
        <f t="shared" si="59"/>
        <v>282649.9881482622</v>
      </c>
      <c r="AN13" s="25">
        <f t="shared" si="59"/>
        <v>118402.11983824556</v>
      </c>
      <c r="AO13" s="25">
        <f t="shared" si="59"/>
        <v>238778.71130906383</v>
      </c>
      <c r="AP13" s="25">
        <f t="shared" si="59"/>
        <v>0</v>
      </c>
      <c r="AQ13" s="25">
        <f t="shared" si="59"/>
        <v>74443.708725628559</v>
      </c>
      <c r="AR13" s="25">
        <f t="shared" si="59"/>
        <v>344361.24366460112</v>
      </c>
      <c r="AS13" s="25">
        <f t="shared" si="59"/>
        <v>102113.1222851692</v>
      </c>
      <c r="AT13" s="25">
        <f>+MAX(0,AS8-AS9)</f>
        <v>183972.99620315095</v>
      </c>
      <c r="AU13" s="25">
        <f t="shared" si="59"/>
        <v>130875.73985271656</v>
      </c>
      <c r="AV13" s="25">
        <f t="shared" ref="AV13" si="60">+MAX(0,AU8-AU9)</f>
        <v>0</v>
      </c>
      <c r="AW13" s="25">
        <f t="shared" ref="AW13" si="61">+MAX(0,AV8-AV9)</f>
        <v>200673.3043196185</v>
      </c>
      <c r="AX13" s="25">
        <f t="shared" ref="AX13" si="62">+MAX(0,AW8-AW9)</f>
        <v>0</v>
      </c>
      <c r="AY13" s="25">
        <f t="shared" ref="AY13" si="63">+MAX(0,AX8-AX9)</f>
        <v>0</v>
      </c>
      <c r="AZ13" s="25">
        <f t="shared" ref="AZ13" si="64">+MAX(0,AY8-AY9)</f>
        <v>269088.25368557696</v>
      </c>
      <c r="BA13" s="25">
        <f t="shared" ref="BA13" si="65">+MAX(0,AZ8-AZ9)</f>
        <v>0</v>
      </c>
      <c r="BB13" s="25">
        <f t="shared" ref="BB13" si="66">+MAX(0,BA8-BA9)</f>
        <v>0</v>
      </c>
      <c r="BC13" s="25">
        <f t="shared" ref="BC13" si="67">+MAX(0,BB8-BB9)</f>
        <v>260327.32809077593</v>
      </c>
      <c r="BD13" s="25">
        <f t="shared" ref="BD13" si="68">+MAX(0,BC8-BC9)</f>
        <v>229778.44047780416</v>
      </c>
      <c r="BE13" s="25">
        <f t="shared" ref="BE13" si="69">+MAX(0,BD8-BD9)</f>
        <v>0</v>
      </c>
      <c r="BF13" s="25">
        <f t="shared" ref="BF13" si="70">+MAX(0,BE8-BE9)</f>
        <v>0</v>
      </c>
      <c r="BG13" s="25">
        <f t="shared" ref="BG13" si="71">+MAX(0,BF8-BF9)</f>
        <v>269088.25368557696</v>
      </c>
      <c r="BH13" s="25">
        <f t="shared" ref="BH13" si="72">+MAX(0,BG8-BG9)</f>
        <v>0</v>
      </c>
      <c r="BI13" s="25">
        <f t="shared" ref="BI13" si="73">+MAX(0,BH8-BH9)</f>
        <v>0</v>
      </c>
      <c r="BJ13" s="25">
        <f t="shared" ref="BJ13" si="74">+MAX(0,BI8-BI9)</f>
        <v>260327.32809077593</v>
      </c>
      <c r="BK13" s="25">
        <f t="shared" ref="BK13" si="75">+MAX(0,BJ8-BJ9)</f>
        <v>9775.8842021060409</v>
      </c>
      <c r="BL13" s="25">
        <f t="shared" ref="BL13" si="76">+MAX(0,BK8-BK9)</f>
        <v>108246.61550937034</v>
      </c>
      <c r="BM13" s="25">
        <f t="shared" ref="BM13" si="77">+MAX(0,BL8-BL9)</f>
        <v>62641.454683750402</v>
      </c>
      <c r="BN13" s="25">
        <f t="shared" ref="BN13" si="78">+MAX(0,BM8-BM9)</f>
        <v>117533.31699553668</v>
      </c>
      <c r="BO13" s="25">
        <f t="shared" ref="BO13" si="79">+MAX(0,BN8-BN9)</f>
        <v>107320.48420005647</v>
      </c>
      <c r="BP13" s="25">
        <f t="shared" ref="BP13" si="80">+MAX(0,BO8-BO9)</f>
        <v>84931.498919295031</v>
      </c>
      <c r="BQ13" s="25">
        <f t="shared" ref="BQ13" si="81">+MAX(0,BP8-BP9)</f>
        <v>79787.24821020005</v>
      </c>
      <c r="BR13" s="25">
        <f t="shared" ref="BR13" si="82">+MAX(0,BQ8-BQ9)</f>
        <v>277404.71367906901</v>
      </c>
      <c r="BS13" s="25">
        <f t="shared" ref="BS13" si="83">+MAX(0,BR8-BR9)</f>
        <v>30964.794109228649</v>
      </c>
      <c r="BT13" s="25">
        <f t="shared" ref="BT13" si="84">+MAX(0,BS8-BS9)</f>
        <v>79901.222506816615</v>
      </c>
      <c r="BU13" s="25">
        <f t="shared" ref="BU13" si="85">+MAX(0,BT8-BT9)</f>
        <v>71627.36054945481</v>
      </c>
      <c r="BV13" s="25">
        <f t="shared" ref="BV13" si="86">+MAX(0,BU8-BU9)</f>
        <v>225831.34082041256</v>
      </c>
      <c r="BW13" s="25">
        <f t="shared" ref="BW13" si="87">+MAX(0,BV8-BV9)</f>
        <v>26342.632819411228</v>
      </c>
      <c r="BX13" s="25">
        <f t="shared" ref="BX13" si="88">+MAX(0,BW8-BW9)</f>
        <v>192556.00777955173</v>
      </c>
      <c r="BY13" s="25">
        <f t="shared" ref="BY13" si="89">+MAX(0,BX8-BX9)</f>
        <v>28874.038935232558</v>
      </c>
      <c r="BZ13" s="25">
        <f t="shared" ref="BZ13" si="90">+MAX(0,BY8-BY9)</f>
        <v>10422.198856464936</v>
      </c>
      <c r="CA13" s="25">
        <f t="shared" ref="CA13" si="91">+MAX(0,BZ8-BZ9)</f>
        <v>194971.54281416174</v>
      </c>
      <c r="CB13" s="25">
        <f t="shared" ref="CB13" si="92">+MAX(0,CA8-CA9)</f>
        <v>147504.96990848519</v>
      </c>
      <c r="CC13" s="25">
        <f t="shared" ref="CC13" si="93">+MAX(0,CB8-CB9)</f>
        <v>0</v>
      </c>
      <c r="CD13" s="25">
        <f t="shared" ref="CD13" si="94">+MAX(0,CC8-CC9)</f>
        <v>81536.216635416902</v>
      </c>
      <c r="CE13" s="25">
        <f t="shared" ref="CE13" si="95">+MAX(0,CD8-CD9)</f>
        <v>266224.47207852482</v>
      </c>
      <c r="CF13" s="25">
        <f t="shared" ref="CF13" si="96">+MAX(0,CE8-CE9)</f>
        <v>118798.65224350558</v>
      </c>
      <c r="CG13" s="25">
        <f t="shared" ref="CG13" si="97">+MAX(0,CF8-CF9)</f>
        <v>16696.814167155186</v>
      </c>
      <c r="CH13" s="25">
        <f t="shared" ref="CH13" si="98">+MAX(0,CG8-CG9)</f>
        <v>113395.13787276344</v>
      </c>
      <c r="CI13" s="25">
        <f t="shared" ref="CI13" si="99">+MAX(0,CH8-CH9)</f>
        <v>191650.10165913246</v>
      </c>
      <c r="CJ13" s="25">
        <f t="shared" ref="CJ13" si="100">+MAX(0,CI8-CI9)</f>
        <v>78421.150580845424</v>
      </c>
      <c r="CK13" s="25">
        <f t="shared" ref="CK13" si="101">+MAX(0,CJ8-CJ9)</f>
        <v>14425.061836486799</v>
      </c>
      <c r="CL13" s="25">
        <f t="shared" ref="CL13" si="102">+MAX(0,CK8-CK9)</f>
        <v>64774.331455475942</v>
      </c>
      <c r="CM13" s="25">
        <f t="shared" ref="CM13" si="103">+MAX(0,CL8-CL9)</f>
        <v>282649.9881482622</v>
      </c>
      <c r="CN13" s="25">
        <f t="shared" ref="CN13" si="104">+MAX(0,CM8-CM9)</f>
        <v>118402.11983824556</v>
      </c>
      <c r="CO13" s="25">
        <f t="shared" ref="CO13" si="105">+MAX(0,CN8-CN9)</f>
        <v>238778.71130906383</v>
      </c>
      <c r="CP13" s="25">
        <f t="shared" ref="CP13" si="106">+MAX(0,CO8-CO9)</f>
        <v>0</v>
      </c>
      <c r="CQ13" s="25">
        <f t="shared" ref="CQ13" si="107">+MAX(0,CP8-CP9)</f>
        <v>74443.708725628559</v>
      </c>
      <c r="CR13" s="25">
        <f t="shared" ref="CR13" si="108">+MAX(0,CQ8-CQ9)</f>
        <v>344361.24366460112</v>
      </c>
      <c r="CS13" s="25">
        <f t="shared" ref="CS13" si="109">+MAX(0,CR8-CR9)</f>
        <v>102113.1222851692</v>
      </c>
      <c r="CT13" s="25">
        <f t="shared" ref="CT13" si="110">+MAX(0,CS8-CS9)</f>
        <v>183972.99620315095</v>
      </c>
      <c r="CU13" s="25">
        <f t="shared" ref="CU13" si="111">+MAX(0,CT8-CT9)</f>
        <v>130875.73985271656</v>
      </c>
    </row>
    <row r="14" spans="1:99" outlineLevel="1" x14ac:dyDescent="0.25">
      <c r="A14" s="18" t="s">
        <v>19</v>
      </c>
      <c r="C14" s="25">
        <v>275000</v>
      </c>
      <c r="D14" s="25">
        <v>275000</v>
      </c>
      <c r="E14" s="25">
        <v>275000</v>
      </c>
      <c r="F14" s="25">
        <v>275000</v>
      </c>
      <c r="G14" s="25">
        <v>275000</v>
      </c>
      <c r="H14" s="25">
        <v>275000</v>
      </c>
      <c r="I14" s="25">
        <v>275000</v>
      </c>
      <c r="J14" s="25">
        <v>275000</v>
      </c>
      <c r="K14" s="25">
        <v>275000</v>
      </c>
      <c r="L14" s="25">
        <v>275000</v>
      </c>
      <c r="M14" s="25">
        <v>275000</v>
      </c>
      <c r="N14" s="25">
        <v>275000</v>
      </c>
      <c r="O14" s="25">
        <v>275000</v>
      </c>
      <c r="P14" s="25">
        <v>275000</v>
      </c>
      <c r="Q14" s="25">
        <v>275000</v>
      </c>
      <c r="R14" s="25">
        <v>275000</v>
      </c>
      <c r="S14" s="25">
        <v>275000</v>
      </c>
      <c r="T14" s="25">
        <v>275000</v>
      </c>
      <c r="U14" s="25">
        <v>275000</v>
      </c>
      <c r="V14" s="25">
        <v>275000</v>
      </c>
      <c r="W14" s="25">
        <v>275000</v>
      </c>
      <c r="X14" s="25">
        <v>275000</v>
      </c>
      <c r="Y14" s="25">
        <v>275000</v>
      </c>
      <c r="Z14" s="25">
        <v>275000</v>
      </c>
      <c r="AA14" s="25">
        <v>275000</v>
      </c>
      <c r="AB14" s="25">
        <v>275000</v>
      </c>
      <c r="AC14" s="25">
        <v>275000</v>
      </c>
      <c r="AD14" s="25">
        <v>275000</v>
      </c>
      <c r="AE14" s="25">
        <v>275000</v>
      </c>
      <c r="AF14" s="25">
        <v>275000</v>
      </c>
      <c r="AG14" s="25">
        <v>275000</v>
      </c>
      <c r="AH14" s="25">
        <v>275000</v>
      </c>
      <c r="AI14" s="25">
        <v>275000</v>
      </c>
      <c r="AJ14" s="25">
        <v>275000</v>
      </c>
      <c r="AK14" s="25">
        <v>275000</v>
      </c>
      <c r="AL14" s="25">
        <v>275000</v>
      </c>
      <c r="AM14" s="25">
        <v>275000</v>
      </c>
      <c r="AN14" s="25">
        <v>275000</v>
      </c>
      <c r="AO14" s="25">
        <v>275000</v>
      </c>
      <c r="AP14" s="25">
        <v>275000</v>
      </c>
      <c r="AQ14" s="25">
        <v>275000</v>
      </c>
      <c r="AR14" s="25">
        <v>275000</v>
      </c>
      <c r="AS14" s="25">
        <v>275000</v>
      </c>
      <c r="AT14" s="25">
        <v>275000</v>
      </c>
      <c r="AU14" s="25">
        <v>275000</v>
      </c>
      <c r="AV14" s="25">
        <v>275000</v>
      </c>
      <c r="AW14" s="25">
        <v>275000</v>
      </c>
      <c r="AX14" s="25">
        <v>275000</v>
      </c>
      <c r="AY14" s="25">
        <v>275000</v>
      </c>
      <c r="AZ14" s="25">
        <v>275000</v>
      </c>
      <c r="BA14" s="25">
        <v>275000</v>
      </c>
      <c r="BB14" s="25">
        <v>275000</v>
      </c>
      <c r="BC14" s="25">
        <v>275000</v>
      </c>
      <c r="BD14" s="25">
        <v>275000</v>
      </c>
      <c r="BE14" s="25">
        <v>275000</v>
      </c>
      <c r="BF14" s="25">
        <v>275000</v>
      </c>
      <c r="BG14" s="25">
        <v>275000</v>
      </c>
      <c r="BH14" s="25">
        <v>275000</v>
      </c>
      <c r="BI14" s="25">
        <v>275000</v>
      </c>
      <c r="BJ14" s="25">
        <v>275000</v>
      </c>
      <c r="BK14" s="25">
        <v>275000</v>
      </c>
      <c r="BL14" s="25">
        <v>275000</v>
      </c>
      <c r="BM14" s="25">
        <v>275000</v>
      </c>
      <c r="BN14" s="25">
        <v>275000</v>
      </c>
      <c r="BO14" s="25">
        <v>275000</v>
      </c>
      <c r="BP14" s="25">
        <v>275000</v>
      </c>
      <c r="BQ14" s="25">
        <v>275000</v>
      </c>
      <c r="BR14" s="25">
        <v>275000</v>
      </c>
      <c r="BS14" s="25">
        <v>275000</v>
      </c>
      <c r="BT14" s="25">
        <v>275000</v>
      </c>
      <c r="BU14" s="25">
        <v>275000</v>
      </c>
      <c r="BV14" s="25">
        <v>275000</v>
      </c>
      <c r="BW14" s="25">
        <v>275000</v>
      </c>
      <c r="BX14" s="25">
        <v>275000</v>
      </c>
      <c r="BY14" s="25">
        <v>275000</v>
      </c>
      <c r="BZ14" s="25">
        <v>275000</v>
      </c>
      <c r="CA14" s="25">
        <v>275000</v>
      </c>
      <c r="CB14" s="25">
        <v>275000</v>
      </c>
      <c r="CC14" s="25">
        <v>275000</v>
      </c>
      <c r="CD14" s="25">
        <v>275000</v>
      </c>
      <c r="CE14" s="25">
        <v>275000</v>
      </c>
      <c r="CF14" s="25">
        <v>275000</v>
      </c>
      <c r="CG14" s="25">
        <v>275000</v>
      </c>
      <c r="CH14" s="25">
        <v>275000</v>
      </c>
      <c r="CI14" s="25">
        <v>275000</v>
      </c>
      <c r="CJ14" s="25">
        <v>275000</v>
      </c>
      <c r="CK14" s="25">
        <v>275000</v>
      </c>
      <c r="CL14" s="25">
        <v>275000</v>
      </c>
      <c r="CM14" s="25">
        <v>275000</v>
      </c>
      <c r="CN14" s="25">
        <v>275000</v>
      </c>
      <c r="CO14" s="25">
        <v>275000</v>
      </c>
      <c r="CP14" s="25">
        <v>275000</v>
      </c>
      <c r="CQ14" s="25">
        <v>275000</v>
      </c>
      <c r="CR14" s="25">
        <v>275000</v>
      </c>
      <c r="CS14" s="25">
        <v>275000</v>
      </c>
      <c r="CT14" s="25">
        <v>275000</v>
      </c>
      <c r="CU14" s="25">
        <v>275000</v>
      </c>
    </row>
    <row r="15" spans="1:99" outlineLevel="1" x14ac:dyDescent="0.25">
      <c r="A15" s="18" t="s">
        <v>103</v>
      </c>
      <c r="C15" s="13">
        <f>+(C5*C25)+(C6*C26)</f>
        <v>2072230579.4559999</v>
      </c>
      <c r="D15" s="13">
        <f t="shared" ref="D15:AU15" si="112">+(D5*D25)+(D6*D26)</f>
        <v>1865911722.9667048</v>
      </c>
      <c r="E15" s="13">
        <f t="shared" si="112"/>
        <v>1830038634.8384984</v>
      </c>
      <c r="F15" s="13">
        <f t="shared" si="112"/>
        <v>1972837383.1212735</v>
      </c>
      <c r="G15" s="13">
        <f t="shared" si="112"/>
        <v>1729270253.0433531</v>
      </c>
      <c r="H15" s="13">
        <f t="shared" si="112"/>
        <v>1768434429.5277686</v>
      </c>
      <c r="I15" s="13">
        <f t="shared" si="112"/>
        <v>1926156721.0403886</v>
      </c>
      <c r="J15" s="13">
        <f t="shared" si="112"/>
        <v>1839883609.2352509</v>
      </c>
      <c r="K15" s="13">
        <f t="shared" si="112"/>
        <v>1837143807.1294103</v>
      </c>
      <c r="L15" s="13">
        <f t="shared" si="112"/>
        <v>1801599332.1535821</v>
      </c>
      <c r="M15" s="13">
        <f t="shared" si="112"/>
        <v>1809583801.7311497</v>
      </c>
      <c r="N15" s="13">
        <f t="shared" si="112"/>
        <v>1808353039.3089447</v>
      </c>
      <c r="O15" s="13">
        <f t="shared" si="112"/>
        <v>1791038022.0637555</v>
      </c>
      <c r="P15" s="13">
        <f t="shared" si="112"/>
        <v>1780588862.37714</v>
      </c>
      <c r="Q15" s="13">
        <f t="shared" si="112"/>
        <v>1924987491.8701339</v>
      </c>
      <c r="R15" s="13">
        <f t="shared" si="112"/>
        <v>1894770625.7299695</v>
      </c>
      <c r="S15" s="13">
        <f t="shared" si="112"/>
        <v>1874254970.8173742</v>
      </c>
      <c r="T15" s="13">
        <f t="shared" si="112"/>
        <v>1854036598.0700285</v>
      </c>
      <c r="U15" s="13">
        <f t="shared" si="112"/>
        <v>1956958669.6479309</v>
      </c>
      <c r="V15" s="13">
        <f t="shared" si="112"/>
        <v>1895762494.8862677</v>
      </c>
      <c r="W15" s="13">
        <f t="shared" si="112"/>
        <v>1966396039.8829274</v>
      </c>
      <c r="X15" s="13">
        <f t="shared" si="112"/>
        <v>1900857153.7727342</v>
      </c>
      <c r="Y15" s="13">
        <f t="shared" si="112"/>
        <v>1824893048.0741341</v>
      </c>
      <c r="Z15" s="13">
        <f t="shared" si="112"/>
        <v>1908705357.396621</v>
      </c>
      <c r="AA15" s="13">
        <f t="shared" si="112"/>
        <v>1946361194.9224038</v>
      </c>
      <c r="AB15" s="13">
        <f t="shared" si="112"/>
        <v>1834469720.6560302</v>
      </c>
      <c r="AC15" s="13">
        <f t="shared" si="112"/>
        <v>1847692172.2323961</v>
      </c>
      <c r="AD15" s="13">
        <f t="shared" si="112"/>
        <v>1988896407.7137399</v>
      </c>
      <c r="AE15" s="13">
        <f t="shared" si="112"/>
        <v>1990742558.4470885</v>
      </c>
      <c r="AF15" s="13">
        <f t="shared" si="112"/>
        <v>1907120976.5849957</v>
      </c>
      <c r="AG15" s="13">
        <f t="shared" si="112"/>
        <v>1914487211.6938457</v>
      </c>
      <c r="AH15" s="13">
        <f t="shared" si="112"/>
        <v>1985490059.8580961</v>
      </c>
      <c r="AI15" s="13">
        <f t="shared" si="112"/>
        <v>1953416995.3871939</v>
      </c>
      <c r="AJ15" s="13">
        <f t="shared" si="112"/>
        <v>1872956329.7617843</v>
      </c>
      <c r="AK15" s="13">
        <f t="shared" si="112"/>
        <v>1845319786.6400838</v>
      </c>
      <c r="AL15" s="13">
        <f t="shared" si="112"/>
        <v>2001036502.9379568</v>
      </c>
      <c r="AM15" s="13">
        <f t="shared" si="112"/>
        <v>1999607274.9207392</v>
      </c>
      <c r="AN15" s="13">
        <f t="shared" si="112"/>
        <v>2097287540.4453926</v>
      </c>
      <c r="AO15" s="13">
        <f t="shared" si="112"/>
        <v>1933231316.7526407</v>
      </c>
      <c r="AP15" s="13">
        <f t="shared" si="112"/>
        <v>1956145973.652137</v>
      </c>
      <c r="AQ15" s="13">
        <f t="shared" si="112"/>
        <v>2147003363.0447626</v>
      </c>
      <c r="AR15" s="13">
        <f t="shared" si="112"/>
        <v>2111118979.89852</v>
      </c>
      <c r="AS15" s="13">
        <f t="shared" si="112"/>
        <v>2147727379.3980861</v>
      </c>
      <c r="AT15" s="13">
        <f t="shared" si="112"/>
        <v>2135370708.5761027</v>
      </c>
      <c r="AU15" s="13">
        <f t="shared" si="112"/>
        <v>1920677337.7344477</v>
      </c>
      <c r="AV15" s="13">
        <f t="shared" ref="AV15:CU15" si="113">+(AV5*AV25)+(AV6*AV26)</f>
        <v>2094503061.1148324</v>
      </c>
      <c r="AW15" s="13">
        <f t="shared" si="113"/>
        <v>1905258872.3411226</v>
      </c>
      <c r="AX15" s="13">
        <f t="shared" si="113"/>
        <v>1878916832.7227111</v>
      </c>
      <c r="AY15" s="13">
        <f t="shared" si="113"/>
        <v>2036244294.1831985</v>
      </c>
      <c r="AZ15" s="13">
        <f t="shared" si="113"/>
        <v>1775304429.2483239</v>
      </c>
      <c r="BA15" s="13">
        <f t="shared" si="113"/>
        <v>1827293264.4688203</v>
      </c>
      <c r="BB15" s="13">
        <f t="shared" si="113"/>
        <v>2005033310.6995015</v>
      </c>
      <c r="BC15" s="13">
        <f t="shared" si="113"/>
        <v>2094549958.7591131</v>
      </c>
      <c r="BD15" s="13">
        <f t="shared" si="113"/>
        <v>1905284988.2264671</v>
      </c>
      <c r="BE15" s="13">
        <f t="shared" si="113"/>
        <v>1878941800.1347721</v>
      </c>
      <c r="BF15" s="13">
        <f t="shared" si="113"/>
        <v>2036276120.8358064</v>
      </c>
      <c r="BG15" s="13">
        <f t="shared" si="113"/>
        <v>1775316763.618098</v>
      </c>
      <c r="BH15" s="13">
        <f t="shared" si="113"/>
        <v>1827306965.9496963</v>
      </c>
      <c r="BI15" s="13">
        <f t="shared" si="113"/>
        <v>2005051686.0760217</v>
      </c>
      <c r="BJ15" s="13">
        <f t="shared" si="113"/>
        <v>1913280124.4104996</v>
      </c>
      <c r="BK15" s="13">
        <f t="shared" si="113"/>
        <v>1915756392.9868073</v>
      </c>
      <c r="BL15" s="13">
        <f t="shared" si="113"/>
        <v>1880300897.7239909</v>
      </c>
      <c r="BM15" s="13">
        <f t="shared" si="113"/>
        <v>1895141000.4986911</v>
      </c>
      <c r="BN15" s="13">
        <f t="shared" si="113"/>
        <v>1899445943.7003651</v>
      </c>
      <c r="BO15" s="13">
        <f t="shared" si="113"/>
        <v>1884687340.8490522</v>
      </c>
      <c r="BP15" s="13">
        <f t="shared" si="113"/>
        <v>1867798182.0525827</v>
      </c>
      <c r="BQ15" s="13">
        <f t="shared" si="113"/>
        <v>2016158330.9422388</v>
      </c>
      <c r="BR15" s="13">
        <f t="shared" si="113"/>
        <v>1940258176.2391639</v>
      </c>
      <c r="BS15" s="13">
        <f t="shared" si="113"/>
        <v>1915524163.8865638</v>
      </c>
      <c r="BT15" s="13">
        <f t="shared" si="113"/>
        <v>1887505961.9976401</v>
      </c>
      <c r="BU15" s="13">
        <f t="shared" si="113"/>
        <v>1990554371.1244636</v>
      </c>
      <c r="BV15" s="13">
        <f t="shared" si="113"/>
        <v>1914503035.1184731</v>
      </c>
      <c r="BW15" s="13">
        <f t="shared" si="113"/>
        <v>1986275856.1405673</v>
      </c>
      <c r="BX15" s="13">
        <f t="shared" si="113"/>
        <v>1912921563.7418146</v>
      </c>
      <c r="BY15" s="13">
        <f t="shared" si="113"/>
        <v>1834842093.3200142</v>
      </c>
      <c r="BZ15" s="13">
        <f t="shared" si="113"/>
        <v>1919985460.5319314</v>
      </c>
      <c r="CA15" s="13">
        <f t="shared" si="113"/>
        <v>1953853083.4231968</v>
      </c>
      <c r="CB15" s="13">
        <f t="shared" si="113"/>
        <v>1839069538.6965818</v>
      </c>
      <c r="CC15" s="13">
        <f t="shared" si="113"/>
        <v>1852407133.4015429</v>
      </c>
      <c r="CD15" s="13">
        <f t="shared" si="113"/>
        <v>1993753642.5018692</v>
      </c>
      <c r="CE15" s="13">
        <f t="shared" si="113"/>
        <v>1993428940.8388734</v>
      </c>
      <c r="CF15" s="13">
        <f t="shared" si="113"/>
        <v>1909018699.6938789</v>
      </c>
      <c r="CG15" s="13">
        <f t="shared" si="113"/>
        <v>1916346476.7026048</v>
      </c>
      <c r="CH15" s="13">
        <f t="shared" si="113"/>
        <v>1987109520.6794081</v>
      </c>
      <c r="CI15" s="13">
        <f t="shared" si="113"/>
        <v>1954462906.4127851</v>
      </c>
      <c r="CJ15" s="13">
        <f t="shared" si="113"/>
        <v>1873747314.6615019</v>
      </c>
      <c r="CK15" s="13">
        <f t="shared" si="113"/>
        <v>1846050318.2969501</v>
      </c>
      <c r="CL15" s="13">
        <f t="shared" si="113"/>
        <v>2001839575.5540042</v>
      </c>
      <c r="CM15" s="13">
        <f t="shared" si="113"/>
        <v>2000032985.596097</v>
      </c>
      <c r="CN15" s="13">
        <f t="shared" si="113"/>
        <v>2097674788.4031959</v>
      </c>
      <c r="CO15" s="13">
        <f t="shared" si="113"/>
        <v>1933435647.0062213</v>
      </c>
      <c r="CP15" s="13">
        <f t="shared" si="113"/>
        <v>1956357771.68431</v>
      </c>
      <c r="CQ15" s="13">
        <f t="shared" si="113"/>
        <v>2147238897.1050065</v>
      </c>
      <c r="CR15" s="13">
        <f t="shared" si="113"/>
        <v>2111238839.6838264</v>
      </c>
      <c r="CS15" s="13">
        <f t="shared" si="113"/>
        <v>2147834182.8449159</v>
      </c>
      <c r="CT15" s="13">
        <f t="shared" si="113"/>
        <v>2135449480.7779493</v>
      </c>
      <c r="CU15" s="13">
        <f t="shared" si="113"/>
        <v>1920725606.4264593</v>
      </c>
    </row>
    <row r="16" spans="1:99" outlineLevel="1" x14ac:dyDescent="0.25">
      <c r="A16" s="18" t="s">
        <v>29</v>
      </c>
      <c r="B16" s="14">
        <f>+Baseline!B16</f>
        <v>6453540000</v>
      </c>
      <c r="C16" s="14">
        <f>+C9*C25</f>
        <v>5989448749.0241222</v>
      </c>
      <c r="D16" s="14">
        <f t="shared" ref="D16:AU17" si="114">+D9*D25</f>
        <v>6030182771.5972404</v>
      </c>
      <c r="E16" s="14">
        <f t="shared" si="114"/>
        <v>6112632079.343256</v>
      </c>
      <c r="F16" s="14">
        <f t="shared" si="114"/>
        <v>5445794537.5305758</v>
      </c>
      <c r="G16" s="14">
        <f t="shared" si="114"/>
        <v>5326930799.5262756</v>
      </c>
      <c r="H16" s="14">
        <f t="shared" si="114"/>
        <v>5269928232.8554478</v>
      </c>
      <c r="I16" s="14">
        <f t="shared" si="114"/>
        <v>4650034703.7773018</v>
      </c>
      <c r="J16" s="14">
        <f t="shared" si="114"/>
        <v>4317951721.9563484</v>
      </c>
      <c r="K16" s="14">
        <f t="shared" si="114"/>
        <v>3988536329.8813877</v>
      </c>
      <c r="L16" s="14">
        <f t="shared" si="114"/>
        <v>3694927256.5923495</v>
      </c>
      <c r="M16" s="14">
        <f t="shared" si="114"/>
        <v>3393171893.5107441</v>
      </c>
      <c r="N16" s="14">
        <f t="shared" si="114"/>
        <v>3092559219.0108056</v>
      </c>
      <c r="O16" s="14">
        <f t="shared" si="114"/>
        <v>2809348555.6788898</v>
      </c>
      <c r="P16" s="14">
        <f t="shared" si="114"/>
        <v>2457292791.539763</v>
      </c>
      <c r="Q16" s="14">
        <f t="shared" si="114"/>
        <v>2317847339.2628202</v>
      </c>
      <c r="R16" s="14">
        <f t="shared" si="114"/>
        <v>3365333142.9546571</v>
      </c>
      <c r="S16" s="14">
        <f t="shared" si="114"/>
        <v>2978376916.6710052</v>
      </c>
      <c r="T16" s="14">
        <f t="shared" si="114"/>
        <v>2897362642.3323779</v>
      </c>
      <c r="U16" s="14">
        <f t="shared" si="114"/>
        <v>2665607947.7588096</v>
      </c>
      <c r="V16" s="14">
        <f t="shared" si="114"/>
        <v>3389812179.4669437</v>
      </c>
      <c r="W16" s="14">
        <f t="shared" si="114"/>
        <v>2882682531.935812</v>
      </c>
      <c r="X16" s="14">
        <f t="shared" si="114"/>
        <v>3404409460.1458783</v>
      </c>
      <c r="Y16" s="14">
        <f t="shared" si="114"/>
        <v>3052874532.6836762</v>
      </c>
      <c r="Z16" s="14">
        <f t="shared" si="114"/>
        <v>2510805913.0144963</v>
      </c>
      <c r="AA16" s="14">
        <f t="shared" si="114"/>
        <v>2999701302.8716116</v>
      </c>
      <c r="AB16" s="14">
        <f t="shared" si="114"/>
        <v>3323854444.9840055</v>
      </c>
      <c r="AC16" s="14">
        <f t="shared" si="114"/>
        <v>2782412272.7516489</v>
      </c>
      <c r="AD16" s="14">
        <f t="shared" si="114"/>
        <v>2571144740.7510242</v>
      </c>
      <c r="AE16" s="14">
        <f t="shared" si="114"/>
        <v>3424403517.4317713</v>
      </c>
      <c r="AF16" s="14">
        <f t="shared" si="114"/>
        <v>3509221846.7089396</v>
      </c>
      <c r="AG16" s="14">
        <f t="shared" si="114"/>
        <v>2997353388.2140622</v>
      </c>
      <c r="AH16" s="14">
        <f t="shared" si="114"/>
        <v>2972631942.3048296</v>
      </c>
      <c r="AI16" s="14">
        <f t="shared" si="114"/>
        <v>3431398636.3743606</v>
      </c>
      <c r="AJ16" s="14">
        <f t="shared" si="114"/>
        <v>3317150193.5141263</v>
      </c>
      <c r="AK16" s="14">
        <f t="shared" si="114"/>
        <v>2861306012.5886178</v>
      </c>
      <c r="AL16" s="14">
        <f t="shared" si="114"/>
        <v>2540276149.2666292</v>
      </c>
      <c r="AM16" s="14">
        <f t="shared" si="114"/>
        <v>3477619285.9768772</v>
      </c>
      <c r="AN16" s="14">
        <f t="shared" si="114"/>
        <v>3369623550.2470479</v>
      </c>
      <c r="AO16" s="14">
        <f t="shared" si="114"/>
        <v>4120020396.0652637</v>
      </c>
      <c r="AP16" s="14">
        <f t="shared" si="114"/>
        <v>3470124422.4131265</v>
      </c>
      <c r="AQ16" s="14">
        <f t="shared" si="114"/>
        <v>3058800822.6509762</v>
      </c>
      <c r="AR16" s="14">
        <f t="shared" si="114"/>
        <v>4240313089.0907421</v>
      </c>
      <c r="AS16" s="14">
        <f t="shared" si="114"/>
        <v>3987842704.4672098</v>
      </c>
      <c r="AT16" s="14">
        <f t="shared" si="114"/>
        <v>4219904697.7907572</v>
      </c>
      <c r="AU16" s="14">
        <f t="shared" si="114"/>
        <v>4360378732.82376</v>
      </c>
      <c r="AV16" s="14">
        <f t="shared" ref="AV16:CU16" si="115">+AV9*AV25</f>
        <v>3572125671.7089276</v>
      </c>
      <c r="AW16" s="14">
        <f t="shared" si="115"/>
        <v>4130613604.2506657</v>
      </c>
      <c r="AX16" s="14">
        <f t="shared" si="115"/>
        <v>3557946771.5279546</v>
      </c>
      <c r="AY16" s="14">
        <f t="shared" si="115"/>
        <v>2827952477.3447566</v>
      </c>
      <c r="AZ16" s="14">
        <f t="shared" si="115"/>
        <v>3911009620.5102453</v>
      </c>
      <c r="BA16" s="14">
        <f t="shared" si="115"/>
        <v>3389966356.0414248</v>
      </c>
      <c r="BB16" s="14">
        <f t="shared" si="115"/>
        <v>2691183045.3419237</v>
      </c>
      <c r="BC16" s="14">
        <f t="shared" si="115"/>
        <v>3404462972.5351391</v>
      </c>
      <c r="BD16" s="14">
        <f t="shared" si="115"/>
        <v>4130793692.7873669</v>
      </c>
      <c r="BE16" s="14">
        <f t="shared" si="115"/>
        <v>3558101892.652595</v>
      </c>
      <c r="BF16" s="14">
        <f t="shared" si="115"/>
        <v>2828075771.8167887</v>
      </c>
      <c r="BG16" s="14">
        <f t="shared" si="115"/>
        <v>3911112465.3739557</v>
      </c>
      <c r="BH16" s="14">
        <f t="shared" si="115"/>
        <v>3390055499.4242592</v>
      </c>
      <c r="BI16" s="14">
        <f t="shared" si="115"/>
        <v>2691253813.3482375</v>
      </c>
      <c r="BJ16" s="14">
        <f t="shared" si="115"/>
        <v>3585793702.3156309</v>
      </c>
      <c r="BK16" s="14">
        <f t="shared" si="115"/>
        <v>3032674660.8434119</v>
      </c>
      <c r="BL16" s="14">
        <f t="shared" si="115"/>
        <v>3082990759.2315125</v>
      </c>
      <c r="BM16" s="14">
        <f t="shared" si="115"/>
        <v>2855415934.053957</v>
      </c>
      <c r="BN16" s="14">
        <f t="shared" si="115"/>
        <v>2940152587.1777949</v>
      </c>
      <c r="BO16" s="14">
        <f t="shared" si="115"/>
        <v>2980740085.9820771</v>
      </c>
      <c r="BP16" s="14">
        <f t="shared" si="115"/>
        <v>2909076968.5709438</v>
      </c>
      <c r="BQ16" s="14">
        <f t="shared" si="115"/>
        <v>2659381678.5550504</v>
      </c>
      <c r="BR16" s="14">
        <f t="shared" si="115"/>
        <v>3625444254.8069611</v>
      </c>
      <c r="BS16" s="14">
        <f t="shared" si="115"/>
        <v>3194775048.0953879</v>
      </c>
      <c r="BT16" s="14">
        <f t="shared" si="115"/>
        <v>3074389397.2981777</v>
      </c>
      <c r="BU16" s="14">
        <f t="shared" si="115"/>
        <v>2803231700.6447468</v>
      </c>
      <c r="BV16" s="14">
        <f t="shared" si="115"/>
        <v>3497573952.0267725</v>
      </c>
      <c r="BW16" s="14">
        <f t="shared" si="115"/>
        <v>2969492412.8475528</v>
      </c>
      <c r="BX16" s="14">
        <f t="shared" si="115"/>
        <v>3473483959.4191036</v>
      </c>
      <c r="BY16" s="14">
        <f t="shared" si="115"/>
        <v>3111437328.3766418</v>
      </c>
      <c r="BZ16" s="14">
        <f t="shared" si="115"/>
        <v>2557817113.5987248</v>
      </c>
      <c r="CA16" s="14">
        <f t="shared" si="115"/>
        <v>3034809933.8031216</v>
      </c>
      <c r="CB16" s="14">
        <f t="shared" si="115"/>
        <v>3352799077.3821673</v>
      </c>
      <c r="CC16" s="14">
        <f t="shared" si="115"/>
        <v>2806641943.9806247</v>
      </c>
      <c r="CD16" s="14">
        <f t="shared" si="115"/>
        <v>2589439209.9505019</v>
      </c>
      <c r="CE16" s="14">
        <f t="shared" si="115"/>
        <v>3437843046.0257478</v>
      </c>
      <c r="CF16" s="14">
        <f t="shared" si="115"/>
        <v>3520304977.1182995</v>
      </c>
      <c r="CG16" s="14">
        <f t="shared" si="115"/>
        <v>3006515725.1550636</v>
      </c>
      <c r="CH16" s="14">
        <f t="shared" si="115"/>
        <v>2979719364.3390203</v>
      </c>
      <c r="CI16" s="14">
        <f t="shared" si="115"/>
        <v>3436944249.3190308</v>
      </c>
      <c r="CJ16" s="14">
        <f t="shared" si="115"/>
        <v>3321780132.4708128</v>
      </c>
      <c r="CK16" s="14">
        <f t="shared" si="115"/>
        <v>2865183571.0680242</v>
      </c>
      <c r="CL16" s="14">
        <f t="shared" si="115"/>
        <v>2543212340.7499804</v>
      </c>
      <c r="CM16" s="14">
        <f t="shared" si="115"/>
        <v>3479754490.5942082</v>
      </c>
      <c r="CN16" s="14">
        <f t="shared" si="115"/>
        <v>3371273130.4144616</v>
      </c>
      <c r="CO16" s="14">
        <f t="shared" si="115"/>
        <v>4121363091.2776909</v>
      </c>
      <c r="CP16" s="14">
        <f t="shared" si="115"/>
        <v>3471255319.5933814</v>
      </c>
      <c r="CQ16" s="14">
        <f t="shared" si="115"/>
        <v>3059657734.8072677</v>
      </c>
      <c r="CR16" s="14">
        <f t="shared" si="115"/>
        <v>4240944549.6503925</v>
      </c>
      <c r="CS16" s="14">
        <f t="shared" si="115"/>
        <v>3988348856.3337717</v>
      </c>
      <c r="CT16" s="14">
        <f t="shared" si="115"/>
        <v>4220305617.923604</v>
      </c>
      <c r="CU16" s="14">
        <f t="shared" si="115"/>
        <v>4360721279.0699692</v>
      </c>
    </row>
    <row r="17" spans="1:100" outlineLevel="1" x14ac:dyDescent="0.25">
      <c r="A17" s="18" t="s">
        <v>30</v>
      </c>
      <c r="B17" s="14">
        <f>+Baseline!B17</f>
        <v>940800000</v>
      </c>
      <c r="C17" s="14">
        <f>+C10*C26</f>
        <v>953450000</v>
      </c>
      <c r="D17" s="14">
        <f t="shared" si="114"/>
        <v>948706250</v>
      </c>
      <c r="E17" s="14">
        <f t="shared" si="114"/>
        <v>950485156.25</v>
      </c>
      <c r="F17" s="14">
        <f t="shared" si="114"/>
        <v>949818066.40625</v>
      </c>
      <c r="G17" s="14">
        <f t="shared" si="114"/>
        <v>950068225.09765625</v>
      </c>
      <c r="H17" s="14">
        <f t="shared" si="114"/>
        <v>949974415.58837891</v>
      </c>
      <c r="I17" s="14">
        <f t="shared" si="114"/>
        <v>950009594.15435791</v>
      </c>
      <c r="J17" s="14">
        <f t="shared" si="114"/>
        <v>949996402.19211578</v>
      </c>
      <c r="K17" s="14">
        <f t="shared" si="114"/>
        <v>950001349.17795658</v>
      </c>
      <c r="L17" s="14">
        <f t="shared" si="114"/>
        <v>949999494.05826628</v>
      </c>
      <c r="M17" s="14">
        <f t="shared" si="114"/>
        <v>950000189.72815013</v>
      </c>
      <c r="N17" s="14">
        <f t="shared" si="114"/>
        <v>949999928.85194373</v>
      </c>
      <c r="O17" s="14">
        <f t="shared" si="114"/>
        <v>950000026.68052113</v>
      </c>
      <c r="P17" s="14">
        <f t="shared" si="114"/>
        <v>949999989.99480462</v>
      </c>
      <c r="Q17" s="14">
        <f t="shared" si="114"/>
        <v>950000003.75194836</v>
      </c>
      <c r="R17" s="14">
        <f t="shared" si="114"/>
        <v>949999998.59301937</v>
      </c>
      <c r="S17" s="14">
        <f t="shared" si="114"/>
        <v>950000000.52761769</v>
      </c>
      <c r="T17" s="14">
        <f t="shared" si="114"/>
        <v>949999999.80214322</v>
      </c>
      <c r="U17" s="14">
        <f t="shared" si="114"/>
        <v>950000000.07419634</v>
      </c>
      <c r="V17" s="14">
        <f t="shared" si="114"/>
        <v>949999999.97217643</v>
      </c>
      <c r="W17" s="14">
        <f t="shared" si="114"/>
        <v>950000000.01043391</v>
      </c>
      <c r="X17" s="14">
        <f t="shared" si="114"/>
        <v>949999999.99608731</v>
      </c>
      <c r="Y17" s="14">
        <f t="shared" si="114"/>
        <v>950000000.00146723</v>
      </c>
      <c r="Z17" s="14">
        <f t="shared" si="114"/>
        <v>949999999.99944973</v>
      </c>
      <c r="AA17" s="14">
        <f t="shared" si="114"/>
        <v>950000000.00020623</v>
      </c>
      <c r="AB17" s="14">
        <f t="shared" si="114"/>
        <v>949999999.99992275</v>
      </c>
      <c r="AC17" s="14">
        <f t="shared" si="114"/>
        <v>950000000.00002897</v>
      </c>
      <c r="AD17" s="14">
        <f t="shared" si="114"/>
        <v>949999999.99998903</v>
      </c>
      <c r="AE17" s="14">
        <f t="shared" si="114"/>
        <v>950000000.00000405</v>
      </c>
      <c r="AF17" s="14">
        <f t="shared" si="114"/>
        <v>949999999.99999857</v>
      </c>
      <c r="AG17" s="14">
        <f t="shared" si="114"/>
        <v>950000000.0000006</v>
      </c>
      <c r="AH17" s="14">
        <f t="shared" si="114"/>
        <v>949999999.99999976</v>
      </c>
      <c r="AI17" s="14">
        <f t="shared" si="114"/>
        <v>950000000</v>
      </c>
      <c r="AJ17" s="14">
        <f t="shared" si="114"/>
        <v>950000000</v>
      </c>
      <c r="AK17" s="14">
        <f t="shared" si="114"/>
        <v>950000000</v>
      </c>
      <c r="AL17" s="14">
        <f t="shared" si="114"/>
        <v>950000000</v>
      </c>
      <c r="AM17" s="14">
        <f t="shared" si="114"/>
        <v>950000000</v>
      </c>
      <c r="AN17" s="14">
        <f t="shared" si="114"/>
        <v>950000000</v>
      </c>
      <c r="AO17" s="14">
        <f t="shared" si="114"/>
        <v>950000000</v>
      </c>
      <c r="AP17" s="14">
        <f t="shared" si="114"/>
        <v>950000000</v>
      </c>
      <c r="AQ17" s="14">
        <f t="shared" si="114"/>
        <v>950000000</v>
      </c>
      <c r="AR17" s="14">
        <f t="shared" si="114"/>
        <v>950000000</v>
      </c>
      <c r="AS17" s="14">
        <f t="shared" si="114"/>
        <v>950000000</v>
      </c>
      <c r="AT17" s="14">
        <f t="shared" si="114"/>
        <v>950000000</v>
      </c>
      <c r="AU17" s="14">
        <f t="shared" si="114"/>
        <v>950000000</v>
      </c>
      <c r="AV17" s="14">
        <f t="shared" ref="AV17:CU17" si="116">+AV10*AV26</f>
        <v>950000000</v>
      </c>
      <c r="AW17" s="14">
        <f t="shared" si="116"/>
        <v>950000000</v>
      </c>
      <c r="AX17" s="14">
        <f t="shared" si="116"/>
        <v>950000000</v>
      </c>
      <c r="AY17" s="14">
        <f t="shared" si="116"/>
        <v>950000000</v>
      </c>
      <c r="AZ17" s="14">
        <f t="shared" si="116"/>
        <v>950000000</v>
      </c>
      <c r="BA17" s="14">
        <f t="shared" si="116"/>
        <v>950000000</v>
      </c>
      <c r="BB17" s="14">
        <f t="shared" si="116"/>
        <v>950000000</v>
      </c>
      <c r="BC17" s="14">
        <f t="shared" si="116"/>
        <v>950000000</v>
      </c>
      <c r="BD17" s="14">
        <f t="shared" si="116"/>
        <v>950000000</v>
      </c>
      <c r="BE17" s="14">
        <f t="shared" si="116"/>
        <v>950000000</v>
      </c>
      <c r="BF17" s="14">
        <f t="shared" si="116"/>
        <v>950000000</v>
      </c>
      <c r="BG17" s="14">
        <f t="shared" si="116"/>
        <v>950000000</v>
      </c>
      <c r="BH17" s="14">
        <f t="shared" si="116"/>
        <v>950000000</v>
      </c>
      <c r="BI17" s="14">
        <f t="shared" si="116"/>
        <v>950000000</v>
      </c>
      <c r="BJ17" s="14">
        <f t="shared" si="116"/>
        <v>950000000</v>
      </c>
      <c r="BK17" s="14">
        <f t="shared" si="116"/>
        <v>950000000</v>
      </c>
      <c r="BL17" s="14">
        <f t="shared" si="116"/>
        <v>950000000</v>
      </c>
      <c r="BM17" s="14">
        <f t="shared" si="116"/>
        <v>950000000</v>
      </c>
      <c r="BN17" s="14">
        <f t="shared" si="116"/>
        <v>950000000</v>
      </c>
      <c r="BO17" s="14">
        <f t="shared" si="116"/>
        <v>950000000</v>
      </c>
      <c r="BP17" s="14">
        <f t="shared" si="116"/>
        <v>950000000</v>
      </c>
      <c r="BQ17" s="14">
        <f t="shared" si="116"/>
        <v>950000000</v>
      </c>
      <c r="BR17" s="14">
        <f t="shared" si="116"/>
        <v>950000000</v>
      </c>
      <c r="BS17" s="14">
        <f t="shared" si="116"/>
        <v>950000000</v>
      </c>
      <c r="BT17" s="14">
        <f t="shared" si="116"/>
        <v>950000000</v>
      </c>
      <c r="BU17" s="14">
        <f t="shared" si="116"/>
        <v>950000000</v>
      </c>
      <c r="BV17" s="14">
        <f t="shared" si="116"/>
        <v>950000000</v>
      </c>
      <c r="BW17" s="14">
        <f t="shared" si="116"/>
        <v>950000000</v>
      </c>
      <c r="BX17" s="14">
        <f t="shared" si="116"/>
        <v>950000000</v>
      </c>
      <c r="BY17" s="14">
        <f t="shared" si="116"/>
        <v>950000000</v>
      </c>
      <c r="BZ17" s="14">
        <f t="shared" si="116"/>
        <v>950000000</v>
      </c>
      <c r="CA17" s="14">
        <f t="shared" si="116"/>
        <v>950000000</v>
      </c>
      <c r="CB17" s="14">
        <f t="shared" si="116"/>
        <v>950000000</v>
      </c>
      <c r="CC17" s="14">
        <f t="shared" si="116"/>
        <v>950000000</v>
      </c>
      <c r="CD17" s="14">
        <f t="shared" si="116"/>
        <v>950000000</v>
      </c>
      <c r="CE17" s="14">
        <f t="shared" si="116"/>
        <v>950000000</v>
      </c>
      <c r="CF17" s="14">
        <f t="shared" si="116"/>
        <v>950000000</v>
      </c>
      <c r="CG17" s="14">
        <f t="shared" si="116"/>
        <v>950000000</v>
      </c>
      <c r="CH17" s="14">
        <f t="shared" si="116"/>
        <v>950000000</v>
      </c>
      <c r="CI17" s="14">
        <f t="shared" si="116"/>
        <v>950000000</v>
      </c>
      <c r="CJ17" s="14">
        <f t="shared" si="116"/>
        <v>950000000</v>
      </c>
      <c r="CK17" s="14">
        <f t="shared" si="116"/>
        <v>950000000</v>
      </c>
      <c r="CL17" s="14">
        <f t="shared" si="116"/>
        <v>950000000</v>
      </c>
      <c r="CM17" s="14">
        <f t="shared" si="116"/>
        <v>950000000</v>
      </c>
      <c r="CN17" s="14">
        <f t="shared" si="116"/>
        <v>950000000</v>
      </c>
      <c r="CO17" s="14">
        <f t="shared" si="116"/>
        <v>950000000</v>
      </c>
      <c r="CP17" s="14">
        <f t="shared" si="116"/>
        <v>950000000</v>
      </c>
      <c r="CQ17" s="14">
        <f t="shared" si="116"/>
        <v>950000000</v>
      </c>
      <c r="CR17" s="14">
        <f t="shared" si="116"/>
        <v>950000000</v>
      </c>
      <c r="CS17" s="14">
        <f t="shared" si="116"/>
        <v>950000000</v>
      </c>
      <c r="CT17" s="14">
        <f t="shared" si="116"/>
        <v>950000000</v>
      </c>
      <c r="CU17" s="14">
        <f t="shared" si="116"/>
        <v>950000000</v>
      </c>
    </row>
    <row r="18" spans="1:100" x14ac:dyDescent="0.25">
      <c r="A18" s="18" t="s">
        <v>79</v>
      </c>
      <c r="B18" s="24"/>
      <c r="C18" s="14">
        <f t="shared" ref="C18:AU18" si="117">+C16+C17</f>
        <v>6942898749.0241222</v>
      </c>
      <c r="D18" s="14">
        <f t="shared" si="117"/>
        <v>6978889021.5972404</v>
      </c>
      <c r="E18" s="14">
        <f t="shared" si="117"/>
        <v>7063117235.593256</v>
      </c>
      <c r="F18" s="14">
        <f t="shared" si="117"/>
        <v>6395612603.9368258</v>
      </c>
      <c r="G18" s="14">
        <f t="shared" si="117"/>
        <v>6276999024.6239319</v>
      </c>
      <c r="H18" s="14">
        <f t="shared" si="117"/>
        <v>6219902648.4438267</v>
      </c>
      <c r="I18" s="14">
        <f t="shared" si="117"/>
        <v>5600044297.9316597</v>
      </c>
      <c r="J18" s="14">
        <f t="shared" si="117"/>
        <v>5267948124.1484642</v>
      </c>
      <c r="K18" s="14">
        <f t="shared" si="117"/>
        <v>4938537679.0593443</v>
      </c>
      <c r="L18" s="14">
        <f t="shared" si="117"/>
        <v>4644926750.6506157</v>
      </c>
      <c r="M18" s="14">
        <f t="shared" si="117"/>
        <v>4343172083.2388945</v>
      </c>
      <c r="N18" s="14">
        <f t="shared" si="117"/>
        <v>4042559147.8627491</v>
      </c>
      <c r="O18" s="14">
        <f t="shared" si="117"/>
        <v>3759348582.3594108</v>
      </c>
      <c r="P18" s="14">
        <f t="shared" si="117"/>
        <v>3407292781.5345678</v>
      </c>
      <c r="Q18" s="14">
        <f t="shared" si="117"/>
        <v>3267847343.0147686</v>
      </c>
      <c r="R18" s="14">
        <f t="shared" si="117"/>
        <v>4315333141.5476761</v>
      </c>
      <c r="S18" s="14">
        <f t="shared" si="117"/>
        <v>3928376917.1986227</v>
      </c>
      <c r="T18" s="14">
        <f t="shared" si="117"/>
        <v>3847362642.134521</v>
      </c>
      <c r="U18" s="14">
        <f t="shared" si="117"/>
        <v>3615607947.8330059</v>
      </c>
      <c r="V18" s="14">
        <f t="shared" si="117"/>
        <v>4339812179.4391203</v>
      </c>
      <c r="W18" s="14">
        <f t="shared" si="117"/>
        <v>3832682531.9462461</v>
      </c>
      <c r="X18" s="14">
        <f t="shared" si="117"/>
        <v>4354409460.1419659</v>
      </c>
      <c r="Y18" s="14">
        <f t="shared" si="117"/>
        <v>4002874532.6851435</v>
      </c>
      <c r="Z18" s="14">
        <f t="shared" si="117"/>
        <v>3460805913.0139461</v>
      </c>
      <c r="AA18" s="14">
        <f t="shared" si="117"/>
        <v>3949701302.8718176</v>
      </c>
      <c r="AB18" s="14">
        <f t="shared" si="117"/>
        <v>4273854444.9839282</v>
      </c>
      <c r="AC18" s="14">
        <f t="shared" si="117"/>
        <v>3732412272.751678</v>
      </c>
      <c r="AD18" s="14">
        <f t="shared" si="117"/>
        <v>3521144740.7510133</v>
      </c>
      <c r="AE18" s="14">
        <f t="shared" si="117"/>
        <v>4374403517.4317751</v>
      </c>
      <c r="AF18" s="14">
        <f t="shared" si="117"/>
        <v>4459221846.7089386</v>
      </c>
      <c r="AG18" s="14">
        <f t="shared" si="117"/>
        <v>3947353388.2140627</v>
      </c>
      <c r="AH18" s="14">
        <f t="shared" si="117"/>
        <v>3922631942.3048296</v>
      </c>
      <c r="AI18" s="14">
        <f t="shared" si="117"/>
        <v>4381398636.374361</v>
      </c>
      <c r="AJ18" s="14">
        <f t="shared" si="117"/>
        <v>4267150193.5141263</v>
      </c>
      <c r="AK18" s="14">
        <f t="shared" si="117"/>
        <v>3811306012.5886178</v>
      </c>
      <c r="AL18" s="14">
        <f t="shared" si="117"/>
        <v>3490276149.2666292</v>
      </c>
      <c r="AM18" s="14">
        <f t="shared" si="117"/>
        <v>4427619285.9768772</v>
      </c>
      <c r="AN18" s="14">
        <f t="shared" si="117"/>
        <v>4319623550.2470474</v>
      </c>
      <c r="AO18" s="14">
        <f t="shared" si="117"/>
        <v>5070020396.0652637</v>
      </c>
      <c r="AP18" s="14">
        <f t="shared" si="117"/>
        <v>4420124422.413126</v>
      </c>
      <c r="AQ18" s="14">
        <f t="shared" si="117"/>
        <v>4008800822.6509762</v>
      </c>
      <c r="AR18" s="14">
        <f t="shared" si="117"/>
        <v>5190313089.0907421</v>
      </c>
      <c r="AS18" s="14">
        <f t="shared" si="117"/>
        <v>4937842704.4672098</v>
      </c>
      <c r="AT18" s="14">
        <f t="shared" si="117"/>
        <v>5169904697.7907572</v>
      </c>
      <c r="AU18" s="14">
        <f t="shared" si="117"/>
        <v>5310378732.82376</v>
      </c>
      <c r="AV18" s="14">
        <f t="shared" ref="AV18:CU18" si="118">+AV16+AV17</f>
        <v>4522125671.7089272</v>
      </c>
      <c r="AW18" s="14">
        <f t="shared" si="118"/>
        <v>5080613604.2506657</v>
      </c>
      <c r="AX18" s="14">
        <f t="shared" si="118"/>
        <v>4507946771.5279541</v>
      </c>
      <c r="AY18" s="14">
        <f t="shared" si="118"/>
        <v>3777952477.3447566</v>
      </c>
      <c r="AZ18" s="14">
        <f t="shared" si="118"/>
        <v>4861009620.5102453</v>
      </c>
      <c r="BA18" s="14">
        <f t="shared" si="118"/>
        <v>4339966356.0414248</v>
      </c>
      <c r="BB18" s="14">
        <f t="shared" si="118"/>
        <v>3641183045.3419237</v>
      </c>
      <c r="BC18" s="14">
        <f t="shared" si="118"/>
        <v>4354462972.5351391</v>
      </c>
      <c r="BD18" s="14">
        <f t="shared" si="118"/>
        <v>5080793692.7873669</v>
      </c>
      <c r="BE18" s="14">
        <f t="shared" si="118"/>
        <v>4508101892.6525955</v>
      </c>
      <c r="BF18" s="14">
        <f t="shared" si="118"/>
        <v>3778075771.8167887</v>
      </c>
      <c r="BG18" s="14">
        <f t="shared" si="118"/>
        <v>4861112465.3739557</v>
      </c>
      <c r="BH18" s="14">
        <f t="shared" si="118"/>
        <v>4340055499.4242592</v>
      </c>
      <c r="BI18" s="14">
        <f t="shared" si="118"/>
        <v>3641253813.3482375</v>
      </c>
      <c r="BJ18" s="14">
        <f t="shared" si="118"/>
        <v>4535793702.3156309</v>
      </c>
      <c r="BK18" s="14">
        <f t="shared" si="118"/>
        <v>3982674660.8434119</v>
      </c>
      <c r="BL18" s="14">
        <f t="shared" si="118"/>
        <v>4032990759.2315125</v>
      </c>
      <c r="BM18" s="14">
        <f t="shared" si="118"/>
        <v>3805415934.053957</v>
      </c>
      <c r="BN18" s="14">
        <f t="shared" si="118"/>
        <v>3890152587.1777949</v>
      </c>
      <c r="BO18" s="14">
        <f t="shared" si="118"/>
        <v>3930740085.9820771</v>
      </c>
      <c r="BP18" s="14">
        <f t="shared" si="118"/>
        <v>3859076968.5709438</v>
      </c>
      <c r="BQ18" s="14">
        <f t="shared" si="118"/>
        <v>3609381678.5550504</v>
      </c>
      <c r="BR18" s="14">
        <f t="shared" si="118"/>
        <v>4575444254.8069611</v>
      </c>
      <c r="BS18" s="14">
        <f t="shared" si="118"/>
        <v>4144775048.0953879</v>
      </c>
      <c r="BT18" s="14">
        <f t="shared" si="118"/>
        <v>4024389397.2981777</v>
      </c>
      <c r="BU18" s="14">
        <f t="shared" si="118"/>
        <v>3753231700.6447468</v>
      </c>
      <c r="BV18" s="14">
        <f t="shared" si="118"/>
        <v>4447573952.0267725</v>
      </c>
      <c r="BW18" s="14">
        <f t="shared" si="118"/>
        <v>3919492412.8475528</v>
      </c>
      <c r="BX18" s="14">
        <f t="shared" si="118"/>
        <v>4423483959.4191036</v>
      </c>
      <c r="BY18" s="14">
        <f t="shared" si="118"/>
        <v>4061437328.3766418</v>
      </c>
      <c r="BZ18" s="14">
        <f t="shared" si="118"/>
        <v>3507817113.5987248</v>
      </c>
      <c r="CA18" s="14">
        <f t="shared" si="118"/>
        <v>3984809933.8031216</v>
      </c>
      <c r="CB18" s="14">
        <f t="shared" si="118"/>
        <v>4302799077.3821678</v>
      </c>
      <c r="CC18" s="14">
        <f t="shared" si="118"/>
        <v>3756641943.9806247</v>
      </c>
      <c r="CD18" s="14">
        <f t="shared" si="118"/>
        <v>3539439209.9505019</v>
      </c>
      <c r="CE18" s="14">
        <f t="shared" si="118"/>
        <v>4387843046.0257473</v>
      </c>
      <c r="CF18" s="14">
        <f t="shared" si="118"/>
        <v>4470304977.1182995</v>
      </c>
      <c r="CG18" s="14">
        <f t="shared" si="118"/>
        <v>3956515725.1550636</v>
      </c>
      <c r="CH18" s="14">
        <f t="shared" si="118"/>
        <v>3929719364.3390203</v>
      </c>
      <c r="CI18" s="14">
        <f t="shared" si="118"/>
        <v>4386944249.3190308</v>
      </c>
      <c r="CJ18" s="14">
        <f t="shared" si="118"/>
        <v>4271780132.4708128</v>
      </c>
      <c r="CK18" s="14">
        <f t="shared" si="118"/>
        <v>3815183571.0680242</v>
      </c>
      <c r="CL18" s="14">
        <f t="shared" si="118"/>
        <v>3493212340.7499804</v>
      </c>
      <c r="CM18" s="14">
        <f t="shared" si="118"/>
        <v>4429754490.5942078</v>
      </c>
      <c r="CN18" s="14">
        <f t="shared" si="118"/>
        <v>4321273130.4144611</v>
      </c>
      <c r="CO18" s="14">
        <f t="shared" si="118"/>
        <v>5071363091.2776909</v>
      </c>
      <c r="CP18" s="14">
        <f t="shared" si="118"/>
        <v>4421255319.5933819</v>
      </c>
      <c r="CQ18" s="14">
        <f t="shared" si="118"/>
        <v>4009657734.8072677</v>
      </c>
      <c r="CR18" s="14">
        <f t="shared" si="118"/>
        <v>5190944549.6503925</v>
      </c>
      <c r="CS18" s="14">
        <f t="shared" si="118"/>
        <v>4938348856.3337717</v>
      </c>
      <c r="CT18" s="14">
        <f t="shared" si="118"/>
        <v>5170305617.923604</v>
      </c>
      <c r="CU18" s="14">
        <f t="shared" si="118"/>
        <v>5310721279.0699692</v>
      </c>
    </row>
    <row r="19" spans="1:100" outlineLevel="1" x14ac:dyDescent="0.25">
      <c r="A19" s="18" t="s">
        <v>1</v>
      </c>
      <c r="C19" s="14">
        <f>+(C16+C17)*Parámetros!$B$3</f>
        <v>15147838.807634946</v>
      </c>
      <c r="D19" s="14">
        <f>+(D16+D17)*Parámetros!$B$3</f>
        <v>15226361.463270256</v>
      </c>
      <c r="E19" s="14">
        <f>+(E16+E17)*Parámetros!$B$3</f>
        <v>15410128.424994415</v>
      </c>
      <c r="F19" s="14">
        <f>+(F16+F17)*Parámetros!$B$3</f>
        <v>13953783.90245582</v>
      </c>
      <c r="G19" s="14">
        <f>+(G16+G17)*Parámetros!$B$3</f>
        <v>13694995.830675155</v>
      </c>
      <c r="H19" s="14">
        <f>+(H16+H17)*Parámetros!$B$3</f>
        <v>13570424.418338502</v>
      </c>
      <c r="I19" s="14">
        <f>+(I16+I17)*Parámetros!$B$3</f>
        <v>12218033.33263463</v>
      </c>
      <c r="J19" s="14">
        <f>+(J16+J17)*Parámetros!$B$3</f>
        <v>11493474.399695091</v>
      </c>
      <c r="K19" s="14">
        <f>+(K16+K17)*Parámetros!$B$3</f>
        <v>10774775.120886995</v>
      </c>
      <c r="L19" s="14">
        <f>+(L16+L17)*Parámetros!$B$3</f>
        <v>10134182.31138929</v>
      </c>
      <c r="M19" s="14">
        <f>+(M16+M17)*Parámetros!$B$3</f>
        <v>9475821.7005497999</v>
      </c>
      <c r="N19" s="14">
        <f>+(N16+N17)*Parámetros!$B$3</f>
        <v>8819952.0914462712</v>
      </c>
      <c r="O19" s="14">
        <f>+(O16+O17)*Parámetros!$B$3</f>
        <v>8202050.5275689783</v>
      </c>
      <c r="P19" s="14">
        <f>+(P16+P17)*Parámetros!$B$3</f>
        <v>7433944.1911576735</v>
      </c>
      <c r="Q19" s="14">
        <f>+(Q16+Q17)*Parámetros!$B$3</f>
        <v>7129705.7020892864</v>
      </c>
      <c r="R19" s="14">
        <f>+(R16+R17)*Parámetros!$B$3</f>
        <v>9415083.4100233838</v>
      </c>
      <c r="S19" s="14">
        <f>+(S16+S17)*Parámetros!$B$3</f>
        <v>8570832.2227402087</v>
      </c>
      <c r="T19" s="14">
        <f>+(T16+T17)*Parámetros!$B$3</f>
        <v>8394077.3507264256</v>
      </c>
      <c r="U19" s="14">
        <f>+(U16+U17)*Parámetros!$B$3</f>
        <v>7888440.8897762354</v>
      </c>
      <c r="V19" s="14">
        <f>+(V16+V17)*Parámetros!$B$3</f>
        <v>9468491.1484262664</v>
      </c>
      <c r="W19" s="14">
        <f>+(W16+W17)*Parámetros!$B$3</f>
        <v>8362048.6620117063</v>
      </c>
      <c r="X19" s="14">
        <f>+(X16+X17)*Parámetros!$B$3</f>
        <v>9500339.1218894534</v>
      </c>
      <c r="Y19" s="14">
        <f>+(Y16+Y17)*Parámetros!$B$3</f>
        <v>8733369.2136622779</v>
      </c>
      <c r="Z19" s="14">
        <f>+(Z16+Z17)*Parámetros!$B$3</f>
        <v>7550697.7719088448</v>
      </c>
      <c r="AA19" s="14">
        <f>+(AA16+AA17)*Parámetros!$B$3</f>
        <v>8617357.2216673214</v>
      </c>
      <c r="AB19" s="14">
        <f>+(AB16+AB17)*Parámetros!$B$3</f>
        <v>9324586.25138532</v>
      </c>
      <c r="AC19" s="14">
        <f>+(AC16+AC17)*Parámetros!$B$3</f>
        <v>8143281.5766221089</v>
      </c>
      <c r="AD19" s="14">
        <f>+(AD16+AD17)*Parámetros!$B$3</f>
        <v>7682343.4820715077</v>
      </c>
      <c r="AE19" s="14">
        <f>+(AE16+AE17)*Parámetros!$B$3</f>
        <v>9543961.644395519</v>
      </c>
      <c r="AF19" s="14">
        <f>+(AF16+AF17)*Parámetros!$B$3</f>
        <v>9729016.1045378298</v>
      </c>
      <c r="AG19" s="14">
        <f>+(AG16+AG17)*Parámetros!$B$3</f>
        <v>8612234.6015549712</v>
      </c>
      <c r="AH19" s="14">
        <f>+(AH16+AH17)*Parámetros!$B$3</f>
        <v>8558297.9835425932</v>
      </c>
      <c r="AI19" s="14">
        <f>+(AI16+AI17)*Parámetros!$B$3</f>
        <v>9559223.4158850461</v>
      </c>
      <c r="AJ19" s="14">
        <f>+(AJ16+AJ17)*Parámetros!$B$3</f>
        <v>9309959.0871040188</v>
      </c>
      <c r="AK19" s="14">
        <f>+(AK16+AK17)*Parámetros!$B$3</f>
        <v>8315409.9191461047</v>
      </c>
      <c r="AL19" s="14">
        <f>+(AL16+AL17)*Parámetros!$B$3</f>
        <v>7614995.1791613</v>
      </c>
      <c r="AM19" s="14">
        <f>+(AM16+AM17)*Parámetros!$B$3</f>
        <v>9660066.4463068135</v>
      </c>
      <c r="AN19" s="14">
        <f>+(AN16+AN17)*Parámetros!$B$3</f>
        <v>9424444.1139233336</v>
      </c>
      <c r="AO19" s="14">
        <f>+(AO16+AO17)*Parámetros!$B$3</f>
        <v>11061640.747938735</v>
      </c>
      <c r="AP19" s="14">
        <f>+(AP16+AP17)*Parámetros!$B$3</f>
        <v>9643714.3447923157</v>
      </c>
      <c r="AQ19" s="14">
        <f>+(AQ16+AQ17)*Parámetros!$B$3</f>
        <v>8746299.0414438453</v>
      </c>
      <c r="AR19" s="14">
        <f>+(AR16+AR17)*Parámetros!$B$3</f>
        <v>11324092.267045561</v>
      </c>
      <c r="AS19" s="14">
        <f>+(AS16+AS17)*Parámetros!$B$3</f>
        <v>10773258.843107698</v>
      </c>
      <c r="AT19" s="14">
        <f>+(AT16+AT17)*Parámetros!$B$3</f>
        <v>11279565.761199748</v>
      </c>
      <c r="AU19" s="14">
        <f>+(AU16+AU17)*Parámetros!$B$3</f>
        <v>11586048.415816752</v>
      </c>
      <c r="AV19" s="14">
        <f>+(AV16+AV17)*Parámetros!$B$3</f>
        <v>9866258.0600852054</v>
      </c>
      <c r="AW19" s="14">
        <f>+(AW16+AW17)*Parámetros!$B$3</f>
        <v>11084752.738455772</v>
      </c>
      <c r="AX19" s="14">
        <f>+(AX16+AX17)*Parámetros!$B$3</f>
        <v>9835322.8985374272</v>
      </c>
      <c r="AY19" s="14">
        <f>+(AY16+AY17)*Parámetros!$B$3</f>
        <v>8242640.0295362649</v>
      </c>
      <c r="AZ19" s="14">
        <f>+(AZ16+AZ17)*Parámetros!$B$3</f>
        <v>10605626.386846231</v>
      </c>
      <c r="BA19" s="14">
        <f>+(BA16+BA17)*Parámetros!$B$3</f>
        <v>9468827.5269914791</v>
      </c>
      <c r="BB19" s="14">
        <f>+(BB16+BB17)*Parámetros!$B$3</f>
        <v>7944239.9830021141</v>
      </c>
      <c r="BC19" s="14">
        <f>+(BC16+BC17)*Parámetros!$B$3</f>
        <v>9500455.8738593869</v>
      </c>
      <c r="BD19" s="14">
        <f>+(BD16+BD17)*Parámetros!$B$3</f>
        <v>11085145.651016312</v>
      </c>
      <c r="BE19" s="14">
        <f>+(BE16+BE17)*Parámetros!$B$3</f>
        <v>9835661.3378373031</v>
      </c>
      <c r="BF19" s="14">
        <f>+(BF16+BF17)*Parámetros!$B$3</f>
        <v>8242909.0302599873</v>
      </c>
      <c r="BG19" s="14">
        <f>+(BG16+BG17)*Parámetros!$B$3</f>
        <v>10605850.771137863</v>
      </c>
      <c r="BH19" s="14">
        <f>+(BH16+BH17)*Parámetros!$B$3</f>
        <v>9469022.0177427866</v>
      </c>
      <c r="BI19" s="14">
        <f>+(BI16+BI17)*Parámetros!$B$3</f>
        <v>7944394.3828271907</v>
      </c>
      <c r="BJ19" s="14">
        <f>+(BJ16+BJ17)*Parámetros!$B$3</f>
        <v>9896078.6194700412</v>
      </c>
      <c r="BK19" s="14">
        <f>+(BK16+BK17)*Parámetros!$B$3</f>
        <v>8689297.6502340436</v>
      </c>
      <c r="BL19" s="14">
        <f>+(BL16+BL17)*Parámetros!$B$3</f>
        <v>8799076.0260052849</v>
      </c>
      <c r="BM19" s="14">
        <f>+(BM16+BM17)*Parámetros!$B$3</f>
        <v>8302559.0965383444</v>
      </c>
      <c r="BN19" s="14">
        <f>+(BN16+BN17)*Parámetros!$B$3</f>
        <v>8487435.3577395882</v>
      </c>
      <c r="BO19" s="14">
        <f>+(BO16+BO17)*Parámetros!$B$3</f>
        <v>8575988.1239136253</v>
      </c>
      <c r="BP19" s="14">
        <f>+(BP16+BP17)*Parámetros!$B$3</f>
        <v>8419635.3683518302</v>
      </c>
      <c r="BQ19" s="14">
        <f>+(BQ16+BQ17)*Parámetros!$B$3</f>
        <v>7874856.5748085631</v>
      </c>
      <c r="BR19" s="14">
        <f>+(BR16+BR17)*Parámetros!$B$3</f>
        <v>9982587.1801568512</v>
      </c>
      <c r="BS19" s="14">
        <f>+(BS16+BS17)*Parámetros!$B$3</f>
        <v>9042964.1266597975</v>
      </c>
      <c r="BT19" s="14">
        <f>+(BT16+BT17)*Parámetros!$B$3</f>
        <v>8780309.7946655862</v>
      </c>
      <c r="BU19" s="14">
        <f>+(BU16+BU17)*Parámetros!$B$3</f>
        <v>8188704.8715874441</v>
      </c>
      <c r="BV19" s="14">
        <f>+(BV16+BV17)*Parámetros!$B$3</f>
        <v>9703603.0260137394</v>
      </c>
      <c r="BW19" s="14">
        <f>+(BW16+BW17)*Parámetros!$B$3</f>
        <v>8551448.2385196909</v>
      </c>
      <c r="BX19" s="14">
        <f>+(BX16+BX17)*Parámetros!$B$3</f>
        <v>9651044.0966545325</v>
      </c>
      <c r="BY19" s="14">
        <f>+(BY16+BY17)*Parámetros!$B$3</f>
        <v>8861140.0225602146</v>
      </c>
      <c r="BZ19" s="14">
        <f>+(BZ16+BZ17)*Parámetros!$B$3</f>
        <v>7653265.6062318953</v>
      </c>
      <c r="CA19" s="14">
        <f>+(CA16+CA17)*Parámetros!$B$3</f>
        <v>8693956.3341315333</v>
      </c>
      <c r="CB19" s="14">
        <f>+(CB16+CB17)*Parámetros!$B$3</f>
        <v>9387736.9095994271</v>
      </c>
      <c r="CC19" s="14">
        <f>+(CC16+CC17)*Parámetros!$B$3</f>
        <v>8196145.2532225577</v>
      </c>
      <c r="CD19" s="14">
        <f>+(CD16+CD17)*Parámetros!$B$3</f>
        <v>7722257.8867780501</v>
      </c>
      <c r="CE19" s="14">
        <f>+(CE16+CE17)*Parámetros!$B$3</f>
        <v>9573283.6639368106</v>
      </c>
      <c r="CF19" s="14">
        <f>+(CF16+CF17)*Parámetros!$B$3</f>
        <v>9753196.9948249869</v>
      </c>
      <c r="CG19" s="14">
        <f>+(CG16+CG17)*Parámetros!$B$3</f>
        <v>8632224.7538098972</v>
      </c>
      <c r="CH19" s="14">
        <f>+(CH16+CH17)*Parámetros!$B$3</f>
        <v>8573761.1395551581</v>
      </c>
      <c r="CI19" s="14">
        <f>+(CI16+CI17)*Parámetros!$B$3</f>
        <v>9571322.6922841426</v>
      </c>
      <c r="CJ19" s="14">
        <f>+(CJ16+CJ17)*Parámetros!$B$3</f>
        <v>9320060.5694301054</v>
      </c>
      <c r="CK19" s="14">
        <f>+(CK16+CK17)*Parámetros!$B$3</f>
        <v>8323869.8770018183</v>
      </c>
      <c r="CL19" s="14">
        <f>+(CL16+CL17)*Parámetros!$B$3</f>
        <v>7621401.2865965273</v>
      </c>
      <c r="CM19" s="14">
        <f>+(CM16+CM17)*Parámetros!$B$3</f>
        <v>9664724.9810966495</v>
      </c>
      <c r="CN19" s="14">
        <f>+(CN16+CN17)*Parámetros!$B$3</f>
        <v>9428043.1257164665</v>
      </c>
      <c r="CO19" s="14">
        <f>+(CO16+CO17)*Parámetros!$B$3</f>
        <v>11064570.205990892</v>
      </c>
      <c r="CP19" s="14">
        <f>+(CP16+CP17)*Parámetros!$B$3</f>
        <v>9646181.7073182259</v>
      </c>
      <c r="CQ19" s="14">
        <f>+(CQ16+CQ17)*Parámetros!$B$3</f>
        <v>8748168.630456306</v>
      </c>
      <c r="CR19" s="14">
        <f>+(CR16+CR17)*Parámetros!$B$3</f>
        <v>11325469.971534239</v>
      </c>
      <c r="CS19" s="14">
        <f>+(CS16+CS17)*Parámetros!$B$3</f>
        <v>10774363.152296701</v>
      </c>
      <c r="CT19" s="14">
        <f>+(CT16+CT17)*Parámetros!$B$3</f>
        <v>11280440.478485227</v>
      </c>
      <c r="CU19" s="14">
        <f>+(CU16+CU17)*Parámetros!$B$3</f>
        <v>11586795.774450272</v>
      </c>
    </row>
    <row r="20" spans="1:100" outlineLevel="1" x14ac:dyDescent="0.25">
      <c r="A20" s="18" t="s">
        <v>2</v>
      </c>
      <c r="C20" s="14">
        <f>+MAX((C9-C8)*(Parámetros!$B$4/4.3),0)</f>
        <v>16030908.158045501</v>
      </c>
      <c r="D20" s="14">
        <f>+MAX((D9-D8)*(Parámetros!$B$4/4.3),0)</f>
        <v>30914118.322703149</v>
      </c>
      <c r="E20" s="14">
        <f>+MAX((E9-E8)*(Parámetros!$B$4/4.3),0)</f>
        <v>35442211.140239105</v>
      </c>
      <c r="F20" s="14">
        <f>+MAX((F9-F8)*(Parámetros!$B$4/4.3),0)</f>
        <v>17218389.90336974</v>
      </c>
      <c r="G20" s="14">
        <f>+MAX((G9-G8)*(Parámetros!$B$4/4.3),0)</f>
        <v>33678266.401778169</v>
      </c>
      <c r="H20" s="14">
        <f>+MAX((H9-H8)*(Parámetros!$B$4/4.3),0)</f>
        <v>30638048.324011032</v>
      </c>
      <c r="I20" s="14">
        <f>+MAX((I9-I8)*(Parámetros!$B$4/4.3),0)</f>
        <v>11421092.55813498</v>
      </c>
      <c r="J20" s="14">
        <f>+MAX((J9-J8)*(Parámetros!$B$4/4.3),0)</f>
        <v>13821211.457072502</v>
      </c>
      <c r="K20" s="14">
        <f>+MAX((K9-K8)*(Parámetros!$B$4/4.3),0)</f>
        <v>10038284.436716689</v>
      </c>
      <c r="L20" s="14">
        <f>+MAX((L9-L8)*(Parámetros!$B$4/4.3),0)</f>
        <v>9118937.2821556181</v>
      </c>
      <c r="M20" s="14">
        <f>+MAX((M9-M8)*(Parámetros!$B$4/4.3),0)</f>
        <v>4752891.7963893609</v>
      </c>
      <c r="N20" s="14">
        <f>+MAX((N9-N8)*(Parámetros!$B$4/4.3),0)</f>
        <v>1028117.207083493</v>
      </c>
      <c r="O20" s="14">
        <f>+MAX((O9-O8)*(Parámetros!$B$4/4.3),0)</f>
        <v>0</v>
      </c>
      <c r="P20" s="14">
        <f>+MAX((P9-P8)*(Parámetros!$B$4/4.3),0)</f>
        <v>0</v>
      </c>
      <c r="Q20" s="14">
        <f>+MAX((Q9-Q8)*(Parámetros!$B$4/4.3),0)</f>
        <v>0</v>
      </c>
      <c r="R20" s="14">
        <f>+MAX((R9-R8)*(Parámetros!$B$4/4.3),0)</f>
        <v>0</v>
      </c>
      <c r="S20" s="14">
        <f>+MAX((S9-S8)*(Parámetros!$B$4/4.3),0)</f>
        <v>0</v>
      </c>
      <c r="T20" s="14">
        <f>+MAX((T9-T8)*(Parámetros!$B$4/4.3),0)</f>
        <v>0</v>
      </c>
      <c r="U20" s="14">
        <f>+MAX((U9-U8)*(Parámetros!$B$4/4.3),0)</f>
        <v>0</v>
      </c>
      <c r="V20" s="14">
        <f>+MAX((V9-V8)*(Parámetros!$B$4/4.3),0)</f>
        <v>0</v>
      </c>
      <c r="W20" s="14">
        <f>+MAX((W9-W8)*(Parámetros!$B$4/4.3),0)</f>
        <v>0</v>
      </c>
      <c r="X20" s="14">
        <f>+MAX((X9-X8)*(Parámetros!$B$4/4.3),0)</f>
        <v>0</v>
      </c>
      <c r="Y20" s="14">
        <f>+MAX((Y9-Y8)*(Parámetros!$B$4/4.3),0)</f>
        <v>0</v>
      </c>
      <c r="Z20" s="14">
        <f>+MAX((Z9-Z8)*(Parámetros!$B$4/4.3),0)</f>
        <v>0</v>
      </c>
      <c r="AA20" s="14">
        <f>+MAX((AA9-AA8)*(Parámetros!$B$4/4.3),0)</f>
        <v>0</v>
      </c>
      <c r="AB20" s="14">
        <f>+MAX((AB9-AB8)*(Parámetros!$B$4/4.3),0)</f>
        <v>1696936.6627836912</v>
      </c>
      <c r="AC20" s="14">
        <f>+MAX((AC9-AC8)*(Parámetros!$B$4/4.3),0)</f>
        <v>0</v>
      </c>
      <c r="AD20" s="14">
        <f>+MAX((AD9-AD8)*(Parámetros!$B$4/4.3),0)</f>
        <v>0</v>
      </c>
      <c r="AE20" s="14">
        <f>+MAX((AE9-AE8)*(Parámetros!$B$4/4.3),0)</f>
        <v>0</v>
      </c>
      <c r="AF20" s="14">
        <f>+MAX((AF9-AF8)*(Parámetros!$B$4/4.3),0)</f>
        <v>0</v>
      </c>
      <c r="AG20" s="14">
        <f>+MAX((AG9-AG8)*(Parámetros!$B$4/4.3),0)</f>
        <v>0</v>
      </c>
      <c r="AH20" s="14">
        <f>+MAX((AH9-AH8)*(Parámetros!$B$4/4.3),0)</f>
        <v>0</v>
      </c>
      <c r="AI20" s="14">
        <f>+MAX((AI9-AI8)*(Parámetros!$B$4/4.3),0)</f>
        <v>0</v>
      </c>
      <c r="AJ20" s="14">
        <f>+MAX((AJ9-AJ8)*(Parámetros!$B$4/4.3),0)</f>
        <v>0</v>
      </c>
      <c r="AK20" s="14">
        <f>+MAX((AK9-AK8)*(Parámetros!$B$4/4.3),0)</f>
        <v>0</v>
      </c>
      <c r="AL20" s="14">
        <f>+MAX((AL9-AL8)*(Parámetros!$B$4/4.3),0)</f>
        <v>0</v>
      </c>
      <c r="AM20" s="14">
        <f>+MAX((AM9-AM8)*(Parámetros!$B$4/4.3),0)</f>
        <v>0</v>
      </c>
      <c r="AN20" s="14">
        <f>+MAX((AN9-AN8)*(Parámetros!$B$4/4.3),0)</f>
        <v>0</v>
      </c>
      <c r="AO20" s="14">
        <f>+MAX((AO9-AO8)*(Parámetros!$B$4/4.3),0)</f>
        <v>3899916.4118830515</v>
      </c>
      <c r="AP20" s="14">
        <f>+MAX((AP9-AP8)*(Parámetros!$B$4/4.3),0)</f>
        <v>0</v>
      </c>
      <c r="AQ20" s="14">
        <f>+MAX((AQ9-AQ8)*(Parámetros!$B$4/4.3),0)</f>
        <v>0</v>
      </c>
      <c r="AR20" s="14">
        <f>+MAX((AR9-AR8)*(Parámetros!$B$4/4.3),0)</f>
        <v>0</v>
      </c>
      <c r="AS20" s="14">
        <f>+MAX((AS9-AS8)*(Parámetros!$B$4/4.3),0)</f>
        <v>0</v>
      </c>
      <c r="AT20" s="14">
        <f>+MAX((AT9-AT8)*(Parámetros!$B$4/4.3),0)</f>
        <v>0</v>
      </c>
      <c r="AU20" s="14">
        <f>+MAX((AU9-AU8)*(Parámetros!$B$4/4.3),0)</f>
        <v>7335752.3095665062</v>
      </c>
      <c r="AV20" s="14">
        <f>+MAX((AV9-AV8)*(Parámetros!$B$4/4.3),0)</f>
        <v>0</v>
      </c>
      <c r="AW20" s="14">
        <f>+MAX((AW9-AW8)*(Parámetros!$B$4/4.3),0)</f>
        <v>5841349.6995413667</v>
      </c>
      <c r="AX20" s="14">
        <f>+MAX((AX9-AX8)*(Parámetros!$B$4/4.3),0)</f>
        <v>1327582.0519610429</v>
      </c>
      <c r="AY20" s="14">
        <f>+MAX((AY9-AY8)*(Parámetros!$B$4/4.3),0)</f>
        <v>0</v>
      </c>
      <c r="AZ20" s="14">
        <f>+MAX((AZ9-AZ8)*(Parámetros!$B$4/4.3),0)</f>
        <v>11938946.265850283</v>
      </c>
      <c r="BA20" s="14">
        <f>+MAX((BA9-BA8)*(Parámetros!$B$4/4.3),0)</f>
        <v>2870821.2113389582</v>
      </c>
      <c r="BB20" s="14">
        <f>+MAX((BB9-BB8)*(Parámetros!$B$4/4.3),0)</f>
        <v>0</v>
      </c>
      <c r="BC20" s="14">
        <f>+MAX((BC9-BC8)*(Parámetros!$B$4/4.3),0)</f>
        <v>0</v>
      </c>
      <c r="BD20" s="14">
        <f>+MAX((BD9-BD8)*(Parámetros!$B$4/4.3),0)</f>
        <v>5841349.6995413667</v>
      </c>
      <c r="BE20" s="14">
        <f>+MAX((BE9-BE8)*(Parámetros!$B$4/4.3),0)</f>
        <v>1327582.0519610429</v>
      </c>
      <c r="BF20" s="14">
        <f>+MAX((BF9-BF8)*(Parámetros!$B$4/4.3),0)</f>
        <v>0</v>
      </c>
      <c r="BG20" s="14">
        <f>+MAX((BG9-BG8)*(Parámetros!$B$4/4.3),0)</f>
        <v>11938946.265850283</v>
      </c>
      <c r="BH20" s="14">
        <f>+MAX((BH9-BH8)*(Parámetros!$B$4/4.3),0)</f>
        <v>2870821.2113389582</v>
      </c>
      <c r="BI20" s="14">
        <f>+MAX((BI9-BI8)*(Parámetros!$B$4/4.3),0)</f>
        <v>0</v>
      </c>
      <c r="BJ20" s="14">
        <f>+MAX((BJ9-BJ8)*(Parámetros!$B$4/4.3),0)</f>
        <v>0</v>
      </c>
      <c r="BK20" s="14">
        <f>+MAX((BK9-BK8)*(Parámetros!$B$4/4.3),0)</f>
        <v>0</v>
      </c>
      <c r="BL20" s="14">
        <f>+MAX((BL9-BL8)*(Parámetros!$B$4/4.3),0)</f>
        <v>0</v>
      </c>
      <c r="BM20" s="14">
        <f>+MAX((BM9-BM8)*(Parámetros!$B$4/4.3),0)</f>
        <v>0</v>
      </c>
      <c r="BN20" s="14">
        <f>+MAX((BN9-BN8)*(Parámetros!$B$4/4.3),0)</f>
        <v>0</v>
      </c>
      <c r="BO20" s="14">
        <f>+MAX((BO9-BO8)*(Parámetros!$B$4/4.3),0)</f>
        <v>0</v>
      </c>
      <c r="BP20" s="14">
        <f>+MAX((BP9-BP8)*(Parámetros!$B$4/4.3),0)</f>
        <v>0</v>
      </c>
      <c r="BQ20" s="14">
        <f>+MAX((BQ9-BQ8)*(Parámetros!$B$4/4.3),0)</f>
        <v>0</v>
      </c>
      <c r="BR20" s="14">
        <f>+MAX((BR9-BR8)*(Parámetros!$B$4/4.3),0)</f>
        <v>0</v>
      </c>
      <c r="BS20" s="14">
        <f>+MAX((BS9-BS8)*(Parámetros!$B$4/4.3),0)</f>
        <v>0</v>
      </c>
      <c r="BT20" s="14">
        <f>+MAX((BT9-BT8)*(Parámetros!$B$4/4.3),0)</f>
        <v>0</v>
      </c>
      <c r="BU20" s="14">
        <f>+MAX((BU9-BU8)*(Parámetros!$B$4/4.3),0)</f>
        <v>0</v>
      </c>
      <c r="BV20" s="14">
        <f>+MAX((BV9-BV8)*(Parámetros!$B$4/4.3),0)</f>
        <v>0</v>
      </c>
      <c r="BW20" s="14">
        <f>+MAX((BW9-BW8)*(Parámetros!$B$4/4.3),0)</f>
        <v>0</v>
      </c>
      <c r="BX20" s="14">
        <f>+MAX((BX9-BX8)*(Parámetros!$B$4/4.3),0)</f>
        <v>0</v>
      </c>
      <c r="BY20" s="14">
        <f>+MAX((BY9-BY8)*(Parámetros!$B$4/4.3),0)</f>
        <v>0</v>
      </c>
      <c r="BZ20" s="14">
        <f>+MAX((BZ9-BZ8)*(Parámetros!$B$4/4.3),0)</f>
        <v>0</v>
      </c>
      <c r="CA20" s="14">
        <f>+MAX((CA9-CA8)*(Parámetros!$B$4/4.3),0)</f>
        <v>0</v>
      </c>
      <c r="CB20" s="14">
        <f>+MAX((CB9-CB8)*(Parámetros!$B$4/4.3),0)</f>
        <v>1696936.6627836912</v>
      </c>
      <c r="CC20" s="14">
        <f>+MAX((CC9-CC8)*(Parámetros!$B$4/4.3),0)</f>
        <v>0</v>
      </c>
      <c r="CD20" s="14">
        <f>+MAX((CD9-CD8)*(Parámetros!$B$4/4.3),0)</f>
        <v>0</v>
      </c>
      <c r="CE20" s="14">
        <f>+MAX((CE9-CE8)*(Parámetros!$B$4/4.3),0)</f>
        <v>0</v>
      </c>
      <c r="CF20" s="14">
        <f>+MAX((CF9-CF8)*(Parámetros!$B$4/4.3),0)</f>
        <v>0</v>
      </c>
      <c r="CG20" s="14">
        <f>+MAX((CG9-CG8)*(Parámetros!$B$4/4.3),0)</f>
        <v>0</v>
      </c>
      <c r="CH20" s="14">
        <f>+MAX((CH9-CH8)*(Parámetros!$B$4/4.3),0)</f>
        <v>0</v>
      </c>
      <c r="CI20" s="14">
        <f>+MAX((CI9-CI8)*(Parámetros!$B$4/4.3),0)</f>
        <v>0</v>
      </c>
      <c r="CJ20" s="14">
        <f>+MAX((CJ9-CJ8)*(Parámetros!$B$4/4.3),0)</f>
        <v>0</v>
      </c>
      <c r="CK20" s="14">
        <f>+MAX((CK9-CK8)*(Parámetros!$B$4/4.3),0)</f>
        <v>0</v>
      </c>
      <c r="CL20" s="14">
        <f>+MAX((CL9-CL8)*(Parámetros!$B$4/4.3),0)</f>
        <v>0</v>
      </c>
      <c r="CM20" s="14">
        <f>+MAX((CM9-CM8)*(Parámetros!$B$4/4.3),0)</f>
        <v>0</v>
      </c>
      <c r="CN20" s="14">
        <f>+MAX((CN9-CN8)*(Parámetros!$B$4/4.3),0)</f>
        <v>0</v>
      </c>
      <c r="CO20" s="14">
        <f>+MAX((CO9-CO8)*(Parámetros!$B$4/4.3),0)</f>
        <v>3899916.4118830515</v>
      </c>
      <c r="CP20" s="14">
        <f>+MAX((CP9-CP8)*(Parámetros!$B$4/4.3),0)</f>
        <v>0</v>
      </c>
      <c r="CQ20" s="14">
        <f>+MAX((CQ9-CQ8)*(Parámetros!$B$4/4.3),0)</f>
        <v>0</v>
      </c>
      <c r="CR20" s="14">
        <f>+MAX((CR9-CR8)*(Parámetros!$B$4/4.3),0)</f>
        <v>0</v>
      </c>
      <c r="CS20" s="14">
        <f>+MAX((CS9-CS8)*(Parámetros!$B$4/4.3),0)</f>
        <v>0</v>
      </c>
      <c r="CT20" s="14">
        <f>+MAX((CT9-CT8)*(Parámetros!$B$4/4.3),0)</f>
        <v>0</v>
      </c>
      <c r="CU20" s="14">
        <f>+MAX((CU9-CU8)*(Parámetros!$B$4/4.3),0)</f>
        <v>7335752.3095665062</v>
      </c>
    </row>
    <row r="21" spans="1:100" outlineLevel="1" x14ac:dyDescent="0.25">
      <c r="A21" s="18" t="s">
        <v>3</v>
      </c>
      <c r="C21" s="14">
        <f>+C5*Parámetros!$B$5</f>
        <v>6833521.0296403263</v>
      </c>
      <c r="D21" s="14">
        <f>+D5*Parámetros!$B$5</f>
        <v>5192811.5781036699</v>
      </c>
      <c r="E21" s="14">
        <f>+E5*Parámetros!$B$5</f>
        <v>4964452.2755331825</v>
      </c>
      <c r="F21" s="14">
        <f>+F5*Parámetros!$B$5</f>
        <v>6328325.0012119943</v>
      </c>
      <c r="G21" s="14">
        <f>+G5*Parámetros!$B$5</f>
        <v>4066144.473442127</v>
      </c>
      <c r="H21" s="14">
        <f>+H5*Parámetros!$B$5</f>
        <v>4516825.8908445397</v>
      </c>
      <c r="I21" s="14">
        <f>+I5*Parámetros!$B$5</f>
        <v>6057620.8639320135</v>
      </c>
      <c r="J21" s="14">
        <f>+J5*Parámetros!$B$5</f>
        <v>5262074.1990996264</v>
      </c>
      <c r="K21" s="14">
        <f>+K5*Parámetros!$B$5</f>
        <v>5283539.4242951823</v>
      </c>
      <c r="L21" s="14">
        <f>+L5*Parámetros!$B$5</f>
        <v>4976187.0399940871</v>
      </c>
      <c r="M21" s="14">
        <f>+M5*Parámetros!$B$5</f>
        <v>5104826.8699630518</v>
      </c>
      <c r="N21" s="14">
        <f>+N5*Parámetros!$B$5</f>
        <v>5142140.7756830184</v>
      </c>
      <c r="O21" s="14">
        <f>+O5*Parámetros!$B$5</f>
        <v>5014202.8000089806</v>
      </c>
      <c r="P21" s="14">
        <f>+P5*Parámetros!$B$5</f>
        <v>4867797.030080555</v>
      </c>
      <c r="Q21" s="14">
        <f>+Q5*Parámetros!$B$5</f>
        <v>6153859.6949195405</v>
      </c>
      <c r="R21" s="14">
        <f>+R5*Parámetros!$B$5</f>
        <v>5495913.98213981</v>
      </c>
      <c r="S21" s="14">
        <f>+S5*Parámetros!$B$5</f>
        <v>5281506.4311685273</v>
      </c>
      <c r="T21" s="14">
        <f>+T5*Parámetros!$B$5</f>
        <v>5038629.516354844</v>
      </c>
      <c r="U21" s="14">
        <f>+U5*Parámetros!$B$5</f>
        <v>5931906.3055928126</v>
      </c>
      <c r="V21" s="14">
        <f>+V5*Parámetros!$B$5</f>
        <v>5272652.7820753483</v>
      </c>
      <c r="W21" s="14">
        <f>+W5*Parámetros!$B$5</f>
        <v>5894816.7259185258</v>
      </c>
      <c r="X21" s="14">
        <f>+X5*Parámetros!$B$5</f>
        <v>5258943.1860389682</v>
      </c>
      <c r="Y21" s="14">
        <f>+Y5*Parámetros!$B$5</f>
        <v>4582109.865579579</v>
      </c>
      <c r="Z21" s="14">
        <f>+Z5*Parámetros!$B$5</f>
        <v>5320176.6191693665</v>
      </c>
      <c r="AA21" s="14">
        <f>+AA5*Parámetros!$B$5</f>
        <v>5613758.3157772087</v>
      </c>
      <c r="AB21" s="14">
        <f>+AB5*Parámetros!$B$5</f>
        <v>4618755.0735770287</v>
      </c>
      <c r="AC21" s="14">
        <f>+AC5*Parámetros!$B$5</f>
        <v>4734372.2361224387</v>
      </c>
      <c r="AD21" s="14">
        <f>+AD5*Parámetros!$B$5</f>
        <v>5959636.7172372676</v>
      </c>
      <c r="AE21" s="14">
        <f>+AE5*Parámetros!$B$5</f>
        <v>5956821.8450855548</v>
      </c>
      <c r="AF21" s="14">
        <f>+AF5*Parámetros!$B$5</f>
        <v>5225110.2541244412</v>
      </c>
      <c r="AG21" s="14">
        <f>+AG5*Parámetros!$B$5</f>
        <v>5288631.2026264034</v>
      </c>
      <c r="AH21" s="14">
        <f>+AH5*Parámetros!$B$5</f>
        <v>5902041.7569592912</v>
      </c>
      <c r="AI21" s="14">
        <f>+AI5*Parámetros!$B$5</f>
        <v>5619044.010114003</v>
      </c>
      <c r="AJ21" s="14">
        <f>+AJ5*Parámetros!$B$5</f>
        <v>4919359.5932154804</v>
      </c>
      <c r="AK21" s="14">
        <f>+AK5*Parámetros!$B$5</f>
        <v>4679267.7331523821</v>
      </c>
      <c r="AL21" s="14">
        <f>+AL5*Parámetros!$B$5</f>
        <v>6029729.4009039151</v>
      </c>
      <c r="AM21" s="14">
        <f>+AM5*Parámetros!$B$5</f>
        <v>6014068.9139051102</v>
      </c>
      <c r="AN21" s="14">
        <f>+AN5*Parámetros!$B$5</f>
        <v>6860478.4355548359</v>
      </c>
      <c r="AO21" s="14">
        <f>+AO5*Parámetros!$B$5</f>
        <v>5436768.8026687708</v>
      </c>
      <c r="AP21" s="14">
        <f>+AP5*Parámetros!$B$5</f>
        <v>5635469.6067059524</v>
      </c>
      <c r="AQ21" s="14">
        <f>+AQ5*Parámetros!$B$5</f>
        <v>7290125.6890665386</v>
      </c>
      <c r="AR21" s="14">
        <f>+AR5*Parámetros!$B$5</f>
        <v>6978058.6069510989</v>
      </c>
      <c r="AS21" s="14">
        <f>+AS5*Parámetros!$B$5</f>
        <v>7295285.9216948766</v>
      </c>
      <c r="AT21" s="14">
        <f>+AT5*Parámetros!$B$5</f>
        <v>7187928.9318292979</v>
      </c>
      <c r="AU21" s="14">
        <f>+AU5*Parámetros!$B$5</f>
        <v>5326591.5994744254</v>
      </c>
      <c r="AV21" s="14">
        <f>+AV5*Parámetros!$B$5</f>
        <v>6833521.0296403263</v>
      </c>
      <c r="AW21" s="14">
        <f>+AW5*Parámetros!$B$5</f>
        <v>5192811.5781036699</v>
      </c>
      <c r="AX21" s="14">
        <f>+AX5*Parámetros!$B$5</f>
        <v>4964452.2755331825</v>
      </c>
      <c r="AY21" s="14">
        <f>+AY5*Parámetros!$B$5</f>
        <v>6328325.0012119943</v>
      </c>
      <c r="AZ21" s="14">
        <f>+AZ5*Parámetros!$B$5</f>
        <v>4066144.473442127</v>
      </c>
      <c r="BA21" s="14">
        <f>+BA5*Parámetros!$B$5</f>
        <v>4516825.8908445397</v>
      </c>
      <c r="BB21" s="14">
        <f>+BB5*Parámetros!$B$5</f>
        <v>6057620.8639320135</v>
      </c>
      <c r="BC21" s="14">
        <f>+BC5*Parámetros!$B$5</f>
        <v>6833521.0296403263</v>
      </c>
      <c r="BD21" s="14">
        <f>+BD5*Parámetros!$B$5</f>
        <v>5192811.5781036699</v>
      </c>
      <c r="BE21" s="14">
        <f>+BE5*Parámetros!$B$5</f>
        <v>4964452.2755331825</v>
      </c>
      <c r="BF21" s="14">
        <f>+BF5*Parámetros!$B$5</f>
        <v>6328325.0012119943</v>
      </c>
      <c r="BG21" s="14">
        <f>+BG5*Parámetros!$B$5</f>
        <v>4066144.473442127</v>
      </c>
      <c r="BH21" s="14">
        <f>+BH5*Parámetros!$B$5</f>
        <v>4516825.8908445397</v>
      </c>
      <c r="BI21" s="14">
        <f>+BI5*Parámetros!$B$5</f>
        <v>6057620.8639320135</v>
      </c>
      <c r="BJ21" s="14">
        <f>+BJ5*Parámetros!$B$5</f>
        <v>5262074.1990996264</v>
      </c>
      <c r="BK21" s="14">
        <f>+BK5*Parámetros!$B$5</f>
        <v>5283539.4242951823</v>
      </c>
      <c r="BL21" s="14">
        <f>+BL5*Parámetros!$B$5</f>
        <v>4976187.0399940871</v>
      </c>
      <c r="BM21" s="14">
        <f>+BM5*Parámetros!$B$5</f>
        <v>5104826.8699630518</v>
      </c>
      <c r="BN21" s="14">
        <f>+BN5*Parámetros!$B$5</f>
        <v>5142140.7756830184</v>
      </c>
      <c r="BO21" s="14">
        <f>+BO5*Parámetros!$B$5</f>
        <v>5014202.8000089806</v>
      </c>
      <c r="BP21" s="14">
        <f>+BP5*Parámetros!$B$5</f>
        <v>4867797.030080555</v>
      </c>
      <c r="BQ21" s="14">
        <f>+BQ5*Parámetros!$B$5</f>
        <v>6153859.6949195405</v>
      </c>
      <c r="BR21" s="14">
        <f>+BR5*Parámetros!$B$5</f>
        <v>5495913.98213981</v>
      </c>
      <c r="BS21" s="14">
        <f>+BS5*Parámetros!$B$5</f>
        <v>5281506.4311685273</v>
      </c>
      <c r="BT21" s="14">
        <f>+BT5*Parámetros!$B$5</f>
        <v>5038629.516354844</v>
      </c>
      <c r="BU21" s="14">
        <f>+BU5*Parámetros!$B$5</f>
        <v>5931906.3055928126</v>
      </c>
      <c r="BV21" s="14">
        <f>+BV5*Parámetros!$B$5</f>
        <v>5272652.7820753483</v>
      </c>
      <c r="BW21" s="14">
        <f>+BW5*Parámetros!$B$5</f>
        <v>5894816.7259185258</v>
      </c>
      <c r="BX21" s="14">
        <f>+BX5*Parámetros!$B$5</f>
        <v>5258943.1860389682</v>
      </c>
      <c r="BY21" s="14">
        <f>+BY5*Parámetros!$B$5</f>
        <v>4582109.865579579</v>
      </c>
      <c r="BZ21" s="14">
        <f>+BZ5*Parámetros!$B$5</f>
        <v>5320176.6191693665</v>
      </c>
      <c r="CA21" s="14">
        <f>+CA5*Parámetros!$B$5</f>
        <v>5613758.3157772087</v>
      </c>
      <c r="CB21" s="14">
        <f>+CB5*Parámetros!$B$5</f>
        <v>4618755.0735770287</v>
      </c>
      <c r="CC21" s="14">
        <f>+CC5*Parámetros!$B$5</f>
        <v>4734372.2361224387</v>
      </c>
      <c r="CD21" s="14">
        <f>+CD5*Parámetros!$B$5</f>
        <v>5959636.7172372676</v>
      </c>
      <c r="CE21" s="14">
        <f>+CE5*Parámetros!$B$5</f>
        <v>5956821.8450855548</v>
      </c>
      <c r="CF21" s="14">
        <f>+CF5*Parámetros!$B$5</f>
        <v>5225110.2541244412</v>
      </c>
      <c r="CG21" s="14">
        <f>+CG5*Parámetros!$B$5</f>
        <v>5288631.2026264034</v>
      </c>
      <c r="CH21" s="14">
        <f>+CH5*Parámetros!$B$5</f>
        <v>5902041.7569592912</v>
      </c>
      <c r="CI21" s="14">
        <f>+CI5*Parámetros!$B$5</f>
        <v>5619044.010114003</v>
      </c>
      <c r="CJ21" s="14">
        <f>+CJ5*Parámetros!$B$5</f>
        <v>4919359.5932154804</v>
      </c>
      <c r="CK21" s="14">
        <f>+CK5*Parámetros!$B$5</f>
        <v>4679267.7331523821</v>
      </c>
      <c r="CL21" s="14">
        <f>+CL5*Parámetros!$B$5</f>
        <v>6029729.4009039151</v>
      </c>
      <c r="CM21" s="14">
        <f>+CM5*Parámetros!$B$5</f>
        <v>6014068.9139051102</v>
      </c>
      <c r="CN21" s="14">
        <f>+CN5*Parámetros!$B$5</f>
        <v>6860478.4355548359</v>
      </c>
      <c r="CO21" s="14">
        <f>+CO5*Parámetros!$B$5</f>
        <v>5436768.8026687708</v>
      </c>
      <c r="CP21" s="14">
        <f>+CP5*Parámetros!$B$5</f>
        <v>5635469.6067059524</v>
      </c>
      <c r="CQ21" s="14">
        <f>+CQ5*Parámetros!$B$5</f>
        <v>7290125.6890665386</v>
      </c>
      <c r="CR21" s="14">
        <f>+CR5*Parámetros!$B$5</f>
        <v>6978058.6069510989</v>
      </c>
      <c r="CS21" s="14">
        <f>+CS5*Parámetros!$B$5</f>
        <v>7295285.9216948766</v>
      </c>
      <c r="CT21" s="14">
        <f>+CT5*Parámetros!$B$5</f>
        <v>7187928.9318292979</v>
      </c>
      <c r="CU21" s="14">
        <f>+CU5*Parámetros!$B$5</f>
        <v>5326591.5994744254</v>
      </c>
    </row>
    <row r="22" spans="1:100" x14ac:dyDescent="0.25">
      <c r="A22" s="18" t="s">
        <v>80</v>
      </c>
      <c r="C22" s="14">
        <f>+SUM(C19:C21,C15)</f>
        <v>2110242847.4513206</v>
      </c>
      <c r="D22" s="14">
        <f t="shared" ref="D22:AU22" si="119">+SUM(D19:D21,D15)</f>
        <v>1917245014.3307819</v>
      </c>
      <c r="E22" s="14">
        <f t="shared" si="119"/>
        <v>1885855426.679265</v>
      </c>
      <c r="F22" s="14">
        <f t="shared" si="119"/>
        <v>2010337881.9283111</v>
      </c>
      <c r="G22" s="14">
        <f t="shared" si="119"/>
        <v>1780709659.7492485</v>
      </c>
      <c r="H22" s="14">
        <f t="shared" si="119"/>
        <v>1817159728.1609626</v>
      </c>
      <c r="I22" s="14">
        <f t="shared" si="119"/>
        <v>1955853467.7950902</v>
      </c>
      <c r="J22" s="14">
        <f t="shared" si="119"/>
        <v>1870460369.2911181</v>
      </c>
      <c r="K22" s="14">
        <f t="shared" si="119"/>
        <v>1863240406.1113091</v>
      </c>
      <c r="L22" s="14">
        <f t="shared" si="119"/>
        <v>1825828638.7871211</v>
      </c>
      <c r="M22" s="14">
        <f t="shared" si="119"/>
        <v>1828917342.0980518</v>
      </c>
      <c r="N22" s="14">
        <f t="shared" si="119"/>
        <v>1823343249.3831575</v>
      </c>
      <c r="O22" s="14">
        <f t="shared" si="119"/>
        <v>1804254275.3913336</v>
      </c>
      <c r="P22" s="14">
        <f t="shared" si="119"/>
        <v>1792890603.5983782</v>
      </c>
      <c r="Q22" s="14">
        <f t="shared" si="119"/>
        <v>1938271057.2671428</v>
      </c>
      <c r="R22" s="14">
        <f t="shared" si="119"/>
        <v>1909681623.1221328</v>
      </c>
      <c r="S22" s="14">
        <f t="shared" si="119"/>
        <v>1888107309.471283</v>
      </c>
      <c r="T22" s="14">
        <f t="shared" si="119"/>
        <v>1867469304.9371097</v>
      </c>
      <c r="U22" s="14">
        <f t="shared" si="119"/>
        <v>1970779016.8432999</v>
      </c>
      <c r="V22" s="14">
        <f t="shared" si="119"/>
        <v>1910503638.8167694</v>
      </c>
      <c r="W22" s="14">
        <f t="shared" si="119"/>
        <v>1980652905.2708576</v>
      </c>
      <c r="X22" s="14">
        <f t="shared" si="119"/>
        <v>1915616436.0806625</v>
      </c>
      <c r="Y22" s="14">
        <f t="shared" si="119"/>
        <v>1838208527.1533759</v>
      </c>
      <c r="Z22" s="14">
        <f t="shared" si="119"/>
        <v>1921576231.7876992</v>
      </c>
      <c r="AA22" s="14">
        <f t="shared" si="119"/>
        <v>1960592310.4598484</v>
      </c>
      <c r="AB22" s="14">
        <f t="shared" si="119"/>
        <v>1850109998.6437762</v>
      </c>
      <c r="AC22" s="14">
        <f t="shared" si="119"/>
        <v>1860569826.0451407</v>
      </c>
      <c r="AD22" s="14">
        <f t="shared" si="119"/>
        <v>2002538387.9130487</v>
      </c>
      <c r="AE22" s="14">
        <f t="shared" si="119"/>
        <v>2006243341.9365695</v>
      </c>
      <c r="AF22" s="14">
        <f t="shared" si="119"/>
        <v>1922075102.9436581</v>
      </c>
      <c r="AG22" s="14">
        <f t="shared" si="119"/>
        <v>1928388077.4980271</v>
      </c>
      <c r="AH22" s="14">
        <f t="shared" si="119"/>
        <v>1999950399.598598</v>
      </c>
      <c r="AI22" s="14">
        <f t="shared" si="119"/>
        <v>1968595262.8131931</v>
      </c>
      <c r="AJ22" s="14">
        <f t="shared" si="119"/>
        <v>1887185648.4421039</v>
      </c>
      <c r="AK22" s="14">
        <f t="shared" si="119"/>
        <v>1858314464.2923822</v>
      </c>
      <c r="AL22" s="14">
        <f t="shared" si="119"/>
        <v>2014681227.5180221</v>
      </c>
      <c r="AM22" s="14">
        <f t="shared" si="119"/>
        <v>2015281410.280951</v>
      </c>
      <c r="AN22" s="14">
        <f t="shared" si="119"/>
        <v>2113572462.9948707</v>
      </c>
      <c r="AO22" s="14">
        <f t="shared" si="119"/>
        <v>1953629642.7151313</v>
      </c>
      <c r="AP22" s="14">
        <f t="shared" si="119"/>
        <v>1971425157.6036353</v>
      </c>
      <c r="AQ22" s="14">
        <f t="shared" si="119"/>
        <v>2163039787.7752728</v>
      </c>
      <c r="AR22" s="14">
        <f t="shared" si="119"/>
        <v>2129421130.7725167</v>
      </c>
      <c r="AS22" s="14">
        <f t="shared" si="119"/>
        <v>2165795924.1628885</v>
      </c>
      <c r="AT22" s="14">
        <f t="shared" si="119"/>
        <v>2153838203.2691317</v>
      </c>
      <c r="AU22" s="14">
        <f t="shared" si="119"/>
        <v>1944925730.0593054</v>
      </c>
      <c r="AV22" s="14">
        <f t="shared" ref="AV22:CU22" si="120">+SUM(AV19:AV21,AV15)</f>
        <v>2111202840.2045579</v>
      </c>
      <c r="AW22" s="14">
        <f t="shared" si="120"/>
        <v>1927377786.3572235</v>
      </c>
      <c r="AX22" s="14">
        <f t="shared" si="120"/>
        <v>1895044189.9487426</v>
      </c>
      <c r="AY22" s="14">
        <f t="shared" si="120"/>
        <v>2050815259.2139468</v>
      </c>
      <c r="AZ22" s="14">
        <f t="shared" si="120"/>
        <v>1801915146.3744626</v>
      </c>
      <c r="BA22" s="14">
        <f t="shared" si="120"/>
        <v>1844149739.0979953</v>
      </c>
      <c r="BB22" s="14">
        <f t="shared" si="120"/>
        <v>2019035171.5464356</v>
      </c>
      <c r="BC22" s="14">
        <f t="shared" si="120"/>
        <v>2110883935.6626127</v>
      </c>
      <c r="BD22" s="14">
        <f t="shared" si="120"/>
        <v>1927404295.1551285</v>
      </c>
      <c r="BE22" s="14">
        <f t="shared" si="120"/>
        <v>1895069495.8001037</v>
      </c>
      <c r="BF22" s="14">
        <f t="shared" si="120"/>
        <v>2050847354.8672783</v>
      </c>
      <c r="BG22" s="14">
        <f t="shared" si="120"/>
        <v>1801927705.1285284</v>
      </c>
      <c r="BH22" s="14">
        <f t="shared" si="120"/>
        <v>1844163635.0696225</v>
      </c>
      <c r="BI22" s="14">
        <f t="shared" si="120"/>
        <v>2019053701.3227808</v>
      </c>
      <c r="BJ22" s="14">
        <f t="shared" si="120"/>
        <v>1928438277.2290692</v>
      </c>
      <c r="BK22" s="14">
        <f t="shared" si="120"/>
        <v>1929729230.0613365</v>
      </c>
      <c r="BL22" s="14">
        <f t="shared" si="120"/>
        <v>1894076160.7899902</v>
      </c>
      <c r="BM22" s="14">
        <f t="shared" si="120"/>
        <v>1908548386.4651926</v>
      </c>
      <c r="BN22" s="14">
        <f t="shared" si="120"/>
        <v>1913075519.8337877</v>
      </c>
      <c r="BO22" s="14">
        <f t="shared" si="120"/>
        <v>1898277531.7729747</v>
      </c>
      <c r="BP22" s="14">
        <f t="shared" si="120"/>
        <v>1881085614.4510152</v>
      </c>
      <c r="BQ22" s="14">
        <f t="shared" si="120"/>
        <v>2030187047.211967</v>
      </c>
      <c r="BR22" s="14">
        <f t="shared" si="120"/>
        <v>1955736677.4014606</v>
      </c>
      <c r="BS22" s="14">
        <f t="shared" si="120"/>
        <v>1929848634.4443922</v>
      </c>
      <c r="BT22" s="14">
        <f t="shared" si="120"/>
        <v>1901324901.3086605</v>
      </c>
      <c r="BU22" s="14">
        <f t="shared" si="120"/>
        <v>2004674982.3016438</v>
      </c>
      <c r="BV22" s="14">
        <f t="shared" si="120"/>
        <v>1929479290.9265621</v>
      </c>
      <c r="BW22" s="14">
        <f t="shared" si="120"/>
        <v>2000722121.1050055</v>
      </c>
      <c r="BX22" s="14">
        <f t="shared" si="120"/>
        <v>1927831551.024508</v>
      </c>
      <c r="BY22" s="14">
        <f t="shared" si="120"/>
        <v>1848285343.208154</v>
      </c>
      <c r="BZ22" s="14">
        <f t="shared" si="120"/>
        <v>1932958902.7573326</v>
      </c>
      <c r="CA22" s="14">
        <f t="shared" si="120"/>
        <v>1968160798.0731056</v>
      </c>
      <c r="CB22" s="14">
        <f t="shared" si="120"/>
        <v>1854772967.3425419</v>
      </c>
      <c r="CC22" s="14">
        <f t="shared" si="120"/>
        <v>1865337650.890888</v>
      </c>
      <c r="CD22" s="14">
        <f t="shared" si="120"/>
        <v>2007435537.1058846</v>
      </c>
      <c r="CE22" s="14">
        <f t="shared" si="120"/>
        <v>2008959046.3478959</v>
      </c>
      <c r="CF22" s="14">
        <f t="shared" si="120"/>
        <v>1923997006.9428284</v>
      </c>
      <c r="CG22" s="14">
        <f t="shared" si="120"/>
        <v>1930267332.6590412</v>
      </c>
      <c r="CH22" s="14">
        <f t="shared" si="120"/>
        <v>2001585323.5759225</v>
      </c>
      <c r="CI22" s="14">
        <f t="shared" si="120"/>
        <v>1969653273.1151831</v>
      </c>
      <c r="CJ22" s="14">
        <f t="shared" si="120"/>
        <v>1887986734.8241475</v>
      </c>
      <c r="CK22" s="14">
        <f t="shared" si="120"/>
        <v>1859053455.9071043</v>
      </c>
      <c r="CL22" s="14">
        <f t="shared" si="120"/>
        <v>2015490706.2415047</v>
      </c>
      <c r="CM22" s="14">
        <f t="shared" si="120"/>
        <v>2015711779.4910986</v>
      </c>
      <c r="CN22" s="14">
        <f t="shared" si="120"/>
        <v>2113963309.964467</v>
      </c>
      <c r="CO22" s="14">
        <f t="shared" si="120"/>
        <v>1953836902.426764</v>
      </c>
      <c r="CP22" s="14">
        <f t="shared" si="120"/>
        <v>1971639422.9983342</v>
      </c>
      <c r="CQ22" s="14">
        <f t="shared" si="120"/>
        <v>2163277191.4245291</v>
      </c>
      <c r="CR22" s="14">
        <f t="shared" si="120"/>
        <v>2129542368.2623117</v>
      </c>
      <c r="CS22" s="14">
        <f t="shared" si="120"/>
        <v>2165903831.9189076</v>
      </c>
      <c r="CT22" s="14">
        <f t="shared" si="120"/>
        <v>2153917850.1882639</v>
      </c>
      <c r="CU22" s="14">
        <f t="shared" si="120"/>
        <v>1944974746.1099505</v>
      </c>
      <c r="CV22" s="30">
        <f>+SUM(AV22:CU22)</f>
        <v>102018637663.85313</v>
      </c>
    </row>
    <row r="23" spans="1:100" x14ac:dyDescent="0.25">
      <c r="C23" s="14">
        <f>+SUM(C22:AU22)</f>
        <v>87297378459.243851</v>
      </c>
    </row>
    <row r="25" spans="1:100" x14ac:dyDescent="0.25">
      <c r="A25" s="8" t="s">
        <v>27</v>
      </c>
      <c r="B25" s="14">
        <f>+B16/B9</f>
        <v>5661</v>
      </c>
      <c r="C25" s="16">
        <f>+(((B9-C5)*B25)+(C13*C2))/C9</f>
        <v>5569.8725895050511</v>
      </c>
      <c r="D25" s="16">
        <f t="shared" ref="D25:AU26" si="121">+(((C9-D5)*C25)+(D13*D2))/D9</f>
        <v>5405.9407006419233</v>
      </c>
      <c r="E25" s="16">
        <f t="shared" si="121"/>
        <v>5268.6733194405124</v>
      </c>
      <c r="F25" s="16">
        <f t="shared" si="121"/>
        <v>5268.6733194405124</v>
      </c>
      <c r="G25" s="16">
        <f t="shared" si="121"/>
        <v>5200.5830867103241</v>
      </c>
      <c r="H25" s="16">
        <f t="shared" si="121"/>
        <v>5116.6418549655837</v>
      </c>
      <c r="I25" s="16">
        <f t="shared" si="121"/>
        <v>5116.6418549655837</v>
      </c>
      <c r="J25" s="16">
        <f t="shared" si="121"/>
        <v>5070.6103337767508</v>
      </c>
      <c r="K25" s="16">
        <f t="shared" si="121"/>
        <v>5024.0180812177841</v>
      </c>
      <c r="L25" s="16">
        <f t="shared" si="121"/>
        <v>4977.2046734004471</v>
      </c>
      <c r="M25" s="16">
        <f t="shared" si="121"/>
        <v>4929.976605245638</v>
      </c>
      <c r="N25" s="16">
        <f t="shared" si="121"/>
        <v>4882.2383423646052</v>
      </c>
      <c r="O25" s="16">
        <f t="shared" si="121"/>
        <v>4834.1481658576968</v>
      </c>
      <c r="P25" s="16">
        <f t="shared" si="121"/>
        <v>4872.2129661847675</v>
      </c>
      <c r="Q25" s="16">
        <f t="shared" si="121"/>
        <v>5027.2310174866188</v>
      </c>
      <c r="R25" s="16">
        <f t="shared" si="121"/>
        <v>5354.1651996109858</v>
      </c>
      <c r="S25" s="16">
        <f t="shared" si="121"/>
        <v>5377.300752109747</v>
      </c>
      <c r="T25" s="16">
        <f t="shared" si="121"/>
        <v>5435.8689854456043</v>
      </c>
      <c r="U25" s="16">
        <f t="shared" si="121"/>
        <v>5484.8191797331619</v>
      </c>
      <c r="V25" s="16">
        <f t="shared" si="121"/>
        <v>5590.2836701916267</v>
      </c>
      <c r="W25" s="16">
        <f t="shared" si="121"/>
        <v>5599.3771355607096</v>
      </c>
      <c r="X25" s="16">
        <f t="shared" si="121"/>
        <v>5653.2950893691968</v>
      </c>
      <c r="Y25" s="16">
        <f t="shared" si="121"/>
        <v>5659.4348813864017</v>
      </c>
      <c r="Z25" s="16">
        <f t="shared" si="121"/>
        <v>5661.9864388208807</v>
      </c>
      <c r="AA25" s="16">
        <f t="shared" si="121"/>
        <v>5701.2714024677307</v>
      </c>
      <c r="AB25" s="16">
        <f t="shared" si="121"/>
        <v>5718.2044971162859</v>
      </c>
      <c r="AC25" s="16">
        <f t="shared" si="121"/>
        <v>5718.2044971162859</v>
      </c>
      <c r="AD25" s="16">
        <f t="shared" si="121"/>
        <v>5727.2484893190931</v>
      </c>
      <c r="AE25" s="16">
        <f t="shared" si="121"/>
        <v>5745.4509824882289</v>
      </c>
      <c r="AF25" s="16">
        <f t="shared" si="121"/>
        <v>5749.8401695036</v>
      </c>
      <c r="AG25" s="16">
        <f t="shared" si="121"/>
        <v>5750.4218803514459</v>
      </c>
      <c r="AH25" s="16">
        <f t="shared" si="121"/>
        <v>5754.2803645635167</v>
      </c>
      <c r="AI25" s="16">
        <f t="shared" si="121"/>
        <v>5758.6930643569003</v>
      </c>
      <c r="AJ25" s="16">
        <f t="shared" si="121"/>
        <v>5759.9604076855412</v>
      </c>
      <c r="AK25" s="16">
        <f t="shared" si="121"/>
        <v>5760.1938741483063</v>
      </c>
      <c r="AL25" s="16">
        <f t="shared" si="121"/>
        <v>5761.3406567946622</v>
      </c>
      <c r="AM25" s="16">
        <f t="shared" si="121"/>
        <v>5764.4606741837451</v>
      </c>
      <c r="AN25" s="16">
        <f t="shared" si="121"/>
        <v>5765.1776612677168</v>
      </c>
      <c r="AO25" s="16">
        <f t="shared" si="121"/>
        <v>5766.120829387407</v>
      </c>
      <c r="AP25" s="16">
        <f t="shared" si="121"/>
        <v>5766.120829387407</v>
      </c>
      <c r="AQ25" s="16">
        <f t="shared" si="121"/>
        <v>5766.3845515427356</v>
      </c>
      <c r="AR25" s="16">
        <f t="shared" si="121"/>
        <v>5767.1411579773812</v>
      </c>
      <c r="AS25" s="16">
        <f t="shared" si="121"/>
        <v>5767.2679894264502</v>
      </c>
      <c r="AT25" s="16">
        <f t="shared" si="121"/>
        <v>5767.4520466154272</v>
      </c>
      <c r="AU25" s="16">
        <f t="shared" si="121"/>
        <v>5767.5469036810819</v>
      </c>
      <c r="AV25" s="16">
        <f t="shared" ref="AV25:AV26" si="122">+(((AU9-AV5)*AU25)+(AV13*AV2))/AV9</f>
        <v>5767.5469036810819</v>
      </c>
      <c r="AW25" s="16">
        <f t="shared" ref="AW25:AW26" si="123">+(((AV9-AW5)*AV25)+(AW13*AW2))/AW9</f>
        <v>5767.6738634898702</v>
      </c>
      <c r="AX25" s="16">
        <f t="shared" ref="AX25:AX26" si="124">+(((AW9-AX5)*AW25)+(AX13*AX2))/AX9</f>
        <v>5767.6738634898702</v>
      </c>
      <c r="AY25" s="16">
        <f t="shared" ref="AY25:AY26" si="125">+(((AX9-AY5)*AX25)+(AY13*AY2))/AY9</f>
        <v>5767.6738634898702</v>
      </c>
      <c r="AZ25" s="16">
        <f t="shared" ref="AZ25:AZ26" si="126">+(((AY9-AZ5)*AY25)+(AZ13*AZ2))/AZ9</f>
        <v>5767.8032877574296</v>
      </c>
      <c r="BA25" s="16">
        <f t="shared" ref="BA25:BA26" si="127">+(((AZ9-BA5)*AZ25)+(BA13*BA2))/BA9</f>
        <v>5767.8032877574296</v>
      </c>
      <c r="BB25" s="16">
        <f t="shared" ref="BB25:BB26" si="128">+(((BA9-BB5)*BA25)+(BB13*BB2))/BB9</f>
        <v>5767.8032877574296</v>
      </c>
      <c r="BC25" s="16">
        <f t="shared" ref="BC25:BC26" si="129">+(((BB9-BC5)*BB25)+(BC13*BC2))/BC9</f>
        <v>5767.8900477504212</v>
      </c>
      <c r="BD25" s="16">
        <f t="shared" ref="BD25:BD26" si="130">+(((BC9-BD5)*BC25)+(BD13*BD2))/BD9</f>
        <v>5767.9253253901497</v>
      </c>
      <c r="BE25" s="16">
        <f t="shared" ref="BE25:BE26" si="131">+(((BD9-BE5)*BD25)+(BE13*BE2))/BE9</f>
        <v>5767.9253253901497</v>
      </c>
      <c r="BF25" s="16">
        <f t="shared" ref="BF25:BF26" si="132">+(((BE9-BF5)*BE25)+(BF13*BF2))/BF9</f>
        <v>5767.9253253901497</v>
      </c>
      <c r="BG25" s="16">
        <f t="shared" ref="BG25:BG26" si="133">+(((BF9-BG5)*BF25)+(BG13*BG2))/BG9</f>
        <v>5767.9549593206821</v>
      </c>
      <c r="BH25" s="16">
        <f t="shared" ref="BH25:BH26" si="134">+(((BG9-BH5)*BG25)+(BH13*BH2))/BH9</f>
        <v>5767.9549593206821</v>
      </c>
      <c r="BI25" s="16">
        <f t="shared" ref="BI25:BI26" si="135">+(((BH9-BI5)*BH25)+(BI13*BI2))/BI9</f>
        <v>5767.9549593206821</v>
      </c>
      <c r="BJ25" s="16">
        <f t="shared" ref="BJ25:BJ26" si="136">+(((BI9-BJ5)*BI25)+(BJ13*BJ2))/BJ9</f>
        <v>5767.9738202320141</v>
      </c>
      <c r="BK25" s="16">
        <f t="shared" ref="BK25:BK26" si="137">+(((BJ9-BK5)*BJ25)+(BK13*BK2))/BK9</f>
        <v>5767.9743069970064</v>
      </c>
      <c r="BL25" s="16">
        <f t="shared" ref="BL25:BL26" si="138">+(((BK9-BL5)*BK25)+(BL13*BL2))/BL9</f>
        <v>5767.9795103187362</v>
      </c>
      <c r="BM25" s="16">
        <f t="shared" ref="BM25:BM26" si="139">+(((BL9-BM5)*BL25)+(BM13*BM2))/BM9</f>
        <v>5767.9821030145276</v>
      </c>
      <c r="BN25" s="16">
        <f t="shared" ref="BN25:BN26" si="140">+(((BM9-BN5)*BM25)+(BN13*BN2))/BN9</f>
        <v>5767.986229641604</v>
      </c>
      <c r="BO25" s="16">
        <f t="shared" ref="BO25:BO26" si="141">+(((BN9-BO5)*BN25)+(BO13*BO2))/BO9</f>
        <v>5767.9890893923975</v>
      </c>
      <c r="BP25" s="16">
        <f t="shared" ref="BP25:BP26" si="142">+(((BO9-BP5)*BO25)+(BP13*BP2))/BP9</f>
        <v>5767.9909267220419</v>
      </c>
      <c r="BQ25" s="16">
        <f t="shared" ref="BQ25:BQ26" si="143">+(((BP9-BQ5)*BP25)+(BQ13*BQ2))/BQ9</f>
        <v>5767.9924968741152</v>
      </c>
      <c r="BR25" s="16">
        <f t="shared" ref="BR25:BR26" si="144">+(((BQ9-BR5)*BQ25)+(BR13*BR2))/BR9</f>
        <v>5767.9958083360998</v>
      </c>
      <c r="BS25" s="16">
        <f t="shared" ref="BS25:BS26" si="145">+(((BR9-BS5)*BR25)+(BS13*BS2))/BS9</f>
        <v>5767.9960426722655</v>
      </c>
      <c r="BT25" s="16">
        <f t="shared" ref="BT25:BT26" si="146">+(((BS9-BT5)*BS25)+(BT13*BT2))/BT9</f>
        <v>5767.9966359001646</v>
      </c>
      <c r="BU25" s="16">
        <f t="shared" ref="BU25:BU26" si="147">+(((BT9-BU5)*BT25)+(BU13*BU2))/BU9</f>
        <v>5767.9971317085456</v>
      </c>
      <c r="BV25" s="16">
        <f t="shared" ref="BV25:BV26" si="148">+(((BU9-BV5)*BU25)+(BV13*BV2))/BV9</f>
        <v>5767.9981999408374</v>
      </c>
      <c r="BW25" s="16">
        <f t="shared" ref="BW25:BW26" si="149">+(((BV9-BW5)*BV25)+(BW13*BW2))/BW9</f>
        <v>5767.9982920470366</v>
      </c>
      <c r="BX25" s="16">
        <f t="shared" ref="BX25:BX26" si="150">+(((BW9-BX5)*BW25)+(BX13*BX2))/BX9</f>
        <v>5767.9988381730282</v>
      </c>
      <c r="BY25" s="16">
        <f t="shared" ref="BY25:BY26" si="151">+(((BX9-BY5)*BX25)+(BY13*BY2))/BY9</f>
        <v>5767.9989003619612</v>
      </c>
      <c r="BZ25" s="16">
        <f t="shared" ref="BZ25:BZ26" si="152">+(((BY9-BZ5)*BY25)+(BZ13*BZ2))/BZ9</f>
        <v>5767.9989262062618</v>
      </c>
      <c r="CA25" s="16">
        <f t="shared" ref="CA25:CA26" si="153">+(((BZ9-CA5)*BZ25)+(CA13*CA2))/CA9</f>
        <v>5767.9993241171287</v>
      </c>
      <c r="CB25" s="16">
        <f t="shared" ref="CB25:CB26" si="154">+(((CA9-CB5)*CA25)+(CB13*CB2))/CB9</f>
        <v>5767.9994956296296</v>
      </c>
      <c r="CC25" s="16">
        <f t="shared" ref="CC25:CC26" si="155">+(((CB9-CC5)*CB25)+(CC13*CC2))/CC9</f>
        <v>5767.9994956296296</v>
      </c>
      <c r="CD25" s="16">
        <f t="shared" ref="CD25:CD26" si="156">+(((CC9-CD5)*CC25)+(CD13*CD2))/CD9</f>
        <v>5767.9995872347235</v>
      </c>
      <c r="CE25" s="16">
        <f t="shared" ref="CE25:CE26" si="157">+(((CD9-CE5)*CD25)+(CE13*CE2))/CE9</f>
        <v>5767.9997716047501</v>
      </c>
      <c r="CF25" s="16">
        <f t="shared" ref="CF25:CF26" si="158">+(((CE9-CF5)*CE25)+(CF13*CF2))/CF9</f>
        <v>5767.9998160620953</v>
      </c>
      <c r="CG25" s="16">
        <f t="shared" ref="CG25:CG26" si="159">+(((CF9-CG5)*CF25)+(CG13*CG2))/CG9</f>
        <v>5767.9998219541476</v>
      </c>
      <c r="CH25" s="16">
        <f t="shared" ref="CH25:CH26" si="160">+(((CG9-CH5)*CG25)+(CH13*CH2))/CH9</f>
        <v>5767.9998610360926</v>
      </c>
      <c r="CI25" s="16">
        <f t="shared" ref="CI25:CI26" si="161">+(((CH9-CI5)*CH25)+(CI13*CI2))/CI9</f>
        <v>5767.9999057315945</v>
      </c>
      <c r="CJ25" s="16">
        <f t="shared" ref="CJ25:CJ26" si="162">+(((CI9-CJ5)*CI25)+(CJ13*CJ2))/CJ9</f>
        <v>5767.9999185683046</v>
      </c>
      <c r="CK25" s="16">
        <f t="shared" ref="CK25:CK26" si="163">+(((CJ9-CK5)*CJ25)+(CK13*CK2))/CK9</f>
        <v>5767.9999209330481</v>
      </c>
      <c r="CL25" s="16">
        <f t="shared" ref="CL25:CL26" si="164">+(((CK9-CL5)*CK25)+(CL13*CL2))/CL9</f>
        <v>5767.9999325486187</v>
      </c>
      <c r="CM25" s="16">
        <f t="shared" ref="CM25:CM26" si="165">+(((CL9-CM5)*CL25)+(CM13*CM2))/CM9</f>
        <v>5767.9999641507557</v>
      </c>
      <c r="CN25" s="16">
        <f t="shared" ref="CN25:CN26" si="166">+(((CM9-CN5)*CM25)+(CN13*CN2))/CN9</f>
        <v>5767.999971412999</v>
      </c>
      <c r="CO25" s="16">
        <f t="shared" ref="CO25:CO26" si="167">+(((CN9-CO5)*CN25)+(CO13*CO2))/CO9</f>
        <v>5767.9999809661931</v>
      </c>
      <c r="CP25" s="16">
        <f t="shared" ref="CP25:CP26" si="168">+(((CO9-CP5)*CO25)+(CP13*CP2))/CP9</f>
        <v>5767.9999809661931</v>
      </c>
      <c r="CQ25" s="16">
        <f t="shared" ref="CQ25:CQ26" si="169">+(((CP9-CQ5)*CP25)+(CQ13*CQ2))/CQ9</f>
        <v>5767.9999836373909</v>
      </c>
      <c r="CR25" s="16">
        <f t="shared" ref="CR25:CR26" si="170">+(((CQ9-CR5)*CQ25)+(CR13*CR2))/CR9</f>
        <v>5767.9999913009315</v>
      </c>
      <c r="CS25" s="16">
        <f t="shared" ref="CS25:CS26" si="171">+(((CR9-CS5)*CR25)+(CS13*CS2))/CS9</f>
        <v>5767.9999925855873</v>
      </c>
      <c r="CT25" s="16">
        <f t="shared" ref="CT25:CT26" si="172">+(((CS9-CT5)*CS25)+(CT13*CT2))/CT9</f>
        <v>5767.9999944498722</v>
      </c>
      <c r="CU25" s="16">
        <f t="shared" ref="CU25:CU26" si="173">+(((CT9-CU5)*CT25)+(CU13*CU2))/CU9</f>
        <v>5767.9999954106643</v>
      </c>
    </row>
    <row r="26" spans="1:100" x14ac:dyDescent="0.25">
      <c r="A26" s="8" t="s">
        <v>28</v>
      </c>
      <c r="B26" s="14">
        <f>+B17/B10</f>
        <v>4704</v>
      </c>
      <c r="C26" s="16">
        <f>+(((B10-C6)*B26)+(C14*C3))/C10</f>
        <v>4767.25</v>
      </c>
      <c r="D26" s="16">
        <f t="shared" si="121"/>
        <v>4743.53125</v>
      </c>
      <c r="E26" s="16">
        <f t="shared" si="121"/>
        <v>4752.42578125</v>
      </c>
      <c r="F26" s="16">
        <f t="shared" si="121"/>
        <v>4749.09033203125</v>
      </c>
      <c r="G26" s="16">
        <f t="shared" si="121"/>
        <v>4750.3411254882813</v>
      </c>
      <c r="H26" s="16">
        <f t="shared" si="121"/>
        <v>4749.8720779418945</v>
      </c>
      <c r="I26" s="16">
        <f t="shared" si="121"/>
        <v>4750.0479707717896</v>
      </c>
      <c r="J26" s="16">
        <f t="shared" si="121"/>
        <v>4749.9820109605789</v>
      </c>
      <c r="K26" s="16">
        <f t="shared" si="121"/>
        <v>4750.0067458897829</v>
      </c>
      <c r="L26" s="16">
        <f t="shared" si="121"/>
        <v>4749.9974702913314</v>
      </c>
      <c r="M26" s="16">
        <f t="shared" si="121"/>
        <v>4750.0009486407507</v>
      </c>
      <c r="N26" s="16">
        <f t="shared" si="121"/>
        <v>4749.9996442597185</v>
      </c>
      <c r="O26" s="16">
        <f t="shared" si="121"/>
        <v>4750.0001334026056</v>
      </c>
      <c r="P26" s="16">
        <f t="shared" si="121"/>
        <v>4749.9999499740234</v>
      </c>
      <c r="Q26" s="16">
        <f t="shared" si="121"/>
        <v>4750.0000187597416</v>
      </c>
      <c r="R26" s="16">
        <f t="shared" si="121"/>
        <v>4749.9999929650967</v>
      </c>
      <c r="S26" s="16">
        <f t="shared" si="121"/>
        <v>4750.0000026380885</v>
      </c>
      <c r="T26" s="16">
        <f t="shared" si="121"/>
        <v>4749.9999990107162</v>
      </c>
      <c r="U26" s="16">
        <f t="shared" si="121"/>
        <v>4750.000000370982</v>
      </c>
      <c r="V26" s="16">
        <f t="shared" si="121"/>
        <v>4749.9999998608819</v>
      </c>
      <c r="W26" s="16">
        <f t="shared" si="121"/>
        <v>4750.0000000521695</v>
      </c>
      <c r="X26" s="16">
        <f t="shared" si="121"/>
        <v>4749.9999999804368</v>
      </c>
      <c r="Y26" s="16">
        <f t="shared" si="121"/>
        <v>4750.000000007336</v>
      </c>
      <c r="Z26" s="16">
        <f t="shared" si="121"/>
        <v>4749.9999999972488</v>
      </c>
      <c r="AA26" s="16">
        <f t="shared" si="121"/>
        <v>4750.0000000010314</v>
      </c>
      <c r="AB26" s="16">
        <f t="shared" si="121"/>
        <v>4749.9999999996135</v>
      </c>
      <c r="AC26" s="16">
        <f t="shared" si="121"/>
        <v>4750.0000000001446</v>
      </c>
      <c r="AD26" s="16">
        <f t="shared" si="121"/>
        <v>4749.9999999999454</v>
      </c>
      <c r="AE26" s="16">
        <f t="shared" si="121"/>
        <v>4750.00000000002</v>
      </c>
      <c r="AF26" s="16">
        <f t="shared" si="121"/>
        <v>4749.9999999999927</v>
      </c>
      <c r="AG26" s="16">
        <f t="shared" si="121"/>
        <v>4750.0000000000027</v>
      </c>
      <c r="AH26" s="16">
        <f t="shared" si="121"/>
        <v>4749.9999999999991</v>
      </c>
      <c r="AI26" s="16">
        <f t="shared" si="121"/>
        <v>4750</v>
      </c>
      <c r="AJ26" s="16">
        <f t="shared" si="121"/>
        <v>4750</v>
      </c>
      <c r="AK26" s="16">
        <f t="shared" si="121"/>
        <v>4750</v>
      </c>
      <c r="AL26" s="16">
        <f t="shared" si="121"/>
        <v>4750</v>
      </c>
      <c r="AM26" s="16">
        <f t="shared" si="121"/>
        <v>4750</v>
      </c>
      <c r="AN26" s="16">
        <f t="shared" si="121"/>
        <v>4750</v>
      </c>
      <c r="AO26" s="16">
        <f t="shared" si="121"/>
        <v>4750</v>
      </c>
      <c r="AP26" s="16">
        <f t="shared" si="121"/>
        <v>4750</v>
      </c>
      <c r="AQ26" s="16">
        <f t="shared" si="121"/>
        <v>4750</v>
      </c>
      <c r="AR26" s="16">
        <f t="shared" si="121"/>
        <v>4750</v>
      </c>
      <c r="AS26" s="16">
        <f t="shared" si="121"/>
        <v>4750</v>
      </c>
      <c r="AT26" s="16">
        <f t="shared" si="121"/>
        <v>4750</v>
      </c>
      <c r="AU26" s="16">
        <f t="shared" si="121"/>
        <v>4750</v>
      </c>
      <c r="AV26" s="16">
        <f t="shared" si="122"/>
        <v>4750</v>
      </c>
      <c r="AW26" s="16">
        <f t="shared" si="123"/>
        <v>4750</v>
      </c>
      <c r="AX26" s="16">
        <f t="shared" si="124"/>
        <v>4750</v>
      </c>
      <c r="AY26" s="16">
        <f t="shared" si="125"/>
        <v>4750</v>
      </c>
      <c r="AZ26" s="16">
        <f t="shared" si="126"/>
        <v>4750</v>
      </c>
      <c r="BA26" s="16">
        <f t="shared" si="127"/>
        <v>4750</v>
      </c>
      <c r="BB26" s="16">
        <f t="shared" si="128"/>
        <v>4750</v>
      </c>
      <c r="BC26" s="16">
        <f t="shared" si="129"/>
        <v>4750</v>
      </c>
      <c r="BD26" s="16">
        <f t="shared" si="130"/>
        <v>4750</v>
      </c>
      <c r="BE26" s="16">
        <f t="shared" si="131"/>
        <v>4750</v>
      </c>
      <c r="BF26" s="16">
        <f t="shared" si="132"/>
        <v>4750</v>
      </c>
      <c r="BG26" s="16">
        <f t="shared" si="133"/>
        <v>4750</v>
      </c>
      <c r="BH26" s="16">
        <f t="shared" si="134"/>
        <v>4750</v>
      </c>
      <c r="BI26" s="16">
        <f t="shared" si="135"/>
        <v>4750</v>
      </c>
      <c r="BJ26" s="16">
        <f t="shared" si="136"/>
        <v>4750</v>
      </c>
      <c r="BK26" s="16">
        <f t="shared" si="137"/>
        <v>4750</v>
      </c>
      <c r="BL26" s="16">
        <f t="shared" si="138"/>
        <v>4750</v>
      </c>
      <c r="BM26" s="16">
        <f t="shared" si="139"/>
        <v>4750</v>
      </c>
      <c r="BN26" s="16">
        <f t="shared" si="140"/>
        <v>4750</v>
      </c>
      <c r="BO26" s="16">
        <f t="shared" si="141"/>
        <v>4750</v>
      </c>
      <c r="BP26" s="16">
        <f t="shared" si="142"/>
        <v>4750</v>
      </c>
      <c r="BQ26" s="16">
        <f t="shared" si="143"/>
        <v>4750</v>
      </c>
      <c r="BR26" s="16">
        <f t="shared" si="144"/>
        <v>4750</v>
      </c>
      <c r="BS26" s="16">
        <f t="shared" si="145"/>
        <v>4750</v>
      </c>
      <c r="BT26" s="16">
        <f t="shared" si="146"/>
        <v>4750</v>
      </c>
      <c r="BU26" s="16">
        <f t="shared" si="147"/>
        <v>4750</v>
      </c>
      <c r="BV26" s="16">
        <f t="shared" si="148"/>
        <v>4750</v>
      </c>
      <c r="BW26" s="16">
        <f t="shared" si="149"/>
        <v>4750</v>
      </c>
      <c r="BX26" s="16">
        <f t="shared" si="150"/>
        <v>4750</v>
      </c>
      <c r="BY26" s="16">
        <f t="shared" si="151"/>
        <v>4750</v>
      </c>
      <c r="BZ26" s="16">
        <f t="shared" si="152"/>
        <v>4750</v>
      </c>
      <c r="CA26" s="16">
        <f t="shared" si="153"/>
        <v>4750</v>
      </c>
      <c r="CB26" s="16">
        <f t="shared" si="154"/>
        <v>4750</v>
      </c>
      <c r="CC26" s="16">
        <f t="shared" si="155"/>
        <v>4750</v>
      </c>
      <c r="CD26" s="16">
        <f t="shared" si="156"/>
        <v>4750</v>
      </c>
      <c r="CE26" s="16">
        <f t="shared" si="157"/>
        <v>4750</v>
      </c>
      <c r="CF26" s="16">
        <f t="shared" si="158"/>
        <v>4750</v>
      </c>
      <c r="CG26" s="16">
        <f t="shared" si="159"/>
        <v>4750</v>
      </c>
      <c r="CH26" s="16">
        <f t="shared" si="160"/>
        <v>4750</v>
      </c>
      <c r="CI26" s="16">
        <f t="shared" si="161"/>
        <v>4750</v>
      </c>
      <c r="CJ26" s="16">
        <f t="shared" si="162"/>
        <v>4750</v>
      </c>
      <c r="CK26" s="16">
        <f t="shared" si="163"/>
        <v>4750</v>
      </c>
      <c r="CL26" s="16">
        <f t="shared" si="164"/>
        <v>4750</v>
      </c>
      <c r="CM26" s="16">
        <f t="shared" si="165"/>
        <v>4750</v>
      </c>
      <c r="CN26" s="16">
        <f t="shared" si="166"/>
        <v>4750</v>
      </c>
      <c r="CO26" s="16">
        <f t="shared" si="167"/>
        <v>4750</v>
      </c>
      <c r="CP26" s="16">
        <f t="shared" si="168"/>
        <v>4750</v>
      </c>
      <c r="CQ26" s="16">
        <f t="shared" si="169"/>
        <v>4750</v>
      </c>
      <c r="CR26" s="16">
        <f t="shared" si="170"/>
        <v>4750</v>
      </c>
      <c r="CS26" s="16">
        <f t="shared" si="171"/>
        <v>4750</v>
      </c>
      <c r="CT26" s="16">
        <f t="shared" si="172"/>
        <v>4750</v>
      </c>
      <c r="CU26" s="16">
        <f t="shared" si="173"/>
        <v>4750</v>
      </c>
    </row>
    <row r="28" spans="1:100" x14ac:dyDescent="0.25">
      <c r="B28" s="8" t="s">
        <v>98</v>
      </c>
      <c r="C28" s="34">
        <f t="shared" ref="C28:AU28" si="174">+C5/C4</f>
        <v>0.33198989715122296</v>
      </c>
      <c r="D28" s="34">
        <f t="shared" si="174"/>
        <v>0.27413098402489167</v>
      </c>
      <c r="E28" s="34">
        <f t="shared" si="174"/>
        <v>0.26527371479760514</v>
      </c>
      <c r="F28" s="34">
        <f t="shared" si="174"/>
        <v>0.31518191885179642</v>
      </c>
      <c r="G28" s="34">
        <f t="shared" si="174"/>
        <v>0.22822808153039953</v>
      </c>
      <c r="H28" s="34">
        <f t="shared" si="174"/>
        <v>0.24726933501393936</v>
      </c>
      <c r="I28" s="34">
        <f t="shared" si="174"/>
        <v>0.30582273891168948</v>
      </c>
      <c r="J28" s="34">
        <f t="shared" si="174"/>
        <v>0.27677538726147133</v>
      </c>
      <c r="K28" s="34">
        <f t="shared" si="174"/>
        <v>0.27759100956026383</v>
      </c>
      <c r="L28" s="34">
        <f t="shared" si="174"/>
        <v>0.26573413099881432</v>
      </c>
      <c r="M28" s="34">
        <f t="shared" si="174"/>
        <v>0.27074376790461907</v>
      </c>
      <c r="N28" s="34">
        <f t="shared" si="174"/>
        <v>0.27218412337376369</v>
      </c>
      <c r="O28" s="34">
        <f t="shared" si="174"/>
        <v>0.26722173350239964</v>
      </c>
      <c r="P28" s="34">
        <f t="shared" si="174"/>
        <v>0.26145934571183221</v>
      </c>
      <c r="Q28" s="34">
        <f t="shared" si="174"/>
        <v>0.3091792139436309</v>
      </c>
      <c r="R28" s="34">
        <f t="shared" si="174"/>
        <v>0.28556263876270116</v>
      </c>
      <c r="S28" s="34">
        <f t="shared" si="174"/>
        <v>0.27751384002470919</v>
      </c>
      <c r="T28" s="34">
        <f t="shared" si="174"/>
        <v>0.26817440367158729</v>
      </c>
      <c r="U28" s="34">
        <f t="shared" si="174"/>
        <v>0.30138880926931361</v>
      </c>
      <c r="V28" s="34">
        <f t="shared" si="174"/>
        <v>0.27717757572927265</v>
      </c>
      <c r="W28" s="34">
        <f t="shared" si="174"/>
        <v>0.30006982544872296</v>
      </c>
      <c r="X28" s="34">
        <f t="shared" si="174"/>
        <v>0.27665626303209612</v>
      </c>
      <c r="Y28" s="34">
        <f t="shared" si="174"/>
        <v>0.24994994570608381</v>
      </c>
      <c r="Z28" s="34">
        <f t="shared" si="174"/>
        <v>0.27897888548245103</v>
      </c>
      <c r="AA28" s="34">
        <f t="shared" si="174"/>
        <v>0.28991057542807835</v>
      </c>
      <c r="AB28" s="34">
        <f t="shared" si="174"/>
        <v>0.25144627684763388</v>
      </c>
      <c r="AC28" s="34">
        <f t="shared" si="174"/>
        <v>0.25612837567025709</v>
      </c>
      <c r="AD28" s="34">
        <f t="shared" si="174"/>
        <v>0.30237171809591018</v>
      </c>
      <c r="AE28" s="34">
        <f t="shared" si="174"/>
        <v>0.30227207065207495</v>
      </c>
      <c r="AF28" s="34">
        <f t="shared" si="174"/>
        <v>0.27536652931904354</v>
      </c>
      <c r="AG28" s="34">
        <f t="shared" si="174"/>
        <v>0.27778421391432961</v>
      </c>
      <c r="AH28" s="34">
        <f t="shared" si="174"/>
        <v>0.30032715327755843</v>
      </c>
      <c r="AI28" s="34">
        <f t="shared" si="174"/>
        <v>0.29010435451434191</v>
      </c>
      <c r="AJ28" s="34">
        <f t="shared" si="174"/>
        <v>0.26349910765033391</v>
      </c>
      <c r="AK28" s="34">
        <f t="shared" si="174"/>
        <v>0.2539041594547381</v>
      </c>
      <c r="AL28" s="34">
        <f t="shared" si="174"/>
        <v>0.30484387721848016</v>
      </c>
      <c r="AM28" s="34">
        <f t="shared" si="174"/>
        <v>0.30429305524602179</v>
      </c>
      <c r="AN28" s="34">
        <f t="shared" si="174"/>
        <v>0.33286361871735709</v>
      </c>
      <c r="AO28" s="34">
        <f t="shared" si="174"/>
        <v>0.28336031244158982</v>
      </c>
      <c r="AP28" s="34">
        <f t="shared" si="174"/>
        <v>0.29070585964842932</v>
      </c>
      <c r="AQ28" s="34">
        <f t="shared" si="174"/>
        <v>0.34648679370080182</v>
      </c>
      <c r="AR28" s="34">
        <f t="shared" si="174"/>
        <v>0.33664795817448268</v>
      </c>
      <c r="AS28" s="34">
        <f t="shared" si="174"/>
        <v>0.34664703291934906</v>
      </c>
      <c r="AT28" s="34">
        <f t="shared" si="174"/>
        <v>0.34329703550108026</v>
      </c>
      <c r="AU28" s="34">
        <f t="shared" si="174"/>
        <v>0.27922134683751249</v>
      </c>
      <c r="AV28" s="34">
        <f t="shared" ref="AV28:CU28" si="175">+AV5/AV4</f>
        <v>0.33198989715122296</v>
      </c>
      <c r="AW28" s="34">
        <f t="shared" si="175"/>
        <v>0.27413098402489167</v>
      </c>
      <c r="AX28" s="34">
        <f t="shared" si="175"/>
        <v>0.26527371479760514</v>
      </c>
      <c r="AY28" s="34">
        <f t="shared" si="175"/>
        <v>0.31518191885179642</v>
      </c>
      <c r="AZ28" s="34">
        <f t="shared" si="175"/>
        <v>0.22822808153039953</v>
      </c>
      <c r="BA28" s="34">
        <f t="shared" si="175"/>
        <v>0.24726933501393936</v>
      </c>
      <c r="BB28" s="34">
        <f t="shared" si="175"/>
        <v>0.30582273891168948</v>
      </c>
      <c r="BC28" s="34">
        <f t="shared" si="175"/>
        <v>0.33198989715122296</v>
      </c>
      <c r="BD28" s="34">
        <f t="shared" si="175"/>
        <v>0.27413098402489167</v>
      </c>
      <c r="BE28" s="34">
        <f t="shared" si="175"/>
        <v>0.26527371479760514</v>
      </c>
      <c r="BF28" s="34">
        <f t="shared" si="175"/>
        <v>0.31518191885179642</v>
      </c>
      <c r="BG28" s="34">
        <f t="shared" si="175"/>
        <v>0.22822808153039953</v>
      </c>
      <c r="BH28" s="34">
        <f t="shared" si="175"/>
        <v>0.24726933501393936</v>
      </c>
      <c r="BI28" s="34">
        <f t="shared" si="175"/>
        <v>0.30582273891168948</v>
      </c>
      <c r="BJ28" s="34">
        <f t="shared" si="175"/>
        <v>0.27677538726147133</v>
      </c>
      <c r="BK28" s="34">
        <f t="shared" si="175"/>
        <v>0.27759100956026383</v>
      </c>
      <c r="BL28" s="34">
        <f t="shared" si="175"/>
        <v>0.26573413099881432</v>
      </c>
      <c r="BM28" s="34">
        <f t="shared" si="175"/>
        <v>0.27074376790461907</v>
      </c>
      <c r="BN28" s="34">
        <f t="shared" si="175"/>
        <v>0.27218412337376369</v>
      </c>
      <c r="BO28" s="34">
        <f t="shared" si="175"/>
        <v>0.26722173350239964</v>
      </c>
      <c r="BP28" s="34">
        <f t="shared" si="175"/>
        <v>0.26145934571183221</v>
      </c>
      <c r="BQ28" s="34">
        <f t="shared" si="175"/>
        <v>0.3091792139436309</v>
      </c>
      <c r="BR28" s="34">
        <f t="shared" si="175"/>
        <v>0.28556263876270116</v>
      </c>
      <c r="BS28" s="34">
        <f t="shared" si="175"/>
        <v>0.27751384002470919</v>
      </c>
      <c r="BT28" s="34">
        <f t="shared" si="175"/>
        <v>0.26817440367158729</v>
      </c>
      <c r="BU28" s="34">
        <f t="shared" si="175"/>
        <v>0.30138880926931361</v>
      </c>
      <c r="BV28" s="34">
        <f t="shared" si="175"/>
        <v>0.27717757572927265</v>
      </c>
      <c r="BW28" s="34">
        <f t="shared" si="175"/>
        <v>0.30006982544872296</v>
      </c>
      <c r="BX28" s="34">
        <f t="shared" si="175"/>
        <v>0.27665626303209612</v>
      </c>
      <c r="BY28" s="34">
        <f t="shared" si="175"/>
        <v>0.24994994570608381</v>
      </c>
      <c r="BZ28" s="34">
        <f t="shared" si="175"/>
        <v>0.27897888548245103</v>
      </c>
      <c r="CA28" s="34">
        <f t="shared" si="175"/>
        <v>0.28991057542807835</v>
      </c>
      <c r="CB28" s="34">
        <f t="shared" si="175"/>
        <v>0.25144627684763388</v>
      </c>
      <c r="CC28" s="34">
        <f t="shared" si="175"/>
        <v>0.25612837567025709</v>
      </c>
      <c r="CD28" s="34">
        <f t="shared" si="175"/>
        <v>0.30237171809591018</v>
      </c>
      <c r="CE28" s="34">
        <f t="shared" si="175"/>
        <v>0.30227207065207495</v>
      </c>
      <c r="CF28" s="34">
        <f t="shared" si="175"/>
        <v>0.27536652931904354</v>
      </c>
      <c r="CG28" s="34">
        <f t="shared" si="175"/>
        <v>0.27778421391432961</v>
      </c>
      <c r="CH28" s="34">
        <f t="shared" si="175"/>
        <v>0.30032715327755843</v>
      </c>
      <c r="CI28" s="34">
        <f t="shared" si="175"/>
        <v>0.29010435451434191</v>
      </c>
      <c r="CJ28" s="34">
        <f t="shared" si="175"/>
        <v>0.26349910765033391</v>
      </c>
      <c r="CK28" s="34">
        <f t="shared" si="175"/>
        <v>0.2539041594547381</v>
      </c>
      <c r="CL28" s="34">
        <f t="shared" si="175"/>
        <v>0.30484387721848016</v>
      </c>
      <c r="CM28" s="34">
        <f t="shared" si="175"/>
        <v>0.30429305524602179</v>
      </c>
      <c r="CN28" s="34">
        <f t="shared" si="175"/>
        <v>0.33286361871735709</v>
      </c>
      <c r="CO28" s="34">
        <f t="shared" si="175"/>
        <v>0.28336031244158982</v>
      </c>
      <c r="CP28" s="34">
        <f t="shared" si="175"/>
        <v>0.29070585964842932</v>
      </c>
      <c r="CQ28" s="34">
        <f t="shared" si="175"/>
        <v>0.34648679370080182</v>
      </c>
      <c r="CR28" s="34">
        <f t="shared" si="175"/>
        <v>0.33664795817448268</v>
      </c>
      <c r="CS28" s="34">
        <f t="shared" si="175"/>
        <v>0.34664703291934906</v>
      </c>
      <c r="CT28" s="34">
        <f t="shared" si="175"/>
        <v>0.34329703550108026</v>
      </c>
      <c r="CU28" s="34">
        <f t="shared" si="175"/>
        <v>0.27922134683751249</v>
      </c>
    </row>
    <row r="29" spans="1:100" x14ac:dyDescent="0.25">
      <c r="B29" s="8" t="s">
        <v>99</v>
      </c>
      <c r="C29" s="34">
        <f t="shared" ref="C29:AU29" si="176">1-C28</f>
        <v>0.66801010284877704</v>
      </c>
      <c r="D29" s="34">
        <f t="shared" si="176"/>
        <v>0.72586901597510833</v>
      </c>
      <c r="E29" s="34">
        <f t="shared" si="176"/>
        <v>0.7347262852023948</v>
      </c>
      <c r="F29" s="34">
        <f t="shared" si="176"/>
        <v>0.68481808114820364</v>
      </c>
      <c r="G29" s="34">
        <f t="shared" si="176"/>
        <v>0.77177191846960047</v>
      </c>
      <c r="H29" s="34">
        <f t="shared" si="176"/>
        <v>0.75273066498606067</v>
      </c>
      <c r="I29" s="34">
        <f t="shared" si="176"/>
        <v>0.69417726108831057</v>
      </c>
      <c r="J29" s="34">
        <f t="shared" si="176"/>
        <v>0.72322461273852867</v>
      </c>
      <c r="K29" s="34">
        <f t="shared" si="176"/>
        <v>0.72240899043973617</v>
      </c>
      <c r="L29" s="34">
        <f t="shared" si="176"/>
        <v>0.73426586900118562</v>
      </c>
      <c r="M29" s="34">
        <f t="shared" si="176"/>
        <v>0.72925623209538093</v>
      </c>
      <c r="N29" s="34">
        <f t="shared" si="176"/>
        <v>0.72781587662623637</v>
      </c>
      <c r="O29" s="34">
        <f t="shared" si="176"/>
        <v>0.73277826649760036</v>
      </c>
      <c r="P29" s="34">
        <f t="shared" si="176"/>
        <v>0.73854065428816784</v>
      </c>
      <c r="Q29" s="34">
        <f t="shared" si="176"/>
        <v>0.6908207860563691</v>
      </c>
      <c r="R29" s="34">
        <f t="shared" si="176"/>
        <v>0.71443736123729884</v>
      </c>
      <c r="S29" s="34">
        <f t="shared" si="176"/>
        <v>0.72248615997529075</v>
      </c>
      <c r="T29" s="34">
        <f t="shared" si="176"/>
        <v>0.73182559632841271</v>
      </c>
      <c r="U29" s="34">
        <f t="shared" si="176"/>
        <v>0.69861119073068645</v>
      </c>
      <c r="V29" s="34">
        <f t="shared" si="176"/>
        <v>0.72282242427072729</v>
      </c>
      <c r="W29" s="34">
        <f t="shared" si="176"/>
        <v>0.69993017455127704</v>
      </c>
      <c r="X29" s="34">
        <f t="shared" si="176"/>
        <v>0.72334373696790388</v>
      </c>
      <c r="Y29" s="34">
        <f t="shared" si="176"/>
        <v>0.75005005429391614</v>
      </c>
      <c r="Z29" s="34">
        <f t="shared" si="176"/>
        <v>0.72102111451754891</v>
      </c>
      <c r="AA29" s="34">
        <f t="shared" si="176"/>
        <v>0.71008942457192159</v>
      </c>
      <c r="AB29" s="34">
        <f t="shared" si="176"/>
        <v>0.74855372315236612</v>
      </c>
      <c r="AC29" s="34">
        <f t="shared" si="176"/>
        <v>0.74387162432974296</v>
      </c>
      <c r="AD29" s="34">
        <f t="shared" si="176"/>
        <v>0.69762828190408976</v>
      </c>
      <c r="AE29" s="34">
        <f t="shared" si="176"/>
        <v>0.69772792934792505</v>
      </c>
      <c r="AF29" s="34">
        <f t="shared" si="176"/>
        <v>0.72463347068095652</v>
      </c>
      <c r="AG29" s="34">
        <f t="shared" si="176"/>
        <v>0.72221578608567039</v>
      </c>
      <c r="AH29" s="34">
        <f t="shared" si="176"/>
        <v>0.69967284672244157</v>
      </c>
      <c r="AI29" s="34">
        <f t="shared" si="176"/>
        <v>0.70989564548565809</v>
      </c>
      <c r="AJ29" s="34">
        <f t="shared" si="176"/>
        <v>0.73650089234966609</v>
      </c>
      <c r="AK29" s="34">
        <f t="shared" si="176"/>
        <v>0.7460958405452619</v>
      </c>
      <c r="AL29" s="34">
        <f t="shared" si="176"/>
        <v>0.69515612278151984</v>
      </c>
      <c r="AM29" s="34">
        <f t="shared" si="176"/>
        <v>0.69570694475397821</v>
      </c>
      <c r="AN29" s="34">
        <f t="shared" si="176"/>
        <v>0.66713638128264297</v>
      </c>
      <c r="AO29" s="34">
        <f t="shared" si="176"/>
        <v>0.71663968755841023</v>
      </c>
      <c r="AP29" s="34">
        <f t="shared" si="176"/>
        <v>0.70929414035157068</v>
      </c>
      <c r="AQ29" s="34">
        <f t="shared" si="176"/>
        <v>0.65351320629919818</v>
      </c>
      <c r="AR29" s="34">
        <f t="shared" si="176"/>
        <v>0.66335204182551732</v>
      </c>
      <c r="AS29" s="34">
        <f t="shared" si="176"/>
        <v>0.65335296708065094</v>
      </c>
      <c r="AT29" s="34">
        <f t="shared" si="176"/>
        <v>0.65670296449891974</v>
      </c>
      <c r="AU29" s="34">
        <f t="shared" si="176"/>
        <v>0.72077865316248757</v>
      </c>
      <c r="AV29" s="34">
        <f t="shared" ref="AV29:CU29" si="177">1-AV28</f>
        <v>0.66801010284877704</v>
      </c>
      <c r="AW29" s="34">
        <f t="shared" si="177"/>
        <v>0.72586901597510833</v>
      </c>
      <c r="AX29" s="34">
        <f t="shared" si="177"/>
        <v>0.7347262852023948</v>
      </c>
      <c r="AY29" s="34">
        <f t="shared" si="177"/>
        <v>0.68481808114820364</v>
      </c>
      <c r="AZ29" s="34">
        <f t="shared" si="177"/>
        <v>0.77177191846960047</v>
      </c>
      <c r="BA29" s="34">
        <f t="shared" si="177"/>
        <v>0.75273066498606067</v>
      </c>
      <c r="BB29" s="34">
        <f t="shared" si="177"/>
        <v>0.69417726108831057</v>
      </c>
      <c r="BC29" s="34">
        <f t="shared" si="177"/>
        <v>0.66801010284877704</v>
      </c>
      <c r="BD29" s="34">
        <f t="shared" si="177"/>
        <v>0.72586901597510833</v>
      </c>
      <c r="BE29" s="34">
        <f t="shared" si="177"/>
        <v>0.7347262852023948</v>
      </c>
      <c r="BF29" s="34">
        <f t="shared" si="177"/>
        <v>0.68481808114820364</v>
      </c>
      <c r="BG29" s="34">
        <f t="shared" si="177"/>
        <v>0.77177191846960047</v>
      </c>
      <c r="BH29" s="34">
        <f t="shared" si="177"/>
        <v>0.75273066498606067</v>
      </c>
      <c r="BI29" s="34">
        <f t="shared" si="177"/>
        <v>0.69417726108831057</v>
      </c>
      <c r="BJ29" s="34">
        <f t="shared" si="177"/>
        <v>0.72322461273852867</v>
      </c>
      <c r="BK29" s="34">
        <f t="shared" si="177"/>
        <v>0.72240899043973617</v>
      </c>
      <c r="BL29" s="34">
        <f t="shared" si="177"/>
        <v>0.73426586900118562</v>
      </c>
      <c r="BM29" s="34">
        <f t="shared" si="177"/>
        <v>0.72925623209538093</v>
      </c>
      <c r="BN29" s="34">
        <f t="shared" si="177"/>
        <v>0.72781587662623637</v>
      </c>
      <c r="BO29" s="34">
        <f t="shared" si="177"/>
        <v>0.73277826649760036</v>
      </c>
      <c r="BP29" s="34">
        <f t="shared" si="177"/>
        <v>0.73854065428816784</v>
      </c>
      <c r="BQ29" s="34">
        <f t="shared" si="177"/>
        <v>0.6908207860563691</v>
      </c>
      <c r="BR29" s="34">
        <f t="shared" si="177"/>
        <v>0.71443736123729884</v>
      </c>
      <c r="BS29" s="34">
        <f t="shared" si="177"/>
        <v>0.72248615997529075</v>
      </c>
      <c r="BT29" s="34">
        <f t="shared" si="177"/>
        <v>0.73182559632841271</v>
      </c>
      <c r="BU29" s="34">
        <f t="shared" si="177"/>
        <v>0.69861119073068645</v>
      </c>
      <c r="BV29" s="34">
        <f t="shared" si="177"/>
        <v>0.72282242427072729</v>
      </c>
      <c r="BW29" s="34">
        <f t="shared" si="177"/>
        <v>0.69993017455127704</v>
      </c>
      <c r="BX29" s="34">
        <f t="shared" si="177"/>
        <v>0.72334373696790388</v>
      </c>
      <c r="BY29" s="34">
        <f t="shared" si="177"/>
        <v>0.75005005429391614</v>
      </c>
      <c r="BZ29" s="34">
        <f t="shared" si="177"/>
        <v>0.72102111451754891</v>
      </c>
      <c r="CA29" s="34">
        <f t="shared" si="177"/>
        <v>0.71008942457192159</v>
      </c>
      <c r="CB29" s="34">
        <f t="shared" si="177"/>
        <v>0.74855372315236612</v>
      </c>
      <c r="CC29" s="34">
        <f t="shared" si="177"/>
        <v>0.74387162432974296</v>
      </c>
      <c r="CD29" s="34">
        <f t="shared" si="177"/>
        <v>0.69762828190408976</v>
      </c>
      <c r="CE29" s="34">
        <f t="shared" si="177"/>
        <v>0.69772792934792505</v>
      </c>
      <c r="CF29" s="34">
        <f t="shared" si="177"/>
        <v>0.72463347068095652</v>
      </c>
      <c r="CG29" s="34">
        <f t="shared" si="177"/>
        <v>0.72221578608567039</v>
      </c>
      <c r="CH29" s="34">
        <f t="shared" si="177"/>
        <v>0.69967284672244157</v>
      </c>
      <c r="CI29" s="34">
        <f t="shared" si="177"/>
        <v>0.70989564548565809</v>
      </c>
      <c r="CJ29" s="34">
        <f t="shared" si="177"/>
        <v>0.73650089234966609</v>
      </c>
      <c r="CK29" s="34">
        <f t="shared" si="177"/>
        <v>0.7460958405452619</v>
      </c>
      <c r="CL29" s="34">
        <f t="shared" si="177"/>
        <v>0.69515612278151984</v>
      </c>
      <c r="CM29" s="34">
        <f t="shared" si="177"/>
        <v>0.69570694475397821</v>
      </c>
      <c r="CN29" s="34">
        <f t="shared" si="177"/>
        <v>0.66713638128264297</v>
      </c>
      <c r="CO29" s="34">
        <f t="shared" si="177"/>
        <v>0.71663968755841023</v>
      </c>
      <c r="CP29" s="34">
        <f t="shared" si="177"/>
        <v>0.70929414035157068</v>
      </c>
      <c r="CQ29" s="34">
        <f t="shared" si="177"/>
        <v>0.65351320629919818</v>
      </c>
      <c r="CR29" s="34">
        <f t="shared" si="177"/>
        <v>0.66335204182551732</v>
      </c>
      <c r="CS29" s="34">
        <f t="shared" si="177"/>
        <v>0.65335296708065094</v>
      </c>
      <c r="CT29" s="34">
        <f t="shared" si="177"/>
        <v>0.65670296449891974</v>
      </c>
      <c r="CU29" s="34">
        <f t="shared" si="177"/>
        <v>0.72077865316248757</v>
      </c>
    </row>
    <row r="31" spans="1:100" x14ac:dyDescent="0.25">
      <c r="C31" s="30">
        <f>+C18</f>
        <v>6942898749.0241222</v>
      </c>
      <c r="H31" s="30">
        <f>+H18</f>
        <v>6219902648.4438267</v>
      </c>
      <c r="L31" s="30">
        <f>+L18</f>
        <v>4644926750.6506157</v>
      </c>
      <c r="Q31" s="30">
        <f>+Q18</f>
        <v>3267847343.0147686</v>
      </c>
      <c r="U31" s="30">
        <f>+U18</f>
        <v>3615607947.8330059</v>
      </c>
      <c r="Y31" s="30">
        <f>+Y18</f>
        <v>4002874532.6851435</v>
      </c>
      <c r="AD31" s="30">
        <f>+AD18</f>
        <v>3521144740.7510133</v>
      </c>
      <c r="AH31" s="30">
        <f>+AH18</f>
        <v>3922631942.3048296</v>
      </c>
      <c r="AL31" s="30">
        <f>+AL18</f>
        <v>3490276149.2666292</v>
      </c>
      <c r="AQ31" s="30">
        <f>+AQ18</f>
        <v>4008800822.6509762</v>
      </c>
      <c r="AU31" s="30">
        <f>+AU18</f>
        <v>5310378732.82376</v>
      </c>
    </row>
  </sheetData>
  <pageMargins left="0.7" right="0.7" top="0.75" bottom="0.75" header="0.3" footer="0.3"/>
  <pageSetup paperSize="9" orientation="portrait" verticalDpi="599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V31"/>
  <sheetViews>
    <sheetView showGridLines="0" workbookViewId="0">
      <pane xSplit="2" ySplit="1" topLeftCell="C2" activePane="bottomRight" state="frozen"/>
      <selection activeCell="C4" sqref="C4:AU4"/>
      <selection pane="topRight" activeCell="C4" sqref="C4:AU4"/>
      <selection pane="bottomLeft" activeCell="C4" sqref="C4:AU4"/>
      <selection pane="bottomRight" activeCell="C14" sqref="C14:CU14"/>
    </sheetView>
  </sheetViews>
  <sheetFormatPr baseColWidth="10" defaultRowHeight="15" outlineLevelRow="1" x14ac:dyDescent="0.25"/>
  <cols>
    <col min="1" max="1" width="28.28515625" style="15" bestFit="1" customWidth="1"/>
    <col min="2" max="46" width="16.7109375" bestFit="1" customWidth="1"/>
    <col min="47" max="99" width="15.5703125" bestFit="1" customWidth="1"/>
    <col min="100" max="100" width="17.7109375" bestFit="1" customWidth="1"/>
  </cols>
  <sheetData>
    <row r="1" spans="1:99" s="15" customFormat="1" x14ac:dyDescent="0.25"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0" t="s">
        <v>39</v>
      </c>
      <c r="I1" s="20" t="s">
        <v>40</v>
      </c>
      <c r="J1" s="20" t="s">
        <v>41</v>
      </c>
      <c r="K1" s="20" t="s">
        <v>42</v>
      </c>
      <c r="L1" s="20" t="s">
        <v>43</v>
      </c>
      <c r="M1" s="20" t="s">
        <v>44</v>
      </c>
      <c r="N1" s="20" t="s">
        <v>45</v>
      </c>
      <c r="O1" s="20" t="s">
        <v>46</v>
      </c>
      <c r="P1" s="20" t="s">
        <v>47</v>
      </c>
      <c r="Q1" s="20" t="s">
        <v>48</v>
      </c>
      <c r="R1" s="20" t="s">
        <v>49</v>
      </c>
      <c r="S1" s="20" t="s">
        <v>50</v>
      </c>
      <c r="T1" s="20" t="s">
        <v>51</v>
      </c>
      <c r="U1" s="20" t="s">
        <v>52</v>
      </c>
      <c r="V1" s="20" t="s">
        <v>53</v>
      </c>
      <c r="W1" s="20" t="s">
        <v>54</v>
      </c>
      <c r="X1" s="20" t="s">
        <v>55</v>
      </c>
      <c r="Y1" s="20" t="s">
        <v>56</v>
      </c>
      <c r="Z1" s="20" t="s">
        <v>57</v>
      </c>
      <c r="AA1" s="20" t="s">
        <v>58</v>
      </c>
      <c r="AB1" s="20" t="s">
        <v>59</v>
      </c>
      <c r="AC1" s="20" t="s">
        <v>60</v>
      </c>
      <c r="AD1" s="20" t="s">
        <v>61</v>
      </c>
      <c r="AE1" s="20" t="s">
        <v>62</v>
      </c>
      <c r="AF1" s="20" t="s">
        <v>63</v>
      </c>
      <c r="AG1" s="20" t="s">
        <v>64</v>
      </c>
      <c r="AH1" s="20" t="s">
        <v>65</v>
      </c>
      <c r="AI1" s="20" t="s">
        <v>66</v>
      </c>
      <c r="AJ1" s="20" t="s">
        <v>67</v>
      </c>
      <c r="AK1" s="20" t="s">
        <v>68</v>
      </c>
      <c r="AL1" s="20" t="s">
        <v>69</v>
      </c>
      <c r="AM1" s="20" t="s">
        <v>70</v>
      </c>
      <c r="AN1" s="20" t="s">
        <v>71</v>
      </c>
      <c r="AO1" s="20" t="s">
        <v>72</v>
      </c>
      <c r="AP1" s="20" t="s">
        <v>73</v>
      </c>
      <c r="AQ1" s="20" t="s">
        <v>74</v>
      </c>
      <c r="AR1" s="20" t="s">
        <v>75</v>
      </c>
      <c r="AS1" s="20" t="s">
        <v>76</v>
      </c>
      <c r="AT1" s="20" t="s">
        <v>77</v>
      </c>
      <c r="AU1" s="20" t="s">
        <v>78</v>
      </c>
      <c r="AV1" s="20" t="s">
        <v>121</v>
      </c>
      <c r="AW1" s="20" t="s">
        <v>122</v>
      </c>
      <c r="AX1" s="20" t="s">
        <v>123</v>
      </c>
      <c r="AY1" s="20" t="s">
        <v>124</v>
      </c>
      <c r="AZ1" s="20" t="s">
        <v>125</v>
      </c>
      <c r="BA1" s="20" t="s">
        <v>126</v>
      </c>
      <c r="BB1" s="20" t="s">
        <v>33</v>
      </c>
      <c r="BC1" s="20" t="s">
        <v>34</v>
      </c>
      <c r="BD1" s="20" t="s">
        <v>35</v>
      </c>
      <c r="BE1" s="20" t="s">
        <v>36</v>
      </c>
      <c r="BF1" s="20" t="s">
        <v>37</v>
      </c>
      <c r="BG1" s="20" t="s">
        <v>38</v>
      </c>
      <c r="BH1" s="20" t="s">
        <v>39</v>
      </c>
      <c r="BI1" s="20" t="s">
        <v>40</v>
      </c>
      <c r="BJ1" s="20" t="s">
        <v>41</v>
      </c>
      <c r="BK1" s="20" t="s">
        <v>42</v>
      </c>
      <c r="BL1" s="20" t="s">
        <v>43</v>
      </c>
      <c r="BM1" s="20" t="s">
        <v>44</v>
      </c>
      <c r="BN1" s="20" t="s">
        <v>45</v>
      </c>
      <c r="BO1" s="20" t="s">
        <v>46</v>
      </c>
      <c r="BP1" s="20" t="s">
        <v>47</v>
      </c>
      <c r="BQ1" s="20" t="s">
        <v>48</v>
      </c>
      <c r="BR1" s="20" t="s">
        <v>49</v>
      </c>
      <c r="BS1" s="20" t="s">
        <v>50</v>
      </c>
      <c r="BT1" s="20" t="s">
        <v>51</v>
      </c>
      <c r="BU1" s="20" t="s">
        <v>52</v>
      </c>
      <c r="BV1" s="20" t="s">
        <v>53</v>
      </c>
      <c r="BW1" s="20" t="s">
        <v>54</v>
      </c>
      <c r="BX1" s="20" t="s">
        <v>55</v>
      </c>
      <c r="BY1" s="20" t="s">
        <v>56</v>
      </c>
      <c r="BZ1" s="20" t="s">
        <v>57</v>
      </c>
      <c r="CA1" s="20" t="s">
        <v>58</v>
      </c>
      <c r="CB1" s="20" t="s">
        <v>59</v>
      </c>
      <c r="CC1" s="20" t="s">
        <v>60</v>
      </c>
      <c r="CD1" s="20" t="s">
        <v>61</v>
      </c>
      <c r="CE1" s="20" t="s">
        <v>62</v>
      </c>
      <c r="CF1" s="20" t="s">
        <v>63</v>
      </c>
      <c r="CG1" s="20" t="s">
        <v>64</v>
      </c>
      <c r="CH1" s="20" t="s">
        <v>65</v>
      </c>
      <c r="CI1" s="20" t="s">
        <v>66</v>
      </c>
      <c r="CJ1" s="20" t="s">
        <v>67</v>
      </c>
      <c r="CK1" s="20" t="s">
        <v>68</v>
      </c>
      <c r="CL1" s="20" t="s">
        <v>69</v>
      </c>
      <c r="CM1" s="20" t="s">
        <v>70</v>
      </c>
      <c r="CN1" s="20" t="s">
        <v>71</v>
      </c>
      <c r="CO1" s="20" t="s">
        <v>72</v>
      </c>
      <c r="CP1" s="20" t="s">
        <v>73</v>
      </c>
      <c r="CQ1" s="20" t="s">
        <v>74</v>
      </c>
      <c r="CR1" s="20" t="s">
        <v>75</v>
      </c>
      <c r="CS1" s="20" t="s">
        <v>76</v>
      </c>
      <c r="CT1" s="20" t="s">
        <v>77</v>
      </c>
      <c r="CU1" s="20" t="s">
        <v>78</v>
      </c>
    </row>
    <row r="2" spans="1:99" s="15" customFormat="1" x14ac:dyDescent="0.25">
      <c r="A2" s="17" t="s">
        <v>18</v>
      </c>
      <c r="C2" s="11">
        <f>+Baseline!C2</f>
        <v>4300</v>
      </c>
      <c r="D2" s="11">
        <f>+Baseline!D2</f>
        <v>4300</v>
      </c>
      <c r="E2" s="11">
        <f>+Baseline!E2</f>
        <v>4300</v>
      </c>
      <c r="F2" s="11">
        <f>+Baseline!F2</f>
        <v>4300</v>
      </c>
      <c r="G2" s="11">
        <f>+Baseline!G2</f>
        <v>4300</v>
      </c>
      <c r="H2" s="11">
        <f>+Baseline!H2</f>
        <v>4300</v>
      </c>
      <c r="I2" s="11">
        <f>+Baseline!I2</f>
        <v>4300</v>
      </c>
      <c r="J2" s="11">
        <f>+Baseline!J2</f>
        <v>4300</v>
      </c>
      <c r="K2" s="11">
        <f>+Baseline!K2</f>
        <v>4300</v>
      </c>
      <c r="L2" s="11">
        <f>+Baseline!L2</f>
        <v>4300</v>
      </c>
      <c r="M2" s="11">
        <f>+Baseline!M2</f>
        <v>4300</v>
      </c>
      <c r="N2" s="11">
        <f>+Baseline!N2</f>
        <v>4300</v>
      </c>
      <c r="O2" s="11">
        <f>+Baseline!O2</f>
        <v>4300</v>
      </c>
      <c r="P2" s="11">
        <f>+Baseline!P2</f>
        <v>5768</v>
      </c>
      <c r="Q2" s="11">
        <f>+Baseline!Q2</f>
        <v>5768</v>
      </c>
      <c r="R2" s="11">
        <f>+Baseline!R2</f>
        <v>5768</v>
      </c>
      <c r="S2" s="11">
        <f>+Baseline!S2</f>
        <v>5768</v>
      </c>
      <c r="T2" s="11">
        <f>+Baseline!T2</f>
        <v>5768</v>
      </c>
      <c r="U2" s="11">
        <f>+Baseline!U2</f>
        <v>5768</v>
      </c>
      <c r="V2" s="11">
        <f>+Baseline!V2</f>
        <v>5768</v>
      </c>
      <c r="W2" s="11">
        <f>+Baseline!W2</f>
        <v>5768</v>
      </c>
      <c r="X2" s="11">
        <f>+Baseline!X2</f>
        <v>5768</v>
      </c>
      <c r="Y2" s="11">
        <f>+Baseline!Y2</f>
        <v>5768</v>
      </c>
      <c r="Z2" s="11">
        <f>+Baseline!Z2</f>
        <v>5768</v>
      </c>
      <c r="AA2" s="11">
        <f>+Baseline!AA2</f>
        <v>5768</v>
      </c>
      <c r="AB2" s="11">
        <f>+Baseline!AB2</f>
        <v>5768</v>
      </c>
      <c r="AC2" s="11">
        <f>+Baseline!AC2</f>
        <v>5768</v>
      </c>
      <c r="AD2" s="11">
        <f>+Baseline!AD2</f>
        <v>5768</v>
      </c>
      <c r="AE2" s="11">
        <f>+Baseline!AE2</f>
        <v>5768</v>
      </c>
      <c r="AF2" s="11">
        <f>+Baseline!AF2</f>
        <v>5768</v>
      </c>
      <c r="AG2" s="11">
        <f>+Baseline!AG2</f>
        <v>5768</v>
      </c>
      <c r="AH2" s="11">
        <f>+Baseline!AH2</f>
        <v>5768</v>
      </c>
      <c r="AI2" s="11">
        <f>+Baseline!AI2</f>
        <v>5768</v>
      </c>
      <c r="AJ2" s="11">
        <f>+Baseline!AJ2</f>
        <v>5768</v>
      </c>
      <c r="AK2" s="11">
        <f>+Baseline!AK2</f>
        <v>5768</v>
      </c>
      <c r="AL2" s="11">
        <f>+Baseline!AL2</f>
        <v>5768</v>
      </c>
      <c r="AM2" s="11">
        <f>+Baseline!AM2</f>
        <v>5768</v>
      </c>
      <c r="AN2" s="11">
        <f>+Baseline!AN2</f>
        <v>5768</v>
      </c>
      <c r="AO2" s="11">
        <f>+Baseline!AO2</f>
        <v>5768</v>
      </c>
      <c r="AP2" s="11">
        <f>+Baseline!AP2</f>
        <v>5768</v>
      </c>
      <c r="AQ2" s="11">
        <f>+Baseline!AQ2</f>
        <v>5768</v>
      </c>
      <c r="AR2" s="11">
        <f>+Baseline!AR2</f>
        <v>5768</v>
      </c>
      <c r="AS2" s="11">
        <f>+Baseline!AS2</f>
        <v>5768</v>
      </c>
      <c r="AT2" s="11">
        <f>+Baseline!AT2</f>
        <v>5768</v>
      </c>
      <c r="AU2" s="11">
        <f>+Baseline!AU2</f>
        <v>5768</v>
      </c>
      <c r="AV2" s="11">
        <f>+Baseline!AV2</f>
        <v>5768</v>
      </c>
      <c r="AW2" s="11">
        <f>+Baseline!AW2</f>
        <v>5768</v>
      </c>
      <c r="AX2" s="11">
        <f>+Baseline!AX2</f>
        <v>5768</v>
      </c>
      <c r="AY2" s="11">
        <f>+Baseline!AY2</f>
        <v>5768</v>
      </c>
      <c r="AZ2" s="11">
        <f>+Baseline!AZ2</f>
        <v>5768</v>
      </c>
      <c r="BA2" s="11">
        <f>+Baseline!BA2</f>
        <v>5768</v>
      </c>
      <c r="BB2" s="11">
        <f>+Baseline!BB2</f>
        <v>5768</v>
      </c>
      <c r="BC2" s="11">
        <f>+Baseline!BC2</f>
        <v>5768</v>
      </c>
      <c r="BD2" s="11">
        <f>+Baseline!BD2</f>
        <v>5768</v>
      </c>
      <c r="BE2" s="11">
        <f>+Baseline!BE2</f>
        <v>5768</v>
      </c>
      <c r="BF2" s="11">
        <f>+Baseline!BF2</f>
        <v>5768</v>
      </c>
      <c r="BG2" s="11">
        <f>+Baseline!BG2</f>
        <v>5768</v>
      </c>
      <c r="BH2" s="11">
        <f>+Baseline!BH2</f>
        <v>5768</v>
      </c>
      <c r="BI2" s="11">
        <f>+Baseline!BI2</f>
        <v>5768</v>
      </c>
      <c r="BJ2" s="11">
        <f>+Baseline!BJ2</f>
        <v>5768</v>
      </c>
      <c r="BK2" s="11">
        <f>+Baseline!BK2</f>
        <v>5768</v>
      </c>
      <c r="BL2" s="11">
        <f>+Baseline!BL2</f>
        <v>5768</v>
      </c>
      <c r="BM2" s="11">
        <f>+Baseline!BM2</f>
        <v>5768</v>
      </c>
      <c r="BN2" s="11">
        <f>+Baseline!BN2</f>
        <v>5768</v>
      </c>
      <c r="BO2" s="11">
        <f>+Baseline!BO2</f>
        <v>5768</v>
      </c>
      <c r="BP2" s="11">
        <f>+Baseline!BP2</f>
        <v>5768</v>
      </c>
      <c r="BQ2" s="11">
        <f>+Baseline!BQ2</f>
        <v>5768</v>
      </c>
      <c r="BR2" s="11">
        <f>+Baseline!BR2</f>
        <v>5768</v>
      </c>
      <c r="BS2" s="11">
        <f>+Baseline!BS2</f>
        <v>5768</v>
      </c>
      <c r="BT2" s="11">
        <f>+Baseline!BT2</f>
        <v>5768</v>
      </c>
      <c r="BU2" s="11">
        <f>+Baseline!BU2</f>
        <v>5768</v>
      </c>
      <c r="BV2" s="11">
        <f>+Baseline!BV2</f>
        <v>5768</v>
      </c>
      <c r="BW2" s="11">
        <f>+Baseline!BW2</f>
        <v>5768</v>
      </c>
      <c r="BX2" s="11">
        <f>+Baseline!BX2</f>
        <v>5768</v>
      </c>
      <c r="BY2" s="11">
        <f>+Baseline!BY2</f>
        <v>5768</v>
      </c>
      <c r="BZ2" s="11">
        <f>+Baseline!BZ2</f>
        <v>5768</v>
      </c>
      <c r="CA2" s="11">
        <f>+Baseline!CA2</f>
        <v>5768</v>
      </c>
      <c r="CB2" s="11">
        <f>+Baseline!CB2</f>
        <v>5768</v>
      </c>
      <c r="CC2" s="11">
        <f>+Baseline!CC2</f>
        <v>5768</v>
      </c>
      <c r="CD2" s="11">
        <f>+Baseline!CD2</f>
        <v>5768</v>
      </c>
      <c r="CE2" s="11">
        <f>+Baseline!CE2</f>
        <v>5768</v>
      </c>
      <c r="CF2" s="11">
        <f>+Baseline!CF2</f>
        <v>5768</v>
      </c>
      <c r="CG2" s="11">
        <f>+Baseline!CG2</f>
        <v>5768</v>
      </c>
      <c r="CH2" s="11">
        <f>+Baseline!CH2</f>
        <v>5768</v>
      </c>
      <c r="CI2" s="11">
        <f>+Baseline!CI2</f>
        <v>5768</v>
      </c>
      <c r="CJ2" s="11">
        <f>+Baseline!CJ2</f>
        <v>5768</v>
      </c>
      <c r="CK2" s="11">
        <f>+Baseline!CK2</f>
        <v>5768</v>
      </c>
      <c r="CL2" s="11">
        <f>+Baseline!CL2</f>
        <v>5768</v>
      </c>
      <c r="CM2" s="11">
        <f>+Baseline!CM2</f>
        <v>5768</v>
      </c>
      <c r="CN2" s="11">
        <f>+Baseline!CN2</f>
        <v>5768</v>
      </c>
      <c r="CO2" s="11">
        <f>+Baseline!CO2</f>
        <v>5768</v>
      </c>
      <c r="CP2" s="11">
        <f>+Baseline!CP2</f>
        <v>5768</v>
      </c>
      <c r="CQ2" s="11">
        <f>+Baseline!CQ2</f>
        <v>5768</v>
      </c>
      <c r="CR2" s="11">
        <f>+Baseline!CR2</f>
        <v>5768</v>
      </c>
      <c r="CS2" s="11">
        <f>+Baseline!CS2</f>
        <v>5768</v>
      </c>
      <c r="CT2" s="11">
        <f>+Baseline!CT2</f>
        <v>5768</v>
      </c>
      <c r="CU2" s="11">
        <f>+Baseline!CU2</f>
        <v>5768</v>
      </c>
    </row>
    <row r="3" spans="1:99" s="15" customFormat="1" x14ac:dyDescent="0.25">
      <c r="A3" s="17" t="s">
        <v>17</v>
      </c>
      <c r="C3" s="11">
        <f>+Baseline!C3</f>
        <v>4750</v>
      </c>
      <c r="D3" s="11">
        <f>+Baseline!D3</f>
        <v>4750</v>
      </c>
      <c r="E3" s="11">
        <f>+Baseline!E3</f>
        <v>4750</v>
      </c>
      <c r="F3" s="11">
        <f>+Baseline!F3</f>
        <v>4750</v>
      </c>
      <c r="G3" s="11">
        <f>+Baseline!G3</f>
        <v>4750</v>
      </c>
      <c r="H3" s="11">
        <f>+Baseline!H3</f>
        <v>4750</v>
      </c>
      <c r="I3" s="11">
        <f>+Baseline!I3</f>
        <v>4750</v>
      </c>
      <c r="J3" s="11">
        <f>+Baseline!J3</f>
        <v>4750</v>
      </c>
      <c r="K3" s="11">
        <f>+Baseline!K3</f>
        <v>4750</v>
      </c>
      <c r="L3" s="11">
        <f>+Baseline!L3</f>
        <v>4750</v>
      </c>
      <c r="M3" s="11">
        <f>+Baseline!M3</f>
        <v>4750</v>
      </c>
      <c r="N3" s="11">
        <f>+Baseline!N3</f>
        <v>4750</v>
      </c>
      <c r="O3" s="11">
        <f>+Baseline!O3</f>
        <v>4750</v>
      </c>
      <c r="P3" s="11">
        <f>+Baseline!P3</f>
        <v>4750</v>
      </c>
      <c r="Q3" s="11">
        <f>+Baseline!Q3</f>
        <v>4750</v>
      </c>
      <c r="R3" s="11">
        <f>+Baseline!R3</f>
        <v>4750</v>
      </c>
      <c r="S3" s="11">
        <f>+Baseline!S3</f>
        <v>4750</v>
      </c>
      <c r="T3" s="11">
        <f>+Baseline!T3</f>
        <v>4750</v>
      </c>
      <c r="U3" s="11">
        <f>+Baseline!U3</f>
        <v>4750</v>
      </c>
      <c r="V3" s="11">
        <f>+Baseline!V3</f>
        <v>4750</v>
      </c>
      <c r="W3" s="11">
        <f>+Baseline!W3</f>
        <v>4750</v>
      </c>
      <c r="X3" s="11">
        <f>+Baseline!X3</f>
        <v>4750</v>
      </c>
      <c r="Y3" s="11">
        <f>+Baseline!Y3</f>
        <v>4750</v>
      </c>
      <c r="Z3" s="11">
        <f>+Baseline!Z3</f>
        <v>4750</v>
      </c>
      <c r="AA3" s="11">
        <f>+Baseline!AA3</f>
        <v>4750</v>
      </c>
      <c r="AB3" s="11">
        <f>+Baseline!AB3</f>
        <v>4750</v>
      </c>
      <c r="AC3" s="11">
        <f>+Baseline!AC3</f>
        <v>4750</v>
      </c>
      <c r="AD3" s="11">
        <f>+Baseline!AD3</f>
        <v>4750</v>
      </c>
      <c r="AE3" s="11">
        <f>+Baseline!AE3</f>
        <v>4750</v>
      </c>
      <c r="AF3" s="11">
        <f>+Baseline!AF3</f>
        <v>4750</v>
      </c>
      <c r="AG3" s="11">
        <f>+Baseline!AG3</f>
        <v>4750</v>
      </c>
      <c r="AH3" s="11">
        <f>+Baseline!AH3</f>
        <v>4750</v>
      </c>
      <c r="AI3" s="11">
        <f>+Baseline!AI3</f>
        <v>4750</v>
      </c>
      <c r="AJ3" s="11">
        <f>+Baseline!AJ3</f>
        <v>4750</v>
      </c>
      <c r="AK3" s="11">
        <f>+Baseline!AK3</f>
        <v>4750</v>
      </c>
      <c r="AL3" s="11">
        <f>+Baseline!AL3</f>
        <v>4750</v>
      </c>
      <c r="AM3" s="11">
        <f>+Baseline!AM3</f>
        <v>4750</v>
      </c>
      <c r="AN3" s="11">
        <f>+Baseline!AN3</f>
        <v>4750</v>
      </c>
      <c r="AO3" s="11">
        <f>+Baseline!AO3</f>
        <v>4750</v>
      </c>
      <c r="AP3" s="11">
        <f>+Baseline!AP3</f>
        <v>4750</v>
      </c>
      <c r="AQ3" s="11">
        <f>+Baseline!AQ3</f>
        <v>4750</v>
      </c>
      <c r="AR3" s="11">
        <f>+Baseline!AR3</f>
        <v>4750</v>
      </c>
      <c r="AS3" s="11">
        <f>+Baseline!AS3</f>
        <v>4750</v>
      </c>
      <c r="AT3" s="11">
        <f>+Baseline!AT3</f>
        <v>4750</v>
      </c>
      <c r="AU3" s="11">
        <f>+Baseline!AU3</f>
        <v>4750</v>
      </c>
      <c r="AV3" s="11">
        <f>+Baseline!AV3</f>
        <v>4750</v>
      </c>
      <c r="AW3" s="11">
        <f>+Baseline!AW3</f>
        <v>4750</v>
      </c>
      <c r="AX3" s="11">
        <f>+Baseline!AX3</f>
        <v>4750</v>
      </c>
      <c r="AY3" s="11">
        <f>+Baseline!AY3</f>
        <v>4750</v>
      </c>
      <c r="AZ3" s="11">
        <f>+Baseline!AZ3</f>
        <v>4750</v>
      </c>
      <c r="BA3" s="11">
        <f>+Baseline!BA3</f>
        <v>4750</v>
      </c>
      <c r="BB3" s="11">
        <f>+Baseline!BB3</f>
        <v>4750</v>
      </c>
      <c r="BC3" s="11">
        <f>+Baseline!BC3</f>
        <v>4750</v>
      </c>
      <c r="BD3" s="11">
        <f>+Baseline!BD3</f>
        <v>4750</v>
      </c>
      <c r="BE3" s="11">
        <f>+Baseline!BE3</f>
        <v>4750</v>
      </c>
      <c r="BF3" s="11">
        <f>+Baseline!BF3</f>
        <v>4750</v>
      </c>
      <c r="BG3" s="11">
        <f>+Baseline!BG3</f>
        <v>4750</v>
      </c>
      <c r="BH3" s="11">
        <f>+Baseline!BH3</f>
        <v>4750</v>
      </c>
      <c r="BI3" s="11">
        <f>+Baseline!BI3</f>
        <v>4750</v>
      </c>
      <c r="BJ3" s="11">
        <f>+Baseline!BJ3</f>
        <v>4750</v>
      </c>
      <c r="BK3" s="11">
        <f>+Baseline!BK3</f>
        <v>4750</v>
      </c>
      <c r="BL3" s="11">
        <f>+Baseline!BL3</f>
        <v>4750</v>
      </c>
      <c r="BM3" s="11">
        <f>+Baseline!BM3</f>
        <v>4750</v>
      </c>
      <c r="BN3" s="11">
        <f>+Baseline!BN3</f>
        <v>4750</v>
      </c>
      <c r="BO3" s="11">
        <f>+Baseline!BO3</f>
        <v>4750</v>
      </c>
      <c r="BP3" s="11">
        <f>+Baseline!BP3</f>
        <v>4750</v>
      </c>
      <c r="BQ3" s="11">
        <f>+Baseline!BQ3</f>
        <v>4750</v>
      </c>
      <c r="BR3" s="11">
        <f>+Baseline!BR3</f>
        <v>4750</v>
      </c>
      <c r="BS3" s="11">
        <f>+Baseline!BS3</f>
        <v>4750</v>
      </c>
      <c r="BT3" s="11">
        <f>+Baseline!BT3</f>
        <v>4750</v>
      </c>
      <c r="BU3" s="11">
        <f>+Baseline!BU3</f>
        <v>4750</v>
      </c>
      <c r="BV3" s="11">
        <f>+Baseline!BV3</f>
        <v>4750</v>
      </c>
      <c r="BW3" s="11">
        <f>+Baseline!BW3</f>
        <v>4750</v>
      </c>
      <c r="BX3" s="11">
        <f>+Baseline!BX3</f>
        <v>4750</v>
      </c>
      <c r="BY3" s="11">
        <f>+Baseline!BY3</f>
        <v>4750</v>
      </c>
      <c r="BZ3" s="11">
        <f>+Baseline!BZ3</f>
        <v>4750</v>
      </c>
      <c r="CA3" s="11">
        <f>+Baseline!CA3</f>
        <v>4750</v>
      </c>
      <c r="CB3" s="11">
        <f>+Baseline!CB3</f>
        <v>4750</v>
      </c>
      <c r="CC3" s="11">
        <f>+Baseline!CC3</f>
        <v>4750</v>
      </c>
      <c r="CD3" s="11">
        <f>+Baseline!CD3</f>
        <v>4750</v>
      </c>
      <c r="CE3" s="11">
        <f>+Baseline!CE3</f>
        <v>4750</v>
      </c>
      <c r="CF3" s="11">
        <f>+Baseline!CF3</f>
        <v>4750</v>
      </c>
      <c r="CG3" s="11">
        <f>+Baseline!CG3</f>
        <v>4750</v>
      </c>
      <c r="CH3" s="11">
        <f>+Baseline!CH3</f>
        <v>4750</v>
      </c>
      <c r="CI3" s="11">
        <f>+Baseline!CI3</f>
        <v>4750</v>
      </c>
      <c r="CJ3" s="11">
        <f>+Baseline!CJ3</f>
        <v>4750</v>
      </c>
      <c r="CK3" s="11">
        <f>+Baseline!CK3</f>
        <v>4750</v>
      </c>
      <c r="CL3" s="11">
        <f>+Baseline!CL3</f>
        <v>4750</v>
      </c>
      <c r="CM3" s="11">
        <f>+Baseline!CM3</f>
        <v>4750</v>
      </c>
      <c r="CN3" s="11">
        <f>+Baseline!CN3</f>
        <v>4750</v>
      </c>
      <c r="CO3" s="11">
        <f>+Baseline!CO3</f>
        <v>4750</v>
      </c>
      <c r="CP3" s="11">
        <f>+Baseline!CP3</f>
        <v>4750</v>
      </c>
      <c r="CQ3" s="11">
        <f>+Baseline!CQ3</f>
        <v>4750</v>
      </c>
      <c r="CR3" s="11">
        <f>+Baseline!CR3</f>
        <v>4750</v>
      </c>
      <c r="CS3" s="11">
        <f>+Baseline!CS3</f>
        <v>4750</v>
      </c>
      <c r="CT3" s="11">
        <f>+Baseline!CT3</f>
        <v>4750</v>
      </c>
      <c r="CU3" s="11">
        <f>+Baseline!CU3</f>
        <v>4750</v>
      </c>
    </row>
    <row r="4" spans="1:99" s="15" customFormat="1" x14ac:dyDescent="0.25">
      <c r="A4" s="18" t="s">
        <v>26</v>
      </c>
      <c r="C4" s="11">
        <f>+Baseline!C4*(1+Parámetros!$B$8)</f>
        <v>411670.42059280653</v>
      </c>
      <c r="D4" s="11">
        <f>+Baseline!D4*(1+Parámetros!$B$8)</f>
        <v>378856.2315620734</v>
      </c>
      <c r="E4" s="11">
        <f>+Baseline!E4*(1+Parámetros!$B$8)</f>
        <v>374289.04551066365</v>
      </c>
      <c r="F4" s="11">
        <f>+Baseline!F4*(1+Parámetros!$B$8)</f>
        <v>401566.50002423988</v>
      </c>
      <c r="G4" s="11">
        <f>+Baseline!G4*(1+Parámetros!$B$8)</f>
        <v>356322.88946884254</v>
      </c>
      <c r="H4" s="11">
        <f>+Baseline!H4*(1+Parámetros!$B$8)</f>
        <v>365336.51781689079</v>
      </c>
      <c r="I4" s="11">
        <f>+Baseline!I4*(1+Parámetros!$B$8)</f>
        <v>396152.41727864026</v>
      </c>
      <c r="J4" s="11">
        <f>+Baseline!J4*(1+Parámetros!$B$8)</f>
        <v>380241.48398199253</v>
      </c>
      <c r="K4" s="11">
        <f>+Baseline!K4*(1+Parámetros!$B$8)</f>
        <v>380670.78848590364</v>
      </c>
      <c r="L4" s="11">
        <f>+Baseline!L4*(1+Parámetros!$B$8)</f>
        <v>374523.74079988175</v>
      </c>
      <c r="M4" s="11">
        <f>+Baseline!M4*(1+Parámetros!$B$8)</f>
        <v>377096.53739926103</v>
      </c>
      <c r="N4" s="11">
        <f>+Baseline!N4*(1+Parámetros!$B$8)</f>
        <v>377842.81551366037</v>
      </c>
      <c r="O4" s="11">
        <f>+Baseline!O4*(1+Parámetros!$B$8)</f>
        <v>375284.05600017961</v>
      </c>
      <c r="P4" s="11">
        <f>+Baseline!P4*(1+Parámetros!$B$8)</f>
        <v>372355.9406016111</v>
      </c>
      <c r="Q4" s="11">
        <f>+Baseline!Q4*(1+Parámetros!$B$8)</f>
        <v>398077.1938983908</v>
      </c>
      <c r="R4" s="11">
        <f>+Baseline!R4*(1+Parámetros!$B$8)</f>
        <v>384918.2796427962</v>
      </c>
      <c r="S4" s="11">
        <f>+Baseline!S4*(1+Parámetros!$B$8)</f>
        <v>380630.12862337055</v>
      </c>
      <c r="T4" s="11">
        <f>+Baseline!T4*(1+Parámetros!$B$8)</f>
        <v>375772.59032709687</v>
      </c>
      <c r="U4" s="11">
        <f>+Baseline!U4*(1+Parámetros!$B$8)</f>
        <v>393638.12611185625</v>
      </c>
      <c r="V4" s="11">
        <f>+Baseline!V4*(1+Parámetros!$B$8)</f>
        <v>380453.05564150697</v>
      </c>
      <c r="W4" s="11">
        <f>+Baseline!W4*(1+Parámetros!$B$8)</f>
        <v>392896.33451837051</v>
      </c>
      <c r="X4" s="11">
        <f>+Baseline!X4*(1+Parámetros!$B$8)</f>
        <v>380178.86372077937</v>
      </c>
      <c r="Y4" s="11">
        <f>+Baseline!Y4*(1+Parámetros!$B$8)</f>
        <v>366642.19731159159</v>
      </c>
      <c r="Z4" s="11">
        <f>+Baseline!Z4*(1+Parámetros!$B$8)</f>
        <v>381403.53238338733</v>
      </c>
      <c r="AA4" s="11">
        <f>+Baseline!AA4*(1+Parámetros!$B$8)</f>
        <v>387275.16631554416</v>
      </c>
      <c r="AB4" s="11">
        <f>+Baseline!AB4*(1+Parámetros!$B$8)</f>
        <v>367375.10147154058</v>
      </c>
      <c r="AC4" s="11">
        <f>+Baseline!AC4*(1+Parámetros!$B$8)</f>
        <v>369687.44472244877</v>
      </c>
      <c r="AD4" s="11">
        <f>+Baseline!AD4*(1+Parámetros!$B$8)</f>
        <v>394192.73434474535</v>
      </c>
      <c r="AE4" s="11">
        <f>+Baseline!AE4*(1+Parámetros!$B$8)</f>
        <v>394136.4369017111</v>
      </c>
      <c r="AF4" s="11">
        <f>+Baseline!AF4*(1+Parámetros!$B$8)</f>
        <v>379502.20508248883</v>
      </c>
      <c r="AG4" s="11">
        <f>+Baseline!AG4*(1+Parámetros!$B$8)</f>
        <v>380772.62405252806</v>
      </c>
      <c r="AH4" s="11">
        <f>+Baseline!AH4*(1+Parámetros!$B$8)</f>
        <v>393040.83513918583</v>
      </c>
      <c r="AI4" s="11">
        <f>+Baseline!AI4*(1+Parámetros!$B$8)</f>
        <v>387380.88020228007</v>
      </c>
      <c r="AJ4" s="11">
        <f>+Baseline!AJ4*(1+Parámetros!$B$8)</f>
        <v>373387.1918643096</v>
      </c>
      <c r="AK4" s="11">
        <f>+Baseline!AK4*(1+Parámetros!$B$8)</f>
        <v>368585.35466304765</v>
      </c>
      <c r="AL4" s="11">
        <f>+Baseline!AL4*(1+Parámetros!$B$8)</f>
        <v>395594.5880180783</v>
      </c>
      <c r="AM4" s="11">
        <f>+Baseline!AM4*(1+Parámetros!$B$8)</f>
        <v>395281.3782781022</v>
      </c>
      <c r="AN4" s="11">
        <f>+Baseline!AN4*(1+Parámetros!$B$8)</f>
        <v>412209.56871109671</v>
      </c>
      <c r="AO4" s="11">
        <f>+Baseline!AO4*(1+Parámetros!$B$8)</f>
        <v>383735.37605337542</v>
      </c>
      <c r="AP4" s="11">
        <f>+Baseline!AP4*(1+Parámetros!$B$8)</f>
        <v>387709.39213411906</v>
      </c>
      <c r="AQ4" s="11">
        <f>+Baseline!AQ4*(1+Parámetros!$B$8)</f>
        <v>420802.51378133078</v>
      </c>
      <c r="AR4" s="11">
        <f>+Baseline!AR4*(1+Parámetros!$B$8)</f>
        <v>414561.17213902198</v>
      </c>
      <c r="AS4" s="11">
        <f>+Baseline!AS4*(1+Parámetros!$B$8)</f>
        <v>420905.71843389753</v>
      </c>
      <c r="AT4" s="11">
        <f>+Baseline!AT4*(1+Parámetros!$B$8)</f>
        <v>418758.57863658597</v>
      </c>
      <c r="AU4" s="11">
        <f>+Baseline!AU4*(1+Parámetros!$B$8)</f>
        <v>381531.83198948851</v>
      </c>
      <c r="AV4" s="11">
        <f>+Baseline!AV4*(1+Parámetros!$B$8)</f>
        <v>411670.42059280653</v>
      </c>
      <c r="AW4" s="11">
        <f>+Baseline!AW4*(1+Parámetros!$B$8)</f>
        <v>378856.2315620734</v>
      </c>
      <c r="AX4" s="11">
        <f>+Baseline!AX4*(1+Parámetros!$B$8)</f>
        <v>374289.04551066365</v>
      </c>
      <c r="AY4" s="11">
        <f>+Baseline!AY4*(1+Parámetros!$B$8)</f>
        <v>401566.50002423988</v>
      </c>
      <c r="AZ4" s="11">
        <f>+Baseline!AZ4*(1+Parámetros!$B$8)</f>
        <v>356322.88946884254</v>
      </c>
      <c r="BA4" s="11">
        <f>+Baseline!BA4*(1+Parámetros!$B$8)</f>
        <v>365336.51781689079</v>
      </c>
      <c r="BB4" s="11">
        <f>+Baseline!BB4*(1+Parámetros!$B$8)</f>
        <v>396152.41727864026</v>
      </c>
      <c r="BC4" s="11">
        <f>+Baseline!BC4*(1+Parámetros!$B$8)</f>
        <v>411670.42059280653</v>
      </c>
      <c r="BD4" s="11">
        <f>+Baseline!BD4*(1+Parámetros!$B$8)</f>
        <v>378856.2315620734</v>
      </c>
      <c r="BE4" s="11">
        <f>+Baseline!BE4*(1+Parámetros!$B$8)</f>
        <v>374289.04551066365</v>
      </c>
      <c r="BF4" s="11">
        <f>+Baseline!BF4*(1+Parámetros!$B$8)</f>
        <v>401566.50002423988</v>
      </c>
      <c r="BG4" s="11">
        <f>+Baseline!BG4*(1+Parámetros!$B$8)</f>
        <v>356322.88946884254</v>
      </c>
      <c r="BH4" s="11">
        <f>+Baseline!BH4*(1+Parámetros!$B$8)</f>
        <v>365336.51781689079</v>
      </c>
      <c r="BI4" s="11">
        <f>+Baseline!BI4*(1+Parámetros!$B$8)</f>
        <v>396152.41727864026</v>
      </c>
      <c r="BJ4" s="11">
        <f>+Baseline!BJ4*(1+Parámetros!$B$8)</f>
        <v>380241.48398199253</v>
      </c>
      <c r="BK4" s="11">
        <f>+Baseline!BK4*(1+Parámetros!$B$8)</f>
        <v>380670.78848590364</v>
      </c>
      <c r="BL4" s="11">
        <f>+Baseline!BL4*(1+Parámetros!$B$8)</f>
        <v>374523.74079988175</v>
      </c>
      <c r="BM4" s="11">
        <f>+Baseline!BM4*(1+Parámetros!$B$8)</f>
        <v>377096.53739926103</v>
      </c>
      <c r="BN4" s="11">
        <f>+Baseline!BN4*(1+Parámetros!$B$8)</f>
        <v>377842.81551366037</v>
      </c>
      <c r="BO4" s="11">
        <f>+Baseline!BO4*(1+Parámetros!$B$8)</f>
        <v>375284.05600017961</v>
      </c>
      <c r="BP4" s="11">
        <f>+Baseline!BP4*(1+Parámetros!$B$8)</f>
        <v>372355.9406016111</v>
      </c>
      <c r="BQ4" s="11">
        <f>+Baseline!BQ4*(1+Parámetros!$B$8)</f>
        <v>398077.1938983908</v>
      </c>
      <c r="BR4" s="11">
        <f>+Baseline!BR4*(1+Parámetros!$B$8)</f>
        <v>384918.2796427962</v>
      </c>
      <c r="BS4" s="11">
        <f>+Baseline!BS4*(1+Parámetros!$B$8)</f>
        <v>380630.12862337055</v>
      </c>
      <c r="BT4" s="11">
        <f>+Baseline!BT4*(1+Parámetros!$B$8)</f>
        <v>375772.59032709687</v>
      </c>
      <c r="BU4" s="11">
        <f>+Baseline!BU4*(1+Parámetros!$B$8)</f>
        <v>393638.12611185625</v>
      </c>
      <c r="BV4" s="11">
        <f>+Baseline!BV4*(1+Parámetros!$B$8)</f>
        <v>380453.05564150697</v>
      </c>
      <c r="BW4" s="11">
        <f>+Baseline!BW4*(1+Parámetros!$B$8)</f>
        <v>392896.33451837051</v>
      </c>
      <c r="BX4" s="11">
        <f>+Baseline!BX4*(1+Parámetros!$B$8)</f>
        <v>380178.86372077937</v>
      </c>
      <c r="BY4" s="11">
        <f>+Baseline!BY4*(1+Parámetros!$B$8)</f>
        <v>366642.19731159159</v>
      </c>
      <c r="BZ4" s="11">
        <f>+Baseline!BZ4*(1+Parámetros!$B$8)</f>
        <v>381403.53238338733</v>
      </c>
      <c r="CA4" s="11">
        <f>+Baseline!CA4*(1+Parámetros!$B$8)</f>
        <v>387275.16631554416</v>
      </c>
      <c r="CB4" s="11">
        <f>+Baseline!CB4*(1+Parámetros!$B$8)</f>
        <v>367375.10147154058</v>
      </c>
      <c r="CC4" s="11">
        <f>+Baseline!CC4*(1+Parámetros!$B$8)</f>
        <v>369687.44472244877</v>
      </c>
      <c r="CD4" s="11">
        <f>+Baseline!CD4*(1+Parámetros!$B$8)</f>
        <v>394192.73434474535</v>
      </c>
      <c r="CE4" s="11">
        <f>+Baseline!CE4*(1+Parámetros!$B$8)</f>
        <v>394136.4369017111</v>
      </c>
      <c r="CF4" s="11">
        <f>+Baseline!CF4*(1+Parámetros!$B$8)</f>
        <v>379502.20508248883</v>
      </c>
      <c r="CG4" s="11">
        <f>+Baseline!CG4*(1+Parámetros!$B$8)</f>
        <v>380772.62405252806</v>
      </c>
      <c r="CH4" s="11">
        <f>+Baseline!CH4*(1+Parámetros!$B$8)</f>
        <v>393040.83513918583</v>
      </c>
      <c r="CI4" s="11">
        <f>+Baseline!CI4*(1+Parámetros!$B$8)</f>
        <v>387380.88020228007</v>
      </c>
      <c r="CJ4" s="11">
        <f>+Baseline!CJ4*(1+Parámetros!$B$8)</f>
        <v>373387.1918643096</v>
      </c>
      <c r="CK4" s="11">
        <f>+Baseline!CK4*(1+Parámetros!$B$8)</f>
        <v>368585.35466304765</v>
      </c>
      <c r="CL4" s="11">
        <f>+Baseline!CL4*(1+Parámetros!$B$8)</f>
        <v>395594.5880180783</v>
      </c>
      <c r="CM4" s="11">
        <f>+Baseline!CM4*(1+Parámetros!$B$8)</f>
        <v>395281.3782781022</v>
      </c>
      <c r="CN4" s="11">
        <f>+Baseline!CN4*(1+Parámetros!$B$8)</f>
        <v>412209.56871109671</v>
      </c>
      <c r="CO4" s="11">
        <f>+Baseline!CO4*(1+Parámetros!$B$8)</f>
        <v>383735.37605337542</v>
      </c>
      <c r="CP4" s="11">
        <f>+Baseline!CP4*(1+Parámetros!$B$8)</f>
        <v>387709.39213411906</v>
      </c>
      <c r="CQ4" s="11">
        <f>+Baseline!CQ4*(1+Parámetros!$B$8)</f>
        <v>420802.51378133078</v>
      </c>
      <c r="CR4" s="11">
        <f>+Baseline!CR4*(1+Parámetros!$B$8)</f>
        <v>414561.17213902198</v>
      </c>
      <c r="CS4" s="11">
        <f>+Baseline!CS4*(1+Parámetros!$B$8)</f>
        <v>420905.71843389753</v>
      </c>
      <c r="CT4" s="11">
        <f>+Baseline!CT4*(1+Parámetros!$B$8)</f>
        <v>418758.57863658597</v>
      </c>
      <c r="CU4" s="11">
        <f>+Baseline!CU4*(1+Parámetros!$B$8)</f>
        <v>381531.83198948851</v>
      </c>
    </row>
    <row r="5" spans="1:99" s="15" customFormat="1" x14ac:dyDescent="0.25">
      <c r="A5" s="18" t="s">
        <v>21</v>
      </c>
      <c r="C5" s="11">
        <f>+C4-C6</f>
        <v>66670.420592806535</v>
      </c>
      <c r="D5" s="11">
        <f t="shared" ref="D5:BO5" si="0">+D4-D6</f>
        <v>33856.231562073401</v>
      </c>
      <c r="E5" s="11">
        <f t="shared" si="0"/>
        <v>29289.045510663651</v>
      </c>
      <c r="F5" s="11">
        <f t="shared" si="0"/>
        <v>56566.500024239882</v>
      </c>
      <c r="G5" s="11">
        <f t="shared" si="0"/>
        <v>11322.889468842535</v>
      </c>
      <c r="H5" s="11">
        <f t="shared" si="0"/>
        <v>20336.517816890788</v>
      </c>
      <c r="I5" s="11">
        <f t="shared" si="0"/>
        <v>51152.417278640263</v>
      </c>
      <c r="J5" s="11">
        <f t="shared" si="0"/>
        <v>35241.483981992526</v>
      </c>
      <c r="K5" s="11">
        <f t="shared" si="0"/>
        <v>35670.788485903642</v>
      </c>
      <c r="L5" s="11">
        <f t="shared" si="0"/>
        <v>29523.740799881751</v>
      </c>
      <c r="M5" s="11">
        <f t="shared" si="0"/>
        <v>32096.537399261026</v>
      </c>
      <c r="N5" s="11">
        <f t="shared" si="0"/>
        <v>32842.815513660375</v>
      </c>
      <c r="O5" s="11">
        <f t="shared" si="0"/>
        <v>30284.056000179611</v>
      </c>
      <c r="P5" s="11">
        <f t="shared" si="0"/>
        <v>27355.940601611102</v>
      </c>
      <c r="Q5" s="11">
        <f t="shared" si="0"/>
        <v>53077.193898390804</v>
      </c>
      <c r="R5" s="11">
        <f t="shared" si="0"/>
        <v>39918.279642796202</v>
      </c>
      <c r="S5" s="11">
        <f t="shared" si="0"/>
        <v>35630.128623370547</v>
      </c>
      <c r="T5" s="11">
        <f t="shared" si="0"/>
        <v>30772.59032709687</v>
      </c>
      <c r="U5" s="11">
        <f t="shared" si="0"/>
        <v>48638.126111856254</v>
      </c>
      <c r="V5" s="11">
        <f t="shared" si="0"/>
        <v>35453.055641506973</v>
      </c>
      <c r="W5" s="11">
        <f t="shared" si="0"/>
        <v>47896.33451837051</v>
      </c>
      <c r="X5" s="11">
        <f t="shared" si="0"/>
        <v>35178.863720779365</v>
      </c>
      <c r="Y5" s="11">
        <f t="shared" si="0"/>
        <v>21642.19731159159</v>
      </c>
      <c r="Z5" s="11">
        <f t="shared" si="0"/>
        <v>36403.532383387326</v>
      </c>
      <c r="AA5" s="11">
        <f t="shared" si="0"/>
        <v>42275.166315544164</v>
      </c>
      <c r="AB5" s="11">
        <f t="shared" si="0"/>
        <v>22375.101471540576</v>
      </c>
      <c r="AC5" s="11">
        <f t="shared" si="0"/>
        <v>24687.444722448767</v>
      </c>
      <c r="AD5" s="11">
        <f t="shared" si="0"/>
        <v>49192.734344745346</v>
      </c>
      <c r="AE5" s="11">
        <f t="shared" si="0"/>
        <v>49136.436901711102</v>
      </c>
      <c r="AF5" s="11">
        <f t="shared" si="0"/>
        <v>34502.205082488828</v>
      </c>
      <c r="AG5" s="11">
        <f t="shared" si="0"/>
        <v>35772.624052528059</v>
      </c>
      <c r="AH5" s="11">
        <f t="shared" si="0"/>
        <v>48040.83513918583</v>
      </c>
      <c r="AI5" s="11">
        <f t="shared" si="0"/>
        <v>42380.880202280066</v>
      </c>
      <c r="AJ5" s="11">
        <f t="shared" si="0"/>
        <v>28387.1918643096</v>
      </c>
      <c r="AK5" s="11">
        <f t="shared" si="0"/>
        <v>23585.354663047649</v>
      </c>
      <c r="AL5" s="11">
        <f t="shared" si="0"/>
        <v>50594.588018078299</v>
      </c>
      <c r="AM5" s="11">
        <f t="shared" si="0"/>
        <v>50281.378278102202</v>
      </c>
      <c r="AN5" s="11">
        <f t="shared" si="0"/>
        <v>67209.568711096712</v>
      </c>
      <c r="AO5" s="11">
        <f t="shared" si="0"/>
        <v>38735.376053375425</v>
      </c>
      <c r="AP5" s="11">
        <f t="shared" si="0"/>
        <v>42709.392134119058</v>
      </c>
      <c r="AQ5" s="11">
        <f t="shared" si="0"/>
        <v>75802.513781330781</v>
      </c>
      <c r="AR5" s="11">
        <f t="shared" si="0"/>
        <v>69561.172139021975</v>
      </c>
      <c r="AS5" s="11">
        <f t="shared" si="0"/>
        <v>75905.718433897535</v>
      </c>
      <c r="AT5" s="11">
        <f t="shared" si="0"/>
        <v>73758.578636585968</v>
      </c>
      <c r="AU5" s="11">
        <f t="shared" si="0"/>
        <v>36531.831989488506</v>
      </c>
      <c r="AV5" s="11">
        <f t="shared" si="0"/>
        <v>66670.420592806535</v>
      </c>
      <c r="AW5" s="11">
        <f t="shared" si="0"/>
        <v>33856.231562073401</v>
      </c>
      <c r="AX5" s="11">
        <f t="shared" si="0"/>
        <v>29289.045510663651</v>
      </c>
      <c r="AY5" s="11">
        <f t="shared" si="0"/>
        <v>56566.500024239882</v>
      </c>
      <c r="AZ5" s="11">
        <f t="shared" si="0"/>
        <v>11322.889468842535</v>
      </c>
      <c r="BA5" s="11">
        <f t="shared" si="0"/>
        <v>20336.517816890788</v>
      </c>
      <c r="BB5" s="11">
        <f t="shared" si="0"/>
        <v>51152.417278640263</v>
      </c>
      <c r="BC5" s="11">
        <f t="shared" si="0"/>
        <v>66670.420592806535</v>
      </c>
      <c r="BD5" s="11">
        <f t="shared" si="0"/>
        <v>33856.231562073401</v>
      </c>
      <c r="BE5" s="11">
        <f t="shared" si="0"/>
        <v>29289.045510663651</v>
      </c>
      <c r="BF5" s="11">
        <f t="shared" si="0"/>
        <v>56566.500024239882</v>
      </c>
      <c r="BG5" s="11">
        <f t="shared" si="0"/>
        <v>11322.889468842535</v>
      </c>
      <c r="BH5" s="11">
        <f t="shared" si="0"/>
        <v>20336.517816890788</v>
      </c>
      <c r="BI5" s="11">
        <f t="shared" si="0"/>
        <v>51152.417278640263</v>
      </c>
      <c r="BJ5" s="11">
        <f t="shared" si="0"/>
        <v>35241.483981992526</v>
      </c>
      <c r="BK5" s="11">
        <f t="shared" si="0"/>
        <v>35670.788485903642</v>
      </c>
      <c r="BL5" s="11">
        <f t="shared" si="0"/>
        <v>29523.740799881751</v>
      </c>
      <c r="BM5" s="11">
        <f t="shared" si="0"/>
        <v>32096.537399261026</v>
      </c>
      <c r="BN5" s="11">
        <f t="shared" si="0"/>
        <v>32842.815513660375</v>
      </c>
      <c r="BO5" s="11">
        <f t="shared" si="0"/>
        <v>30284.056000179611</v>
      </c>
      <c r="BP5" s="11">
        <f t="shared" ref="BP5:CU5" si="1">+BP4-BP6</f>
        <v>27355.940601611102</v>
      </c>
      <c r="BQ5" s="11">
        <f t="shared" si="1"/>
        <v>53077.193898390804</v>
      </c>
      <c r="BR5" s="11">
        <f t="shared" si="1"/>
        <v>39918.279642796202</v>
      </c>
      <c r="BS5" s="11">
        <f t="shared" si="1"/>
        <v>35630.128623370547</v>
      </c>
      <c r="BT5" s="11">
        <f t="shared" si="1"/>
        <v>30772.59032709687</v>
      </c>
      <c r="BU5" s="11">
        <f t="shared" si="1"/>
        <v>48638.126111856254</v>
      </c>
      <c r="BV5" s="11">
        <f t="shared" si="1"/>
        <v>35453.055641506973</v>
      </c>
      <c r="BW5" s="11">
        <f t="shared" si="1"/>
        <v>47896.33451837051</v>
      </c>
      <c r="BX5" s="11">
        <f t="shared" si="1"/>
        <v>35178.863720779365</v>
      </c>
      <c r="BY5" s="11">
        <f t="shared" si="1"/>
        <v>21642.19731159159</v>
      </c>
      <c r="BZ5" s="11">
        <f t="shared" si="1"/>
        <v>36403.532383387326</v>
      </c>
      <c r="CA5" s="11">
        <f t="shared" si="1"/>
        <v>42275.166315544164</v>
      </c>
      <c r="CB5" s="11">
        <f t="shared" si="1"/>
        <v>22375.101471540576</v>
      </c>
      <c r="CC5" s="11">
        <f t="shared" si="1"/>
        <v>24687.444722448767</v>
      </c>
      <c r="CD5" s="11">
        <f t="shared" si="1"/>
        <v>49192.734344745346</v>
      </c>
      <c r="CE5" s="11">
        <f t="shared" si="1"/>
        <v>49136.436901711102</v>
      </c>
      <c r="CF5" s="11">
        <f t="shared" si="1"/>
        <v>34502.205082488828</v>
      </c>
      <c r="CG5" s="11">
        <f t="shared" si="1"/>
        <v>35772.624052528059</v>
      </c>
      <c r="CH5" s="11">
        <f t="shared" si="1"/>
        <v>48040.83513918583</v>
      </c>
      <c r="CI5" s="11">
        <f t="shared" si="1"/>
        <v>42380.880202280066</v>
      </c>
      <c r="CJ5" s="11">
        <f t="shared" si="1"/>
        <v>28387.1918643096</v>
      </c>
      <c r="CK5" s="11">
        <f t="shared" si="1"/>
        <v>23585.354663047649</v>
      </c>
      <c r="CL5" s="11">
        <f t="shared" si="1"/>
        <v>50594.588018078299</v>
      </c>
      <c r="CM5" s="11">
        <f t="shared" si="1"/>
        <v>50281.378278102202</v>
      </c>
      <c r="CN5" s="11">
        <f t="shared" si="1"/>
        <v>67209.568711096712</v>
      </c>
      <c r="CO5" s="11">
        <f t="shared" si="1"/>
        <v>38735.376053375425</v>
      </c>
      <c r="CP5" s="11">
        <f t="shared" si="1"/>
        <v>42709.392134119058</v>
      </c>
      <c r="CQ5" s="11">
        <f t="shared" si="1"/>
        <v>75802.513781330781</v>
      </c>
      <c r="CR5" s="11">
        <f t="shared" si="1"/>
        <v>69561.172139021975</v>
      </c>
      <c r="CS5" s="11">
        <f t="shared" si="1"/>
        <v>75905.718433897535</v>
      </c>
      <c r="CT5" s="11">
        <f t="shared" si="1"/>
        <v>73758.578636585968</v>
      </c>
      <c r="CU5" s="11">
        <f t="shared" si="1"/>
        <v>36531.831989488506</v>
      </c>
    </row>
    <row r="6" spans="1:99" s="15" customFormat="1" x14ac:dyDescent="0.25">
      <c r="A6" s="18" t="s">
        <v>22</v>
      </c>
      <c r="C6" s="11">
        <f>+C14</f>
        <v>345000</v>
      </c>
      <c r="D6" s="11">
        <f t="shared" ref="D6:BO6" si="2">+D14</f>
        <v>345000</v>
      </c>
      <c r="E6" s="11">
        <f t="shared" si="2"/>
        <v>345000</v>
      </c>
      <c r="F6" s="11">
        <f t="shared" si="2"/>
        <v>345000</v>
      </c>
      <c r="G6" s="11">
        <f t="shared" si="2"/>
        <v>345000</v>
      </c>
      <c r="H6" s="11">
        <f t="shared" si="2"/>
        <v>345000</v>
      </c>
      <c r="I6" s="11">
        <f t="shared" si="2"/>
        <v>345000</v>
      </c>
      <c r="J6" s="11">
        <f t="shared" si="2"/>
        <v>345000</v>
      </c>
      <c r="K6" s="11">
        <f t="shared" si="2"/>
        <v>345000</v>
      </c>
      <c r="L6" s="11">
        <f t="shared" si="2"/>
        <v>345000</v>
      </c>
      <c r="M6" s="11">
        <f t="shared" si="2"/>
        <v>345000</v>
      </c>
      <c r="N6" s="11">
        <f t="shared" si="2"/>
        <v>345000</v>
      </c>
      <c r="O6" s="11">
        <f t="shared" si="2"/>
        <v>345000</v>
      </c>
      <c r="P6" s="11">
        <f t="shared" si="2"/>
        <v>345000</v>
      </c>
      <c r="Q6" s="11">
        <f t="shared" si="2"/>
        <v>345000</v>
      </c>
      <c r="R6" s="11">
        <f t="shared" si="2"/>
        <v>345000</v>
      </c>
      <c r="S6" s="11">
        <f t="shared" si="2"/>
        <v>345000</v>
      </c>
      <c r="T6" s="11">
        <f t="shared" si="2"/>
        <v>345000</v>
      </c>
      <c r="U6" s="11">
        <f t="shared" si="2"/>
        <v>345000</v>
      </c>
      <c r="V6" s="11">
        <f t="shared" si="2"/>
        <v>345000</v>
      </c>
      <c r="W6" s="11">
        <f t="shared" si="2"/>
        <v>345000</v>
      </c>
      <c r="X6" s="11">
        <f t="shared" si="2"/>
        <v>345000</v>
      </c>
      <c r="Y6" s="11">
        <f t="shared" si="2"/>
        <v>345000</v>
      </c>
      <c r="Z6" s="11">
        <f t="shared" si="2"/>
        <v>345000</v>
      </c>
      <c r="AA6" s="11">
        <f t="shared" si="2"/>
        <v>345000</v>
      </c>
      <c r="AB6" s="11">
        <f t="shared" si="2"/>
        <v>345000</v>
      </c>
      <c r="AC6" s="11">
        <f t="shared" si="2"/>
        <v>345000</v>
      </c>
      <c r="AD6" s="11">
        <f t="shared" si="2"/>
        <v>345000</v>
      </c>
      <c r="AE6" s="11">
        <f t="shared" si="2"/>
        <v>345000</v>
      </c>
      <c r="AF6" s="11">
        <f t="shared" si="2"/>
        <v>345000</v>
      </c>
      <c r="AG6" s="11">
        <f t="shared" si="2"/>
        <v>345000</v>
      </c>
      <c r="AH6" s="11">
        <f t="shared" si="2"/>
        <v>345000</v>
      </c>
      <c r="AI6" s="11">
        <f t="shared" si="2"/>
        <v>345000</v>
      </c>
      <c r="AJ6" s="11">
        <f t="shared" si="2"/>
        <v>345000</v>
      </c>
      <c r="AK6" s="11">
        <f t="shared" si="2"/>
        <v>345000</v>
      </c>
      <c r="AL6" s="11">
        <f t="shared" si="2"/>
        <v>345000</v>
      </c>
      <c r="AM6" s="11">
        <f t="shared" si="2"/>
        <v>345000</v>
      </c>
      <c r="AN6" s="11">
        <f t="shared" si="2"/>
        <v>345000</v>
      </c>
      <c r="AO6" s="11">
        <f t="shared" si="2"/>
        <v>345000</v>
      </c>
      <c r="AP6" s="11">
        <f t="shared" si="2"/>
        <v>345000</v>
      </c>
      <c r="AQ6" s="11">
        <f t="shared" si="2"/>
        <v>345000</v>
      </c>
      <c r="AR6" s="11">
        <f t="shared" si="2"/>
        <v>345000</v>
      </c>
      <c r="AS6" s="11">
        <f t="shared" si="2"/>
        <v>345000</v>
      </c>
      <c r="AT6" s="11">
        <f t="shared" si="2"/>
        <v>345000</v>
      </c>
      <c r="AU6" s="11">
        <f t="shared" si="2"/>
        <v>345000</v>
      </c>
      <c r="AV6" s="11">
        <f t="shared" si="2"/>
        <v>345000</v>
      </c>
      <c r="AW6" s="11">
        <f t="shared" si="2"/>
        <v>345000</v>
      </c>
      <c r="AX6" s="11">
        <f t="shared" si="2"/>
        <v>345000</v>
      </c>
      <c r="AY6" s="11">
        <f t="shared" si="2"/>
        <v>345000</v>
      </c>
      <c r="AZ6" s="11">
        <f t="shared" si="2"/>
        <v>345000</v>
      </c>
      <c r="BA6" s="11">
        <f t="shared" si="2"/>
        <v>345000</v>
      </c>
      <c r="BB6" s="11">
        <f t="shared" si="2"/>
        <v>345000</v>
      </c>
      <c r="BC6" s="11">
        <f t="shared" si="2"/>
        <v>345000</v>
      </c>
      <c r="BD6" s="11">
        <f t="shared" si="2"/>
        <v>345000</v>
      </c>
      <c r="BE6" s="11">
        <f t="shared" si="2"/>
        <v>345000</v>
      </c>
      <c r="BF6" s="11">
        <f t="shared" si="2"/>
        <v>345000</v>
      </c>
      <c r="BG6" s="11">
        <f t="shared" si="2"/>
        <v>345000</v>
      </c>
      <c r="BH6" s="11">
        <f t="shared" si="2"/>
        <v>345000</v>
      </c>
      <c r="BI6" s="11">
        <f t="shared" si="2"/>
        <v>345000</v>
      </c>
      <c r="BJ6" s="11">
        <f t="shared" si="2"/>
        <v>345000</v>
      </c>
      <c r="BK6" s="11">
        <f t="shared" si="2"/>
        <v>345000</v>
      </c>
      <c r="BL6" s="11">
        <f t="shared" si="2"/>
        <v>345000</v>
      </c>
      <c r="BM6" s="11">
        <f t="shared" si="2"/>
        <v>345000</v>
      </c>
      <c r="BN6" s="11">
        <f t="shared" si="2"/>
        <v>345000</v>
      </c>
      <c r="BO6" s="11">
        <f t="shared" si="2"/>
        <v>345000</v>
      </c>
      <c r="BP6" s="11">
        <f t="shared" ref="BP6:CU6" si="3">+BP14</f>
        <v>345000</v>
      </c>
      <c r="BQ6" s="11">
        <f t="shared" si="3"/>
        <v>345000</v>
      </c>
      <c r="BR6" s="11">
        <f t="shared" si="3"/>
        <v>345000</v>
      </c>
      <c r="BS6" s="11">
        <f t="shared" si="3"/>
        <v>345000</v>
      </c>
      <c r="BT6" s="11">
        <f t="shared" si="3"/>
        <v>345000</v>
      </c>
      <c r="BU6" s="11">
        <f t="shared" si="3"/>
        <v>345000</v>
      </c>
      <c r="BV6" s="11">
        <f t="shared" si="3"/>
        <v>345000</v>
      </c>
      <c r="BW6" s="11">
        <f t="shared" si="3"/>
        <v>345000</v>
      </c>
      <c r="BX6" s="11">
        <f t="shared" si="3"/>
        <v>345000</v>
      </c>
      <c r="BY6" s="11">
        <f t="shared" si="3"/>
        <v>345000</v>
      </c>
      <c r="BZ6" s="11">
        <f t="shared" si="3"/>
        <v>345000</v>
      </c>
      <c r="CA6" s="11">
        <f t="shared" si="3"/>
        <v>345000</v>
      </c>
      <c r="CB6" s="11">
        <f t="shared" si="3"/>
        <v>345000</v>
      </c>
      <c r="CC6" s="11">
        <f t="shared" si="3"/>
        <v>345000</v>
      </c>
      <c r="CD6" s="11">
        <f t="shared" si="3"/>
        <v>345000</v>
      </c>
      <c r="CE6" s="11">
        <f t="shared" si="3"/>
        <v>345000</v>
      </c>
      <c r="CF6" s="11">
        <f t="shared" si="3"/>
        <v>345000</v>
      </c>
      <c r="CG6" s="11">
        <f t="shared" si="3"/>
        <v>345000</v>
      </c>
      <c r="CH6" s="11">
        <f t="shared" si="3"/>
        <v>345000</v>
      </c>
      <c r="CI6" s="11">
        <f t="shared" si="3"/>
        <v>345000</v>
      </c>
      <c r="CJ6" s="11">
        <f t="shared" si="3"/>
        <v>345000</v>
      </c>
      <c r="CK6" s="11">
        <f t="shared" si="3"/>
        <v>345000</v>
      </c>
      <c r="CL6" s="11">
        <f t="shared" si="3"/>
        <v>345000</v>
      </c>
      <c r="CM6" s="11">
        <f t="shared" si="3"/>
        <v>345000</v>
      </c>
      <c r="CN6" s="11">
        <f t="shared" si="3"/>
        <v>345000</v>
      </c>
      <c r="CO6" s="11">
        <f t="shared" si="3"/>
        <v>345000</v>
      </c>
      <c r="CP6" s="11">
        <f t="shared" si="3"/>
        <v>345000</v>
      </c>
      <c r="CQ6" s="11">
        <f t="shared" si="3"/>
        <v>345000</v>
      </c>
      <c r="CR6" s="11">
        <f t="shared" si="3"/>
        <v>345000</v>
      </c>
      <c r="CS6" s="11">
        <f t="shared" si="3"/>
        <v>345000</v>
      </c>
      <c r="CT6" s="11">
        <f t="shared" si="3"/>
        <v>345000</v>
      </c>
      <c r="CU6" s="11">
        <f t="shared" si="3"/>
        <v>345000</v>
      </c>
    </row>
    <row r="7" spans="1:99" s="15" customFormat="1" outlineLevel="1" x14ac:dyDescent="0.25">
      <c r="A7" s="18" t="s">
        <v>32</v>
      </c>
      <c r="C7" s="11">
        <f>+C5*Parámetros!$B$6</f>
        <v>1666760.5148201634</v>
      </c>
      <c r="D7" s="11">
        <f>+D5*Parámetros!$B$6</f>
        <v>846405.78905183496</v>
      </c>
      <c r="E7" s="11">
        <f>+E5*Parámetros!$B$6</f>
        <v>732226.13776659127</v>
      </c>
      <c r="F7" s="11">
        <f>+F5*Parámetros!$B$6</f>
        <v>1414162.5006059972</v>
      </c>
      <c r="G7" s="11">
        <f>+G5*Parámetros!$B$6</f>
        <v>283072.23672106338</v>
      </c>
      <c r="H7" s="11">
        <f>+H5*Parámetros!$B$6</f>
        <v>508412.94542226969</v>
      </c>
      <c r="I7" s="11">
        <f>+I5*Parámetros!$B$6</f>
        <v>1278810.4319660065</v>
      </c>
      <c r="J7" s="11">
        <f>+J5*Parámetros!$B$6</f>
        <v>881037.0995498132</v>
      </c>
      <c r="K7" s="11">
        <f>+K5*Parámetros!$B$6</f>
        <v>891769.71214759105</v>
      </c>
      <c r="L7" s="11">
        <f>+L5*Parámetros!$B$6</f>
        <v>738093.51999704377</v>
      </c>
      <c r="M7" s="11">
        <f>+M5*Parámetros!$B$6</f>
        <v>802413.43498152564</v>
      </c>
      <c r="N7" s="11">
        <f>+N5*Parámetros!$B$6</f>
        <v>821070.38784150942</v>
      </c>
      <c r="O7" s="11">
        <f>+O5*Parámetros!$B$6</f>
        <v>757101.40000449028</v>
      </c>
      <c r="P7" s="11">
        <f>+P5*Parámetros!$B$6</f>
        <v>683898.5150402775</v>
      </c>
      <c r="Q7" s="11">
        <f>+Q5*Parámetros!$B$6</f>
        <v>1326929.84745977</v>
      </c>
      <c r="R7" s="11">
        <f>+R5*Parámetros!$B$6</f>
        <v>997956.99106990499</v>
      </c>
      <c r="S7" s="11">
        <f>+S5*Parámetros!$B$6</f>
        <v>890753.21558426367</v>
      </c>
      <c r="T7" s="11">
        <f>+T5*Parámetros!$B$6</f>
        <v>769314.75817742175</v>
      </c>
      <c r="U7" s="11">
        <f>+U5*Parámetros!$B$6</f>
        <v>1215953.1527964063</v>
      </c>
      <c r="V7" s="11">
        <f>+V5*Parámetros!$B$6</f>
        <v>886326.39103767439</v>
      </c>
      <c r="W7" s="11">
        <f>+W5*Parámetros!$B$6</f>
        <v>1197408.3629592627</v>
      </c>
      <c r="X7" s="11">
        <f>+X5*Parámetros!$B$6</f>
        <v>879471.59301948408</v>
      </c>
      <c r="Y7" s="11">
        <f>+Y5*Parámetros!$B$6</f>
        <v>541054.93278978975</v>
      </c>
      <c r="Z7" s="11">
        <f>+Z5*Parámetros!$B$6</f>
        <v>910088.30958468316</v>
      </c>
      <c r="AA7" s="11">
        <f>+AA5*Parámetros!$B$6</f>
        <v>1056879.1578886041</v>
      </c>
      <c r="AB7" s="11">
        <f>+AB5*Parámetros!$B$6</f>
        <v>559377.53678851435</v>
      </c>
      <c r="AC7" s="11">
        <f>+AC5*Parámetros!$B$6</f>
        <v>617186.11806121911</v>
      </c>
      <c r="AD7" s="11">
        <f>+AD5*Parámetros!$B$6</f>
        <v>1229818.3586186336</v>
      </c>
      <c r="AE7" s="11">
        <f>+AE5*Parámetros!$B$6</f>
        <v>1228410.9225427776</v>
      </c>
      <c r="AF7" s="11">
        <f>+AF5*Parámetros!$B$6</f>
        <v>862555.12706222071</v>
      </c>
      <c r="AG7" s="11">
        <f>+AG5*Parámetros!$B$6</f>
        <v>894315.60131320148</v>
      </c>
      <c r="AH7" s="11">
        <f>+AH5*Parámetros!$B$6</f>
        <v>1201020.8784796458</v>
      </c>
      <c r="AI7" s="11">
        <f>+AI5*Parámetros!$B$6</f>
        <v>1059522.0050570017</v>
      </c>
      <c r="AJ7" s="11">
        <f>+AJ5*Parámetros!$B$6</f>
        <v>709679.79660773999</v>
      </c>
      <c r="AK7" s="11">
        <f>+AK5*Parámetros!$B$6</f>
        <v>589633.86657619127</v>
      </c>
      <c r="AL7" s="11">
        <f>+AL5*Parámetros!$B$6</f>
        <v>1264864.7004519575</v>
      </c>
      <c r="AM7" s="11">
        <f>+AM5*Parámetros!$B$6</f>
        <v>1257034.4569525551</v>
      </c>
      <c r="AN7" s="11">
        <f>+AN5*Parámetros!$B$6</f>
        <v>1680239.2177774177</v>
      </c>
      <c r="AO7" s="11">
        <f>+AO5*Parámetros!$B$6</f>
        <v>968384.40133438562</v>
      </c>
      <c r="AP7" s="11">
        <f>+AP5*Parámetros!$B$6</f>
        <v>1067734.8033529765</v>
      </c>
      <c r="AQ7" s="11">
        <f>+AQ5*Parámetros!$B$6</f>
        <v>1895062.8445332695</v>
      </c>
      <c r="AR7" s="11">
        <f>+AR5*Parámetros!$B$6</f>
        <v>1739029.3034755494</v>
      </c>
      <c r="AS7" s="11">
        <f>+AS5*Parámetros!$B$6</f>
        <v>1897642.9608474383</v>
      </c>
      <c r="AT7" s="11">
        <f>+AT5*Parámetros!$B$6</f>
        <v>1843964.4659146492</v>
      </c>
      <c r="AU7" s="11">
        <f>+AU5*Parámetros!$B$6</f>
        <v>913295.79973721271</v>
      </c>
      <c r="AV7" s="11">
        <f>+AV5*Parámetros!$B$6</f>
        <v>1666760.5148201634</v>
      </c>
      <c r="AW7" s="11">
        <f>+AW5*Parámetros!$B$6</f>
        <v>846405.78905183496</v>
      </c>
      <c r="AX7" s="11">
        <f>+AX5*Parámetros!$B$6</f>
        <v>732226.13776659127</v>
      </c>
      <c r="AY7" s="11">
        <f>+AY5*Parámetros!$B$6</f>
        <v>1414162.5006059972</v>
      </c>
      <c r="AZ7" s="11">
        <f>+AZ5*Parámetros!$B$6</f>
        <v>283072.23672106338</v>
      </c>
      <c r="BA7" s="11">
        <f>+BA5*Parámetros!$B$6</f>
        <v>508412.94542226969</v>
      </c>
      <c r="BB7" s="11">
        <f>+BB5*Parámetros!$B$6</f>
        <v>1278810.4319660065</v>
      </c>
      <c r="BC7" s="11">
        <f>+BC5*Parámetros!$B$6</f>
        <v>1666760.5148201634</v>
      </c>
      <c r="BD7" s="11">
        <f>+BD5*Parámetros!$B$6</f>
        <v>846405.78905183496</v>
      </c>
      <c r="BE7" s="11">
        <f>+BE5*Parámetros!$B$6</f>
        <v>732226.13776659127</v>
      </c>
      <c r="BF7" s="11">
        <f>+BF5*Parámetros!$B$6</f>
        <v>1414162.5006059972</v>
      </c>
      <c r="BG7" s="11">
        <f>+BG5*Parámetros!$B$6</f>
        <v>283072.23672106338</v>
      </c>
      <c r="BH7" s="11">
        <f>+BH5*Parámetros!$B$6</f>
        <v>508412.94542226969</v>
      </c>
      <c r="BI7" s="11">
        <f>+BI5*Parámetros!$B$6</f>
        <v>1278810.4319660065</v>
      </c>
      <c r="BJ7" s="11">
        <f>+BJ5*Parámetros!$B$6</f>
        <v>881037.0995498132</v>
      </c>
      <c r="BK7" s="11">
        <f>+BK5*Parámetros!$B$6</f>
        <v>891769.71214759105</v>
      </c>
      <c r="BL7" s="11">
        <f>+BL5*Parámetros!$B$6</f>
        <v>738093.51999704377</v>
      </c>
      <c r="BM7" s="11">
        <f>+BM5*Parámetros!$B$6</f>
        <v>802413.43498152564</v>
      </c>
      <c r="BN7" s="11">
        <f>+BN5*Parámetros!$B$6</f>
        <v>821070.38784150942</v>
      </c>
      <c r="BO7" s="11">
        <f>+BO5*Parámetros!$B$6</f>
        <v>757101.40000449028</v>
      </c>
      <c r="BP7" s="11">
        <f>+BP5*Parámetros!$B$6</f>
        <v>683898.5150402775</v>
      </c>
      <c r="BQ7" s="11">
        <f>+BQ5*Parámetros!$B$6</f>
        <v>1326929.84745977</v>
      </c>
      <c r="BR7" s="11">
        <f>+BR5*Parámetros!$B$6</f>
        <v>997956.99106990499</v>
      </c>
      <c r="BS7" s="11">
        <f>+BS5*Parámetros!$B$6</f>
        <v>890753.21558426367</v>
      </c>
      <c r="BT7" s="11">
        <f>+BT5*Parámetros!$B$6</f>
        <v>769314.75817742175</v>
      </c>
      <c r="BU7" s="11">
        <f>+BU5*Parámetros!$B$6</f>
        <v>1215953.1527964063</v>
      </c>
      <c r="BV7" s="11">
        <f>+BV5*Parámetros!$B$6</f>
        <v>886326.39103767439</v>
      </c>
      <c r="BW7" s="11">
        <f>+BW5*Parámetros!$B$6</f>
        <v>1197408.3629592627</v>
      </c>
      <c r="BX7" s="11">
        <f>+BX5*Parámetros!$B$6</f>
        <v>879471.59301948408</v>
      </c>
      <c r="BY7" s="11">
        <f>+BY5*Parámetros!$B$6</f>
        <v>541054.93278978975</v>
      </c>
      <c r="BZ7" s="11">
        <f>+BZ5*Parámetros!$B$6</f>
        <v>910088.30958468316</v>
      </c>
      <c r="CA7" s="11">
        <f>+CA5*Parámetros!$B$6</f>
        <v>1056879.1578886041</v>
      </c>
      <c r="CB7" s="11">
        <f>+CB5*Parámetros!$B$6</f>
        <v>559377.53678851435</v>
      </c>
      <c r="CC7" s="11">
        <f>+CC5*Parámetros!$B$6</f>
        <v>617186.11806121911</v>
      </c>
      <c r="CD7" s="11">
        <f>+CD5*Parámetros!$B$6</f>
        <v>1229818.3586186336</v>
      </c>
      <c r="CE7" s="11">
        <f>+CE5*Parámetros!$B$6</f>
        <v>1228410.9225427776</v>
      </c>
      <c r="CF7" s="11">
        <f>+CF5*Parámetros!$B$6</f>
        <v>862555.12706222071</v>
      </c>
      <c r="CG7" s="11">
        <f>+CG5*Parámetros!$B$6</f>
        <v>894315.60131320148</v>
      </c>
      <c r="CH7" s="11">
        <f>+CH5*Parámetros!$B$6</f>
        <v>1201020.8784796458</v>
      </c>
      <c r="CI7" s="11">
        <f>+CI5*Parámetros!$B$6</f>
        <v>1059522.0050570017</v>
      </c>
      <c r="CJ7" s="11">
        <f>+CJ5*Parámetros!$B$6</f>
        <v>709679.79660773999</v>
      </c>
      <c r="CK7" s="11">
        <f>+CK5*Parámetros!$B$6</f>
        <v>589633.86657619127</v>
      </c>
      <c r="CL7" s="11">
        <f>+CL5*Parámetros!$B$6</f>
        <v>1264864.7004519575</v>
      </c>
      <c r="CM7" s="11">
        <f>+CM5*Parámetros!$B$6</f>
        <v>1257034.4569525551</v>
      </c>
      <c r="CN7" s="11">
        <f>+CN5*Parámetros!$B$6</f>
        <v>1680239.2177774177</v>
      </c>
      <c r="CO7" s="11">
        <f>+CO5*Parámetros!$B$6</f>
        <v>968384.40133438562</v>
      </c>
      <c r="CP7" s="11">
        <f>+CP5*Parámetros!$B$6</f>
        <v>1067734.8033529765</v>
      </c>
      <c r="CQ7" s="11">
        <f>+CQ5*Parámetros!$B$6</f>
        <v>1895062.8445332695</v>
      </c>
      <c r="CR7" s="11">
        <f>+CR5*Parámetros!$B$6</f>
        <v>1739029.3034755494</v>
      </c>
      <c r="CS7" s="11">
        <f>+CS5*Parámetros!$B$6</f>
        <v>1897642.9608474383</v>
      </c>
      <c r="CT7" s="11">
        <f>+CT5*Parámetros!$B$6</f>
        <v>1843964.4659146492</v>
      </c>
      <c r="CU7" s="11">
        <f>+CU5*Parámetros!$B$6</f>
        <v>913295.79973721271</v>
      </c>
    </row>
    <row r="8" spans="1:99" s="15" customFormat="1" outlineLevel="1" x14ac:dyDescent="0.25">
      <c r="A8" s="18" t="s">
        <v>31</v>
      </c>
      <c r="C8" s="11">
        <f>+C5*Parámetros!$B$7</f>
        <v>400022.52355683921</v>
      </c>
      <c r="D8" s="11">
        <f>+D5*Parámetros!$B$7</f>
        <v>203137.3893724404</v>
      </c>
      <c r="E8" s="11">
        <f>+E5*Parámetros!$B$7</f>
        <v>175734.27306398191</v>
      </c>
      <c r="F8" s="11">
        <f>+F5*Parámetros!$B$7</f>
        <v>339399.00014543929</v>
      </c>
      <c r="G8" s="11">
        <f>+G5*Parámetros!$B$7</f>
        <v>67937.336813055212</v>
      </c>
      <c r="H8" s="11">
        <f>+H5*Parámetros!$B$7</f>
        <v>122019.10690134473</v>
      </c>
      <c r="I8" s="11">
        <f>+I5*Parámetros!$B$7</f>
        <v>306914.50367184158</v>
      </c>
      <c r="J8" s="11">
        <f>+J5*Parámetros!$B$7</f>
        <v>211448.90389195515</v>
      </c>
      <c r="K8" s="11">
        <f>+K5*Parámetros!$B$7</f>
        <v>214024.73091542185</v>
      </c>
      <c r="L8" s="11">
        <f>+L5*Parámetros!$B$7</f>
        <v>177142.4447992905</v>
      </c>
      <c r="M8" s="11">
        <f>+M5*Parámetros!$B$7</f>
        <v>192579.22439556615</v>
      </c>
      <c r="N8" s="11">
        <f>+N5*Parámetros!$B$7</f>
        <v>197056.89308196225</v>
      </c>
      <c r="O8" s="11">
        <f>+O5*Parámetros!$B$7</f>
        <v>181704.33600107767</v>
      </c>
      <c r="P8" s="11">
        <f>+P5*Parámetros!$B$7</f>
        <v>164135.64360966661</v>
      </c>
      <c r="Q8" s="11">
        <f>+Q5*Parámetros!$B$7</f>
        <v>318463.16339034482</v>
      </c>
      <c r="R8" s="11">
        <f>+R5*Parámetros!$B$7</f>
        <v>239509.67785677721</v>
      </c>
      <c r="S8" s="11">
        <f>+S5*Parámetros!$B$7</f>
        <v>213780.77174022328</v>
      </c>
      <c r="T8" s="11">
        <f>+T5*Parámetros!$B$7</f>
        <v>184635.54196258122</v>
      </c>
      <c r="U8" s="11">
        <f>+U5*Parámetros!$B$7</f>
        <v>291828.75667113753</v>
      </c>
      <c r="V8" s="11">
        <f>+V5*Parámetros!$B$7</f>
        <v>212718.33384904184</v>
      </c>
      <c r="W8" s="11">
        <f>+W5*Parámetros!$B$7</f>
        <v>287378.00711022306</v>
      </c>
      <c r="X8" s="11">
        <f>+X5*Parámetros!$B$7</f>
        <v>211073.18232467619</v>
      </c>
      <c r="Y8" s="11">
        <f>+Y5*Parámetros!$B$7</f>
        <v>129853.18386954954</v>
      </c>
      <c r="Z8" s="11">
        <f>+Z5*Parámetros!$B$7</f>
        <v>218421.19430032396</v>
      </c>
      <c r="AA8" s="11">
        <f>+AA5*Parámetros!$B$7</f>
        <v>253650.99789326498</v>
      </c>
      <c r="AB8" s="11">
        <f>+AB5*Parámetros!$B$7</f>
        <v>134250.60882924346</v>
      </c>
      <c r="AC8" s="11">
        <f>+AC5*Parámetros!$B$7</f>
        <v>148124.6683346926</v>
      </c>
      <c r="AD8" s="11">
        <f>+AD5*Parámetros!$B$7</f>
        <v>295156.40606847208</v>
      </c>
      <c r="AE8" s="11">
        <f>+AE5*Parámetros!$B$7</f>
        <v>294818.62141026661</v>
      </c>
      <c r="AF8" s="11">
        <f>+AF5*Parámetros!$B$7</f>
        <v>207013.23049493297</v>
      </c>
      <c r="AG8" s="11">
        <f>+AG5*Parámetros!$B$7</f>
        <v>214635.74431516835</v>
      </c>
      <c r="AH8" s="11">
        <f>+AH5*Parámetros!$B$7</f>
        <v>288245.01083511498</v>
      </c>
      <c r="AI8" s="11">
        <f>+AI5*Parámetros!$B$7</f>
        <v>254285.2812136804</v>
      </c>
      <c r="AJ8" s="11">
        <f>+AJ5*Parámetros!$B$7</f>
        <v>170323.1511858576</v>
      </c>
      <c r="AK8" s="11">
        <f>+AK5*Parámetros!$B$7</f>
        <v>141512.12797828589</v>
      </c>
      <c r="AL8" s="11">
        <f>+AL5*Parámetros!$B$7</f>
        <v>303567.52810846979</v>
      </c>
      <c r="AM8" s="11">
        <f>+AM5*Parámetros!$B$7</f>
        <v>301688.26966861321</v>
      </c>
      <c r="AN8" s="11">
        <f>+AN5*Parámetros!$B$7</f>
        <v>403257.41226658027</v>
      </c>
      <c r="AO8" s="11">
        <f>+AO5*Parámetros!$B$7</f>
        <v>232412.25632025255</v>
      </c>
      <c r="AP8" s="11">
        <f>+AP5*Parámetros!$B$7</f>
        <v>256256.35280471435</v>
      </c>
      <c r="AQ8" s="11">
        <f>+AQ5*Parámetros!$B$7</f>
        <v>454815.08268798469</v>
      </c>
      <c r="AR8" s="11">
        <f>+AR5*Parámetros!$B$7</f>
        <v>417367.03283413185</v>
      </c>
      <c r="AS8" s="11">
        <f>+AS5*Parámetros!$B$7</f>
        <v>455434.31060338521</v>
      </c>
      <c r="AT8" s="11">
        <f>+AT5*Parámetros!$B$7</f>
        <v>442551.47181951581</v>
      </c>
      <c r="AU8" s="11">
        <f>+AU5*Parámetros!$B$7</f>
        <v>219190.99193693104</v>
      </c>
      <c r="AV8" s="11">
        <f>+AV5*Parámetros!$B$7</f>
        <v>400022.52355683921</v>
      </c>
      <c r="AW8" s="11">
        <f>+AW5*Parámetros!$B$7</f>
        <v>203137.3893724404</v>
      </c>
      <c r="AX8" s="11">
        <f>+AX5*Parámetros!$B$7</f>
        <v>175734.27306398191</v>
      </c>
      <c r="AY8" s="11">
        <f>+AY5*Parámetros!$B$7</f>
        <v>339399.00014543929</v>
      </c>
      <c r="AZ8" s="11">
        <f>+AZ5*Parámetros!$B$7</f>
        <v>67937.336813055212</v>
      </c>
      <c r="BA8" s="11">
        <f>+BA5*Parámetros!$B$7</f>
        <v>122019.10690134473</v>
      </c>
      <c r="BB8" s="11">
        <f>+BB5*Parámetros!$B$7</f>
        <v>306914.50367184158</v>
      </c>
      <c r="BC8" s="11">
        <f>+BC5*Parámetros!$B$7</f>
        <v>400022.52355683921</v>
      </c>
      <c r="BD8" s="11">
        <f>+BD5*Parámetros!$B$7</f>
        <v>203137.3893724404</v>
      </c>
      <c r="BE8" s="11">
        <f>+BE5*Parámetros!$B$7</f>
        <v>175734.27306398191</v>
      </c>
      <c r="BF8" s="11">
        <f>+BF5*Parámetros!$B$7</f>
        <v>339399.00014543929</v>
      </c>
      <c r="BG8" s="11">
        <f>+BG5*Parámetros!$B$7</f>
        <v>67937.336813055212</v>
      </c>
      <c r="BH8" s="11">
        <f>+BH5*Parámetros!$B$7</f>
        <v>122019.10690134473</v>
      </c>
      <c r="BI8" s="11">
        <f>+BI5*Parámetros!$B$7</f>
        <v>306914.50367184158</v>
      </c>
      <c r="BJ8" s="11">
        <f>+BJ5*Parámetros!$B$7</f>
        <v>211448.90389195515</v>
      </c>
      <c r="BK8" s="11">
        <f>+BK5*Parámetros!$B$7</f>
        <v>214024.73091542185</v>
      </c>
      <c r="BL8" s="11">
        <f>+BL5*Parámetros!$B$7</f>
        <v>177142.4447992905</v>
      </c>
      <c r="BM8" s="11">
        <f>+BM5*Parámetros!$B$7</f>
        <v>192579.22439556615</v>
      </c>
      <c r="BN8" s="11">
        <f>+BN5*Parámetros!$B$7</f>
        <v>197056.89308196225</v>
      </c>
      <c r="BO8" s="11">
        <f>+BO5*Parámetros!$B$7</f>
        <v>181704.33600107767</v>
      </c>
      <c r="BP8" s="11">
        <f>+BP5*Parámetros!$B$7</f>
        <v>164135.64360966661</v>
      </c>
      <c r="BQ8" s="11">
        <f>+BQ5*Parámetros!$B$7</f>
        <v>318463.16339034482</v>
      </c>
      <c r="BR8" s="11">
        <f>+BR5*Parámetros!$B$7</f>
        <v>239509.67785677721</v>
      </c>
      <c r="BS8" s="11">
        <f>+BS5*Parámetros!$B$7</f>
        <v>213780.77174022328</v>
      </c>
      <c r="BT8" s="11">
        <f>+BT5*Parámetros!$B$7</f>
        <v>184635.54196258122</v>
      </c>
      <c r="BU8" s="11">
        <f>+BU5*Parámetros!$B$7</f>
        <v>291828.75667113753</v>
      </c>
      <c r="BV8" s="11">
        <f>+BV5*Parámetros!$B$7</f>
        <v>212718.33384904184</v>
      </c>
      <c r="BW8" s="11">
        <f>+BW5*Parámetros!$B$7</f>
        <v>287378.00711022306</v>
      </c>
      <c r="BX8" s="11">
        <f>+BX5*Parámetros!$B$7</f>
        <v>211073.18232467619</v>
      </c>
      <c r="BY8" s="11">
        <f>+BY5*Parámetros!$B$7</f>
        <v>129853.18386954954</v>
      </c>
      <c r="BZ8" s="11">
        <f>+BZ5*Parámetros!$B$7</f>
        <v>218421.19430032396</v>
      </c>
      <c r="CA8" s="11">
        <f>+CA5*Parámetros!$B$7</f>
        <v>253650.99789326498</v>
      </c>
      <c r="CB8" s="11">
        <f>+CB5*Parámetros!$B$7</f>
        <v>134250.60882924346</v>
      </c>
      <c r="CC8" s="11">
        <f>+CC5*Parámetros!$B$7</f>
        <v>148124.6683346926</v>
      </c>
      <c r="CD8" s="11">
        <f>+CD5*Parámetros!$B$7</f>
        <v>295156.40606847208</v>
      </c>
      <c r="CE8" s="11">
        <f>+CE5*Parámetros!$B$7</f>
        <v>294818.62141026661</v>
      </c>
      <c r="CF8" s="11">
        <f>+CF5*Parámetros!$B$7</f>
        <v>207013.23049493297</v>
      </c>
      <c r="CG8" s="11">
        <f>+CG5*Parámetros!$B$7</f>
        <v>214635.74431516835</v>
      </c>
      <c r="CH8" s="11">
        <f>+CH5*Parámetros!$B$7</f>
        <v>288245.01083511498</v>
      </c>
      <c r="CI8" s="11">
        <f>+CI5*Parámetros!$B$7</f>
        <v>254285.2812136804</v>
      </c>
      <c r="CJ8" s="11">
        <f>+CJ5*Parámetros!$B$7</f>
        <v>170323.1511858576</v>
      </c>
      <c r="CK8" s="11">
        <f>+CK5*Parámetros!$B$7</f>
        <v>141512.12797828589</v>
      </c>
      <c r="CL8" s="11">
        <f>+CL5*Parámetros!$B$7</f>
        <v>303567.52810846979</v>
      </c>
      <c r="CM8" s="11">
        <f>+CM5*Parámetros!$B$7</f>
        <v>301688.26966861321</v>
      </c>
      <c r="CN8" s="11">
        <f>+CN5*Parámetros!$B$7</f>
        <v>403257.41226658027</v>
      </c>
      <c r="CO8" s="11">
        <f>+CO5*Parámetros!$B$7</f>
        <v>232412.25632025255</v>
      </c>
      <c r="CP8" s="11">
        <f>+CP5*Parámetros!$B$7</f>
        <v>256256.35280471435</v>
      </c>
      <c r="CQ8" s="11">
        <f>+CQ5*Parámetros!$B$7</f>
        <v>454815.08268798469</v>
      </c>
      <c r="CR8" s="11">
        <f>+CR5*Parámetros!$B$7</f>
        <v>417367.03283413185</v>
      </c>
      <c r="CS8" s="11">
        <f>+CS5*Parámetros!$B$7</f>
        <v>455434.31060338521</v>
      </c>
      <c r="CT8" s="11">
        <f>+CT5*Parámetros!$B$7</f>
        <v>442551.47181951581</v>
      </c>
      <c r="CU8" s="11">
        <f>+CU5*Parámetros!$B$7</f>
        <v>219190.99193693104</v>
      </c>
    </row>
    <row r="9" spans="1:99" s="15" customFormat="1" outlineLevel="1" x14ac:dyDescent="0.25">
      <c r="A9" s="18" t="s">
        <v>23</v>
      </c>
      <c r="B9" s="11">
        <f>+Baseline!B9</f>
        <v>1140000</v>
      </c>
      <c r="C9" s="11">
        <f>+B9+C13-C5</f>
        <v>1145329.5794071935</v>
      </c>
      <c r="D9" s="11">
        <f t="shared" ref="D9:BO10" si="4">+C9+D13-D5</f>
        <v>1255473.3478451201</v>
      </c>
      <c r="E9" s="11">
        <f t="shared" si="4"/>
        <v>1370184.3023344565</v>
      </c>
      <c r="F9" s="11">
        <f t="shared" si="4"/>
        <v>1313617.8023102167</v>
      </c>
      <c r="G9" s="11">
        <f t="shared" si="4"/>
        <v>1374294.9128413741</v>
      </c>
      <c r="H9" s="11">
        <f t="shared" si="4"/>
        <v>1449958.3950244833</v>
      </c>
      <c r="I9" s="11">
        <f t="shared" si="4"/>
        <v>1398805.9777458431</v>
      </c>
      <c r="J9" s="11">
        <f t="shared" si="4"/>
        <v>1411564.4937638505</v>
      </c>
      <c r="K9" s="11">
        <f t="shared" si="4"/>
        <v>1423893.7052779468</v>
      </c>
      <c r="L9" s="11">
        <f t="shared" si="4"/>
        <v>1442369.964478065</v>
      </c>
      <c r="M9" s="11">
        <f t="shared" si="4"/>
        <v>1458273.427078804</v>
      </c>
      <c r="N9" s="11">
        <f t="shared" si="4"/>
        <v>1473430.6115651436</v>
      </c>
      <c r="O9" s="11">
        <f t="shared" si="4"/>
        <v>1491146.555564964</v>
      </c>
      <c r="P9" s="11">
        <f t="shared" si="4"/>
        <v>1463790.6149633529</v>
      </c>
      <c r="Q9" s="11">
        <f t="shared" si="4"/>
        <v>1410713.4210649622</v>
      </c>
      <c r="R9" s="11">
        <f t="shared" si="4"/>
        <v>1370795.141422166</v>
      </c>
      <c r="S9" s="11">
        <f t="shared" si="4"/>
        <v>1335165.0127987955</v>
      </c>
      <c r="T9" s="11">
        <f t="shared" si="4"/>
        <v>1304392.4224716986</v>
      </c>
      <c r="U9" s="11">
        <f t="shared" si="4"/>
        <v>1255754.2963598424</v>
      </c>
      <c r="V9" s="11">
        <f t="shared" si="4"/>
        <v>1220301.2407183354</v>
      </c>
      <c r="W9" s="11">
        <f t="shared" si="4"/>
        <v>1172404.9061999649</v>
      </c>
      <c r="X9" s="11">
        <f t="shared" si="4"/>
        <v>1137226.0424791856</v>
      </c>
      <c r="Y9" s="11">
        <f t="shared" si="4"/>
        <v>1115583.845167594</v>
      </c>
      <c r="Z9" s="11">
        <f t="shared" si="4"/>
        <v>1079180.3127842066</v>
      </c>
      <c r="AA9" s="11">
        <f t="shared" si="4"/>
        <v>1036905.1464686624</v>
      </c>
      <c r="AB9" s="11">
        <f t="shared" si="4"/>
        <v>1014530.0449971219</v>
      </c>
      <c r="AC9" s="11">
        <f t="shared" si="4"/>
        <v>989842.6002746732</v>
      </c>
      <c r="AD9" s="11">
        <f t="shared" si="4"/>
        <v>940649.86592992791</v>
      </c>
      <c r="AE9" s="11">
        <f t="shared" si="4"/>
        <v>891513.42902821675</v>
      </c>
      <c r="AF9" s="11">
        <f t="shared" si="4"/>
        <v>857011.22394572792</v>
      </c>
      <c r="AG9" s="11">
        <f t="shared" si="4"/>
        <v>821238.59989319986</v>
      </c>
      <c r="AH9" s="11">
        <f t="shared" si="4"/>
        <v>773197.76475401409</v>
      </c>
      <c r="AI9" s="11">
        <f t="shared" si="4"/>
        <v>730816.88455173397</v>
      </c>
      <c r="AJ9" s="11">
        <f t="shared" si="4"/>
        <v>702429.69268742437</v>
      </c>
      <c r="AK9" s="11">
        <f t="shared" si="4"/>
        <v>678844.33802437666</v>
      </c>
      <c r="AL9" s="11">
        <f t="shared" si="4"/>
        <v>628249.7500062983</v>
      </c>
      <c r="AM9" s="11">
        <f t="shared" si="4"/>
        <v>577968.37172819604</v>
      </c>
      <c r="AN9" s="11">
        <f t="shared" si="4"/>
        <v>510758.80301709933</v>
      </c>
      <c r="AO9" s="11">
        <f t="shared" si="4"/>
        <v>472023.4269637239</v>
      </c>
      <c r="AP9" s="11">
        <f t="shared" si="4"/>
        <v>429314.03482960485</v>
      </c>
      <c r="AQ9" s="11">
        <f t="shared" si="4"/>
        <v>353511.52104827407</v>
      </c>
      <c r="AR9" s="11">
        <f t="shared" si="4"/>
        <v>385253.91054896271</v>
      </c>
      <c r="AS9" s="11">
        <f t="shared" si="4"/>
        <v>341461.31440023432</v>
      </c>
      <c r="AT9" s="11">
        <f t="shared" si="4"/>
        <v>381675.73196679924</v>
      </c>
      <c r="AU9" s="11">
        <f t="shared" si="4"/>
        <v>406019.6398300273</v>
      </c>
      <c r="AV9" s="11">
        <f t="shared" si="4"/>
        <v>339349.21923722076</v>
      </c>
      <c r="AW9" s="11">
        <f t="shared" si="4"/>
        <v>366166.29199476581</v>
      </c>
      <c r="AX9" s="11">
        <f t="shared" si="4"/>
        <v>336877.24648410216</v>
      </c>
      <c r="AY9" s="11">
        <f t="shared" si="4"/>
        <v>280310.74645986228</v>
      </c>
      <c r="AZ9" s="11">
        <f t="shared" si="4"/>
        <v>328076.11067659676</v>
      </c>
      <c r="BA9" s="11">
        <f t="shared" si="4"/>
        <v>307739.59285970597</v>
      </c>
      <c r="BB9" s="11">
        <f t="shared" si="4"/>
        <v>256587.17558106571</v>
      </c>
      <c r="BC9" s="11">
        <f t="shared" si="4"/>
        <v>240244.08307903504</v>
      </c>
      <c r="BD9" s="11">
        <f t="shared" si="4"/>
        <v>366166.29199476581</v>
      </c>
      <c r="BE9" s="11">
        <f t="shared" si="4"/>
        <v>336877.24648410216</v>
      </c>
      <c r="BF9" s="11">
        <f t="shared" si="4"/>
        <v>280310.74645986228</v>
      </c>
      <c r="BG9" s="11">
        <f t="shared" si="4"/>
        <v>328076.11067659676</v>
      </c>
      <c r="BH9" s="11">
        <f t="shared" si="4"/>
        <v>307739.59285970597</v>
      </c>
      <c r="BI9" s="11">
        <f t="shared" si="4"/>
        <v>256587.17558106571</v>
      </c>
      <c r="BJ9" s="11">
        <f t="shared" si="4"/>
        <v>271673.01968984905</v>
      </c>
      <c r="BK9" s="11">
        <f t="shared" si="4"/>
        <v>236002.23120394541</v>
      </c>
      <c r="BL9" s="11">
        <f t="shared" si="4"/>
        <v>206478.49040406366</v>
      </c>
      <c r="BM9" s="11">
        <f t="shared" si="4"/>
        <v>174381.95300480264</v>
      </c>
      <c r="BN9" s="11">
        <f t="shared" si="4"/>
        <v>159736.40888190578</v>
      </c>
      <c r="BO9" s="11">
        <f t="shared" si="4"/>
        <v>166772.83708178264</v>
      </c>
      <c r="BP9" s="11">
        <f t="shared" ref="BP9:CU10" si="5">+BO9+BP13-BP5</f>
        <v>154348.39539946656</v>
      </c>
      <c r="BQ9" s="11">
        <f t="shared" si="5"/>
        <v>111058.44971127581</v>
      </c>
      <c r="BR9" s="11">
        <f t="shared" si="5"/>
        <v>278544.88374754862</v>
      </c>
      <c r="BS9" s="11">
        <f t="shared" si="5"/>
        <v>242914.75512417807</v>
      </c>
      <c r="BT9" s="11">
        <f t="shared" si="5"/>
        <v>212142.1647970812</v>
      </c>
      <c r="BU9" s="11">
        <f t="shared" si="5"/>
        <v>163504.03868522495</v>
      </c>
      <c r="BV9" s="11">
        <f t="shared" si="5"/>
        <v>256375.70102963055</v>
      </c>
      <c r="BW9" s="11">
        <f t="shared" si="5"/>
        <v>208479.36651126004</v>
      </c>
      <c r="BX9" s="11">
        <f t="shared" si="5"/>
        <v>252199.14338944369</v>
      </c>
      <c r="BY9" s="11">
        <f t="shared" si="5"/>
        <v>230556.9460778521</v>
      </c>
      <c r="BZ9" s="11">
        <f t="shared" si="5"/>
        <v>194153.41369446478</v>
      </c>
      <c r="CA9" s="11">
        <f t="shared" si="5"/>
        <v>176146.02798477979</v>
      </c>
      <c r="CB9" s="11">
        <f t="shared" si="5"/>
        <v>231275.89642172441</v>
      </c>
      <c r="CC9" s="11">
        <f t="shared" si="5"/>
        <v>206588.45169927564</v>
      </c>
      <c r="CD9" s="11">
        <f t="shared" si="5"/>
        <v>157395.71735453029</v>
      </c>
      <c r="CE9" s="11">
        <f t="shared" si="5"/>
        <v>246019.96916676097</v>
      </c>
      <c r="CF9" s="11">
        <f t="shared" si="5"/>
        <v>260316.41632777778</v>
      </c>
      <c r="CG9" s="11">
        <f t="shared" si="5"/>
        <v>224543.79227524973</v>
      </c>
      <c r="CH9" s="11">
        <f t="shared" si="5"/>
        <v>176502.95713606389</v>
      </c>
      <c r="CI9" s="11">
        <f t="shared" si="5"/>
        <v>245864.13063283492</v>
      </c>
      <c r="CJ9" s="11">
        <f t="shared" si="5"/>
        <v>225898.0893493708</v>
      </c>
      <c r="CK9" s="11">
        <f t="shared" si="5"/>
        <v>202312.73468632315</v>
      </c>
      <c r="CL9" s="11">
        <f t="shared" si="5"/>
        <v>151718.14666824485</v>
      </c>
      <c r="CM9" s="11">
        <f t="shared" si="5"/>
        <v>253286.14983036759</v>
      </c>
      <c r="CN9" s="11">
        <f t="shared" si="5"/>
        <v>234478.7009575165</v>
      </c>
      <c r="CO9" s="11">
        <f t="shared" si="5"/>
        <v>364522.03621320485</v>
      </c>
      <c r="CP9" s="11">
        <f t="shared" si="5"/>
        <v>321812.64407908579</v>
      </c>
      <c r="CQ9" s="11">
        <f t="shared" si="5"/>
        <v>246010.13029775501</v>
      </c>
      <c r="CR9" s="11">
        <f t="shared" si="5"/>
        <v>385253.91054896271</v>
      </c>
      <c r="CS9" s="11">
        <f t="shared" si="5"/>
        <v>341461.31440023432</v>
      </c>
      <c r="CT9" s="11">
        <f t="shared" si="5"/>
        <v>381675.73196679924</v>
      </c>
      <c r="CU9" s="11">
        <f t="shared" si="5"/>
        <v>406019.6398300273</v>
      </c>
    </row>
    <row r="10" spans="1:99" s="15" customFormat="1" outlineLevel="1" x14ac:dyDescent="0.25">
      <c r="A10" s="18" t="s">
        <v>24</v>
      </c>
      <c r="B10" s="11">
        <f>+Baseline!B10</f>
        <v>200000</v>
      </c>
      <c r="C10" s="11">
        <f>+B10+C14-C6</f>
        <v>200000</v>
      </c>
      <c r="D10" s="11">
        <f t="shared" si="4"/>
        <v>200000</v>
      </c>
      <c r="E10" s="11">
        <f t="shared" si="4"/>
        <v>200000</v>
      </c>
      <c r="F10" s="11">
        <f t="shared" si="4"/>
        <v>200000</v>
      </c>
      <c r="G10" s="11">
        <f t="shared" si="4"/>
        <v>200000</v>
      </c>
      <c r="H10" s="11">
        <f t="shared" si="4"/>
        <v>200000</v>
      </c>
      <c r="I10" s="11">
        <f t="shared" si="4"/>
        <v>200000</v>
      </c>
      <c r="J10" s="11">
        <f t="shared" si="4"/>
        <v>200000</v>
      </c>
      <c r="K10" s="11">
        <f t="shared" si="4"/>
        <v>200000</v>
      </c>
      <c r="L10" s="11">
        <f t="shared" si="4"/>
        <v>200000</v>
      </c>
      <c r="M10" s="11">
        <f t="shared" si="4"/>
        <v>200000</v>
      </c>
      <c r="N10" s="11">
        <f t="shared" si="4"/>
        <v>200000</v>
      </c>
      <c r="O10" s="11">
        <f t="shared" si="4"/>
        <v>200000</v>
      </c>
      <c r="P10" s="11">
        <f t="shared" si="4"/>
        <v>200000</v>
      </c>
      <c r="Q10" s="11">
        <f t="shared" si="4"/>
        <v>200000</v>
      </c>
      <c r="R10" s="11">
        <f t="shared" si="4"/>
        <v>200000</v>
      </c>
      <c r="S10" s="11">
        <f t="shared" si="4"/>
        <v>200000</v>
      </c>
      <c r="T10" s="11">
        <f t="shared" si="4"/>
        <v>200000</v>
      </c>
      <c r="U10" s="11">
        <f t="shared" si="4"/>
        <v>200000</v>
      </c>
      <c r="V10" s="11">
        <f t="shared" si="4"/>
        <v>200000</v>
      </c>
      <c r="W10" s="11">
        <f t="shared" si="4"/>
        <v>200000</v>
      </c>
      <c r="X10" s="11">
        <f t="shared" si="4"/>
        <v>200000</v>
      </c>
      <c r="Y10" s="11">
        <f t="shared" si="4"/>
        <v>200000</v>
      </c>
      <c r="Z10" s="11">
        <f t="shared" si="4"/>
        <v>200000</v>
      </c>
      <c r="AA10" s="11">
        <f t="shared" si="4"/>
        <v>200000</v>
      </c>
      <c r="AB10" s="11">
        <f t="shared" si="4"/>
        <v>200000</v>
      </c>
      <c r="AC10" s="11">
        <f t="shared" si="4"/>
        <v>200000</v>
      </c>
      <c r="AD10" s="11">
        <f t="shared" si="4"/>
        <v>200000</v>
      </c>
      <c r="AE10" s="11">
        <f t="shared" si="4"/>
        <v>200000</v>
      </c>
      <c r="AF10" s="11">
        <f t="shared" si="4"/>
        <v>200000</v>
      </c>
      <c r="AG10" s="11">
        <f t="shared" si="4"/>
        <v>200000</v>
      </c>
      <c r="AH10" s="11">
        <f t="shared" si="4"/>
        <v>200000</v>
      </c>
      <c r="AI10" s="11">
        <f t="shared" si="4"/>
        <v>200000</v>
      </c>
      <c r="AJ10" s="11">
        <f t="shared" si="4"/>
        <v>200000</v>
      </c>
      <c r="AK10" s="11">
        <f t="shared" si="4"/>
        <v>200000</v>
      </c>
      <c r="AL10" s="11">
        <f t="shared" si="4"/>
        <v>200000</v>
      </c>
      <c r="AM10" s="11">
        <f t="shared" si="4"/>
        <v>200000</v>
      </c>
      <c r="AN10" s="11">
        <f t="shared" si="4"/>
        <v>200000</v>
      </c>
      <c r="AO10" s="11">
        <f t="shared" si="4"/>
        <v>200000</v>
      </c>
      <c r="AP10" s="11">
        <f t="shared" si="4"/>
        <v>200000</v>
      </c>
      <c r="AQ10" s="11">
        <f t="shared" si="4"/>
        <v>200000</v>
      </c>
      <c r="AR10" s="11">
        <f t="shared" si="4"/>
        <v>200000</v>
      </c>
      <c r="AS10" s="11">
        <f t="shared" si="4"/>
        <v>200000</v>
      </c>
      <c r="AT10" s="11">
        <f t="shared" si="4"/>
        <v>200000</v>
      </c>
      <c r="AU10" s="11">
        <f t="shared" si="4"/>
        <v>200000</v>
      </c>
      <c r="AV10" s="11">
        <f t="shared" si="4"/>
        <v>200000</v>
      </c>
      <c r="AW10" s="11">
        <f t="shared" si="4"/>
        <v>200000</v>
      </c>
      <c r="AX10" s="11">
        <f t="shared" si="4"/>
        <v>200000</v>
      </c>
      <c r="AY10" s="11">
        <f t="shared" si="4"/>
        <v>200000</v>
      </c>
      <c r="AZ10" s="11">
        <f t="shared" si="4"/>
        <v>200000</v>
      </c>
      <c r="BA10" s="11">
        <f t="shared" si="4"/>
        <v>200000</v>
      </c>
      <c r="BB10" s="11">
        <f t="shared" si="4"/>
        <v>200000</v>
      </c>
      <c r="BC10" s="11">
        <f t="shared" si="4"/>
        <v>200000</v>
      </c>
      <c r="BD10" s="11">
        <f t="shared" si="4"/>
        <v>200000</v>
      </c>
      <c r="BE10" s="11">
        <f t="shared" si="4"/>
        <v>200000</v>
      </c>
      <c r="BF10" s="11">
        <f t="shared" si="4"/>
        <v>200000</v>
      </c>
      <c r="BG10" s="11">
        <f t="shared" si="4"/>
        <v>200000</v>
      </c>
      <c r="BH10" s="11">
        <f t="shared" si="4"/>
        <v>200000</v>
      </c>
      <c r="BI10" s="11">
        <f t="shared" si="4"/>
        <v>200000</v>
      </c>
      <c r="BJ10" s="11">
        <f t="shared" si="4"/>
        <v>200000</v>
      </c>
      <c r="BK10" s="11">
        <f t="shared" si="4"/>
        <v>200000</v>
      </c>
      <c r="BL10" s="11">
        <f t="shared" si="4"/>
        <v>200000</v>
      </c>
      <c r="BM10" s="11">
        <f t="shared" si="4"/>
        <v>200000</v>
      </c>
      <c r="BN10" s="11">
        <f t="shared" si="4"/>
        <v>200000</v>
      </c>
      <c r="BO10" s="11">
        <f t="shared" si="4"/>
        <v>200000</v>
      </c>
      <c r="BP10" s="11">
        <f t="shared" si="5"/>
        <v>200000</v>
      </c>
      <c r="BQ10" s="11">
        <f t="shared" si="5"/>
        <v>200000</v>
      </c>
      <c r="BR10" s="11">
        <f t="shared" si="5"/>
        <v>200000</v>
      </c>
      <c r="BS10" s="11">
        <f t="shared" si="5"/>
        <v>200000</v>
      </c>
      <c r="BT10" s="11">
        <f t="shared" si="5"/>
        <v>200000</v>
      </c>
      <c r="BU10" s="11">
        <f t="shared" si="5"/>
        <v>200000</v>
      </c>
      <c r="BV10" s="11">
        <f t="shared" si="5"/>
        <v>200000</v>
      </c>
      <c r="BW10" s="11">
        <f t="shared" si="5"/>
        <v>200000</v>
      </c>
      <c r="BX10" s="11">
        <f t="shared" si="5"/>
        <v>200000</v>
      </c>
      <c r="BY10" s="11">
        <f t="shared" si="5"/>
        <v>200000</v>
      </c>
      <c r="BZ10" s="11">
        <f t="shared" si="5"/>
        <v>200000</v>
      </c>
      <c r="CA10" s="11">
        <f t="shared" si="5"/>
        <v>200000</v>
      </c>
      <c r="CB10" s="11">
        <f t="shared" si="5"/>
        <v>200000</v>
      </c>
      <c r="CC10" s="11">
        <f t="shared" si="5"/>
        <v>200000</v>
      </c>
      <c r="CD10" s="11">
        <f t="shared" si="5"/>
        <v>200000</v>
      </c>
      <c r="CE10" s="11">
        <f t="shared" si="5"/>
        <v>200000</v>
      </c>
      <c r="CF10" s="11">
        <f t="shared" si="5"/>
        <v>200000</v>
      </c>
      <c r="CG10" s="11">
        <f t="shared" si="5"/>
        <v>200000</v>
      </c>
      <c r="CH10" s="11">
        <f t="shared" si="5"/>
        <v>200000</v>
      </c>
      <c r="CI10" s="11">
        <f t="shared" si="5"/>
        <v>200000</v>
      </c>
      <c r="CJ10" s="11">
        <f t="shared" si="5"/>
        <v>200000</v>
      </c>
      <c r="CK10" s="11">
        <f t="shared" si="5"/>
        <v>200000</v>
      </c>
      <c r="CL10" s="11">
        <f t="shared" si="5"/>
        <v>200000</v>
      </c>
      <c r="CM10" s="11">
        <f t="shared" si="5"/>
        <v>200000</v>
      </c>
      <c r="CN10" s="11">
        <f t="shared" si="5"/>
        <v>200000</v>
      </c>
      <c r="CO10" s="11">
        <f t="shared" si="5"/>
        <v>200000</v>
      </c>
      <c r="CP10" s="11">
        <f t="shared" si="5"/>
        <v>200000</v>
      </c>
      <c r="CQ10" s="11">
        <f t="shared" si="5"/>
        <v>200000</v>
      </c>
      <c r="CR10" s="11">
        <f t="shared" si="5"/>
        <v>200000</v>
      </c>
      <c r="CS10" s="11">
        <f t="shared" si="5"/>
        <v>200000</v>
      </c>
      <c r="CT10" s="11">
        <f t="shared" si="5"/>
        <v>200000</v>
      </c>
      <c r="CU10" s="11">
        <f t="shared" si="5"/>
        <v>200000</v>
      </c>
    </row>
    <row r="11" spans="1:99" s="15" customFormat="1" x14ac:dyDescent="0.25">
      <c r="A11" s="18" t="s">
        <v>25</v>
      </c>
      <c r="B11" s="11">
        <f>+Baseline!B11</f>
        <v>1340000</v>
      </c>
      <c r="C11" s="11">
        <f>+SUM(C9:C10)</f>
        <v>1345329.5794071935</v>
      </c>
      <c r="D11" s="11">
        <f t="shared" ref="D11:BO11" si="6">+SUM(D9:D10)</f>
        <v>1455473.3478451201</v>
      </c>
      <c r="E11" s="11">
        <f t="shared" si="6"/>
        <v>1570184.3023344565</v>
      </c>
      <c r="F11" s="11">
        <f t="shared" si="6"/>
        <v>1513617.8023102167</v>
      </c>
      <c r="G11" s="11">
        <f t="shared" si="6"/>
        <v>1574294.9128413741</v>
      </c>
      <c r="H11" s="11">
        <f t="shared" si="6"/>
        <v>1649958.3950244833</v>
      </c>
      <c r="I11" s="11">
        <f t="shared" si="6"/>
        <v>1598805.9777458431</v>
      </c>
      <c r="J11" s="11">
        <f t="shared" si="6"/>
        <v>1611564.4937638505</v>
      </c>
      <c r="K11" s="11">
        <f t="shared" si="6"/>
        <v>1623893.7052779468</v>
      </c>
      <c r="L11" s="11">
        <f t="shared" si="6"/>
        <v>1642369.964478065</v>
      </c>
      <c r="M11" s="11">
        <f t="shared" si="6"/>
        <v>1658273.427078804</v>
      </c>
      <c r="N11" s="11">
        <f t="shared" si="6"/>
        <v>1673430.6115651436</v>
      </c>
      <c r="O11" s="11">
        <f t="shared" si="6"/>
        <v>1691146.555564964</v>
      </c>
      <c r="P11" s="11">
        <f t="shared" si="6"/>
        <v>1663790.6149633529</v>
      </c>
      <c r="Q11" s="11">
        <f t="shared" si="6"/>
        <v>1610713.4210649622</v>
      </c>
      <c r="R11" s="11">
        <f t="shared" si="6"/>
        <v>1570795.141422166</v>
      </c>
      <c r="S11" s="11">
        <f t="shared" si="6"/>
        <v>1535165.0127987955</v>
      </c>
      <c r="T11" s="11">
        <f t="shared" si="6"/>
        <v>1504392.4224716986</v>
      </c>
      <c r="U11" s="11">
        <f t="shared" si="6"/>
        <v>1455754.2963598424</v>
      </c>
      <c r="V11" s="11">
        <f t="shared" si="6"/>
        <v>1420301.2407183354</v>
      </c>
      <c r="W11" s="11">
        <f t="shared" si="6"/>
        <v>1372404.9061999649</v>
      </c>
      <c r="X11" s="11">
        <f t="shared" si="6"/>
        <v>1337226.0424791856</v>
      </c>
      <c r="Y11" s="11">
        <f t="shared" si="6"/>
        <v>1315583.845167594</v>
      </c>
      <c r="Z11" s="11">
        <f t="shared" si="6"/>
        <v>1279180.3127842066</v>
      </c>
      <c r="AA11" s="11">
        <f t="shared" si="6"/>
        <v>1236905.1464686624</v>
      </c>
      <c r="AB11" s="11">
        <f t="shared" si="6"/>
        <v>1214530.0449971219</v>
      </c>
      <c r="AC11" s="11">
        <f t="shared" si="6"/>
        <v>1189842.6002746732</v>
      </c>
      <c r="AD11" s="11">
        <f t="shared" si="6"/>
        <v>1140649.8659299279</v>
      </c>
      <c r="AE11" s="11">
        <f t="shared" si="6"/>
        <v>1091513.4290282167</v>
      </c>
      <c r="AF11" s="11">
        <f t="shared" si="6"/>
        <v>1057011.223945728</v>
      </c>
      <c r="AG11" s="11">
        <f t="shared" si="6"/>
        <v>1021238.5998931999</v>
      </c>
      <c r="AH11" s="11">
        <f t="shared" si="6"/>
        <v>973197.76475401409</v>
      </c>
      <c r="AI11" s="11">
        <f t="shared" si="6"/>
        <v>930816.88455173397</v>
      </c>
      <c r="AJ11" s="11">
        <f t="shared" si="6"/>
        <v>902429.69268742437</v>
      </c>
      <c r="AK11" s="11">
        <f t="shared" si="6"/>
        <v>878844.33802437666</v>
      </c>
      <c r="AL11" s="11">
        <f t="shared" si="6"/>
        <v>828249.7500062983</v>
      </c>
      <c r="AM11" s="11">
        <f t="shared" si="6"/>
        <v>777968.37172819604</v>
      </c>
      <c r="AN11" s="11">
        <f t="shared" si="6"/>
        <v>710758.80301709939</v>
      </c>
      <c r="AO11" s="11">
        <f t="shared" si="6"/>
        <v>672023.42696372396</v>
      </c>
      <c r="AP11" s="11">
        <f t="shared" si="6"/>
        <v>629314.03482960491</v>
      </c>
      <c r="AQ11" s="11">
        <f t="shared" si="6"/>
        <v>553511.52104827412</v>
      </c>
      <c r="AR11" s="11">
        <f t="shared" si="6"/>
        <v>585253.91054896265</v>
      </c>
      <c r="AS11" s="11">
        <f t="shared" si="6"/>
        <v>541461.31440023426</v>
      </c>
      <c r="AT11" s="11">
        <f t="shared" si="6"/>
        <v>581675.73196679924</v>
      </c>
      <c r="AU11" s="11">
        <f t="shared" si="6"/>
        <v>606019.63983002724</v>
      </c>
      <c r="AV11" s="11">
        <f t="shared" si="6"/>
        <v>539349.21923722071</v>
      </c>
      <c r="AW11" s="11">
        <f t="shared" si="6"/>
        <v>566166.29199476587</v>
      </c>
      <c r="AX11" s="11">
        <f t="shared" si="6"/>
        <v>536877.24648410222</v>
      </c>
      <c r="AY11" s="11">
        <f t="shared" si="6"/>
        <v>480310.74645986228</v>
      </c>
      <c r="AZ11" s="11">
        <f t="shared" si="6"/>
        <v>528076.11067659676</v>
      </c>
      <c r="BA11" s="11">
        <f t="shared" si="6"/>
        <v>507739.59285970597</v>
      </c>
      <c r="BB11" s="11">
        <f t="shared" si="6"/>
        <v>456587.17558106571</v>
      </c>
      <c r="BC11" s="11">
        <f t="shared" si="6"/>
        <v>440244.08307903504</v>
      </c>
      <c r="BD11" s="11">
        <f t="shared" si="6"/>
        <v>566166.29199476587</v>
      </c>
      <c r="BE11" s="11">
        <f t="shared" si="6"/>
        <v>536877.24648410222</v>
      </c>
      <c r="BF11" s="11">
        <f t="shared" si="6"/>
        <v>480310.74645986228</v>
      </c>
      <c r="BG11" s="11">
        <f t="shared" si="6"/>
        <v>528076.11067659676</v>
      </c>
      <c r="BH11" s="11">
        <f t="shared" si="6"/>
        <v>507739.59285970597</v>
      </c>
      <c r="BI11" s="11">
        <f t="shared" si="6"/>
        <v>456587.17558106571</v>
      </c>
      <c r="BJ11" s="11">
        <f t="shared" si="6"/>
        <v>471673.01968984905</v>
      </c>
      <c r="BK11" s="11">
        <f t="shared" si="6"/>
        <v>436002.23120394541</v>
      </c>
      <c r="BL11" s="11">
        <f t="shared" si="6"/>
        <v>406478.49040406366</v>
      </c>
      <c r="BM11" s="11">
        <f t="shared" si="6"/>
        <v>374381.95300480264</v>
      </c>
      <c r="BN11" s="11">
        <f t="shared" si="6"/>
        <v>359736.40888190578</v>
      </c>
      <c r="BO11" s="11">
        <f t="shared" si="6"/>
        <v>366772.83708178264</v>
      </c>
      <c r="BP11" s="11">
        <f t="shared" ref="BP11:CU11" si="7">+SUM(BP9:BP10)</f>
        <v>354348.39539946656</v>
      </c>
      <c r="BQ11" s="11">
        <f t="shared" si="7"/>
        <v>311058.44971127581</v>
      </c>
      <c r="BR11" s="11">
        <f t="shared" si="7"/>
        <v>478544.88374754862</v>
      </c>
      <c r="BS11" s="11">
        <f t="shared" si="7"/>
        <v>442914.75512417807</v>
      </c>
      <c r="BT11" s="11">
        <f t="shared" si="7"/>
        <v>412142.1647970812</v>
      </c>
      <c r="BU11" s="11">
        <f t="shared" si="7"/>
        <v>363504.03868522495</v>
      </c>
      <c r="BV11" s="11">
        <f t="shared" si="7"/>
        <v>456375.70102963055</v>
      </c>
      <c r="BW11" s="11">
        <f t="shared" si="7"/>
        <v>408479.36651126004</v>
      </c>
      <c r="BX11" s="11">
        <f t="shared" si="7"/>
        <v>452199.14338944369</v>
      </c>
      <c r="BY11" s="11">
        <f t="shared" si="7"/>
        <v>430556.9460778521</v>
      </c>
      <c r="BZ11" s="11">
        <f t="shared" si="7"/>
        <v>394153.41369446478</v>
      </c>
      <c r="CA11" s="11">
        <f t="shared" si="7"/>
        <v>376146.02798477979</v>
      </c>
      <c r="CB11" s="11">
        <f t="shared" si="7"/>
        <v>431275.89642172441</v>
      </c>
      <c r="CC11" s="11">
        <f t="shared" si="7"/>
        <v>406588.45169927564</v>
      </c>
      <c r="CD11" s="11">
        <f t="shared" si="7"/>
        <v>357395.71735453029</v>
      </c>
      <c r="CE11" s="11">
        <f t="shared" si="7"/>
        <v>446019.96916676097</v>
      </c>
      <c r="CF11" s="11">
        <f t="shared" si="7"/>
        <v>460316.41632777778</v>
      </c>
      <c r="CG11" s="11">
        <f t="shared" si="7"/>
        <v>424543.79227524973</v>
      </c>
      <c r="CH11" s="11">
        <f t="shared" si="7"/>
        <v>376502.95713606389</v>
      </c>
      <c r="CI11" s="11">
        <f t="shared" si="7"/>
        <v>445864.13063283492</v>
      </c>
      <c r="CJ11" s="11">
        <f t="shared" si="7"/>
        <v>425898.0893493708</v>
      </c>
      <c r="CK11" s="11">
        <f t="shared" si="7"/>
        <v>402312.73468632315</v>
      </c>
      <c r="CL11" s="11">
        <f t="shared" si="7"/>
        <v>351718.14666824485</v>
      </c>
      <c r="CM11" s="11">
        <f t="shared" si="7"/>
        <v>453286.14983036759</v>
      </c>
      <c r="CN11" s="11">
        <f t="shared" si="7"/>
        <v>434478.7009575165</v>
      </c>
      <c r="CO11" s="11">
        <f t="shared" si="7"/>
        <v>564522.03621320485</v>
      </c>
      <c r="CP11" s="11">
        <f t="shared" si="7"/>
        <v>521812.64407908579</v>
      </c>
      <c r="CQ11" s="11">
        <f t="shared" si="7"/>
        <v>446010.13029775501</v>
      </c>
      <c r="CR11" s="11">
        <f t="shared" si="7"/>
        <v>585253.91054896265</v>
      </c>
      <c r="CS11" s="11">
        <f t="shared" si="7"/>
        <v>541461.31440023426</v>
      </c>
      <c r="CT11" s="11">
        <f t="shared" si="7"/>
        <v>581675.73196679924</v>
      </c>
      <c r="CU11" s="11">
        <f t="shared" si="7"/>
        <v>606019.63983002724</v>
      </c>
    </row>
    <row r="12" spans="1:99" s="15" customFormat="1" outlineLevel="1" x14ac:dyDescent="0.25">
      <c r="A12" s="18" t="s">
        <v>101</v>
      </c>
      <c r="B12" s="36"/>
      <c r="C12" s="39">
        <v>3</v>
      </c>
      <c r="D12" s="39">
        <v>6</v>
      </c>
      <c r="E12" s="39">
        <v>6</v>
      </c>
      <c r="F12" s="39">
        <v>0</v>
      </c>
      <c r="G12" s="39">
        <v>3</v>
      </c>
      <c r="H12" s="39">
        <v>4</v>
      </c>
      <c r="I12" s="39">
        <v>0</v>
      </c>
      <c r="J12" s="39">
        <v>2</v>
      </c>
      <c r="K12" s="39">
        <v>2</v>
      </c>
      <c r="L12" s="39">
        <v>2</v>
      </c>
      <c r="M12" s="39">
        <v>2</v>
      </c>
      <c r="N12" s="39">
        <v>2</v>
      </c>
      <c r="O12" s="39">
        <v>2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</row>
    <row r="13" spans="1:99" s="15" customFormat="1" outlineLevel="1" x14ac:dyDescent="0.25">
      <c r="A13" s="18" t="s">
        <v>20</v>
      </c>
      <c r="C13" s="25">
        <f>+C12*Parámetros!$B$9</f>
        <v>72000</v>
      </c>
      <c r="D13" s="25">
        <f>+D12*Parámetros!$B$9</f>
        <v>144000</v>
      </c>
      <c r="E13" s="25">
        <f>+E12*Parámetros!$B$9</f>
        <v>144000</v>
      </c>
      <c r="F13" s="25">
        <f>+F12*Parámetros!$B$9</f>
        <v>0</v>
      </c>
      <c r="G13" s="25">
        <f>+G12*Parámetros!$B$9</f>
        <v>72000</v>
      </c>
      <c r="H13" s="25">
        <f>+H12*Parámetros!$B$9</f>
        <v>96000</v>
      </c>
      <c r="I13" s="25">
        <f>+I12*Parámetros!$B$9</f>
        <v>0</v>
      </c>
      <c r="J13" s="25">
        <f>+J12*Parámetros!$B$9</f>
        <v>48000</v>
      </c>
      <c r="K13" s="25">
        <f>+K12*Parámetros!$B$9</f>
        <v>48000</v>
      </c>
      <c r="L13" s="25">
        <f>+L12*Parámetros!$B$9</f>
        <v>48000</v>
      </c>
      <c r="M13" s="25">
        <f>+M12*Parámetros!$B$9</f>
        <v>48000</v>
      </c>
      <c r="N13" s="25">
        <f>+N12*Parámetros!$B$9</f>
        <v>48000</v>
      </c>
      <c r="O13" s="25">
        <f>+O12*Parámetros!$B$9</f>
        <v>48000</v>
      </c>
      <c r="P13" s="25">
        <f>+MAX(0,O8-O9)</f>
        <v>0</v>
      </c>
      <c r="Q13" s="25">
        <f t="shared" ref="Q13:CB13" si="8">+MAX(0,P8-P9)</f>
        <v>0</v>
      </c>
      <c r="R13" s="25">
        <f t="shared" si="8"/>
        <v>0</v>
      </c>
      <c r="S13" s="25">
        <f t="shared" si="8"/>
        <v>0</v>
      </c>
      <c r="T13" s="25">
        <f t="shared" si="8"/>
        <v>0</v>
      </c>
      <c r="U13" s="25">
        <f t="shared" si="8"/>
        <v>0</v>
      </c>
      <c r="V13" s="25">
        <f t="shared" si="8"/>
        <v>0</v>
      </c>
      <c r="W13" s="25">
        <f t="shared" si="8"/>
        <v>0</v>
      </c>
      <c r="X13" s="25">
        <f t="shared" si="8"/>
        <v>0</v>
      </c>
      <c r="Y13" s="25">
        <f t="shared" si="8"/>
        <v>0</v>
      </c>
      <c r="Z13" s="25">
        <f t="shared" si="8"/>
        <v>0</v>
      </c>
      <c r="AA13" s="25">
        <f t="shared" si="8"/>
        <v>0</v>
      </c>
      <c r="AB13" s="25">
        <f t="shared" si="8"/>
        <v>0</v>
      </c>
      <c r="AC13" s="25">
        <f t="shared" si="8"/>
        <v>0</v>
      </c>
      <c r="AD13" s="25">
        <f t="shared" si="8"/>
        <v>0</v>
      </c>
      <c r="AE13" s="25">
        <f t="shared" si="8"/>
        <v>0</v>
      </c>
      <c r="AF13" s="25">
        <f t="shared" si="8"/>
        <v>0</v>
      </c>
      <c r="AG13" s="25">
        <f t="shared" si="8"/>
        <v>0</v>
      </c>
      <c r="AH13" s="25">
        <f t="shared" si="8"/>
        <v>0</v>
      </c>
      <c r="AI13" s="25">
        <f t="shared" si="8"/>
        <v>0</v>
      </c>
      <c r="AJ13" s="25">
        <f t="shared" si="8"/>
        <v>0</v>
      </c>
      <c r="AK13" s="25">
        <f t="shared" si="8"/>
        <v>0</v>
      </c>
      <c r="AL13" s="25">
        <f t="shared" si="8"/>
        <v>0</v>
      </c>
      <c r="AM13" s="25">
        <f t="shared" si="8"/>
        <v>0</v>
      </c>
      <c r="AN13" s="25">
        <f t="shared" si="8"/>
        <v>0</v>
      </c>
      <c r="AO13" s="25">
        <f t="shared" si="8"/>
        <v>0</v>
      </c>
      <c r="AP13" s="25">
        <f t="shared" si="8"/>
        <v>0</v>
      </c>
      <c r="AQ13" s="25">
        <f t="shared" si="8"/>
        <v>0</v>
      </c>
      <c r="AR13" s="25">
        <f t="shared" si="8"/>
        <v>101303.56163971062</v>
      </c>
      <c r="AS13" s="25">
        <f t="shared" si="8"/>
        <v>32113.122285169142</v>
      </c>
      <c r="AT13" s="25">
        <f>+MAX(0,AS8-AS9)</f>
        <v>113972.99620315089</v>
      </c>
      <c r="AU13" s="25">
        <f t="shared" si="8"/>
        <v>60875.739852716564</v>
      </c>
      <c r="AV13" s="25">
        <f t="shared" si="8"/>
        <v>0</v>
      </c>
      <c r="AW13" s="25">
        <f t="shared" si="8"/>
        <v>60673.304319618444</v>
      </c>
      <c r="AX13" s="25">
        <f t="shared" si="8"/>
        <v>0</v>
      </c>
      <c r="AY13" s="25">
        <f t="shared" si="8"/>
        <v>0</v>
      </c>
      <c r="AZ13" s="25">
        <f t="shared" si="8"/>
        <v>59088.253685577016</v>
      </c>
      <c r="BA13" s="25">
        <f t="shared" si="8"/>
        <v>0</v>
      </c>
      <c r="BB13" s="25">
        <f t="shared" si="8"/>
        <v>0</v>
      </c>
      <c r="BC13" s="25">
        <f t="shared" si="8"/>
        <v>50327.328090775874</v>
      </c>
      <c r="BD13" s="25">
        <f t="shared" si="8"/>
        <v>159778.44047780416</v>
      </c>
      <c r="BE13" s="25">
        <f t="shared" si="8"/>
        <v>0</v>
      </c>
      <c r="BF13" s="25">
        <f t="shared" si="8"/>
        <v>0</v>
      </c>
      <c r="BG13" s="25">
        <f t="shared" si="8"/>
        <v>59088.253685577016</v>
      </c>
      <c r="BH13" s="25">
        <f t="shared" si="8"/>
        <v>0</v>
      </c>
      <c r="BI13" s="25">
        <f t="shared" si="8"/>
        <v>0</v>
      </c>
      <c r="BJ13" s="25">
        <f t="shared" si="8"/>
        <v>50327.328090775874</v>
      </c>
      <c r="BK13" s="25">
        <f t="shared" si="8"/>
        <v>0</v>
      </c>
      <c r="BL13" s="25">
        <f t="shared" si="8"/>
        <v>0</v>
      </c>
      <c r="BM13" s="25">
        <f t="shared" si="8"/>
        <v>0</v>
      </c>
      <c r="BN13" s="25">
        <f t="shared" si="8"/>
        <v>18197.271390763519</v>
      </c>
      <c r="BO13" s="25">
        <f t="shared" si="8"/>
        <v>37320.484200056468</v>
      </c>
      <c r="BP13" s="25">
        <f t="shared" si="8"/>
        <v>14931.498919295031</v>
      </c>
      <c r="BQ13" s="25">
        <f t="shared" si="8"/>
        <v>9787.2482102000504</v>
      </c>
      <c r="BR13" s="25">
        <f t="shared" si="8"/>
        <v>207404.71367906901</v>
      </c>
      <c r="BS13" s="25">
        <f t="shared" si="8"/>
        <v>0</v>
      </c>
      <c r="BT13" s="25">
        <f t="shared" si="8"/>
        <v>0</v>
      </c>
      <c r="BU13" s="25">
        <f t="shared" si="8"/>
        <v>0</v>
      </c>
      <c r="BV13" s="25">
        <f t="shared" si="8"/>
        <v>128324.71798591258</v>
      </c>
      <c r="BW13" s="25">
        <f t="shared" si="8"/>
        <v>0</v>
      </c>
      <c r="BX13" s="25">
        <f t="shared" si="8"/>
        <v>78898.640598963015</v>
      </c>
      <c r="BY13" s="25">
        <f t="shared" si="8"/>
        <v>0</v>
      </c>
      <c r="BZ13" s="25">
        <f t="shared" si="8"/>
        <v>0</v>
      </c>
      <c r="CA13" s="25">
        <f t="shared" si="8"/>
        <v>24267.780605859181</v>
      </c>
      <c r="CB13" s="25">
        <f t="shared" si="8"/>
        <v>77504.969908485189</v>
      </c>
      <c r="CC13" s="25">
        <f t="shared" ref="CC13:CU13" si="9">+MAX(0,CB8-CB9)</f>
        <v>0</v>
      </c>
      <c r="CD13" s="25">
        <f t="shared" si="9"/>
        <v>0</v>
      </c>
      <c r="CE13" s="25">
        <f t="shared" si="9"/>
        <v>137760.68871394178</v>
      </c>
      <c r="CF13" s="25">
        <f t="shared" si="9"/>
        <v>48798.652243505639</v>
      </c>
      <c r="CG13" s="25">
        <f t="shared" si="9"/>
        <v>0</v>
      </c>
      <c r="CH13" s="25">
        <f t="shared" si="9"/>
        <v>0</v>
      </c>
      <c r="CI13" s="25">
        <f t="shared" si="9"/>
        <v>111742.05369905109</v>
      </c>
      <c r="CJ13" s="25">
        <f t="shared" si="9"/>
        <v>8421.1505808454822</v>
      </c>
      <c r="CK13" s="25">
        <f t="shared" si="9"/>
        <v>0</v>
      </c>
      <c r="CL13" s="25">
        <f t="shared" si="9"/>
        <v>0</v>
      </c>
      <c r="CM13" s="25">
        <f t="shared" si="9"/>
        <v>151849.38144022494</v>
      </c>
      <c r="CN13" s="25">
        <f t="shared" si="9"/>
        <v>48402.11983824562</v>
      </c>
      <c r="CO13" s="25">
        <f t="shared" si="9"/>
        <v>168778.71130906377</v>
      </c>
      <c r="CP13" s="25">
        <f t="shared" si="9"/>
        <v>0</v>
      </c>
      <c r="CQ13" s="25">
        <f t="shared" si="9"/>
        <v>0</v>
      </c>
      <c r="CR13" s="25">
        <f t="shared" si="9"/>
        <v>208804.95239022968</v>
      </c>
      <c r="CS13" s="25">
        <f t="shared" si="9"/>
        <v>32113.122285169142</v>
      </c>
      <c r="CT13" s="25">
        <f t="shared" si="9"/>
        <v>113972.99620315089</v>
      </c>
      <c r="CU13" s="25">
        <f t="shared" si="9"/>
        <v>60875.739852716564</v>
      </c>
    </row>
    <row r="14" spans="1:99" s="15" customFormat="1" outlineLevel="1" x14ac:dyDescent="0.25">
      <c r="A14" s="18" t="s">
        <v>19</v>
      </c>
      <c r="C14" s="25">
        <v>345000</v>
      </c>
      <c r="D14" s="25">
        <v>345000</v>
      </c>
      <c r="E14" s="25">
        <v>345000</v>
      </c>
      <c r="F14" s="25">
        <v>345000</v>
      </c>
      <c r="G14" s="25">
        <v>345000</v>
      </c>
      <c r="H14" s="25">
        <v>345000</v>
      </c>
      <c r="I14" s="25">
        <v>345000</v>
      </c>
      <c r="J14" s="25">
        <v>345000</v>
      </c>
      <c r="K14" s="25">
        <v>345000</v>
      </c>
      <c r="L14" s="25">
        <v>345000</v>
      </c>
      <c r="M14" s="25">
        <v>345000</v>
      </c>
      <c r="N14" s="25">
        <v>345000</v>
      </c>
      <c r="O14" s="25">
        <v>345000</v>
      </c>
      <c r="P14" s="25">
        <v>345000</v>
      </c>
      <c r="Q14" s="25">
        <v>345000</v>
      </c>
      <c r="R14" s="25">
        <v>345000</v>
      </c>
      <c r="S14" s="25">
        <v>345000</v>
      </c>
      <c r="T14" s="25">
        <v>345000</v>
      </c>
      <c r="U14" s="25">
        <v>345000</v>
      </c>
      <c r="V14" s="25">
        <v>345000</v>
      </c>
      <c r="W14" s="25">
        <v>345000</v>
      </c>
      <c r="X14" s="25">
        <v>345000</v>
      </c>
      <c r="Y14" s="25">
        <v>345000</v>
      </c>
      <c r="Z14" s="25">
        <v>345000</v>
      </c>
      <c r="AA14" s="25">
        <v>345000</v>
      </c>
      <c r="AB14" s="25">
        <v>345000</v>
      </c>
      <c r="AC14" s="25">
        <v>345000</v>
      </c>
      <c r="AD14" s="25">
        <v>345000</v>
      </c>
      <c r="AE14" s="25">
        <v>345000</v>
      </c>
      <c r="AF14" s="25">
        <v>345000</v>
      </c>
      <c r="AG14" s="25">
        <v>345000</v>
      </c>
      <c r="AH14" s="25">
        <v>345000</v>
      </c>
      <c r="AI14" s="25">
        <v>345000</v>
      </c>
      <c r="AJ14" s="25">
        <v>345000</v>
      </c>
      <c r="AK14" s="25">
        <v>345000</v>
      </c>
      <c r="AL14" s="25">
        <v>345000</v>
      </c>
      <c r="AM14" s="25">
        <v>345000</v>
      </c>
      <c r="AN14" s="25">
        <v>345000</v>
      </c>
      <c r="AO14" s="25">
        <v>345000</v>
      </c>
      <c r="AP14" s="25">
        <v>345000</v>
      </c>
      <c r="AQ14" s="25">
        <v>345000</v>
      </c>
      <c r="AR14" s="25">
        <v>345000</v>
      </c>
      <c r="AS14" s="25">
        <v>345000</v>
      </c>
      <c r="AT14" s="25">
        <v>345000</v>
      </c>
      <c r="AU14" s="25">
        <v>345000</v>
      </c>
      <c r="AV14" s="25">
        <v>345000</v>
      </c>
      <c r="AW14" s="25">
        <v>345000</v>
      </c>
      <c r="AX14" s="25">
        <v>345000</v>
      </c>
      <c r="AY14" s="25">
        <v>345000</v>
      </c>
      <c r="AZ14" s="25">
        <v>345000</v>
      </c>
      <c r="BA14" s="25">
        <v>345000</v>
      </c>
      <c r="BB14" s="25">
        <v>345000</v>
      </c>
      <c r="BC14" s="25">
        <v>345000</v>
      </c>
      <c r="BD14" s="25">
        <v>345000</v>
      </c>
      <c r="BE14" s="25">
        <v>345000</v>
      </c>
      <c r="BF14" s="25">
        <v>345000</v>
      </c>
      <c r="BG14" s="25">
        <v>345000</v>
      </c>
      <c r="BH14" s="25">
        <v>345000</v>
      </c>
      <c r="BI14" s="25">
        <v>345000</v>
      </c>
      <c r="BJ14" s="25">
        <v>345000</v>
      </c>
      <c r="BK14" s="25">
        <v>345000</v>
      </c>
      <c r="BL14" s="25">
        <v>345000</v>
      </c>
      <c r="BM14" s="25">
        <v>345000</v>
      </c>
      <c r="BN14" s="25">
        <v>345000</v>
      </c>
      <c r="BO14" s="25">
        <v>345000</v>
      </c>
      <c r="BP14" s="25">
        <v>345000</v>
      </c>
      <c r="BQ14" s="25">
        <v>345000</v>
      </c>
      <c r="BR14" s="25">
        <v>345000</v>
      </c>
      <c r="BS14" s="25">
        <v>345000</v>
      </c>
      <c r="BT14" s="25">
        <v>345000</v>
      </c>
      <c r="BU14" s="25">
        <v>345000</v>
      </c>
      <c r="BV14" s="25">
        <v>345000</v>
      </c>
      <c r="BW14" s="25">
        <v>345000</v>
      </c>
      <c r="BX14" s="25">
        <v>345000</v>
      </c>
      <c r="BY14" s="25">
        <v>345000</v>
      </c>
      <c r="BZ14" s="25">
        <v>345000</v>
      </c>
      <c r="CA14" s="25">
        <v>345000</v>
      </c>
      <c r="CB14" s="25">
        <v>345000</v>
      </c>
      <c r="CC14" s="25">
        <v>345000</v>
      </c>
      <c r="CD14" s="25">
        <v>345000</v>
      </c>
      <c r="CE14" s="25">
        <v>345000</v>
      </c>
      <c r="CF14" s="25">
        <v>345000</v>
      </c>
      <c r="CG14" s="25">
        <v>345000</v>
      </c>
      <c r="CH14" s="25">
        <v>345000</v>
      </c>
      <c r="CI14" s="25">
        <v>345000</v>
      </c>
      <c r="CJ14" s="25">
        <v>345000</v>
      </c>
      <c r="CK14" s="25">
        <v>345000</v>
      </c>
      <c r="CL14" s="25">
        <v>345000</v>
      </c>
      <c r="CM14" s="25">
        <v>345000</v>
      </c>
      <c r="CN14" s="25">
        <v>345000</v>
      </c>
      <c r="CO14" s="25">
        <v>345000</v>
      </c>
      <c r="CP14" s="25">
        <v>345000</v>
      </c>
      <c r="CQ14" s="25">
        <v>345000</v>
      </c>
      <c r="CR14" s="25">
        <v>345000</v>
      </c>
      <c r="CS14" s="25">
        <v>345000</v>
      </c>
      <c r="CT14" s="25">
        <v>345000</v>
      </c>
      <c r="CU14" s="25">
        <v>345000</v>
      </c>
    </row>
    <row r="15" spans="1:99" s="15" customFormat="1" outlineLevel="1" x14ac:dyDescent="0.25">
      <c r="A15" s="18" t="s">
        <v>103</v>
      </c>
      <c r="C15" s="13">
        <f>+(C5*C25)+(C6*C26)</f>
        <v>2021972819.4265709</v>
      </c>
      <c r="D15" s="13">
        <f t="shared" ref="D15:BO15" si="10">+(D5*D25)+(D6*D26)</f>
        <v>1814218949.1905577</v>
      </c>
      <c r="E15" s="13">
        <f t="shared" si="10"/>
        <v>1800336691.8355451</v>
      </c>
      <c r="F15" s="13">
        <f t="shared" si="10"/>
        <v>1934760854.2983127</v>
      </c>
      <c r="G15" s="13">
        <f t="shared" si="10"/>
        <v>1701459410.3848348</v>
      </c>
      <c r="H15" s="13">
        <f t="shared" si="10"/>
        <v>1742076184.8650734</v>
      </c>
      <c r="I15" s="13">
        <f t="shared" si="10"/>
        <v>1906113974.9761398</v>
      </c>
      <c r="J15" s="13">
        <f t="shared" si="10"/>
        <v>1819516491.2038643</v>
      </c>
      <c r="K15" s="13">
        <f t="shared" si="10"/>
        <v>1822784314.5407672</v>
      </c>
      <c r="L15" s="13">
        <f t="shared" si="10"/>
        <v>1788886532.0971048</v>
      </c>
      <c r="M15" s="13">
        <f t="shared" si="10"/>
        <v>1802271360.007709</v>
      </c>
      <c r="N15" s="13">
        <f t="shared" si="10"/>
        <v>1804431506.5258861</v>
      </c>
      <c r="O15" s="13">
        <f t="shared" si="10"/>
        <v>1791338754.1280415</v>
      </c>
      <c r="P15" s="13">
        <f t="shared" si="10"/>
        <v>1776190097.923954</v>
      </c>
      <c r="Q15" s="13">
        <f t="shared" si="10"/>
        <v>1905886159.6238585</v>
      </c>
      <c r="R15" s="13">
        <f t="shared" si="10"/>
        <v>1839469293.6597526</v>
      </c>
      <c r="S15" s="13">
        <f t="shared" si="10"/>
        <v>1818056948.2493427</v>
      </c>
      <c r="T15" s="13">
        <f t="shared" si="10"/>
        <v>1793505113.408778</v>
      </c>
      <c r="U15" s="13">
        <f t="shared" si="10"/>
        <v>1883462808.517199</v>
      </c>
      <c r="V15" s="13">
        <f t="shared" si="10"/>
        <v>1817073584.8121948</v>
      </c>
      <c r="W15" s="13">
        <f t="shared" si="10"/>
        <v>1879714457.3041279</v>
      </c>
      <c r="X15" s="13">
        <f t="shared" si="10"/>
        <v>1815706361.5261748</v>
      </c>
      <c r="Y15" s="13">
        <f t="shared" si="10"/>
        <v>1747632356.5435517</v>
      </c>
      <c r="Z15" s="13">
        <f t="shared" si="10"/>
        <v>1821873514.7422044</v>
      </c>
      <c r="AA15" s="13">
        <f t="shared" si="10"/>
        <v>1851423364.3754354</v>
      </c>
      <c r="AB15" s="13">
        <f t="shared" si="10"/>
        <v>1751305838.0662858</v>
      </c>
      <c r="AC15" s="13">
        <f t="shared" si="10"/>
        <v>1762944645.7652676</v>
      </c>
      <c r="AD15" s="13">
        <f t="shared" si="10"/>
        <v>1886215617.8533187</v>
      </c>
      <c r="AE15" s="13">
        <f t="shared" si="10"/>
        <v>1885935773.3406572</v>
      </c>
      <c r="AF15" s="13">
        <f t="shared" si="10"/>
        <v>1812314784.9282198</v>
      </c>
      <c r="AG15" s="13">
        <f t="shared" si="10"/>
        <v>1818707486.5019279</v>
      </c>
      <c r="AH15" s="13">
        <f t="shared" si="10"/>
        <v>1880422317.7996213</v>
      </c>
      <c r="AI15" s="13">
        <f t="shared" si="10"/>
        <v>1851950439.1037021</v>
      </c>
      <c r="AJ15" s="13">
        <f t="shared" si="10"/>
        <v>1781553515.4507661</v>
      </c>
      <c r="AK15" s="13">
        <f t="shared" si="10"/>
        <v>1757398018.5244234</v>
      </c>
      <c r="AL15" s="13">
        <f t="shared" si="10"/>
        <v>1893269544.1836996</v>
      </c>
      <c r="AM15" s="13">
        <f t="shared" si="10"/>
        <v>1891694176.95327</v>
      </c>
      <c r="AN15" s="13">
        <f t="shared" si="10"/>
        <v>1976852463.3035457</v>
      </c>
      <c r="AO15" s="13">
        <f t="shared" si="10"/>
        <v>1833611135.9174473</v>
      </c>
      <c r="AP15" s="13">
        <f t="shared" si="10"/>
        <v>1853602610.1454425</v>
      </c>
      <c r="AQ15" s="13">
        <f t="shared" si="10"/>
        <v>2020079996.0125539</v>
      </c>
      <c r="AR15" s="13">
        <f t="shared" si="10"/>
        <v>2002170954.1786489</v>
      </c>
      <c r="AS15" s="13">
        <f t="shared" si="10"/>
        <v>2039197940.3923545</v>
      </c>
      <c r="AT15" s="13">
        <f t="shared" si="10"/>
        <v>2038715763.8032694</v>
      </c>
      <c r="AU15" s="13">
        <f t="shared" si="10"/>
        <v>1838740444.4720211</v>
      </c>
      <c r="AV15" s="13">
        <f t="shared" si="10"/>
        <v>2003731594.2428083</v>
      </c>
      <c r="AW15" s="13">
        <f t="shared" si="10"/>
        <v>1825740080.3206804</v>
      </c>
      <c r="AX15" s="13">
        <f t="shared" si="10"/>
        <v>1800515219.7771106</v>
      </c>
      <c r="AY15" s="13">
        <f t="shared" si="10"/>
        <v>1951170305.7192376</v>
      </c>
      <c r="AZ15" s="13">
        <f t="shared" si="10"/>
        <v>1701786526.8080478</v>
      </c>
      <c r="BA15" s="13">
        <f t="shared" si="10"/>
        <v>1751966992.9922807</v>
      </c>
      <c r="BB15" s="13">
        <f t="shared" si="10"/>
        <v>1923524553.9276445</v>
      </c>
      <c r="BC15" s="13">
        <f t="shared" si="10"/>
        <v>2012720800.0257139</v>
      </c>
      <c r="BD15" s="13">
        <f t="shared" si="10"/>
        <v>1831003259.1001246</v>
      </c>
      <c r="BE15" s="13">
        <f t="shared" si="10"/>
        <v>1805068406.3936362</v>
      </c>
      <c r="BF15" s="13">
        <f t="shared" si="10"/>
        <v>1959963953.8708711</v>
      </c>
      <c r="BG15" s="13">
        <f t="shared" si="10"/>
        <v>1703229724.3638046</v>
      </c>
      <c r="BH15" s="13">
        <f t="shared" si="10"/>
        <v>1754559048.7416806</v>
      </c>
      <c r="BI15" s="13">
        <f t="shared" si="10"/>
        <v>1930044352.7262063</v>
      </c>
      <c r="BJ15" s="13">
        <f t="shared" si="10"/>
        <v>1839916353.278183</v>
      </c>
      <c r="BK15" s="13">
        <f t="shared" si="10"/>
        <v>1842366920.5015907</v>
      </c>
      <c r="BL15" s="13">
        <f t="shared" si="10"/>
        <v>1807278183.3082135</v>
      </c>
      <c r="BM15" s="13">
        <f t="shared" si="10"/>
        <v>1821964287.678102</v>
      </c>
      <c r="BN15" s="13">
        <f t="shared" si="10"/>
        <v>1826447854.7927217</v>
      </c>
      <c r="BO15" s="13">
        <f t="shared" si="10"/>
        <v>1812183393.0549388</v>
      </c>
      <c r="BP15" s="13">
        <f t="shared" ref="BP15:CU15" si="11">+(BP5*BP25)+(BP6*BP26)</f>
        <v>1795523202.9619646</v>
      </c>
      <c r="BQ15" s="13">
        <f t="shared" si="11"/>
        <v>1943101933.8122935</v>
      </c>
      <c r="BR15" s="13">
        <f t="shared" si="11"/>
        <v>1868653406.4984493</v>
      </c>
      <c r="BS15" s="13">
        <f t="shared" si="11"/>
        <v>1843956437.2041478</v>
      </c>
      <c r="BT15" s="13">
        <f t="shared" si="11"/>
        <v>1815980166.3883703</v>
      </c>
      <c r="BU15" s="13">
        <f t="shared" si="11"/>
        <v>1918874067.9508474</v>
      </c>
      <c r="BV15" s="13">
        <f t="shared" si="11"/>
        <v>1843090081.9780326</v>
      </c>
      <c r="BW15" s="13">
        <f t="shared" si="11"/>
        <v>1914809164.5752382</v>
      </c>
      <c r="BX15" s="13">
        <f t="shared" si="11"/>
        <v>1841557266.4934077</v>
      </c>
      <c r="BY15" s="13">
        <f t="shared" si="11"/>
        <v>1763517954.7738454</v>
      </c>
      <c r="BZ15" s="13">
        <f t="shared" si="11"/>
        <v>1848617520.2244031</v>
      </c>
      <c r="CA15" s="13">
        <f t="shared" si="11"/>
        <v>1882484964.1990757</v>
      </c>
      <c r="CB15" s="13">
        <f t="shared" si="11"/>
        <v>1767771511.0534699</v>
      </c>
      <c r="CC15" s="13">
        <f t="shared" si="11"/>
        <v>1781105172.1630845</v>
      </c>
      <c r="CD15" s="13">
        <f t="shared" si="11"/>
        <v>1922409983.6694081</v>
      </c>
      <c r="CE15" s="13">
        <f t="shared" si="11"/>
        <v>1922132175.0999885</v>
      </c>
      <c r="CF15" s="13">
        <f t="shared" si="11"/>
        <v>1837737726.9512975</v>
      </c>
      <c r="CG15" s="13">
        <f t="shared" si="11"/>
        <v>1845064730.6173797</v>
      </c>
      <c r="CH15" s="13">
        <f t="shared" si="11"/>
        <v>1915820307.8929324</v>
      </c>
      <c r="CI15" s="13">
        <f t="shared" si="11"/>
        <v>1883188850.660692</v>
      </c>
      <c r="CJ15" s="13">
        <f t="shared" si="11"/>
        <v>1802478252.1068006</v>
      </c>
      <c r="CK15" s="13">
        <f t="shared" si="11"/>
        <v>1774782789.4621909</v>
      </c>
      <c r="CL15" s="13">
        <f t="shared" si="11"/>
        <v>1930563417.1868939</v>
      </c>
      <c r="CM15" s="13">
        <f t="shared" si="11"/>
        <v>1928766555.5812869</v>
      </c>
      <c r="CN15" s="13">
        <f t="shared" si="11"/>
        <v>2026407967.1258054</v>
      </c>
      <c r="CO15" s="13">
        <f t="shared" si="11"/>
        <v>1862173536.7777617</v>
      </c>
      <c r="CP15" s="13">
        <f t="shared" si="11"/>
        <v>1885095444.822433</v>
      </c>
      <c r="CQ15" s="13">
        <f t="shared" si="11"/>
        <v>2075974765.8660321</v>
      </c>
      <c r="CR15" s="13">
        <f t="shared" si="11"/>
        <v>2039977103.5516796</v>
      </c>
      <c r="CS15" s="13">
        <f t="shared" si="11"/>
        <v>2076572466.4136689</v>
      </c>
      <c r="CT15" s="13">
        <f t="shared" si="11"/>
        <v>2064188311.0086222</v>
      </c>
      <c r="CU15" s="13">
        <f t="shared" si="11"/>
        <v>1849465114.0725594</v>
      </c>
    </row>
    <row r="16" spans="1:99" s="15" customFormat="1" outlineLevel="1" x14ac:dyDescent="0.25">
      <c r="A16" s="18" t="s">
        <v>29</v>
      </c>
      <c r="B16" s="14">
        <f>+Baseline!B16</f>
        <v>6453540000</v>
      </c>
      <c r="C16" s="14">
        <f>+C9*C25</f>
        <v>6385718749.0241222</v>
      </c>
      <c r="D16" s="14">
        <f t="shared" ref="D16:BO17" si="12">+D9*D25</f>
        <v>6816155290.4141264</v>
      </c>
      <c r="E16" s="14">
        <f t="shared" si="12"/>
        <v>7276340618.4966812</v>
      </c>
      <c r="F16" s="14">
        <f t="shared" si="12"/>
        <v>6975945174.5616503</v>
      </c>
      <c r="G16" s="14">
        <f t="shared" si="12"/>
        <v>7225415161.087903</v>
      </c>
      <c r="H16" s="14">
        <f t="shared" si="12"/>
        <v>7531295035.8768616</v>
      </c>
      <c r="I16" s="14">
        <f t="shared" si="12"/>
        <v>7265601932.0983772</v>
      </c>
      <c r="J16" s="14">
        <f t="shared" si="12"/>
        <v>7288952532.6940365</v>
      </c>
      <c r="K16" s="14">
        <f t="shared" si="12"/>
        <v>7311157842.8827057</v>
      </c>
      <c r="L16" s="14">
        <f t="shared" si="12"/>
        <v>7365964554.4931364</v>
      </c>
      <c r="M16" s="14">
        <f t="shared" si="12"/>
        <v>7408452408.0762005</v>
      </c>
      <c r="N16" s="14">
        <f t="shared" si="12"/>
        <v>7448001369.6069717</v>
      </c>
      <c r="O16" s="14">
        <f t="shared" si="12"/>
        <v>7501319379.3210516</v>
      </c>
      <c r="P16" s="14">
        <f t="shared" si="12"/>
        <v>7363703363.907548</v>
      </c>
      <c r="Q16" s="14">
        <f t="shared" si="12"/>
        <v>7096694744.4636135</v>
      </c>
      <c r="R16" s="14">
        <f t="shared" si="12"/>
        <v>6895882984.1734161</v>
      </c>
      <c r="S16" s="14">
        <f t="shared" si="12"/>
        <v>6716643074.2311459</v>
      </c>
      <c r="T16" s="14">
        <f t="shared" si="12"/>
        <v>6561839358.0497408</v>
      </c>
      <c r="U16" s="14">
        <f t="shared" si="12"/>
        <v>6317161786.542697</v>
      </c>
      <c r="V16" s="14">
        <f t="shared" si="12"/>
        <v>6138812654.898139</v>
      </c>
      <c r="W16" s="14">
        <f t="shared" si="12"/>
        <v>5897866719.0474739</v>
      </c>
      <c r="X16" s="14">
        <f t="shared" si="12"/>
        <v>5720896929.4675398</v>
      </c>
      <c r="Y16" s="14">
        <f t="shared" si="12"/>
        <v>5612024308.2629642</v>
      </c>
      <c r="Z16" s="14">
        <f t="shared" si="12"/>
        <v>5428893735.4000015</v>
      </c>
      <c r="AA16" s="14">
        <f t="shared" si="12"/>
        <v>5216225488.1621151</v>
      </c>
      <c r="AB16" s="14">
        <f t="shared" si="12"/>
        <v>5103665940.1711063</v>
      </c>
      <c r="AC16" s="14">
        <f t="shared" si="12"/>
        <v>4979473984.101263</v>
      </c>
      <c r="AD16" s="14">
        <f t="shared" si="12"/>
        <v>4732006416.2187624</v>
      </c>
      <c r="AE16" s="14">
        <f t="shared" si="12"/>
        <v>4484822056.6492624</v>
      </c>
      <c r="AF16" s="14">
        <f t="shared" si="12"/>
        <v>4311256246.7369528</v>
      </c>
      <c r="AG16" s="14">
        <f t="shared" si="12"/>
        <v>4131299503.3484893</v>
      </c>
      <c r="AH16" s="14">
        <f t="shared" si="12"/>
        <v>3889626646.7916059</v>
      </c>
      <c r="AI16" s="14">
        <f t="shared" si="12"/>
        <v>3676426598.2869186</v>
      </c>
      <c r="AJ16" s="14">
        <f t="shared" si="12"/>
        <v>3533622799.6518669</v>
      </c>
      <c r="AK16" s="14">
        <f t="shared" si="12"/>
        <v>3414974986.4360504</v>
      </c>
      <c r="AL16" s="14">
        <f t="shared" si="12"/>
        <v>3160455293.4036098</v>
      </c>
      <c r="AM16" s="14">
        <f t="shared" si="12"/>
        <v>2907511224.3656764</v>
      </c>
      <c r="AN16" s="14">
        <f t="shared" si="12"/>
        <v>2569408682.8235111</v>
      </c>
      <c r="AO16" s="14">
        <f t="shared" si="12"/>
        <v>2374547603.6290627</v>
      </c>
      <c r="AP16" s="14">
        <f t="shared" si="12"/>
        <v>2159694952.359446</v>
      </c>
      <c r="AQ16" s="14">
        <f t="shared" si="12"/>
        <v>1778364986.1619184</v>
      </c>
      <c r="AR16" s="14">
        <f t="shared" si="12"/>
        <v>2012751478.9507992</v>
      </c>
      <c r="AS16" s="14">
        <f t="shared" si="12"/>
        <v>1801412035.1564682</v>
      </c>
      <c r="AT16" s="14">
        <f t="shared" si="12"/>
        <v>2069687795.2322044</v>
      </c>
      <c r="AU16" s="14">
        <f t="shared" si="12"/>
        <v>2222720309.0394597</v>
      </c>
      <c r="AV16" s="14">
        <f t="shared" si="12"/>
        <v>1857738708.8245771</v>
      </c>
      <c r="AW16" s="14">
        <f t="shared" si="12"/>
        <v>2022359241.0124629</v>
      </c>
      <c r="AX16" s="14">
        <f t="shared" si="12"/>
        <v>1860594018.0962803</v>
      </c>
      <c r="AY16" s="14">
        <f t="shared" si="12"/>
        <v>1548173714.6528697</v>
      </c>
      <c r="AZ16" s="14">
        <f t="shared" si="12"/>
        <v>1826457738.0155785</v>
      </c>
      <c r="BA16" s="14">
        <f t="shared" si="12"/>
        <v>1713240746.2195296</v>
      </c>
      <c r="BB16" s="14">
        <f t="shared" si="12"/>
        <v>1428466191.4246171</v>
      </c>
      <c r="BC16" s="14">
        <f t="shared" si="12"/>
        <v>1347588195.7934811</v>
      </c>
      <c r="BD16" s="14">
        <f t="shared" si="12"/>
        <v>2079282304.247395</v>
      </c>
      <c r="BE16" s="14">
        <f t="shared" si="12"/>
        <v>1912963898.1842556</v>
      </c>
      <c r="BF16" s="14">
        <f t="shared" si="12"/>
        <v>1591749944.0737743</v>
      </c>
      <c r="BG16" s="14">
        <f t="shared" si="12"/>
        <v>1868273746.5550742</v>
      </c>
      <c r="BH16" s="14">
        <f t="shared" si="12"/>
        <v>1752464697.6874485</v>
      </c>
      <c r="BI16" s="14">
        <f t="shared" si="12"/>
        <v>1461170345.0525525</v>
      </c>
      <c r="BJ16" s="14">
        <f t="shared" si="12"/>
        <v>1550770980.61447</v>
      </c>
      <c r="BK16" s="14">
        <f t="shared" si="12"/>
        <v>1347154060.1608741</v>
      </c>
      <c r="BL16" s="14">
        <f t="shared" si="12"/>
        <v>1178625876.8178639</v>
      </c>
      <c r="BM16" s="14">
        <f t="shared" si="12"/>
        <v>995411589.16498959</v>
      </c>
      <c r="BN16" s="14">
        <f t="shared" si="12"/>
        <v>912899238.79631519</v>
      </c>
      <c r="BO16" s="14">
        <f t="shared" si="12"/>
        <v>955089338.16887331</v>
      </c>
      <c r="BP16" s="14">
        <f t="shared" ref="BP16:CU17" si="13">+BP9*BP25</f>
        <v>884549819.45943117</v>
      </c>
      <c r="BQ16" s="14">
        <f t="shared" si="13"/>
        <v>636824433.47994804</v>
      </c>
      <c r="BR16" s="14">
        <f t="shared" si="13"/>
        <v>1604237913.3250072</v>
      </c>
      <c r="BS16" s="14">
        <f t="shared" si="13"/>
        <v>1399031476.1245229</v>
      </c>
      <c r="BT16" s="14">
        <f t="shared" si="13"/>
        <v>1221801309.7334962</v>
      </c>
      <c r="BU16" s="14">
        <f t="shared" si="13"/>
        <v>941677241.78457439</v>
      </c>
      <c r="BV16" s="14">
        <f t="shared" si="13"/>
        <v>1477667603.4828057</v>
      </c>
      <c r="BW16" s="14">
        <f t="shared" si="13"/>
        <v>1201608438.9085798</v>
      </c>
      <c r="BX16" s="14">
        <f t="shared" si="13"/>
        <v>1453936070.5037575</v>
      </c>
      <c r="BY16" s="14">
        <f t="shared" si="13"/>
        <v>1329168115.7304442</v>
      </c>
      <c r="BZ16" s="14">
        <f t="shared" si="13"/>
        <v>1119300595.5056555</v>
      </c>
      <c r="CA16" s="14">
        <f t="shared" si="13"/>
        <v>1015559477.7363284</v>
      </c>
      <c r="CB16" s="14">
        <f t="shared" si="13"/>
        <v>1333605823.6239591</v>
      </c>
      <c r="CC16" s="14">
        <f t="shared" si="13"/>
        <v>1191250651.4610217</v>
      </c>
      <c r="CD16" s="14">
        <f t="shared" si="13"/>
        <v>907590667.79150689</v>
      </c>
      <c r="CE16" s="14">
        <f t="shared" si="13"/>
        <v>1418858964.4777846</v>
      </c>
      <c r="CF16" s="14">
        <f t="shared" si="13"/>
        <v>1501346706.6624393</v>
      </c>
      <c r="CG16" s="14">
        <f t="shared" si="13"/>
        <v>1295031976.0451002</v>
      </c>
      <c r="CH16" s="14">
        <f t="shared" si="13"/>
        <v>1017961668.1521384</v>
      </c>
      <c r="CI16" s="14">
        <f t="shared" si="13"/>
        <v>1418062702.4198031</v>
      </c>
      <c r="CJ16" s="14">
        <f t="shared" si="13"/>
        <v>1302907998.0941377</v>
      </c>
      <c r="CK16" s="14">
        <f t="shared" si="13"/>
        <v>1166875208.6319578</v>
      </c>
      <c r="CL16" s="14">
        <f t="shared" si="13"/>
        <v>875061791.4450556</v>
      </c>
      <c r="CM16" s="14">
        <f t="shared" si="13"/>
        <v>1460922100.1055665</v>
      </c>
      <c r="CN16" s="14">
        <f t="shared" si="13"/>
        <v>1352449335.5733104</v>
      </c>
      <c r="CO16" s="14">
        <f t="shared" si="13"/>
        <v>2102543226.944804</v>
      </c>
      <c r="CP16" s="14">
        <f t="shared" si="13"/>
        <v>1856197782.1223691</v>
      </c>
      <c r="CQ16" s="14">
        <f t="shared" si="13"/>
        <v>1418973016.2563384</v>
      </c>
      <c r="CR16" s="14">
        <f t="shared" si="13"/>
        <v>2222134934.0202761</v>
      </c>
      <c r="CS16" s="14">
        <f t="shared" si="13"/>
        <v>1969541135.2407527</v>
      </c>
      <c r="CT16" s="14">
        <f t="shared" si="13"/>
        <v>2201499564.6945796</v>
      </c>
      <c r="CU16" s="14">
        <f t="shared" si="13"/>
        <v>2341915805.0190463</v>
      </c>
    </row>
    <row r="17" spans="1:100" s="15" customFormat="1" outlineLevel="1" x14ac:dyDescent="0.25">
      <c r="A17" s="18" t="s">
        <v>30</v>
      </c>
      <c r="B17" s="14">
        <f>+Baseline!B17</f>
        <v>940800000</v>
      </c>
      <c r="C17" s="14">
        <f>+C10*C26</f>
        <v>956670000.00000012</v>
      </c>
      <c r="D17" s="14">
        <f t="shared" si="12"/>
        <v>945164250</v>
      </c>
      <c r="E17" s="14">
        <f t="shared" si="12"/>
        <v>953505918.74999988</v>
      </c>
      <c r="F17" s="14">
        <f t="shared" si="12"/>
        <v>947458208.90625024</v>
      </c>
      <c r="G17" s="14">
        <f t="shared" si="12"/>
        <v>951842798.54296851</v>
      </c>
      <c r="H17" s="14">
        <f t="shared" si="12"/>
        <v>948663971.05634785</v>
      </c>
      <c r="I17" s="14">
        <f t="shared" si="12"/>
        <v>950968620.98414791</v>
      </c>
      <c r="J17" s="14">
        <f t="shared" si="12"/>
        <v>949297749.78649271</v>
      </c>
      <c r="K17" s="14">
        <f t="shared" si="12"/>
        <v>950509131.40479279</v>
      </c>
      <c r="L17" s="14">
        <f t="shared" si="12"/>
        <v>949630879.73152518</v>
      </c>
      <c r="M17" s="14">
        <f t="shared" si="12"/>
        <v>950267612.19464421</v>
      </c>
      <c r="N17" s="14">
        <f t="shared" si="12"/>
        <v>949805981.15888298</v>
      </c>
      <c r="O17" s="14">
        <f t="shared" si="12"/>
        <v>950140663.65980983</v>
      </c>
      <c r="P17" s="14">
        <f t="shared" si="12"/>
        <v>949898018.84663796</v>
      </c>
      <c r="Q17" s="14">
        <f t="shared" si="12"/>
        <v>950073936.33618736</v>
      </c>
      <c r="R17" s="14">
        <f t="shared" si="12"/>
        <v>949946396.15626419</v>
      </c>
      <c r="S17" s="14">
        <f t="shared" si="12"/>
        <v>950038862.78670847</v>
      </c>
      <c r="T17" s="14">
        <f t="shared" si="12"/>
        <v>949971824.47963619</v>
      </c>
      <c r="U17" s="14">
        <f t="shared" si="12"/>
        <v>950020427.25226378</v>
      </c>
      <c r="V17" s="14">
        <f t="shared" si="12"/>
        <v>949985190.2421087</v>
      </c>
      <c r="W17" s="14">
        <f t="shared" si="12"/>
        <v>950010737.074471</v>
      </c>
      <c r="X17" s="14">
        <f t="shared" si="12"/>
        <v>949992215.62100852</v>
      </c>
      <c r="Y17" s="14">
        <f t="shared" si="12"/>
        <v>950005643.67476869</v>
      </c>
      <c r="Z17" s="14">
        <f t="shared" si="12"/>
        <v>949995908.33579254</v>
      </c>
      <c r="AA17" s="14">
        <f t="shared" si="12"/>
        <v>950002966.45655036</v>
      </c>
      <c r="AB17" s="14">
        <f t="shared" si="12"/>
        <v>949997849.31900108</v>
      </c>
      <c r="AC17" s="14">
        <f t="shared" si="12"/>
        <v>950001559.24372435</v>
      </c>
      <c r="AD17" s="14">
        <f t="shared" si="12"/>
        <v>949998869.54830003</v>
      </c>
      <c r="AE17" s="14">
        <f t="shared" si="12"/>
        <v>950000819.57748246</v>
      </c>
      <c r="AF17" s="14">
        <f t="shared" si="12"/>
        <v>949999405.8063252</v>
      </c>
      <c r="AG17" s="14">
        <f t="shared" si="12"/>
        <v>950000430.79041421</v>
      </c>
      <c r="AH17" s="14">
        <f t="shared" si="12"/>
        <v>949999687.6769495</v>
      </c>
      <c r="AI17" s="14">
        <f t="shared" si="12"/>
        <v>950000226.43421161</v>
      </c>
      <c r="AJ17" s="14">
        <f t="shared" si="12"/>
        <v>949999835.83519661</v>
      </c>
      <c r="AK17" s="14">
        <f t="shared" si="12"/>
        <v>950000119.01948261</v>
      </c>
      <c r="AL17" s="14">
        <f t="shared" si="12"/>
        <v>949999913.71087503</v>
      </c>
      <c r="AM17" s="14">
        <f t="shared" si="12"/>
        <v>950000062.55961561</v>
      </c>
      <c r="AN17" s="14">
        <f t="shared" si="12"/>
        <v>949999954.64427865</v>
      </c>
      <c r="AO17" s="14">
        <f t="shared" si="12"/>
        <v>950000032.88289785</v>
      </c>
      <c r="AP17" s="14">
        <f t="shared" si="12"/>
        <v>949999976.159899</v>
      </c>
      <c r="AQ17" s="14">
        <f t="shared" si="12"/>
        <v>950000017.28407311</v>
      </c>
      <c r="AR17" s="14">
        <f t="shared" si="12"/>
        <v>949999987.46904695</v>
      </c>
      <c r="AS17" s="14">
        <f t="shared" si="12"/>
        <v>950000009.08494091</v>
      </c>
      <c r="AT17" s="14">
        <f t="shared" si="12"/>
        <v>949999993.41341794</v>
      </c>
      <c r="AU17" s="14">
        <f t="shared" si="12"/>
        <v>950000004.77527213</v>
      </c>
      <c r="AV17" s="14">
        <f t="shared" si="12"/>
        <v>949999996.53792787</v>
      </c>
      <c r="AW17" s="14">
        <f t="shared" si="12"/>
        <v>950000002.51000237</v>
      </c>
      <c r="AX17" s="14">
        <f t="shared" si="12"/>
        <v>949999998.18024826</v>
      </c>
      <c r="AY17" s="14">
        <f t="shared" si="12"/>
        <v>950000001.31931996</v>
      </c>
      <c r="AZ17" s="14">
        <f t="shared" si="12"/>
        <v>949999999.04349291</v>
      </c>
      <c r="BA17" s="14">
        <f t="shared" si="12"/>
        <v>950000000.69346774</v>
      </c>
      <c r="BB17" s="14">
        <f t="shared" si="12"/>
        <v>949999999.49723589</v>
      </c>
      <c r="BC17" s="14">
        <f t="shared" si="12"/>
        <v>950000000.36450398</v>
      </c>
      <c r="BD17" s="14">
        <f t="shared" si="12"/>
        <v>949999999.7357347</v>
      </c>
      <c r="BE17" s="14">
        <f t="shared" si="12"/>
        <v>950000000.19159234</v>
      </c>
      <c r="BF17" s="14">
        <f t="shared" si="12"/>
        <v>949999999.86109555</v>
      </c>
      <c r="BG17" s="14">
        <f t="shared" si="12"/>
        <v>950000000.10070574</v>
      </c>
      <c r="BH17" s="14">
        <f t="shared" si="12"/>
        <v>949999999.92698836</v>
      </c>
      <c r="BI17" s="14">
        <f t="shared" si="12"/>
        <v>950000000.05293345</v>
      </c>
      <c r="BJ17" s="14">
        <f t="shared" si="12"/>
        <v>949999999.96162319</v>
      </c>
      <c r="BK17" s="14">
        <f t="shared" si="12"/>
        <v>950000000.02782321</v>
      </c>
      <c r="BL17" s="14">
        <f t="shared" si="12"/>
        <v>949999999.97982812</v>
      </c>
      <c r="BM17" s="14">
        <f t="shared" si="12"/>
        <v>950000000.01462471</v>
      </c>
      <c r="BN17" s="14">
        <f t="shared" si="12"/>
        <v>949999999.98939717</v>
      </c>
      <c r="BO17" s="14">
        <f t="shared" si="12"/>
        <v>950000000.00768709</v>
      </c>
      <c r="BP17" s="14">
        <f t="shared" si="13"/>
        <v>949999999.99442685</v>
      </c>
      <c r="BQ17" s="14">
        <f t="shared" si="13"/>
        <v>950000000.00404048</v>
      </c>
      <c r="BR17" s="14">
        <f t="shared" si="13"/>
        <v>949999999.99707067</v>
      </c>
      <c r="BS17" s="14">
        <f t="shared" si="13"/>
        <v>950000000.00212371</v>
      </c>
      <c r="BT17" s="14">
        <f t="shared" si="13"/>
        <v>949999999.99846017</v>
      </c>
      <c r="BU17" s="14">
        <f t="shared" si="13"/>
        <v>950000000.00111628</v>
      </c>
      <c r="BV17" s="14">
        <f t="shared" si="13"/>
        <v>949999999.99919069</v>
      </c>
      <c r="BW17" s="14">
        <f t="shared" si="13"/>
        <v>950000000.00058675</v>
      </c>
      <c r="BX17" s="14">
        <f t="shared" si="13"/>
        <v>949999999.99957454</v>
      </c>
      <c r="BY17" s="14">
        <f t="shared" si="13"/>
        <v>950000000.00030851</v>
      </c>
      <c r="BZ17" s="14">
        <f t="shared" si="13"/>
        <v>949999999.99977648</v>
      </c>
      <c r="CA17" s="14">
        <f t="shared" si="13"/>
        <v>950000000.00016212</v>
      </c>
      <c r="CB17" s="14">
        <f t="shared" si="13"/>
        <v>949999999.99988246</v>
      </c>
      <c r="CC17" s="14">
        <f t="shared" si="13"/>
        <v>950000000.00008535</v>
      </c>
      <c r="CD17" s="14">
        <f t="shared" si="13"/>
        <v>949999999.99993813</v>
      </c>
      <c r="CE17" s="14">
        <f t="shared" si="13"/>
        <v>950000000.0000447</v>
      </c>
      <c r="CF17" s="14">
        <f t="shared" si="13"/>
        <v>949999999.99996758</v>
      </c>
      <c r="CG17" s="14">
        <f t="shared" si="13"/>
        <v>950000000.00002348</v>
      </c>
      <c r="CH17" s="14">
        <f t="shared" si="13"/>
        <v>949999999.99998295</v>
      </c>
      <c r="CI17" s="14">
        <f t="shared" si="13"/>
        <v>950000000.0000124</v>
      </c>
      <c r="CJ17" s="14">
        <f t="shared" si="13"/>
        <v>949999999.99999106</v>
      </c>
      <c r="CK17" s="14">
        <f t="shared" si="13"/>
        <v>950000000.00000632</v>
      </c>
      <c r="CL17" s="14">
        <f t="shared" si="13"/>
        <v>949999999.99999523</v>
      </c>
      <c r="CM17" s="14">
        <f t="shared" si="13"/>
        <v>950000000.00000346</v>
      </c>
      <c r="CN17" s="14">
        <f t="shared" si="13"/>
        <v>949999999.9999975</v>
      </c>
      <c r="CO17" s="14">
        <f t="shared" si="13"/>
        <v>950000000.00000179</v>
      </c>
      <c r="CP17" s="14">
        <f t="shared" si="13"/>
        <v>949999999.99999869</v>
      </c>
      <c r="CQ17" s="14">
        <f t="shared" si="13"/>
        <v>950000000.00000095</v>
      </c>
      <c r="CR17" s="14">
        <f t="shared" si="13"/>
        <v>949999999.99999928</v>
      </c>
      <c r="CS17" s="14">
        <f t="shared" si="13"/>
        <v>950000000.0000006</v>
      </c>
      <c r="CT17" s="14">
        <f t="shared" si="13"/>
        <v>949999999.99999964</v>
      </c>
      <c r="CU17" s="14">
        <f t="shared" si="13"/>
        <v>950000000.00000024</v>
      </c>
    </row>
    <row r="18" spans="1:100" s="15" customFormat="1" x14ac:dyDescent="0.25">
      <c r="A18" s="18" t="s">
        <v>79</v>
      </c>
      <c r="B18" s="24"/>
      <c r="C18" s="14">
        <f t="shared" ref="C18:BN18" si="14">+C16+C17</f>
        <v>7342388749.0241222</v>
      </c>
      <c r="D18" s="14">
        <f t="shared" si="14"/>
        <v>7761319540.4141264</v>
      </c>
      <c r="E18" s="14">
        <f t="shared" si="14"/>
        <v>8229846537.2466812</v>
      </c>
      <c r="F18" s="14">
        <f t="shared" si="14"/>
        <v>7923403383.4679003</v>
      </c>
      <c r="G18" s="14">
        <f t="shared" si="14"/>
        <v>8177257959.6308718</v>
      </c>
      <c r="H18" s="14">
        <f t="shared" si="14"/>
        <v>8479959006.9332094</v>
      </c>
      <c r="I18" s="14">
        <f t="shared" si="14"/>
        <v>8216570553.0825253</v>
      </c>
      <c r="J18" s="14">
        <f t="shared" si="14"/>
        <v>8238250282.4805288</v>
      </c>
      <c r="K18" s="14">
        <f t="shared" si="14"/>
        <v>8261666974.2874985</v>
      </c>
      <c r="L18" s="14">
        <f t="shared" si="14"/>
        <v>8315595434.2246618</v>
      </c>
      <c r="M18" s="14">
        <f t="shared" si="14"/>
        <v>8358720020.2708445</v>
      </c>
      <c r="N18" s="14">
        <f t="shared" si="14"/>
        <v>8397807350.7658548</v>
      </c>
      <c r="O18" s="14">
        <f t="shared" si="14"/>
        <v>8451460042.9808617</v>
      </c>
      <c r="P18" s="14">
        <f t="shared" si="14"/>
        <v>8313601382.7541857</v>
      </c>
      <c r="Q18" s="14">
        <f t="shared" si="14"/>
        <v>8046768680.7998009</v>
      </c>
      <c r="R18" s="14">
        <f t="shared" si="14"/>
        <v>7845829380.3296804</v>
      </c>
      <c r="S18" s="14">
        <f t="shared" si="14"/>
        <v>7666681937.0178547</v>
      </c>
      <c r="T18" s="14">
        <f t="shared" si="14"/>
        <v>7511811182.529377</v>
      </c>
      <c r="U18" s="14">
        <f t="shared" si="14"/>
        <v>7267182213.794961</v>
      </c>
      <c r="V18" s="14">
        <f t="shared" si="14"/>
        <v>7088797845.1402473</v>
      </c>
      <c r="W18" s="14">
        <f t="shared" si="14"/>
        <v>6847877456.1219444</v>
      </c>
      <c r="X18" s="14">
        <f t="shared" si="14"/>
        <v>6670889145.0885487</v>
      </c>
      <c r="Y18" s="14">
        <f t="shared" si="14"/>
        <v>6562029951.9377327</v>
      </c>
      <c r="Z18" s="14">
        <f t="shared" si="14"/>
        <v>6378889643.7357941</v>
      </c>
      <c r="AA18" s="14">
        <f t="shared" si="14"/>
        <v>6166228454.6186657</v>
      </c>
      <c r="AB18" s="14">
        <f t="shared" si="14"/>
        <v>6053663789.4901075</v>
      </c>
      <c r="AC18" s="14">
        <f t="shared" si="14"/>
        <v>5929475543.3449879</v>
      </c>
      <c r="AD18" s="14">
        <f t="shared" si="14"/>
        <v>5682005285.7670622</v>
      </c>
      <c r="AE18" s="14">
        <f t="shared" si="14"/>
        <v>5434822876.2267447</v>
      </c>
      <c r="AF18" s="14">
        <f t="shared" si="14"/>
        <v>5261255652.5432777</v>
      </c>
      <c r="AG18" s="14">
        <f t="shared" si="14"/>
        <v>5081299934.1389036</v>
      </c>
      <c r="AH18" s="14">
        <f t="shared" si="14"/>
        <v>4839626334.4685555</v>
      </c>
      <c r="AI18" s="14">
        <f t="shared" si="14"/>
        <v>4626426824.7211304</v>
      </c>
      <c r="AJ18" s="14">
        <f t="shared" si="14"/>
        <v>4483622635.4870634</v>
      </c>
      <c r="AK18" s="14">
        <f t="shared" si="14"/>
        <v>4364975105.455533</v>
      </c>
      <c r="AL18" s="14">
        <f t="shared" si="14"/>
        <v>4110455207.1144848</v>
      </c>
      <c r="AM18" s="14">
        <f t="shared" si="14"/>
        <v>3857511286.925292</v>
      </c>
      <c r="AN18" s="14">
        <f t="shared" si="14"/>
        <v>3519408637.4677896</v>
      </c>
      <c r="AO18" s="14">
        <f t="shared" si="14"/>
        <v>3324547636.5119605</v>
      </c>
      <c r="AP18" s="14">
        <f t="shared" si="14"/>
        <v>3109694928.5193453</v>
      </c>
      <c r="AQ18" s="14">
        <f t="shared" si="14"/>
        <v>2728365003.4459915</v>
      </c>
      <c r="AR18" s="14">
        <f t="shared" si="14"/>
        <v>2962751466.4198461</v>
      </c>
      <c r="AS18" s="14">
        <f t="shared" si="14"/>
        <v>2751412044.2414093</v>
      </c>
      <c r="AT18" s="14">
        <f t="shared" si="14"/>
        <v>3019687788.6456223</v>
      </c>
      <c r="AU18" s="14">
        <f t="shared" si="14"/>
        <v>3172720313.8147316</v>
      </c>
      <c r="AV18" s="14">
        <f t="shared" si="14"/>
        <v>2807738705.362505</v>
      </c>
      <c r="AW18" s="14">
        <f t="shared" si="14"/>
        <v>2972359243.5224652</v>
      </c>
      <c r="AX18" s="14">
        <f t="shared" si="14"/>
        <v>2810594016.2765284</v>
      </c>
      <c r="AY18" s="14">
        <f t="shared" si="14"/>
        <v>2498173715.9721899</v>
      </c>
      <c r="AZ18" s="14">
        <f t="shared" si="14"/>
        <v>2776457737.0590715</v>
      </c>
      <c r="BA18" s="14">
        <f t="shared" si="14"/>
        <v>2663240746.9129972</v>
      </c>
      <c r="BB18" s="14">
        <f t="shared" si="14"/>
        <v>2378466190.9218531</v>
      </c>
      <c r="BC18" s="14">
        <f t="shared" si="14"/>
        <v>2297588196.1579852</v>
      </c>
      <c r="BD18" s="14">
        <f t="shared" si="14"/>
        <v>3029282303.9831295</v>
      </c>
      <c r="BE18" s="14">
        <f t="shared" si="14"/>
        <v>2862963898.3758478</v>
      </c>
      <c r="BF18" s="14">
        <f t="shared" si="14"/>
        <v>2541749943.9348698</v>
      </c>
      <c r="BG18" s="14">
        <f t="shared" si="14"/>
        <v>2818273746.6557798</v>
      </c>
      <c r="BH18" s="14">
        <f t="shared" si="14"/>
        <v>2702464697.6144371</v>
      </c>
      <c r="BI18" s="14">
        <f t="shared" si="14"/>
        <v>2411170345.1054859</v>
      </c>
      <c r="BJ18" s="14">
        <f t="shared" si="14"/>
        <v>2500770980.5760932</v>
      </c>
      <c r="BK18" s="14">
        <f t="shared" si="14"/>
        <v>2297154060.1886973</v>
      </c>
      <c r="BL18" s="14">
        <f t="shared" si="14"/>
        <v>2128625876.7976921</v>
      </c>
      <c r="BM18" s="14">
        <f t="shared" si="14"/>
        <v>1945411589.1796143</v>
      </c>
      <c r="BN18" s="14">
        <f t="shared" si="14"/>
        <v>1862899238.7857122</v>
      </c>
      <c r="BO18" s="14">
        <f t="shared" ref="BO18:CU18" si="15">+BO16+BO17</f>
        <v>1905089338.1765604</v>
      </c>
      <c r="BP18" s="14">
        <f t="shared" si="15"/>
        <v>1834549819.4538579</v>
      </c>
      <c r="BQ18" s="14">
        <f t="shared" si="15"/>
        <v>1586824433.4839885</v>
      </c>
      <c r="BR18" s="14">
        <f t="shared" si="15"/>
        <v>2554237913.3220778</v>
      </c>
      <c r="BS18" s="14">
        <f t="shared" si="15"/>
        <v>2349031476.1266465</v>
      </c>
      <c r="BT18" s="14">
        <f t="shared" si="15"/>
        <v>2171801309.7319565</v>
      </c>
      <c r="BU18" s="14">
        <f t="shared" si="15"/>
        <v>1891677241.7856908</v>
      </c>
      <c r="BV18" s="14">
        <f t="shared" si="15"/>
        <v>2427667603.4819965</v>
      </c>
      <c r="BW18" s="14">
        <f t="shared" si="15"/>
        <v>2151608438.9091663</v>
      </c>
      <c r="BX18" s="14">
        <f t="shared" si="15"/>
        <v>2403936070.5033321</v>
      </c>
      <c r="BY18" s="14">
        <f t="shared" si="15"/>
        <v>2279168115.7307529</v>
      </c>
      <c r="BZ18" s="14">
        <f t="shared" si="15"/>
        <v>2069300595.5054321</v>
      </c>
      <c r="CA18" s="14">
        <f t="shared" si="15"/>
        <v>1965559477.7364905</v>
      </c>
      <c r="CB18" s="14">
        <f t="shared" si="15"/>
        <v>2283605823.6238413</v>
      </c>
      <c r="CC18" s="14">
        <f t="shared" si="15"/>
        <v>2141250651.461107</v>
      </c>
      <c r="CD18" s="14">
        <f t="shared" si="15"/>
        <v>1857590667.791445</v>
      </c>
      <c r="CE18" s="14">
        <f t="shared" si="15"/>
        <v>2368858964.4778295</v>
      </c>
      <c r="CF18" s="14">
        <f t="shared" si="15"/>
        <v>2451346706.6624069</v>
      </c>
      <c r="CG18" s="14">
        <f t="shared" si="15"/>
        <v>2245031976.0451236</v>
      </c>
      <c r="CH18" s="14">
        <f t="shared" si="15"/>
        <v>1967961668.1521213</v>
      </c>
      <c r="CI18" s="14">
        <f t="shared" si="15"/>
        <v>2368062702.4198155</v>
      </c>
      <c r="CJ18" s="14">
        <f t="shared" si="15"/>
        <v>2252907998.0941286</v>
      </c>
      <c r="CK18" s="14">
        <f t="shared" si="15"/>
        <v>2116875208.6319642</v>
      </c>
      <c r="CL18" s="14">
        <f t="shared" si="15"/>
        <v>1825061791.4450507</v>
      </c>
      <c r="CM18" s="14">
        <f t="shared" si="15"/>
        <v>2410922100.1055698</v>
      </c>
      <c r="CN18" s="14">
        <f t="shared" si="15"/>
        <v>2302449335.573308</v>
      </c>
      <c r="CO18" s="14">
        <f t="shared" si="15"/>
        <v>3052543226.9448056</v>
      </c>
      <c r="CP18" s="14">
        <f t="shared" si="15"/>
        <v>2806197782.1223679</v>
      </c>
      <c r="CQ18" s="14">
        <f t="shared" si="15"/>
        <v>2368973016.2563391</v>
      </c>
      <c r="CR18" s="14">
        <f t="shared" si="15"/>
        <v>3172134934.0202751</v>
      </c>
      <c r="CS18" s="14">
        <f t="shared" si="15"/>
        <v>2919541135.2407532</v>
      </c>
      <c r="CT18" s="14">
        <f t="shared" si="15"/>
        <v>3151499564.6945791</v>
      </c>
      <c r="CU18" s="14">
        <f t="shared" si="15"/>
        <v>3291915805.0190468</v>
      </c>
    </row>
    <row r="19" spans="1:100" s="15" customFormat="1" outlineLevel="1" x14ac:dyDescent="0.25">
      <c r="A19" s="18" t="s">
        <v>1</v>
      </c>
      <c r="C19" s="14">
        <f>+(C16+C17)*Parámetros!$B$3</f>
        <v>16019435.865868391</v>
      </c>
      <c r="D19" s="14">
        <f>+(D16+D17)*Parámetros!$B$3</f>
        <v>16933448.345226914</v>
      </c>
      <c r="E19" s="14">
        <f>+(E16+E17)*Parámetros!$B$3</f>
        <v>17955668.55635161</v>
      </c>
      <c r="F19" s="14">
        <f>+(F16+F17)*Parámetros!$B$3</f>
        <v>17287078.72594443</v>
      </c>
      <c r="G19" s="14">
        <f>+(G16+G17)*Parámetros!$B$3</f>
        <v>17840932.143558748</v>
      </c>
      <c r="H19" s="14">
        <f>+(H16+H17)*Parámetros!$B$3</f>
        <v>18501357.541823786</v>
      </c>
      <c r="I19" s="14">
        <f>+(I16+I17)*Parámetros!$B$3</f>
        <v>17926703.353861857</v>
      </c>
      <c r="J19" s="14">
        <f>+(J16+J17)*Parámetros!$B$3</f>
        <v>17974003.632633783</v>
      </c>
      <c r="K19" s="14">
        <f>+(K16+K17)*Parámetros!$B$3</f>
        <v>18025093.571537171</v>
      </c>
      <c r="L19" s="14">
        <f>+(L16+L17)*Parámetros!$B$3</f>
        <v>18142753.30528843</v>
      </c>
      <c r="M19" s="14">
        <f>+(M16+M17)*Parámetros!$B$3</f>
        <v>18236841.42347759</v>
      </c>
      <c r="N19" s="14">
        <f>+(N16+N17)*Parámetros!$B$3</f>
        <v>18322121.160826836</v>
      </c>
      <c r="O19" s="14">
        <f>+(O16+O17)*Parámetros!$B$3</f>
        <v>18439179.231619358</v>
      </c>
      <c r="P19" s="14">
        <f>+(P16+P17)*Parámetros!$B$3</f>
        <v>18138402.734822005</v>
      </c>
      <c r="Q19" s="14">
        <f>+(Q16+Q17)*Parámetros!$B$3</f>
        <v>17556233.974492777</v>
      </c>
      <c r="R19" s="14">
        <f>+(R16+R17)*Parámetros!$B$3</f>
        <v>17117829.751174938</v>
      </c>
      <c r="S19" s="14">
        <f>+(S16+S17)*Parámetros!$B$3</f>
        <v>16726970.444106851</v>
      </c>
      <c r="T19" s="14">
        <f>+(T16+T17)*Parámetros!$B$3</f>
        <v>16389077.395423401</v>
      </c>
      <c r="U19" s="14">
        <f>+(U16+U17)*Parámetros!$B$3</f>
        <v>15855352.171994535</v>
      </c>
      <c r="V19" s="14">
        <f>+(V16+V17)*Parámetros!$B$3</f>
        <v>15466157.721684692</v>
      </c>
      <c r="W19" s="14">
        <f>+(W16+W17)*Parámetros!$B$3</f>
        <v>14940523.782570297</v>
      </c>
      <c r="X19" s="14">
        <f>+(X16+X17)*Parámetros!$B$3</f>
        <v>14554375.215050677</v>
      </c>
      <c r="Y19" s="14">
        <f>+(Y16+Y17)*Parámetros!$B$3</f>
        <v>14316869.013363732</v>
      </c>
      <c r="Z19" s="14">
        <f>+(Z16+Z17)*Parámetros!$B$3</f>
        <v>13917298.175863979</v>
      </c>
      <c r="AA19" s="14">
        <f>+(AA16+AA17)*Parámetros!$B$3</f>
        <v>13453319.435883217</v>
      </c>
      <c r="AB19" s="14">
        <f>+(AB16+AB17)*Parámetros!$B$3</f>
        <v>13207728.730265843</v>
      </c>
      <c r="AC19" s="14">
        <f>+(AC16+AC17)*Parámetros!$B$3</f>
        <v>12936777.993057759</v>
      </c>
      <c r="AD19" s="14">
        <f>+(AD16+AD17)*Parámetros!$B$3</f>
        <v>12396853.718344519</v>
      </c>
      <c r="AE19" s="14">
        <f>+(AE16+AE17)*Parámetros!$B$3</f>
        <v>11857557.463113111</v>
      </c>
      <c r="AF19" s="14">
        <f>+(AF16+AF17)*Parámetros!$B$3</f>
        <v>11478872.936420938</v>
      </c>
      <c r="AG19" s="14">
        <f>+(AG16+AG17)*Parámetros!$B$3</f>
        <v>11086250.155441344</v>
      </c>
      <c r="AH19" s="14">
        <f>+(AH16+AH17)*Parámetros!$B$3</f>
        <v>10558972.880602518</v>
      </c>
      <c r="AI19" s="14">
        <f>+(AI16+AI17)*Parámetros!$B$3</f>
        <v>10093819.646447299</v>
      </c>
      <c r="AJ19" s="14">
        <f>+(AJ16+AJ17)*Parámetros!$B$3</f>
        <v>9782253.1210278273</v>
      </c>
      <c r="AK19" s="14">
        <f>+(AK16+AK17)*Parámetros!$B$3</f>
        <v>9523390.9764381107</v>
      </c>
      <c r="AL19" s="14">
        <f>+(AL16+AL17)*Parámetros!$B$3</f>
        <v>8968085.9759226199</v>
      </c>
      <c r="AM19" s="14">
        <f>+(AM16+AM17)*Parámetros!$B$3</f>
        <v>8416219.404206343</v>
      </c>
      <c r="AN19" s="14">
        <f>+(AN16+AN17)*Parámetros!$B$3</f>
        <v>7678555.6963586062</v>
      </c>
      <c r="AO19" s="14">
        <f>+(AO16+AO17)*Parámetros!$B$3</f>
        <v>7253412.951364927</v>
      </c>
      <c r="AP19" s="14">
        <f>+(AP16+AP17)*Parámetros!$B$3</f>
        <v>6784652.8115870785</v>
      </c>
      <c r="AQ19" s="14">
        <f>+(AQ16+AQ17)*Parámetros!$B$3</f>
        <v>5952676.9400751134</v>
      </c>
      <c r="AR19" s="14">
        <f>+(AR16+AR17)*Parámetros!$B$3</f>
        <v>6464055.3265622687</v>
      </c>
      <c r="AS19" s="14">
        <f>+(AS16+AS17)*Parámetros!$B$3</f>
        <v>6002960.3838616218</v>
      </c>
      <c r="AT19" s="14">
        <f>+(AT16+AT17)*Parámetros!$B$3</f>
        <v>6588277.5372774759</v>
      </c>
      <c r="AU19" s="14">
        <f>+(AU16+AU17)*Parámetros!$B$3</f>
        <v>6922159.9842759771</v>
      </c>
      <c r="AV19" s="14">
        <f>+(AV16+AV17)*Parámetros!$B$3</f>
        <v>6125852.4515811121</v>
      </c>
      <c r="AW19" s="14">
        <f>+(AW16+AW17)*Parámetros!$B$3</f>
        <v>6485017.328762087</v>
      </c>
      <c r="AX19" s="14">
        <f>+(AX16+AX17)*Parámetros!$B$3</f>
        <v>6132082.0958600799</v>
      </c>
      <c r="AY19" s="14">
        <f>+(AY16+AY17)*Parámetros!$B$3</f>
        <v>5450451.4801308485</v>
      </c>
      <c r="AZ19" s="14">
        <f>+(AZ16+AZ17)*Parámetros!$B$3</f>
        <v>6057604.4354806682</v>
      </c>
      <c r="BA19" s="14">
        <f>+(BA16+BA17)*Parámetros!$B$3</f>
        <v>5810590.5038344115</v>
      </c>
      <c r="BB19" s="14">
        <f>+(BB16+BB17)*Parámetros!$B$3</f>
        <v>5189276.6655365406</v>
      </c>
      <c r="BC19" s="14">
        <f>+(BC16+BC17)*Parámetros!$B$3</f>
        <v>5012819.1263941163</v>
      </c>
      <c r="BD19" s="14">
        <f>+(BD16+BD17)*Parámetros!$B$3</f>
        <v>6609210.6052975692</v>
      </c>
      <c r="BE19" s="14">
        <f>+(BE16+BE17)*Parámetros!$B$3</f>
        <v>6246341.3643719302</v>
      </c>
      <c r="BF19" s="14">
        <f>+(BF16+BF17)*Parámetros!$B$3</f>
        <v>5545524.9790949812</v>
      </c>
      <c r="BG19" s="14">
        <f>+(BG16+BG17)*Parámetros!$B$3</f>
        <v>6148837.5350615149</v>
      </c>
      <c r="BH19" s="14">
        <f>+(BH16+BH17)*Parámetros!$B$3</f>
        <v>5896168.3156536529</v>
      </c>
      <c r="BI19" s="14">
        <f>+(BI16+BI17)*Parámetros!$B$3</f>
        <v>5260629.7521681646</v>
      </c>
      <c r="BJ19" s="14">
        <f>+(BJ16+BJ17)*Parámetros!$B$3</f>
        <v>5456118.125574328</v>
      </c>
      <c r="BK19" s="14">
        <f>+(BK16+BK17)*Parámetros!$B$3</f>
        <v>5011871.9396467516</v>
      </c>
      <c r="BL19" s="14">
        <f>+(BL16+BL17)*Parámetros!$B$3</f>
        <v>4644181.4621053198</v>
      </c>
      <c r="BM19" s="14">
        <f>+(BM16+BM17)*Parámetros!$B$3</f>
        <v>4244449.21820872</v>
      </c>
      <c r="BN19" s="14">
        <f>+(BN16+BN17)*Parámetros!$B$3</f>
        <v>4064425.8837791919</v>
      </c>
      <c r="BO19" s="14">
        <f>+(BO16+BO17)*Parámetros!$B$3</f>
        <v>4156475.1628991696</v>
      </c>
      <c r="BP19" s="14">
        <f>+(BP16+BP17)*Parámetros!$B$3</f>
        <v>4002573.8462006026</v>
      </c>
      <c r="BQ19" s="14">
        <f>+(BQ16+BQ17)*Parámetros!$B$3</f>
        <v>3462092.9388910765</v>
      </c>
      <c r="BR19" s="14">
        <f>+(BR16+BR17)*Parámetros!$B$3</f>
        <v>5572770.9111113017</v>
      </c>
      <c r="BS19" s="14">
        <f>+(BS16+BS17)*Parámetros!$B$3</f>
        <v>5125056.7580909412</v>
      </c>
      <c r="BT19" s="14">
        <f>+(BT16+BT17)*Parámetros!$B$3</f>
        <v>4738380.5167336212</v>
      </c>
      <c r="BU19" s="14">
        <f>+(BU16+BU17)*Parámetros!$B$3</f>
        <v>4127212.994236561</v>
      </c>
      <c r="BV19" s="14">
        <f>+(BV16+BV17)*Parámetros!$B$3</f>
        <v>5296623.0482954355</v>
      </c>
      <c r="BW19" s="14">
        <f>+(BW16+BW17)*Parámetros!$B$3</f>
        <v>4694324.2279493418</v>
      </c>
      <c r="BX19" s="14">
        <f>+(BX16+BX17)*Parámetros!$B$3</f>
        <v>5244846.1969810752</v>
      </c>
      <c r="BY19" s="14">
        <f>+(BY16+BY17)*Parámetros!$B$3</f>
        <v>4972630.666325531</v>
      </c>
      <c r="BZ19" s="14">
        <f>+(BZ16+BZ17)*Parámetros!$B$3</f>
        <v>4514747.0816372093</v>
      </c>
      <c r="CA19" s="14">
        <f>+(CA16+CA17)*Parámetros!$B$3</f>
        <v>4288407.3658364164</v>
      </c>
      <c r="CB19" s="14">
        <f>+(CB16+CB17)*Parámetros!$B$3</f>
        <v>4982312.743836646</v>
      </c>
      <c r="CC19" s="14">
        <f>+(CC16+CC17)*Parámetros!$B$3</f>
        <v>4671725.8723721411</v>
      </c>
      <c r="CD19" s="14">
        <f>+(CD16+CD17)*Parámetros!$B$3</f>
        <v>4052843.779441094</v>
      </c>
      <c r="CE19" s="14">
        <f>+(CE16+CE17)*Parámetros!$B$3</f>
        <v>5168315.8647495536</v>
      </c>
      <c r="CF19" s="14">
        <f>+(CF16+CF17)*Parámetros!$B$3</f>
        <v>5348285.5096177515</v>
      </c>
      <c r="CG19" s="14">
        <f>+(CG16+CG17)*Parámetros!$B$3</f>
        <v>4898153.3103730902</v>
      </c>
      <c r="CH19" s="14">
        <f>+(CH16+CH17)*Parámetros!$B$3</f>
        <v>4293648.4034082722</v>
      </c>
      <c r="CI19" s="14">
        <f>+(CI16+CI17)*Parámetros!$B$3</f>
        <v>5166578.6005693544</v>
      </c>
      <c r="CJ19" s="14">
        <f>+(CJ16+CJ17)*Parámetros!$B$3</f>
        <v>4915337.0137160886</v>
      </c>
      <c r="CK19" s="14">
        <f>+(CK16+CK17)*Parámetros!$B$3</f>
        <v>4618544.1550249783</v>
      </c>
      <c r="CL19" s="14">
        <f>+(CL16+CL17)*Parámetros!$B$3</f>
        <v>3981873.1095090387</v>
      </c>
      <c r="CM19" s="14">
        <f>+(CM16+CM17)*Parámetros!$B$3</f>
        <v>5260088.137580445</v>
      </c>
      <c r="CN19" s="14">
        <f>+(CN16+CN17)*Parámetros!$B$3</f>
        <v>5023425.0359639628</v>
      </c>
      <c r="CO19" s="14">
        <f>+(CO16+CO17)*Parámetros!$B$3</f>
        <v>6659960.6917207371</v>
      </c>
      <c r="CP19" s="14">
        <f>+(CP16+CP17)*Parámetros!$B$3</f>
        <v>6122490.5046911594</v>
      </c>
      <c r="CQ19" s="14">
        <f>+(CQ16+CQ17)*Parámetros!$B$3</f>
        <v>5168564.700001087</v>
      </c>
      <c r="CR19" s="14">
        <f>+(CR16+CR17)*Parámetros!$B$3</f>
        <v>6920882.8176214984</v>
      </c>
      <c r="CS19" s="14">
        <f>+(CS16+CS17)*Parámetros!$B$3</f>
        <v>6369780.1318365177</v>
      </c>
      <c r="CT19" s="14">
        <f>+(CT16+CT17)*Parámetros!$B$3</f>
        <v>6875861.0969280209</v>
      </c>
      <c r="CU19" s="14">
        <f>+(CU16+CU17)*Parámetros!$B$3</f>
        <v>7182217.656529028</v>
      </c>
    </row>
    <row r="20" spans="1:100" s="15" customFormat="1" outlineLevel="1" x14ac:dyDescent="0.25">
      <c r="A20" s="18" t="s">
        <v>2</v>
      </c>
      <c r="C20" s="14">
        <f>+MAX((C9-C8)*(Parámetros!$B$4/4.3),0)</f>
        <v>46798350.018510617</v>
      </c>
      <c r="D20" s="14">
        <f>+MAX((D9-D8)*(Parámetros!$B$4/4.3),0)</f>
        <v>66076909.020377576</v>
      </c>
      <c r="E20" s="14">
        <f>+MAX((E9-E8)*(Parámetros!$B$4/4.3),0)</f>
        <v>75000350.675122827</v>
      </c>
      <c r="F20" s="14">
        <f>+MAX((F9-F8)*(Parámetros!$B$4/4.3),0)</f>
        <v>61171878.275462776</v>
      </c>
      <c r="G20" s="14">
        <f>+MAX((G9-G8)*(Parámetros!$B$4/4.3),0)</f>
        <v>82027103.611080498</v>
      </c>
      <c r="H20" s="14">
        <f>+MAX((H9-H8)*(Parámetros!$B$4/4.3),0)</f>
        <v>83382234.370522663</v>
      </c>
      <c r="I20" s="14">
        <f>+MAX((I9-I8)*(Parámetros!$B$4/4.3),0)</f>
        <v>68560627.441855907</v>
      </c>
      <c r="J20" s="14">
        <f>+MAX((J9-J8)*(Parámetros!$B$4/4.3),0)</f>
        <v>75356095.178002745</v>
      </c>
      <c r="K20" s="14">
        <f>+MAX((K9-K8)*(Parámetros!$B$4/4.3),0)</f>
        <v>75968516.994856223</v>
      </c>
      <c r="L20" s="14">
        <f>+MAX((L9-L8)*(Parámetros!$B$4/4.3),0)</f>
        <v>79444518.67750445</v>
      </c>
      <c r="M20" s="14">
        <f>+MAX((M9-M8)*(Parámetros!$B$4/4.3),0)</f>
        <v>79473822.028947502</v>
      </c>
      <c r="N20" s="14">
        <f>+MAX((N9-N8)*(Parámetros!$B$4/4.3),0)</f>
        <v>80144396.276850924</v>
      </c>
      <c r="O20" s="14">
        <f>+MAX((O9-O8)*(Parámetros!$B$4/4.3),0)</f>
        <v>82220790.530755654</v>
      </c>
      <c r="P20" s="14">
        <f>+MAX((P9-P8)*(Parámetros!$B$4/4.3),0)</f>
        <v>81606242.387324497</v>
      </c>
      <c r="Q20" s="14">
        <f>+MAX((Q9-Q8)*(Parámetros!$B$4/4.3),0)</f>
        <v>68583155.714452714</v>
      </c>
      <c r="R20" s="14">
        <f>+MAX((R9-R8)*(Parámetros!$B$4/4.3),0)</f>
        <v>71034203.526198834</v>
      </c>
      <c r="S20" s="14">
        <f>+MAX((S9-S8)*(Parámetros!$B$4/4.3),0)</f>
        <v>70412498.857166171</v>
      </c>
      <c r="T20" s="14">
        <f>+MAX((T9-T8)*(Parámetros!$B$4/4.3),0)</f>
        <v>70310315.752898067</v>
      </c>
      <c r="U20" s="14">
        <f>+MAX((U9-U8)*(Parámetros!$B$4/4.3),0)</f>
        <v>60525557.143244267</v>
      </c>
      <c r="V20" s="14">
        <f>+MAX((V9-V8)*(Parámetros!$B$4/4.3),0)</f>
        <v>63266833.687141694</v>
      </c>
      <c r="W20" s="14">
        <f>+MAX((W9-W8)*(Parámetros!$B$4/4.3),0)</f>
        <v>55571456.454472169</v>
      </c>
      <c r="X20" s="14">
        <f>+MAX((X9-X8)*(Parámetros!$B$4/4.3),0)</f>
        <v>58153784.242259897</v>
      </c>
      <c r="Y20" s="14">
        <f>+MAX((Y9-Y8)*(Parámetros!$B$4/4.3),0)</f>
        <v>61894715.941970244</v>
      </c>
      <c r="Z20" s="14">
        <f>+MAX((Z9-Z8)*(Parámetros!$B$4/4.3),0)</f>
        <v>54047665.579220541</v>
      </c>
      <c r="AA20" s="14">
        <f>+MAX((AA9-AA8)*(Parámetros!$B$4/4.3),0)</f>
        <v>49181074.445431933</v>
      </c>
      <c r="AB20" s="14">
        <f>+MAX((AB9-AB8)*(Parámetros!$B$4/4.3),0)</f>
        <v>55273359.945424929</v>
      </c>
      <c r="AC20" s="14">
        <f>+MAX((AC9-AC8)*(Parámetros!$B$4/4.3),0)</f>
        <v>52852056.191580184</v>
      </c>
      <c r="AD20" s="14">
        <f>+MAX((AD9-AD8)*(Parámetros!$B$4/4.3),0)</f>
        <v>40530984.68897514</v>
      </c>
      <c r="AE20" s="14">
        <f>+MAX((AE9-AE8)*(Parámetros!$B$4/4.3),0)</f>
        <v>37466883.26903408</v>
      </c>
      <c r="AF20" s="14">
        <f>+MAX((AF9-AF8)*(Parámetros!$B$4/4.3),0)</f>
        <v>40813827.495747596</v>
      </c>
      <c r="AG20" s="14">
        <f>+MAX((AG9-AG8)*(Parámetros!$B$4/4.3),0)</f>
        <v>38089016.513039194</v>
      </c>
      <c r="AH20" s="14">
        <f>+MAX((AH9-AH8)*(Parámetros!$B$4/4.3),0)</f>
        <v>30450521.75769832</v>
      </c>
      <c r="AI20" s="14">
        <f>+MAX((AI9-AI8)*(Parámetros!$B$4/4.3),0)</f>
        <v>29921751.837505691</v>
      </c>
      <c r="AJ20" s="14">
        <f>+MAX((AJ9-AJ8)*(Parámetros!$B$4/4.3),0)</f>
        <v>33411340.978005357</v>
      </c>
      <c r="AK20" s="14">
        <f>+MAX((AK9-AK8)*(Parámetros!$B$4/4.3),0)</f>
        <v>33739464.351731285</v>
      </c>
      <c r="AL20" s="14">
        <f>+MAX((AL9-AL8)*(Parámetros!$B$4/4.3),0)</f>
        <v>20387023.235445049</v>
      </c>
      <c r="AM20" s="14">
        <f>+MAX((AM9-AM8)*(Parámetros!$B$4/4.3),0)</f>
        <v>17347820.361880783</v>
      </c>
      <c r="AN20" s="14">
        <f>+MAX((AN9-AN8)*(Parámetros!$B$4/4.3),0)</f>
        <v>6750087.3261953834</v>
      </c>
      <c r="AO20" s="14">
        <f>+MAX((AO9-AO8)*(Parámetros!$B$4/4.3),0)</f>
        <v>15045352.575287737</v>
      </c>
      <c r="AP20" s="14">
        <f>+MAX((AP9-AP8)*(Parámetros!$B$4/4.3),0)</f>
        <v>10866412.592260567</v>
      </c>
      <c r="AQ20" s="14">
        <f>+MAX((AQ9-AQ8)*(Parámetros!$B$4/4.3),0)</f>
        <v>0</v>
      </c>
      <c r="AR20" s="14">
        <f>+MAX((AR9-AR8)*(Parámetros!$B$4/4.3),0)</f>
        <v>0</v>
      </c>
      <c r="AS20" s="14">
        <f>+MAX((AS9-AS8)*(Parámetros!$B$4/4.3),0)</f>
        <v>0</v>
      </c>
      <c r="AT20" s="14">
        <f>+MAX((AT9-AT8)*(Parámetros!$B$4/4.3),0)</f>
        <v>0</v>
      </c>
      <c r="AU20" s="14">
        <f>+MAX((AU9-AU8)*(Parámetros!$B$4/4.3),0)</f>
        <v>11731101.146775812</v>
      </c>
      <c r="AV20" s="14">
        <f>+MAX((AV9-AV8)*(Parámetros!$B$4/4.3),0)</f>
        <v>0</v>
      </c>
      <c r="AW20" s="14">
        <f>+MAX((AW9-AW8)*(Parámetros!$B$4/4.3),0)</f>
        <v>10236698.536750665</v>
      </c>
      <c r="AX20" s="14">
        <f>+MAX((AX9-AX8)*(Parámetros!$B$4/4.3),0)</f>
        <v>10118279.726379644</v>
      </c>
      <c r="AY20" s="14">
        <f>+MAX((AY9-AY8)*(Parámetros!$B$4/4.3),0)</f>
        <v>0</v>
      </c>
      <c r="AZ20" s="14">
        <f>+MAX((AZ9-AZ8)*(Parámetros!$B$4/4.3),0)</f>
        <v>16334295.103059586</v>
      </c>
      <c r="BA20" s="14">
        <f>+MAX((BA9-BA8)*(Parámetros!$B$4/4.3),0)</f>
        <v>11661518.885757567</v>
      </c>
      <c r="BB20" s="14">
        <f>+MAX((BB9-BB8)*(Parámetros!$B$4/4.3),0)</f>
        <v>0</v>
      </c>
      <c r="BC20" s="14">
        <f>+MAX((BC9-BC8)*(Parámetros!$B$4/4.3),0)</f>
        <v>0</v>
      </c>
      <c r="BD20" s="14">
        <f>+MAX((BD9-BD8)*(Parámetros!$B$4/4.3),0)</f>
        <v>10236698.536750665</v>
      </c>
      <c r="BE20" s="14">
        <f>+MAX((BE9-BE8)*(Parámetros!$B$4/4.3),0)</f>
        <v>10118279.726379644</v>
      </c>
      <c r="BF20" s="14">
        <f>+MAX((BF9-BF8)*(Parámetros!$B$4/4.3),0)</f>
        <v>0</v>
      </c>
      <c r="BG20" s="14">
        <f>+MAX((BG9-BG8)*(Parámetros!$B$4/4.3),0)</f>
        <v>16334295.103059586</v>
      </c>
      <c r="BH20" s="14">
        <f>+MAX((BH9-BH8)*(Parámetros!$B$4/4.3),0)</f>
        <v>11661518.885757567</v>
      </c>
      <c r="BI20" s="14">
        <f>+MAX((BI9-BI8)*(Parámetros!$B$4/4.3),0)</f>
        <v>0</v>
      </c>
      <c r="BJ20" s="14">
        <f>+MAX((BJ9-BJ8)*(Parámetros!$B$4/4.3),0)</f>
        <v>3781514.2477747337</v>
      </c>
      <c r="BK20" s="14">
        <f>+MAX((BK9-BK8)*(Parámetros!$B$4/4.3),0)</f>
        <v>1379982.5762561306</v>
      </c>
      <c r="BL20" s="14">
        <f>+MAX((BL9-BL8)*(Parámetros!$B$4/4.3),0)</f>
        <v>1842030.7705322681</v>
      </c>
      <c r="BM20" s="14">
        <f>+MAX((BM9-BM8)*(Parámetros!$B$4/4.3),0)</f>
        <v>0</v>
      </c>
      <c r="BN20" s="14">
        <f>+MAX((BN9-BN8)*(Parámetros!$B$4/4.3),0)</f>
        <v>0</v>
      </c>
      <c r="BO20" s="14">
        <f>+MAX((BO9-BO8)*(Parámetros!$B$4/4.3),0)</f>
        <v>0</v>
      </c>
      <c r="BP20" s="14">
        <f>+MAX((BP9-BP8)*(Parámetros!$B$4/4.3),0)</f>
        <v>0</v>
      </c>
      <c r="BQ20" s="14">
        <f>+MAX((BQ9-BQ8)*(Parámetros!$B$4/4.3),0)</f>
        <v>0</v>
      </c>
      <c r="BR20" s="14">
        <f>+MAX((BR9-BR8)*(Parámetros!$B$4/4.3),0)</f>
        <v>2451047.8117461121</v>
      </c>
      <c r="BS20" s="14">
        <f>+MAX((BS9-BS8)*(Parámetros!$B$4/4.3),0)</f>
        <v>1829343.1427134406</v>
      </c>
      <c r="BT20" s="14">
        <f>+MAX((BT9-BT8)*(Parámetros!$B$4/4.3),0)</f>
        <v>1727160.0384453479</v>
      </c>
      <c r="BU20" s="14">
        <f>+MAX((BU9-BU8)*(Parámetros!$B$4/4.3),0)</f>
        <v>0</v>
      </c>
      <c r="BV20" s="14">
        <f>+MAX((BV9-BV8)*(Parámetros!$B$4/4.3),0)</f>
        <v>2741276.5438974309</v>
      </c>
      <c r="BW20" s="14">
        <f>+MAX((BW9-BW8)*(Parámetros!$B$4/4.3),0)</f>
        <v>0</v>
      </c>
      <c r="BX20" s="14">
        <f>+MAX((BX9-BX8)*(Parámetros!$B$4/4.3),0)</f>
        <v>2582327.7877877271</v>
      </c>
      <c r="BY20" s="14">
        <f>+MAX((BY9-BY8)*(Parámetros!$B$4/4.3),0)</f>
        <v>6323259.4874980683</v>
      </c>
      <c r="BZ20" s="14">
        <f>+MAX((BZ9-BZ8)*(Parámetros!$B$4/4.3),0)</f>
        <v>0</v>
      </c>
      <c r="CA20" s="14">
        <f>+MAX((CA9-CA8)*(Parámetros!$B$4/4.3),0)</f>
        <v>0</v>
      </c>
      <c r="CB20" s="14">
        <f>+MAX((CB9-CB8)*(Parámetros!$B$4/4.3),0)</f>
        <v>6092285.4999929899</v>
      </c>
      <c r="CC20" s="14">
        <f>+MAX((CC9-CC8)*(Parámetros!$B$4/4.3),0)</f>
        <v>3670981.7461482375</v>
      </c>
      <c r="CD20" s="14">
        <f>+MAX((CD9-CD8)*(Parámetros!$B$4/4.3),0)</f>
        <v>0</v>
      </c>
      <c r="CE20" s="14">
        <f>+MAX((CE9-CE8)*(Parámetros!$B$4/4.3),0)</f>
        <v>0</v>
      </c>
      <c r="CF20" s="14">
        <f>+MAX((CF9-CF8)*(Parámetros!$B$4/4.3),0)</f>
        <v>3346944.2267135116</v>
      </c>
      <c r="CG20" s="14">
        <f>+MAX((CG9-CG8)*(Parámetros!$B$4/4.3),0)</f>
        <v>622133.24400510942</v>
      </c>
      <c r="CH20" s="14">
        <f>+MAX((CH9-CH8)*(Parámetros!$B$4/4.3),0)</f>
        <v>0</v>
      </c>
      <c r="CI20" s="14">
        <f>+MAX((CI9-CI8)*(Parámetros!$B$4/4.3),0)</f>
        <v>0</v>
      </c>
      <c r="CJ20" s="14">
        <f>+MAX((CJ9-CJ8)*(Parámetros!$B$4/4.3),0)</f>
        <v>3489589.1404996663</v>
      </c>
      <c r="CK20" s="14">
        <f>+MAX((CK9-CK8)*(Parámetros!$B$4/4.3),0)</f>
        <v>3817712.5142255956</v>
      </c>
      <c r="CL20" s="14">
        <f>+MAX((CL9-CL8)*(Parámetros!$B$4/4.3),0)</f>
        <v>0</v>
      </c>
      <c r="CM20" s="14">
        <f>+MAX((CM9-CM8)*(Parámetros!$B$4/4.3),0)</f>
        <v>0</v>
      </c>
      <c r="CN20" s="14">
        <f>+MAX((CN9-CN8)*(Parámetros!$B$4/4.3),0)</f>
        <v>0</v>
      </c>
      <c r="CO20" s="14">
        <f>+MAX((CO9-CO8)*(Parámetros!$B$4/4.3),0)</f>
        <v>8295265.2490923544</v>
      </c>
      <c r="CP20" s="14">
        <f>+MAX((CP9-CP8)*(Parámetros!$B$4/4.3),0)</f>
        <v>4116325.266065184</v>
      </c>
      <c r="CQ20" s="14">
        <f>+MAX((CQ9-CQ8)*(Parámetros!$B$4/4.3),0)</f>
        <v>0</v>
      </c>
      <c r="CR20" s="14">
        <f>+MAX((CR9-CR8)*(Parámetros!$B$4/4.3),0)</f>
        <v>0</v>
      </c>
      <c r="CS20" s="14">
        <f>+MAX((CS9-CS8)*(Parámetros!$B$4/4.3),0)</f>
        <v>0</v>
      </c>
      <c r="CT20" s="14">
        <f>+MAX((CT9-CT8)*(Parámetros!$B$4/4.3),0)</f>
        <v>0</v>
      </c>
      <c r="CU20" s="14">
        <f>+MAX((CU9-CU8)*(Parámetros!$B$4/4.3),0)</f>
        <v>11731101.146775812</v>
      </c>
    </row>
    <row r="21" spans="1:100" s="15" customFormat="1" outlineLevel="1" x14ac:dyDescent="0.25">
      <c r="A21" s="18" t="s">
        <v>3</v>
      </c>
      <c r="C21" s="14">
        <f>+C5*Parámetros!$B$5</f>
        <v>3333521.0296403267</v>
      </c>
      <c r="D21" s="14">
        <f>+D5*Parámetros!$B$5</f>
        <v>1692811.5781036699</v>
      </c>
      <c r="E21" s="14">
        <f>+E5*Parámetros!$B$5</f>
        <v>1464452.2755331825</v>
      </c>
      <c r="F21" s="14">
        <f>+F5*Parámetros!$B$5</f>
        <v>2828325.0012119943</v>
      </c>
      <c r="G21" s="14">
        <f>+G5*Parámetros!$B$5</f>
        <v>566144.47344212676</v>
      </c>
      <c r="H21" s="14">
        <f>+H5*Parámetros!$B$5</f>
        <v>1016825.8908445394</v>
      </c>
      <c r="I21" s="14">
        <f>+I5*Parámetros!$B$5</f>
        <v>2557620.863932013</v>
      </c>
      <c r="J21" s="14">
        <f>+J5*Parámetros!$B$5</f>
        <v>1762074.1990996264</v>
      </c>
      <c r="K21" s="14">
        <f>+K5*Parámetros!$B$5</f>
        <v>1783539.4242951821</v>
      </c>
      <c r="L21" s="14">
        <f>+L5*Parámetros!$B$5</f>
        <v>1476187.0399940875</v>
      </c>
      <c r="M21" s="14">
        <f>+M5*Parámetros!$B$5</f>
        <v>1604826.8699630513</v>
      </c>
      <c r="N21" s="14">
        <f>+N5*Parámetros!$B$5</f>
        <v>1642140.7756830188</v>
      </c>
      <c r="O21" s="14">
        <f>+O5*Parámetros!$B$5</f>
        <v>1514202.8000089806</v>
      </c>
      <c r="P21" s="14">
        <f>+P5*Parámetros!$B$5</f>
        <v>1367797.030080555</v>
      </c>
      <c r="Q21" s="14">
        <f>+Q5*Parámetros!$B$5</f>
        <v>2653859.6949195401</v>
      </c>
      <c r="R21" s="14">
        <f>+R5*Parámetros!$B$5</f>
        <v>1995913.98213981</v>
      </c>
      <c r="S21" s="14">
        <f>+S5*Parámetros!$B$5</f>
        <v>1781506.4311685273</v>
      </c>
      <c r="T21" s="14">
        <f>+T5*Parámetros!$B$5</f>
        <v>1538629.5163548435</v>
      </c>
      <c r="U21" s="14">
        <f>+U5*Parámetros!$B$5</f>
        <v>2431906.3055928126</v>
      </c>
      <c r="V21" s="14">
        <f>+V5*Parámetros!$B$5</f>
        <v>1772652.7820753488</v>
      </c>
      <c r="W21" s="14">
        <f>+W5*Parámetros!$B$5</f>
        <v>2394816.7259185254</v>
      </c>
      <c r="X21" s="14">
        <f>+X5*Parámetros!$B$5</f>
        <v>1758943.1860389682</v>
      </c>
      <c r="Y21" s="14">
        <f>+Y5*Parámetros!$B$5</f>
        <v>1082109.8655795795</v>
      </c>
      <c r="Z21" s="14">
        <f>+Z5*Parámetros!$B$5</f>
        <v>1820176.6191693663</v>
      </c>
      <c r="AA21" s="14">
        <f>+AA5*Parámetros!$B$5</f>
        <v>2113758.3157772082</v>
      </c>
      <c r="AB21" s="14">
        <f>+AB5*Parámetros!$B$5</f>
        <v>1118755.0735770287</v>
      </c>
      <c r="AC21" s="14">
        <f>+AC5*Parámetros!$B$5</f>
        <v>1234372.2361224382</v>
      </c>
      <c r="AD21" s="14">
        <f>+AD5*Parámetros!$B$5</f>
        <v>2459636.7172372672</v>
      </c>
      <c r="AE21" s="14">
        <f>+AE5*Parámetros!$B$5</f>
        <v>2456821.8450855552</v>
      </c>
      <c r="AF21" s="14">
        <f>+AF5*Parámetros!$B$5</f>
        <v>1725110.2541244414</v>
      </c>
      <c r="AG21" s="14">
        <f>+AG5*Parámetros!$B$5</f>
        <v>1788631.202626403</v>
      </c>
      <c r="AH21" s="14">
        <f>+AH5*Parámetros!$B$5</f>
        <v>2402041.7569592916</v>
      </c>
      <c r="AI21" s="14">
        <f>+AI5*Parámetros!$B$5</f>
        <v>2119044.0101140034</v>
      </c>
      <c r="AJ21" s="14">
        <f>+AJ5*Parámetros!$B$5</f>
        <v>1419359.59321548</v>
      </c>
      <c r="AK21" s="14">
        <f>+AK5*Parámetros!$B$5</f>
        <v>1179267.7331523825</v>
      </c>
      <c r="AL21" s="14">
        <f>+AL5*Parámetros!$B$5</f>
        <v>2529729.4009039151</v>
      </c>
      <c r="AM21" s="14">
        <f>+AM5*Parámetros!$B$5</f>
        <v>2514068.9139051102</v>
      </c>
      <c r="AN21" s="14">
        <f>+AN5*Parámetros!$B$5</f>
        <v>3360478.4355548355</v>
      </c>
      <c r="AO21" s="14">
        <f>+AO5*Parámetros!$B$5</f>
        <v>1936768.8026687712</v>
      </c>
      <c r="AP21" s="14">
        <f>+AP5*Parámetros!$B$5</f>
        <v>2135469.6067059529</v>
      </c>
      <c r="AQ21" s="14">
        <f>+AQ5*Parámetros!$B$5</f>
        <v>3790125.6890665391</v>
      </c>
      <c r="AR21" s="14">
        <f>+AR5*Parámetros!$B$5</f>
        <v>3478058.6069510989</v>
      </c>
      <c r="AS21" s="14">
        <f>+AS5*Parámetros!$B$5</f>
        <v>3795285.9216948766</v>
      </c>
      <c r="AT21" s="14">
        <f>+AT5*Parámetros!$B$5</f>
        <v>3687928.9318292984</v>
      </c>
      <c r="AU21" s="14">
        <f>+AU5*Parámetros!$B$5</f>
        <v>1826591.5994744254</v>
      </c>
      <c r="AV21" s="14">
        <f>+AV5*Parámetros!$B$5</f>
        <v>3333521.0296403267</v>
      </c>
      <c r="AW21" s="14">
        <f>+AW5*Parámetros!$B$5</f>
        <v>1692811.5781036699</v>
      </c>
      <c r="AX21" s="14">
        <f>+AX5*Parámetros!$B$5</f>
        <v>1464452.2755331825</v>
      </c>
      <c r="AY21" s="14">
        <f>+AY5*Parámetros!$B$5</f>
        <v>2828325.0012119943</v>
      </c>
      <c r="AZ21" s="14">
        <f>+AZ5*Parámetros!$B$5</f>
        <v>566144.47344212676</v>
      </c>
      <c r="BA21" s="14">
        <f>+BA5*Parámetros!$B$5</f>
        <v>1016825.8908445394</v>
      </c>
      <c r="BB21" s="14">
        <f>+BB5*Parámetros!$B$5</f>
        <v>2557620.863932013</v>
      </c>
      <c r="BC21" s="14">
        <f>+BC5*Parámetros!$B$5</f>
        <v>3333521.0296403267</v>
      </c>
      <c r="BD21" s="14">
        <f>+BD5*Parámetros!$B$5</f>
        <v>1692811.5781036699</v>
      </c>
      <c r="BE21" s="14">
        <f>+BE5*Parámetros!$B$5</f>
        <v>1464452.2755331825</v>
      </c>
      <c r="BF21" s="14">
        <f>+BF5*Parámetros!$B$5</f>
        <v>2828325.0012119943</v>
      </c>
      <c r="BG21" s="14">
        <f>+BG5*Parámetros!$B$5</f>
        <v>566144.47344212676</v>
      </c>
      <c r="BH21" s="14">
        <f>+BH5*Parámetros!$B$5</f>
        <v>1016825.8908445394</v>
      </c>
      <c r="BI21" s="14">
        <f>+BI5*Parámetros!$B$5</f>
        <v>2557620.863932013</v>
      </c>
      <c r="BJ21" s="14">
        <f>+BJ5*Parámetros!$B$5</f>
        <v>1762074.1990996264</v>
      </c>
      <c r="BK21" s="14">
        <f>+BK5*Parámetros!$B$5</f>
        <v>1783539.4242951821</v>
      </c>
      <c r="BL21" s="14">
        <f>+BL5*Parámetros!$B$5</f>
        <v>1476187.0399940875</v>
      </c>
      <c r="BM21" s="14">
        <f>+BM5*Parámetros!$B$5</f>
        <v>1604826.8699630513</v>
      </c>
      <c r="BN21" s="14">
        <f>+BN5*Parámetros!$B$5</f>
        <v>1642140.7756830188</v>
      </c>
      <c r="BO21" s="14">
        <f>+BO5*Parámetros!$B$5</f>
        <v>1514202.8000089806</v>
      </c>
      <c r="BP21" s="14">
        <f>+BP5*Parámetros!$B$5</f>
        <v>1367797.030080555</v>
      </c>
      <c r="BQ21" s="14">
        <f>+BQ5*Parámetros!$B$5</f>
        <v>2653859.6949195401</v>
      </c>
      <c r="BR21" s="14">
        <f>+BR5*Parámetros!$B$5</f>
        <v>1995913.98213981</v>
      </c>
      <c r="BS21" s="14">
        <f>+BS5*Parámetros!$B$5</f>
        <v>1781506.4311685273</v>
      </c>
      <c r="BT21" s="14">
        <f>+BT5*Parámetros!$B$5</f>
        <v>1538629.5163548435</v>
      </c>
      <c r="BU21" s="14">
        <f>+BU5*Parámetros!$B$5</f>
        <v>2431906.3055928126</v>
      </c>
      <c r="BV21" s="14">
        <f>+BV5*Parámetros!$B$5</f>
        <v>1772652.7820753488</v>
      </c>
      <c r="BW21" s="14">
        <f>+BW5*Parámetros!$B$5</f>
        <v>2394816.7259185254</v>
      </c>
      <c r="BX21" s="14">
        <f>+BX5*Parámetros!$B$5</f>
        <v>1758943.1860389682</v>
      </c>
      <c r="BY21" s="14">
        <f>+BY5*Parámetros!$B$5</f>
        <v>1082109.8655795795</v>
      </c>
      <c r="BZ21" s="14">
        <f>+BZ5*Parámetros!$B$5</f>
        <v>1820176.6191693663</v>
      </c>
      <c r="CA21" s="14">
        <f>+CA5*Parámetros!$B$5</f>
        <v>2113758.3157772082</v>
      </c>
      <c r="CB21" s="14">
        <f>+CB5*Parámetros!$B$5</f>
        <v>1118755.0735770287</v>
      </c>
      <c r="CC21" s="14">
        <f>+CC5*Parámetros!$B$5</f>
        <v>1234372.2361224382</v>
      </c>
      <c r="CD21" s="14">
        <f>+CD5*Parámetros!$B$5</f>
        <v>2459636.7172372672</v>
      </c>
      <c r="CE21" s="14">
        <f>+CE5*Parámetros!$B$5</f>
        <v>2456821.8450855552</v>
      </c>
      <c r="CF21" s="14">
        <f>+CF5*Parámetros!$B$5</f>
        <v>1725110.2541244414</v>
      </c>
      <c r="CG21" s="14">
        <f>+CG5*Parámetros!$B$5</f>
        <v>1788631.202626403</v>
      </c>
      <c r="CH21" s="14">
        <f>+CH5*Parámetros!$B$5</f>
        <v>2402041.7569592916</v>
      </c>
      <c r="CI21" s="14">
        <f>+CI5*Parámetros!$B$5</f>
        <v>2119044.0101140034</v>
      </c>
      <c r="CJ21" s="14">
        <f>+CJ5*Parámetros!$B$5</f>
        <v>1419359.59321548</v>
      </c>
      <c r="CK21" s="14">
        <f>+CK5*Parámetros!$B$5</f>
        <v>1179267.7331523825</v>
      </c>
      <c r="CL21" s="14">
        <f>+CL5*Parámetros!$B$5</f>
        <v>2529729.4009039151</v>
      </c>
      <c r="CM21" s="14">
        <f>+CM5*Parámetros!$B$5</f>
        <v>2514068.9139051102</v>
      </c>
      <c r="CN21" s="14">
        <f>+CN5*Parámetros!$B$5</f>
        <v>3360478.4355548355</v>
      </c>
      <c r="CO21" s="14">
        <f>+CO5*Parámetros!$B$5</f>
        <v>1936768.8026687712</v>
      </c>
      <c r="CP21" s="14">
        <f>+CP5*Parámetros!$B$5</f>
        <v>2135469.6067059529</v>
      </c>
      <c r="CQ21" s="14">
        <f>+CQ5*Parámetros!$B$5</f>
        <v>3790125.6890665391</v>
      </c>
      <c r="CR21" s="14">
        <f>+CR5*Parámetros!$B$5</f>
        <v>3478058.6069510989</v>
      </c>
      <c r="CS21" s="14">
        <f>+CS5*Parámetros!$B$5</f>
        <v>3795285.9216948766</v>
      </c>
      <c r="CT21" s="14">
        <f>+CT5*Parámetros!$B$5</f>
        <v>3687928.9318292984</v>
      </c>
      <c r="CU21" s="14">
        <f>+CU5*Parámetros!$B$5</f>
        <v>1826591.5994744254</v>
      </c>
    </row>
    <row r="22" spans="1:100" s="15" customFormat="1" x14ac:dyDescent="0.25">
      <c r="A22" s="18" t="s">
        <v>80</v>
      </c>
      <c r="C22" s="14">
        <f>+SUM(C19:C21,C15)</f>
        <v>2088124126.3405902</v>
      </c>
      <c r="D22" s="14">
        <f t="shared" ref="D22:BO22" si="16">+SUM(D19:D21,D15)</f>
        <v>1898922118.1342659</v>
      </c>
      <c r="E22" s="14">
        <f t="shared" si="16"/>
        <v>1894757163.3425527</v>
      </c>
      <c r="F22" s="14">
        <f t="shared" si="16"/>
        <v>2016048136.3009319</v>
      </c>
      <c r="G22" s="14">
        <f t="shared" si="16"/>
        <v>1801893590.6129162</v>
      </c>
      <c r="H22" s="14">
        <f t="shared" si="16"/>
        <v>1844976602.6682644</v>
      </c>
      <c r="I22" s="14">
        <f t="shared" si="16"/>
        <v>1995158926.6357896</v>
      </c>
      <c r="J22" s="14">
        <f t="shared" si="16"/>
        <v>1914608664.2136004</v>
      </c>
      <c r="K22" s="14">
        <f t="shared" si="16"/>
        <v>1918561464.5314558</v>
      </c>
      <c r="L22" s="14">
        <f t="shared" si="16"/>
        <v>1887949991.1198916</v>
      </c>
      <c r="M22" s="14">
        <f t="shared" si="16"/>
        <v>1901586850.3300972</v>
      </c>
      <c r="N22" s="14">
        <f t="shared" si="16"/>
        <v>1904540164.7392468</v>
      </c>
      <c r="O22" s="14">
        <f t="shared" si="16"/>
        <v>1893512926.6904254</v>
      </c>
      <c r="P22" s="14">
        <f t="shared" si="16"/>
        <v>1877302540.0761812</v>
      </c>
      <c r="Q22" s="14">
        <f t="shared" si="16"/>
        <v>1994679409.0077236</v>
      </c>
      <c r="R22" s="14">
        <f t="shared" si="16"/>
        <v>1929617240.9192662</v>
      </c>
      <c r="S22" s="14">
        <f t="shared" si="16"/>
        <v>1906977923.9817843</v>
      </c>
      <c r="T22" s="14">
        <f t="shared" si="16"/>
        <v>1881743136.0734544</v>
      </c>
      <c r="U22" s="14">
        <f t="shared" si="16"/>
        <v>1962275624.1380305</v>
      </c>
      <c r="V22" s="14">
        <f t="shared" si="16"/>
        <v>1897579229.0030966</v>
      </c>
      <c r="W22" s="14">
        <f t="shared" si="16"/>
        <v>1952621254.2670889</v>
      </c>
      <c r="X22" s="14">
        <f t="shared" si="16"/>
        <v>1890173464.1695244</v>
      </c>
      <c r="Y22" s="14">
        <f t="shared" si="16"/>
        <v>1824926051.3644652</v>
      </c>
      <c r="Z22" s="14">
        <f t="shared" si="16"/>
        <v>1891658655.1164584</v>
      </c>
      <c r="AA22" s="14">
        <f t="shared" si="16"/>
        <v>1916171516.5725276</v>
      </c>
      <c r="AB22" s="14">
        <f t="shared" si="16"/>
        <v>1820905681.8155537</v>
      </c>
      <c r="AC22" s="14">
        <f t="shared" si="16"/>
        <v>1829967852.186028</v>
      </c>
      <c r="AD22" s="14">
        <f t="shared" si="16"/>
        <v>1941603092.9778757</v>
      </c>
      <c r="AE22" s="14">
        <f t="shared" si="16"/>
        <v>1937717035.9178901</v>
      </c>
      <c r="AF22" s="14">
        <f t="shared" si="16"/>
        <v>1866332595.6145127</v>
      </c>
      <c r="AG22" s="14">
        <f t="shared" si="16"/>
        <v>1869671384.3730347</v>
      </c>
      <c r="AH22" s="14">
        <f t="shared" si="16"/>
        <v>1923833854.1948814</v>
      </c>
      <c r="AI22" s="14">
        <f t="shared" si="16"/>
        <v>1894085054.597769</v>
      </c>
      <c r="AJ22" s="14">
        <f t="shared" si="16"/>
        <v>1826166469.1430147</v>
      </c>
      <c r="AK22" s="14">
        <f t="shared" si="16"/>
        <v>1801840141.5857451</v>
      </c>
      <c r="AL22" s="14">
        <f t="shared" si="16"/>
        <v>1925154382.7959712</v>
      </c>
      <c r="AM22" s="14">
        <f t="shared" si="16"/>
        <v>1919972285.6332622</v>
      </c>
      <c r="AN22" s="14">
        <f t="shared" si="16"/>
        <v>1994641584.7616546</v>
      </c>
      <c r="AO22" s="14">
        <f t="shared" si="16"/>
        <v>1857846670.2467687</v>
      </c>
      <c r="AP22" s="14">
        <f t="shared" si="16"/>
        <v>1873389145.1559961</v>
      </c>
      <c r="AQ22" s="14">
        <f t="shared" si="16"/>
        <v>2029822798.6416955</v>
      </c>
      <c r="AR22" s="14">
        <f t="shared" si="16"/>
        <v>2012113068.1121624</v>
      </c>
      <c r="AS22" s="14">
        <f t="shared" si="16"/>
        <v>2048996186.697911</v>
      </c>
      <c r="AT22" s="14">
        <f t="shared" si="16"/>
        <v>2048991970.2723761</v>
      </c>
      <c r="AU22" s="14">
        <f t="shared" si="16"/>
        <v>1859220297.2025473</v>
      </c>
      <c r="AV22" s="14">
        <f t="shared" si="16"/>
        <v>2013190967.7240298</v>
      </c>
      <c r="AW22" s="14">
        <f t="shared" si="16"/>
        <v>1844154607.7642968</v>
      </c>
      <c r="AX22" s="14">
        <f t="shared" si="16"/>
        <v>1818230033.8748834</v>
      </c>
      <c r="AY22" s="14">
        <f t="shared" si="16"/>
        <v>1959449082.2005804</v>
      </c>
      <c r="AZ22" s="14">
        <f t="shared" si="16"/>
        <v>1724744570.8200302</v>
      </c>
      <c r="BA22" s="14">
        <f t="shared" si="16"/>
        <v>1770455928.2727172</v>
      </c>
      <c r="BB22" s="14">
        <f t="shared" si="16"/>
        <v>1931271451.457113</v>
      </c>
      <c r="BC22" s="14">
        <f t="shared" si="16"/>
        <v>2021067140.1817484</v>
      </c>
      <c r="BD22" s="14">
        <f t="shared" si="16"/>
        <v>1849541979.8202765</v>
      </c>
      <c r="BE22" s="14">
        <f t="shared" si="16"/>
        <v>1822897479.7599211</v>
      </c>
      <c r="BF22" s="14">
        <f t="shared" si="16"/>
        <v>1968337803.8511779</v>
      </c>
      <c r="BG22" s="14">
        <f t="shared" si="16"/>
        <v>1726279001.4753678</v>
      </c>
      <c r="BH22" s="14">
        <f t="shared" si="16"/>
        <v>1773133561.8339365</v>
      </c>
      <c r="BI22" s="14">
        <f t="shared" si="16"/>
        <v>1937862603.3423064</v>
      </c>
      <c r="BJ22" s="14">
        <f t="shared" si="16"/>
        <v>1850916059.8506317</v>
      </c>
      <c r="BK22" s="14">
        <f t="shared" si="16"/>
        <v>1850542314.4417889</v>
      </c>
      <c r="BL22" s="14">
        <f t="shared" si="16"/>
        <v>1815240582.5808451</v>
      </c>
      <c r="BM22" s="14">
        <f t="shared" si="16"/>
        <v>1827813563.7662737</v>
      </c>
      <c r="BN22" s="14">
        <f t="shared" si="16"/>
        <v>1832154421.452184</v>
      </c>
      <c r="BO22" s="14">
        <f t="shared" si="16"/>
        <v>1817854071.0178471</v>
      </c>
      <c r="BP22" s="14">
        <f t="shared" ref="BP22:CU22" si="17">+SUM(BP19:BP21,BP15)</f>
        <v>1800893573.8382459</v>
      </c>
      <c r="BQ22" s="14">
        <f t="shared" si="17"/>
        <v>1949217886.446104</v>
      </c>
      <c r="BR22" s="14">
        <f t="shared" si="17"/>
        <v>1878673139.2034466</v>
      </c>
      <c r="BS22" s="14">
        <f t="shared" si="17"/>
        <v>1852692343.5361207</v>
      </c>
      <c r="BT22" s="14">
        <f t="shared" si="17"/>
        <v>1823984336.4599042</v>
      </c>
      <c r="BU22" s="14">
        <f t="shared" si="17"/>
        <v>1925433187.2506769</v>
      </c>
      <c r="BV22" s="14">
        <f t="shared" si="17"/>
        <v>1852900634.3523009</v>
      </c>
      <c r="BW22" s="14">
        <f t="shared" si="17"/>
        <v>1921898305.5291061</v>
      </c>
      <c r="BX22" s="14">
        <f t="shared" si="17"/>
        <v>1851143383.6642156</v>
      </c>
      <c r="BY22" s="14">
        <f t="shared" si="17"/>
        <v>1775895954.7932487</v>
      </c>
      <c r="BZ22" s="14">
        <f t="shared" si="17"/>
        <v>1854952443.9252098</v>
      </c>
      <c r="CA22" s="14">
        <f t="shared" si="17"/>
        <v>1888887129.8806894</v>
      </c>
      <c r="CB22" s="14">
        <f t="shared" si="17"/>
        <v>1779964864.3708766</v>
      </c>
      <c r="CC22" s="14">
        <f t="shared" si="17"/>
        <v>1790682252.0177274</v>
      </c>
      <c r="CD22" s="14">
        <f t="shared" si="17"/>
        <v>1928922464.1660864</v>
      </c>
      <c r="CE22" s="14">
        <f t="shared" si="17"/>
        <v>1929757312.8098235</v>
      </c>
      <c r="CF22" s="14">
        <f t="shared" si="17"/>
        <v>1848158066.9417531</v>
      </c>
      <c r="CG22" s="14">
        <f t="shared" si="17"/>
        <v>1852373648.3743842</v>
      </c>
      <c r="CH22" s="14">
        <f t="shared" si="17"/>
        <v>1922515998.0532999</v>
      </c>
      <c r="CI22" s="14">
        <f t="shared" si="17"/>
        <v>1890474473.2713754</v>
      </c>
      <c r="CJ22" s="14">
        <f t="shared" si="17"/>
        <v>1812302537.8542318</v>
      </c>
      <c r="CK22" s="14">
        <f t="shared" si="17"/>
        <v>1784398313.8645937</v>
      </c>
      <c r="CL22" s="14">
        <f t="shared" si="17"/>
        <v>1937075019.6973069</v>
      </c>
      <c r="CM22" s="14">
        <f t="shared" si="17"/>
        <v>1936540712.6327724</v>
      </c>
      <c r="CN22" s="14">
        <f t="shared" si="17"/>
        <v>2034791870.5973241</v>
      </c>
      <c r="CO22" s="14">
        <f t="shared" si="17"/>
        <v>1879065531.5212436</v>
      </c>
      <c r="CP22" s="14">
        <f t="shared" si="17"/>
        <v>1897469730.1998954</v>
      </c>
      <c r="CQ22" s="14">
        <f t="shared" si="17"/>
        <v>2084933456.2550998</v>
      </c>
      <c r="CR22" s="14">
        <f t="shared" si="17"/>
        <v>2050376044.9762523</v>
      </c>
      <c r="CS22" s="14">
        <f t="shared" si="17"/>
        <v>2086737532.4672003</v>
      </c>
      <c r="CT22" s="14">
        <f t="shared" si="17"/>
        <v>2074752101.0373795</v>
      </c>
      <c r="CU22" s="14">
        <f t="shared" si="17"/>
        <v>1870205024.4753387</v>
      </c>
      <c r="CV22" s="30">
        <f>+SUM(AV22:CU22)</f>
        <v>97923206499.951202</v>
      </c>
    </row>
    <row r="23" spans="1:100" s="15" customFormat="1" x14ac:dyDescent="0.25">
      <c r="C23" s="14">
        <f>+SUM(C22:AU22)</f>
        <v>86168638322.27626</v>
      </c>
    </row>
    <row r="24" spans="1:100" s="15" customFormat="1" x14ac:dyDescent="0.25"/>
    <row r="25" spans="1:100" s="15" customFormat="1" x14ac:dyDescent="0.25">
      <c r="A25" s="8" t="s">
        <v>27</v>
      </c>
      <c r="B25" s="14">
        <f>+B16/B9</f>
        <v>5661</v>
      </c>
      <c r="C25" s="16">
        <f>+(((B9-C5)*B25)+(C13*C2))/C9</f>
        <v>5575.4420944312651</v>
      </c>
      <c r="D25" s="16">
        <f t="shared" ref="D25:BO26" si="18">+(((C9-D5)*C25)+(D13*D2))/D9</f>
        <v>5429.1517236214504</v>
      </c>
      <c r="E25" s="16">
        <f t="shared" si="18"/>
        <v>5310.4831270505647</v>
      </c>
      <c r="F25" s="16">
        <f t="shared" si="18"/>
        <v>5310.4831270505647</v>
      </c>
      <c r="G25" s="16">
        <f t="shared" si="18"/>
        <v>5257.5434090411172</v>
      </c>
      <c r="H25" s="16">
        <f t="shared" si="18"/>
        <v>5194.1456125364839</v>
      </c>
      <c r="I25" s="16">
        <f t="shared" si="18"/>
        <v>5194.1456125364839</v>
      </c>
      <c r="J25" s="16">
        <f t="shared" si="18"/>
        <v>5163.7403497296036</v>
      </c>
      <c r="K25" s="16">
        <f t="shared" si="18"/>
        <v>5134.6233330356308</v>
      </c>
      <c r="L25" s="16">
        <f t="shared" si="18"/>
        <v>5106.8482677109678</v>
      </c>
      <c r="M25" s="16">
        <f t="shared" si="18"/>
        <v>5080.2903423377356</v>
      </c>
      <c r="N25" s="16">
        <f t="shared" si="18"/>
        <v>5054.8707968645858</v>
      </c>
      <c r="O25" s="16">
        <f t="shared" si="18"/>
        <v>5030.5715097728671</v>
      </c>
      <c r="P25" s="16">
        <f t="shared" si="18"/>
        <v>5030.5715097728671</v>
      </c>
      <c r="Q25" s="16">
        <f t="shared" si="18"/>
        <v>5030.5715097728671</v>
      </c>
      <c r="R25" s="16">
        <f t="shared" si="18"/>
        <v>5030.5715097728671</v>
      </c>
      <c r="S25" s="16">
        <f t="shared" si="18"/>
        <v>5030.5715097728671</v>
      </c>
      <c r="T25" s="16">
        <f t="shared" si="18"/>
        <v>5030.5715097728671</v>
      </c>
      <c r="U25" s="16">
        <f t="shared" si="18"/>
        <v>5030.5715097728671</v>
      </c>
      <c r="V25" s="16">
        <f t="shared" si="18"/>
        <v>5030.5715097728671</v>
      </c>
      <c r="W25" s="16">
        <f t="shared" si="18"/>
        <v>5030.5715097728671</v>
      </c>
      <c r="X25" s="16">
        <f t="shared" si="18"/>
        <v>5030.5715097728671</v>
      </c>
      <c r="Y25" s="16">
        <f t="shared" si="18"/>
        <v>5030.5715097728671</v>
      </c>
      <c r="Z25" s="16">
        <f t="shared" si="18"/>
        <v>5030.5715097728671</v>
      </c>
      <c r="AA25" s="16">
        <f t="shared" si="18"/>
        <v>5030.5715097728671</v>
      </c>
      <c r="AB25" s="16">
        <f t="shared" si="18"/>
        <v>5030.5715097728671</v>
      </c>
      <c r="AC25" s="16">
        <f t="shared" si="18"/>
        <v>5030.5715097728671</v>
      </c>
      <c r="AD25" s="16">
        <f t="shared" si="18"/>
        <v>5030.5715097728671</v>
      </c>
      <c r="AE25" s="16">
        <f t="shared" si="18"/>
        <v>5030.5715097728671</v>
      </c>
      <c r="AF25" s="16">
        <f t="shared" si="18"/>
        <v>5030.5715097728662</v>
      </c>
      <c r="AG25" s="16">
        <f t="shared" si="18"/>
        <v>5030.5715097728662</v>
      </c>
      <c r="AH25" s="16">
        <f t="shared" si="18"/>
        <v>5030.5715097728662</v>
      </c>
      <c r="AI25" s="16">
        <f t="shared" si="18"/>
        <v>5030.5715097728662</v>
      </c>
      <c r="AJ25" s="16">
        <f t="shared" si="18"/>
        <v>5030.5715097728662</v>
      </c>
      <c r="AK25" s="16">
        <f t="shared" si="18"/>
        <v>5030.5715097728662</v>
      </c>
      <c r="AL25" s="16">
        <f t="shared" si="18"/>
        <v>5030.5715097728662</v>
      </c>
      <c r="AM25" s="16">
        <f t="shared" si="18"/>
        <v>5030.5715097728662</v>
      </c>
      <c r="AN25" s="16">
        <f t="shared" si="18"/>
        <v>5030.5715097728662</v>
      </c>
      <c r="AO25" s="16">
        <f t="shared" si="18"/>
        <v>5030.5715097728662</v>
      </c>
      <c r="AP25" s="16">
        <f t="shared" si="18"/>
        <v>5030.5715097728662</v>
      </c>
      <c r="AQ25" s="16">
        <f t="shared" si="18"/>
        <v>5030.5715097728662</v>
      </c>
      <c r="AR25" s="16">
        <f t="shared" si="18"/>
        <v>5224.4803331983167</v>
      </c>
      <c r="AS25" s="16">
        <f t="shared" si="18"/>
        <v>5275.5962657749087</v>
      </c>
      <c r="AT25" s="16">
        <f t="shared" si="18"/>
        <v>5422.6339845265302</v>
      </c>
      <c r="AU25" s="16">
        <f t="shared" si="18"/>
        <v>5474.4157449377599</v>
      </c>
      <c r="AV25" s="16">
        <f t="shared" si="18"/>
        <v>5474.4157449377599</v>
      </c>
      <c r="AW25" s="16">
        <f t="shared" si="18"/>
        <v>5523.0622949896533</v>
      </c>
      <c r="AX25" s="16">
        <f t="shared" si="18"/>
        <v>5523.0622949896533</v>
      </c>
      <c r="AY25" s="16">
        <f t="shared" si="18"/>
        <v>5523.0622949896533</v>
      </c>
      <c r="AZ25" s="16">
        <f t="shared" si="18"/>
        <v>5567.1768793187794</v>
      </c>
      <c r="BA25" s="16">
        <f t="shared" si="18"/>
        <v>5567.1768793187794</v>
      </c>
      <c r="BB25" s="16">
        <f t="shared" si="18"/>
        <v>5567.1768793187794</v>
      </c>
      <c r="BC25" s="16">
        <f t="shared" si="18"/>
        <v>5609.2461405184913</v>
      </c>
      <c r="BD25" s="16">
        <f t="shared" si="18"/>
        <v>5678.5191583858777</v>
      </c>
      <c r="BE25" s="16">
        <f t="shared" si="18"/>
        <v>5678.5191583858777</v>
      </c>
      <c r="BF25" s="16">
        <f t="shared" si="18"/>
        <v>5678.5191583858777</v>
      </c>
      <c r="BG25" s="16">
        <f t="shared" si="18"/>
        <v>5694.6351342135295</v>
      </c>
      <c r="BH25" s="16">
        <f t="shared" si="18"/>
        <v>5694.6351342135295</v>
      </c>
      <c r="BI25" s="16">
        <f t="shared" si="18"/>
        <v>5694.6351342135295</v>
      </c>
      <c r="BJ25" s="16">
        <f t="shared" si="18"/>
        <v>5708.2259489178632</v>
      </c>
      <c r="BK25" s="16">
        <f t="shared" si="18"/>
        <v>5708.2259489178623</v>
      </c>
      <c r="BL25" s="16">
        <f t="shared" si="18"/>
        <v>5708.2259489178623</v>
      </c>
      <c r="BM25" s="16">
        <f t="shared" si="18"/>
        <v>5708.2259489178623</v>
      </c>
      <c r="BN25" s="16">
        <f t="shared" si="18"/>
        <v>5715.0354461219158</v>
      </c>
      <c r="BO25" s="16">
        <f t="shared" si="18"/>
        <v>5726.8878726366775</v>
      </c>
      <c r="BP25" s="16">
        <f t="shared" ref="BP25:CU26" si="19">+(((BO9-BP5)*BO25)+(BP13*BP2))/BP9</f>
        <v>5730.8650159280387</v>
      </c>
      <c r="BQ25" s="16">
        <f t="shared" si="19"/>
        <v>5734.1376107404012</v>
      </c>
      <c r="BR25" s="16">
        <f t="shared" si="19"/>
        <v>5759.3515692751462</v>
      </c>
      <c r="BS25" s="16">
        <f t="shared" si="19"/>
        <v>5759.3515692751462</v>
      </c>
      <c r="BT25" s="16">
        <f t="shared" si="19"/>
        <v>5759.3515692751453</v>
      </c>
      <c r="BU25" s="16">
        <f t="shared" si="19"/>
        <v>5759.3515692751453</v>
      </c>
      <c r="BV25" s="16">
        <f t="shared" si="19"/>
        <v>5763.6804016462729</v>
      </c>
      <c r="BW25" s="16">
        <f t="shared" si="19"/>
        <v>5763.6804016462729</v>
      </c>
      <c r="BX25" s="16">
        <f t="shared" si="19"/>
        <v>5765.0317561095053</v>
      </c>
      <c r="BY25" s="16">
        <f t="shared" si="19"/>
        <v>5765.0317561095053</v>
      </c>
      <c r="BZ25" s="16">
        <f t="shared" si="19"/>
        <v>5765.0317561095053</v>
      </c>
      <c r="CA25" s="16">
        <f t="shared" si="19"/>
        <v>5765.440693468714</v>
      </c>
      <c r="CB25" s="16">
        <f t="shared" si="19"/>
        <v>5766.2983659662068</v>
      </c>
      <c r="CC25" s="16">
        <f t="shared" si="19"/>
        <v>5766.2983659662059</v>
      </c>
      <c r="CD25" s="16">
        <f t="shared" si="19"/>
        <v>5766.2983659662059</v>
      </c>
      <c r="CE25" s="16">
        <f t="shared" si="19"/>
        <v>5767.2512084416703</v>
      </c>
      <c r="CF25" s="16">
        <f t="shared" si="19"/>
        <v>5767.3915761502203</v>
      </c>
      <c r="CG25" s="16">
        <f t="shared" si="19"/>
        <v>5767.3915761502203</v>
      </c>
      <c r="CH25" s="16">
        <f t="shared" si="19"/>
        <v>5767.3915761502203</v>
      </c>
      <c r="CI25" s="16">
        <f t="shared" si="19"/>
        <v>5767.6680968867695</v>
      </c>
      <c r="CJ25" s="16">
        <f t="shared" si="19"/>
        <v>5767.6804697496955</v>
      </c>
      <c r="CK25" s="16">
        <f t="shared" si="19"/>
        <v>5767.6804697496955</v>
      </c>
      <c r="CL25" s="16">
        <f t="shared" si="19"/>
        <v>5767.6804697496955</v>
      </c>
      <c r="CM25" s="16">
        <f t="shared" si="19"/>
        <v>5767.8720336030392</v>
      </c>
      <c r="CN25" s="16">
        <f t="shared" si="19"/>
        <v>5767.8984489868481</v>
      </c>
      <c r="CO25" s="16">
        <f t="shared" si="19"/>
        <v>5767.9454685012515</v>
      </c>
      <c r="CP25" s="16">
        <f t="shared" si="19"/>
        <v>5767.9454685012515</v>
      </c>
      <c r="CQ25" s="16">
        <f t="shared" si="19"/>
        <v>5767.9454685012515</v>
      </c>
      <c r="CR25" s="16">
        <f t="shared" si="19"/>
        <v>5767.9750241960501</v>
      </c>
      <c r="CS25" s="16">
        <f t="shared" si="19"/>
        <v>5767.9773730742754</v>
      </c>
      <c r="CT25" s="16">
        <f t="shared" si="19"/>
        <v>5767.9841297483408</v>
      </c>
      <c r="CU25" s="16">
        <f t="shared" si="19"/>
        <v>5767.9865092226737</v>
      </c>
    </row>
    <row r="26" spans="1:100" s="15" customFormat="1" x14ac:dyDescent="0.25">
      <c r="A26" s="8" t="s">
        <v>28</v>
      </c>
      <c r="B26" s="14">
        <f>+B17/B10</f>
        <v>4704</v>
      </c>
      <c r="C26" s="16">
        <f>+(((B10-C6)*B26)+(C14*C3))/C10</f>
        <v>4783.3500000000004</v>
      </c>
      <c r="D26" s="16">
        <f t="shared" si="18"/>
        <v>4725.82125</v>
      </c>
      <c r="E26" s="16">
        <f t="shared" si="18"/>
        <v>4767.5295937499995</v>
      </c>
      <c r="F26" s="16">
        <f t="shared" si="18"/>
        <v>4737.2910445312509</v>
      </c>
      <c r="G26" s="16">
        <f t="shared" si="18"/>
        <v>4759.2139927148428</v>
      </c>
      <c r="H26" s="16">
        <f t="shared" si="18"/>
        <v>4743.3198552817394</v>
      </c>
      <c r="I26" s="16">
        <f t="shared" si="18"/>
        <v>4754.8431049207393</v>
      </c>
      <c r="J26" s="16">
        <f t="shared" si="18"/>
        <v>4746.4887489324637</v>
      </c>
      <c r="K26" s="16">
        <f t="shared" si="18"/>
        <v>4752.5456570239639</v>
      </c>
      <c r="L26" s="16">
        <f t="shared" si="18"/>
        <v>4748.1543986576262</v>
      </c>
      <c r="M26" s="16">
        <f t="shared" si="18"/>
        <v>4751.3380609732212</v>
      </c>
      <c r="N26" s="16">
        <f t="shared" si="18"/>
        <v>4749.0299057944148</v>
      </c>
      <c r="O26" s="16">
        <f t="shared" si="18"/>
        <v>4750.703318299049</v>
      </c>
      <c r="P26" s="16">
        <f t="shared" si="18"/>
        <v>4749.4900942331897</v>
      </c>
      <c r="Q26" s="16">
        <f t="shared" si="18"/>
        <v>4750.369681680937</v>
      </c>
      <c r="R26" s="16">
        <f t="shared" si="18"/>
        <v>4749.731980781321</v>
      </c>
      <c r="S26" s="16">
        <f t="shared" si="18"/>
        <v>4750.1943139335426</v>
      </c>
      <c r="T26" s="16">
        <f t="shared" si="18"/>
        <v>4749.8591223981812</v>
      </c>
      <c r="U26" s="16">
        <f t="shared" si="18"/>
        <v>4750.1021362613192</v>
      </c>
      <c r="V26" s="16">
        <f t="shared" si="18"/>
        <v>4749.9259512105436</v>
      </c>
      <c r="W26" s="16">
        <f t="shared" si="18"/>
        <v>4750.0536853723552</v>
      </c>
      <c r="X26" s="16">
        <f t="shared" si="18"/>
        <v>4749.9610781050424</v>
      </c>
      <c r="Y26" s="16">
        <f t="shared" si="18"/>
        <v>4750.0282183738436</v>
      </c>
      <c r="Z26" s="16">
        <f t="shared" si="18"/>
        <v>4749.979541678963</v>
      </c>
      <c r="AA26" s="16">
        <f t="shared" si="18"/>
        <v>4750.0148322827517</v>
      </c>
      <c r="AB26" s="16">
        <f t="shared" si="18"/>
        <v>4749.9892465950052</v>
      </c>
      <c r="AC26" s="16">
        <f t="shared" si="18"/>
        <v>4750.0077962186215</v>
      </c>
      <c r="AD26" s="16">
        <f t="shared" si="18"/>
        <v>4749.9943477415</v>
      </c>
      <c r="AE26" s="16">
        <f t="shared" si="18"/>
        <v>4750.0040978874122</v>
      </c>
      <c r="AF26" s="16">
        <f t="shared" si="18"/>
        <v>4749.997029031626</v>
      </c>
      <c r="AG26" s="16">
        <f t="shared" si="18"/>
        <v>4750.0021539520712</v>
      </c>
      <c r="AH26" s="16">
        <f t="shared" si="18"/>
        <v>4749.9984383847477</v>
      </c>
      <c r="AI26" s="16">
        <f t="shared" si="18"/>
        <v>4750.0011321710581</v>
      </c>
      <c r="AJ26" s="16">
        <f t="shared" si="18"/>
        <v>4749.999179175983</v>
      </c>
      <c r="AK26" s="16">
        <f t="shared" si="18"/>
        <v>4750.0005950974128</v>
      </c>
      <c r="AL26" s="16">
        <f t="shared" si="18"/>
        <v>4749.9995685543754</v>
      </c>
      <c r="AM26" s="16">
        <f t="shared" si="18"/>
        <v>4750.0003127980781</v>
      </c>
      <c r="AN26" s="16">
        <f t="shared" si="18"/>
        <v>4749.9997732213933</v>
      </c>
      <c r="AO26" s="16">
        <f t="shared" si="18"/>
        <v>4750.0001644144895</v>
      </c>
      <c r="AP26" s="16">
        <f t="shared" si="18"/>
        <v>4749.9998807994953</v>
      </c>
      <c r="AQ26" s="16">
        <f t="shared" si="18"/>
        <v>4750.0000864203657</v>
      </c>
      <c r="AR26" s="16">
        <f t="shared" si="18"/>
        <v>4749.9999373452347</v>
      </c>
      <c r="AS26" s="16">
        <f t="shared" si="18"/>
        <v>4750.0000454247047</v>
      </c>
      <c r="AT26" s="16">
        <f t="shared" si="18"/>
        <v>4749.9999670670895</v>
      </c>
      <c r="AU26" s="16">
        <f t="shared" si="18"/>
        <v>4750.0000238763605</v>
      </c>
      <c r="AV26" s="16">
        <f t="shared" si="18"/>
        <v>4749.9999826896392</v>
      </c>
      <c r="AW26" s="16">
        <f t="shared" si="18"/>
        <v>4750.0000125500119</v>
      </c>
      <c r="AX26" s="16">
        <f t="shared" si="18"/>
        <v>4749.9999909012413</v>
      </c>
      <c r="AY26" s="16">
        <f t="shared" si="18"/>
        <v>4750.0000065965996</v>
      </c>
      <c r="AZ26" s="16">
        <f t="shared" si="18"/>
        <v>4749.9999952174649</v>
      </c>
      <c r="BA26" s="16">
        <f t="shared" si="18"/>
        <v>4750.0000034673385</v>
      </c>
      <c r="BB26" s="16">
        <f t="shared" si="18"/>
        <v>4749.9999974861794</v>
      </c>
      <c r="BC26" s="16">
        <f t="shared" si="18"/>
        <v>4750.0000018225201</v>
      </c>
      <c r="BD26" s="16">
        <f t="shared" si="18"/>
        <v>4749.9999986786734</v>
      </c>
      <c r="BE26" s="16">
        <f t="shared" si="18"/>
        <v>4750.0000009579617</v>
      </c>
      <c r="BF26" s="16">
        <f t="shared" si="18"/>
        <v>4749.999999305478</v>
      </c>
      <c r="BG26" s="16">
        <f t="shared" si="18"/>
        <v>4750.000000503529</v>
      </c>
      <c r="BH26" s="16">
        <f t="shared" si="18"/>
        <v>4749.9999996349416</v>
      </c>
      <c r="BI26" s="16">
        <f t="shared" si="18"/>
        <v>4750.0000002646675</v>
      </c>
      <c r="BJ26" s="16">
        <f t="shared" si="18"/>
        <v>4749.9999998081157</v>
      </c>
      <c r="BK26" s="16">
        <f t="shared" si="18"/>
        <v>4750.0000001391163</v>
      </c>
      <c r="BL26" s="16">
        <f t="shared" si="18"/>
        <v>4749.9999998991407</v>
      </c>
      <c r="BM26" s="16">
        <f t="shared" si="18"/>
        <v>4750.0000000731234</v>
      </c>
      <c r="BN26" s="16">
        <f t="shared" si="18"/>
        <v>4749.9999999469856</v>
      </c>
      <c r="BO26" s="16">
        <f t="shared" si="18"/>
        <v>4750.0000000384352</v>
      </c>
      <c r="BP26" s="16">
        <f t="shared" si="19"/>
        <v>4749.999999972134</v>
      </c>
      <c r="BQ26" s="16">
        <f t="shared" si="19"/>
        <v>4750.0000000202026</v>
      </c>
      <c r="BR26" s="16">
        <f t="shared" si="19"/>
        <v>4749.9999999853535</v>
      </c>
      <c r="BS26" s="16">
        <f t="shared" si="19"/>
        <v>4750.0000000106184</v>
      </c>
      <c r="BT26" s="16">
        <f t="shared" si="19"/>
        <v>4749.9999999923011</v>
      </c>
      <c r="BU26" s="16">
        <f t="shared" si="19"/>
        <v>4750.0000000055816</v>
      </c>
      <c r="BV26" s="16">
        <f t="shared" si="19"/>
        <v>4749.9999999959537</v>
      </c>
      <c r="BW26" s="16">
        <f t="shared" si="19"/>
        <v>4750.000000002934</v>
      </c>
      <c r="BX26" s="16">
        <f t="shared" si="19"/>
        <v>4749.9999999978727</v>
      </c>
      <c r="BY26" s="16">
        <f t="shared" si="19"/>
        <v>4750.0000000015425</v>
      </c>
      <c r="BZ26" s="16">
        <f t="shared" si="19"/>
        <v>4749.9999999988822</v>
      </c>
      <c r="CA26" s="16">
        <f t="shared" si="19"/>
        <v>4750.0000000008104</v>
      </c>
      <c r="CB26" s="16">
        <f t="shared" si="19"/>
        <v>4749.9999999994125</v>
      </c>
      <c r="CC26" s="16">
        <f t="shared" si="19"/>
        <v>4750.0000000004266</v>
      </c>
      <c r="CD26" s="16">
        <f t="shared" si="19"/>
        <v>4749.9999999996908</v>
      </c>
      <c r="CE26" s="16">
        <f t="shared" si="19"/>
        <v>4750.0000000002237</v>
      </c>
      <c r="CF26" s="16">
        <f t="shared" si="19"/>
        <v>4749.9999999998381</v>
      </c>
      <c r="CG26" s="16">
        <f t="shared" si="19"/>
        <v>4750.0000000001173</v>
      </c>
      <c r="CH26" s="16">
        <f t="shared" si="19"/>
        <v>4749.9999999999145</v>
      </c>
      <c r="CI26" s="16">
        <f t="shared" si="19"/>
        <v>4750.0000000000618</v>
      </c>
      <c r="CJ26" s="16">
        <f t="shared" si="19"/>
        <v>4749.9999999999554</v>
      </c>
      <c r="CK26" s="16">
        <f t="shared" si="19"/>
        <v>4750.0000000000318</v>
      </c>
      <c r="CL26" s="16">
        <f t="shared" si="19"/>
        <v>4749.9999999999764</v>
      </c>
      <c r="CM26" s="16">
        <f t="shared" si="19"/>
        <v>4750.0000000000173</v>
      </c>
      <c r="CN26" s="16">
        <f t="shared" si="19"/>
        <v>4749.9999999999873</v>
      </c>
      <c r="CO26" s="16">
        <f t="shared" si="19"/>
        <v>4750.0000000000091</v>
      </c>
      <c r="CP26" s="16">
        <f t="shared" si="19"/>
        <v>4749.9999999999936</v>
      </c>
      <c r="CQ26" s="16">
        <f t="shared" si="19"/>
        <v>4750.0000000000045</v>
      </c>
      <c r="CR26" s="16">
        <f t="shared" si="19"/>
        <v>4749.9999999999964</v>
      </c>
      <c r="CS26" s="16">
        <f t="shared" si="19"/>
        <v>4750.0000000000027</v>
      </c>
      <c r="CT26" s="16">
        <f t="shared" si="19"/>
        <v>4749.9999999999982</v>
      </c>
      <c r="CU26" s="16">
        <f t="shared" si="19"/>
        <v>4750.0000000000009</v>
      </c>
    </row>
    <row r="27" spans="1:100" s="15" customFormat="1" x14ac:dyDescent="0.25"/>
    <row r="28" spans="1:100" s="15" customFormat="1" x14ac:dyDescent="0.25">
      <c r="B28" s="8" t="s">
        <v>98</v>
      </c>
      <c r="C28" s="34">
        <f t="shared" ref="C28:BN28" si="20">+C5/C4</f>
        <v>0.16195096188062516</v>
      </c>
      <c r="D28" s="34">
        <f t="shared" si="20"/>
        <v>8.9364325413045911E-2</v>
      </c>
      <c r="E28" s="34">
        <f t="shared" si="20"/>
        <v>7.8252478564268299E-2</v>
      </c>
      <c r="F28" s="34">
        <f t="shared" si="20"/>
        <v>0.14086458910498098</v>
      </c>
      <c r="G28" s="34">
        <f t="shared" si="20"/>
        <v>3.1777047738137595E-2</v>
      </c>
      <c r="H28" s="34">
        <f t="shared" si="20"/>
        <v>5.5665165744760263E-2</v>
      </c>
      <c r="I28" s="34">
        <f t="shared" si="20"/>
        <v>0.12912307245284679</v>
      </c>
      <c r="J28" s="34">
        <f t="shared" si="20"/>
        <v>9.2681849473482208E-2</v>
      </c>
      <c r="K28" s="34">
        <f t="shared" si="20"/>
        <v>9.3705084721058235E-2</v>
      </c>
      <c r="L28" s="34">
        <f t="shared" si="20"/>
        <v>7.8830091616694312E-2</v>
      </c>
      <c r="M28" s="34">
        <f t="shared" si="20"/>
        <v>8.5114908825794811E-2</v>
      </c>
      <c r="N28" s="34">
        <f t="shared" si="20"/>
        <v>8.6921900232539928E-2</v>
      </c>
      <c r="O28" s="34">
        <f t="shared" si="20"/>
        <v>8.0696356575737704E-2</v>
      </c>
      <c r="P28" s="34">
        <f t="shared" si="20"/>
        <v>7.3467179165753155E-2</v>
      </c>
      <c r="Q28" s="34">
        <f t="shared" si="20"/>
        <v>0.13333392294746418</v>
      </c>
      <c r="R28" s="34">
        <f t="shared" si="20"/>
        <v>0.10370585590229783</v>
      </c>
      <c r="S28" s="34">
        <f t="shared" si="20"/>
        <v>9.3608272030998835E-2</v>
      </c>
      <c r="T28" s="34">
        <f t="shared" si="20"/>
        <v>8.1891524606173133E-2</v>
      </c>
      <c r="U28" s="34">
        <f t="shared" si="20"/>
        <v>0.12356050617422977</v>
      </c>
      <c r="V28" s="34">
        <f t="shared" si="20"/>
        <v>9.3186413187632933E-2</v>
      </c>
      <c r="W28" s="34">
        <f t="shared" si="20"/>
        <v>0.12190578101748882</v>
      </c>
      <c r="X28" s="34">
        <f t="shared" si="20"/>
        <v>9.2532402712993331E-2</v>
      </c>
      <c r="Y28" s="34">
        <f t="shared" si="20"/>
        <v>5.902811370399607E-2</v>
      </c>
      <c r="Z28" s="34">
        <f t="shared" si="20"/>
        <v>9.5446238150711321E-2</v>
      </c>
      <c r="AA28" s="34">
        <f t="shared" si="20"/>
        <v>0.10916054008249833</v>
      </c>
      <c r="AB28" s="34">
        <f t="shared" si="20"/>
        <v>6.0905329136122489E-2</v>
      </c>
      <c r="AC28" s="34">
        <f t="shared" si="20"/>
        <v>6.6779234931777107E-2</v>
      </c>
      <c r="AD28" s="34">
        <f t="shared" si="20"/>
        <v>0.12479360997486912</v>
      </c>
      <c r="AE28" s="34">
        <f t="shared" si="20"/>
        <v>0.12466859772714858</v>
      </c>
      <c r="AF28" s="34">
        <f t="shared" si="20"/>
        <v>9.0914373145709146E-2</v>
      </c>
      <c r="AG28" s="34">
        <f t="shared" si="20"/>
        <v>9.3947468365249864E-2</v>
      </c>
      <c r="AH28" s="34">
        <f t="shared" si="20"/>
        <v>0.12222861047548238</v>
      </c>
      <c r="AI28" s="34">
        <f t="shared" si="20"/>
        <v>0.1094036447543562</v>
      </c>
      <c r="AJ28" s="34">
        <f t="shared" si="20"/>
        <v>7.6026153234055274E-2</v>
      </c>
      <c r="AK28" s="34">
        <f t="shared" si="20"/>
        <v>6.3988854588671443E-2</v>
      </c>
      <c r="AL28" s="34">
        <f t="shared" si="20"/>
        <v>0.12789504596500237</v>
      </c>
      <c r="AM28" s="34">
        <f t="shared" si="20"/>
        <v>0.12720401476319101</v>
      </c>
      <c r="AN28" s="34">
        <f t="shared" si="20"/>
        <v>0.1630470852999571</v>
      </c>
      <c r="AO28" s="34">
        <f t="shared" si="20"/>
        <v>0.10094293742672178</v>
      </c>
      <c r="AP28" s="34">
        <f t="shared" si="20"/>
        <v>0.11015826028621131</v>
      </c>
      <c r="AQ28" s="34">
        <f t="shared" si="20"/>
        <v>0.18013797755191505</v>
      </c>
      <c r="AR28" s="34">
        <f t="shared" si="20"/>
        <v>0.16779471116435096</v>
      </c>
      <c r="AS28" s="34">
        <f t="shared" si="20"/>
        <v>0.18033900493518334</v>
      </c>
      <c r="AT28" s="34">
        <f t="shared" si="20"/>
        <v>0.17613628090135525</v>
      </c>
      <c r="AU28" s="34">
        <f t="shared" si="20"/>
        <v>9.5750416941606561E-2</v>
      </c>
      <c r="AV28" s="34">
        <f t="shared" si="20"/>
        <v>0.16195096188062516</v>
      </c>
      <c r="AW28" s="34">
        <f t="shared" si="20"/>
        <v>8.9364325413045911E-2</v>
      </c>
      <c r="AX28" s="34">
        <f t="shared" si="20"/>
        <v>7.8252478564268299E-2</v>
      </c>
      <c r="AY28" s="34">
        <f t="shared" si="20"/>
        <v>0.14086458910498098</v>
      </c>
      <c r="AZ28" s="34">
        <f t="shared" si="20"/>
        <v>3.1777047738137595E-2</v>
      </c>
      <c r="BA28" s="34">
        <f t="shared" si="20"/>
        <v>5.5665165744760263E-2</v>
      </c>
      <c r="BB28" s="34">
        <f t="shared" si="20"/>
        <v>0.12912307245284679</v>
      </c>
      <c r="BC28" s="34">
        <f t="shared" si="20"/>
        <v>0.16195096188062516</v>
      </c>
      <c r="BD28" s="34">
        <f t="shared" si="20"/>
        <v>8.9364325413045911E-2</v>
      </c>
      <c r="BE28" s="34">
        <f t="shared" si="20"/>
        <v>7.8252478564268299E-2</v>
      </c>
      <c r="BF28" s="34">
        <f t="shared" si="20"/>
        <v>0.14086458910498098</v>
      </c>
      <c r="BG28" s="34">
        <f t="shared" si="20"/>
        <v>3.1777047738137595E-2</v>
      </c>
      <c r="BH28" s="34">
        <f t="shared" si="20"/>
        <v>5.5665165744760263E-2</v>
      </c>
      <c r="BI28" s="34">
        <f t="shared" si="20"/>
        <v>0.12912307245284679</v>
      </c>
      <c r="BJ28" s="34">
        <f t="shared" si="20"/>
        <v>9.2681849473482208E-2</v>
      </c>
      <c r="BK28" s="34">
        <f t="shared" si="20"/>
        <v>9.3705084721058235E-2</v>
      </c>
      <c r="BL28" s="34">
        <f t="shared" si="20"/>
        <v>7.8830091616694312E-2</v>
      </c>
      <c r="BM28" s="34">
        <f t="shared" si="20"/>
        <v>8.5114908825794811E-2</v>
      </c>
      <c r="BN28" s="34">
        <f t="shared" si="20"/>
        <v>8.6921900232539928E-2</v>
      </c>
      <c r="BO28" s="34">
        <f t="shared" ref="BO28:CU28" si="21">+BO5/BO4</f>
        <v>8.0696356575737704E-2</v>
      </c>
      <c r="BP28" s="34">
        <f t="shared" si="21"/>
        <v>7.3467179165753155E-2</v>
      </c>
      <c r="BQ28" s="34">
        <f t="shared" si="21"/>
        <v>0.13333392294746418</v>
      </c>
      <c r="BR28" s="34">
        <f t="shared" si="21"/>
        <v>0.10370585590229783</v>
      </c>
      <c r="BS28" s="34">
        <f t="shared" si="21"/>
        <v>9.3608272030998835E-2</v>
      </c>
      <c r="BT28" s="34">
        <f t="shared" si="21"/>
        <v>8.1891524606173133E-2</v>
      </c>
      <c r="BU28" s="34">
        <f t="shared" si="21"/>
        <v>0.12356050617422977</v>
      </c>
      <c r="BV28" s="34">
        <f t="shared" si="21"/>
        <v>9.3186413187632933E-2</v>
      </c>
      <c r="BW28" s="34">
        <f t="shared" si="21"/>
        <v>0.12190578101748882</v>
      </c>
      <c r="BX28" s="34">
        <f t="shared" si="21"/>
        <v>9.2532402712993331E-2</v>
      </c>
      <c r="BY28" s="34">
        <f t="shared" si="21"/>
        <v>5.902811370399607E-2</v>
      </c>
      <c r="BZ28" s="34">
        <f t="shared" si="21"/>
        <v>9.5446238150711321E-2</v>
      </c>
      <c r="CA28" s="34">
        <f t="shared" si="21"/>
        <v>0.10916054008249833</v>
      </c>
      <c r="CB28" s="34">
        <f t="shared" si="21"/>
        <v>6.0905329136122489E-2</v>
      </c>
      <c r="CC28" s="34">
        <f t="shared" si="21"/>
        <v>6.6779234931777107E-2</v>
      </c>
      <c r="CD28" s="34">
        <f t="shared" si="21"/>
        <v>0.12479360997486912</v>
      </c>
      <c r="CE28" s="34">
        <f t="shared" si="21"/>
        <v>0.12466859772714858</v>
      </c>
      <c r="CF28" s="34">
        <f t="shared" si="21"/>
        <v>9.0914373145709146E-2</v>
      </c>
      <c r="CG28" s="34">
        <f t="shared" si="21"/>
        <v>9.3947468365249864E-2</v>
      </c>
      <c r="CH28" s="34">
        <f t="shared" si="21"/>
        <v>0.12222861047548238</v>
      </c>
      <c r="CI28" s="34">
        <f t="shared" si="21"/>
        <v>0.1094036447543562</v>
      </c>
      <c r="CJ28" s="34">
        <f t="shared" si="21"/>
        <v>7.6026153234055274E-2</v>
      </c>
      <c r="CK28" s="34">
        <f t="shared" si="21"/>
        <v>6.3988854588671443E-2</v>
      </c>
      <c r="CL28" s="34">
        <f t="shared" si="21"/>
        <v>0.12789504596500237</v>
      </c>
      <c r="CM28" s="34">
        <f t="shared" si="21"/>
        <v>0.12720401476319101</v>
      </c>
      <c r="CN28" s="34">
        <f t="shared" si="21"/>
        <v>0.1630470852999571</v>
      </c>
      <c r="CO28" s="34">
        <f t="shared" si="21"/>
        <v>0.10094293742672178</v>
      </c>
      <c r="CP28" s="34">
        <f t="shared" si="21"/>
        <v>0.11015826028621131</v>
      </c>
      <c r="CQ28" s="34">
        <f t="shared" si="21"/>
        <v>0.18013797755191505</v>
      </c>
      <c r="CR28" s="34">
        <f t="shared" si="21"/>
        <v>0.16779471116435096</v>
      </c>
      <c r="CS28" s="34">
        <f t="shared" si="21"/>
        <v>0.18033900493518334</v>
      </c>
      <c r="CT28" s="34">
        <f t="shared" si="21"/>
        <v>0.17613628090135525</v>
      </c>
      <c r="CU28" s="34">
        <f t="shared" si="21"/>
        <v>9.5750416941606561E-2</v>
      </c>
    </row>
    <row r="29" spans="1:100" s="15" customFormat="1" x14ac:dyDescent="0.25">
      <c r="B29" s="8" t="s">
        <v>99</v>
      </c>
      <c r="C29" s="34">
        <f t="shared" ref="C29:BN29" si="22">1-C28</f>
        <v>0.83804903811937481</v>
      </c>
      <c r="D29" s="34">
        <f t="shared" si="22"/>
        <v>0.91063567458695405</v>
      </c>
      <c r="E29" s="34">
        <f t="shared" si="22"/>
        <v>0.92174752143573169</v>
      </c>
      <c r="F29" s="34">
        <f t="shared" si="22"/>
        <v>0.85913541089501899</v>
      </c>
      <c r="G29" s="34">
        <f t="shared" si="22"/>
        <v>0.96822295226186239</v>
      </c>
      <c r="H29" s="34">
        <f t="shared" si="22"/>
        <v>0.94433483425523979</v>
      </c>
      <c r="I29" s="34">
        <f t="shared" si="22"/>
        <v>0.87087692754715318</v>
      </c>
      <c r="J29" s="34">
        <f t="shared" si="22"/>
        <v>0.90731815052651776</v>
      </c>
      <c r="K29" s="34">
        <f t="shared" si="22"/>
        <v>0.90629491527894179</v>
      </c>
      <c r="L29" s="34">
        <f t="shared" si="22"/>
        <v>0.9211699083833057</v>
      </c>
      <c r="M29" s="34">
        <f t="shared" si="22"/>
        <v>0.91488509117420524</v>
      </c>
      <c r="N29" s="34">
        <f t="shared" si="22"/>
        <v>0.91307809976746013</v>
      </c>
      <c r="O29" s="34">
        <f t="shared" si="22"/>
        <v>0.9193036434242623</v>
      </c>
      <c r="P29" s="34">
        <f t="shared" si="22"/>
        <v>0.92653282083424682</v>
      </c>
      <c r="Q29" s="34">
        <f t="shared" si="22"/>
        <v>0.86666607705253584</v>
      </c>
      <c r="R29" s="34">
        <f t="shared" si="22"/>
        <v>0.89629414409770214</v>
      </c>
      <c r="S29" s="34">
        <f t="shared" si="22"/>
        <v>0.90639172796900114</v>
      </c>
      <c r="T29" s="34">
        <f t="shared" si="22"/>
        <v>0.91810847539382689</v>
      </c>
      <c r="U29" s="34">
        <f t="shared" si="22"/>
        <v>0.87643949382577024</v>
      </c>
      <c r="V29" s="34">
        <f t="shared" si="22"/>
        <v>0.90681358681236701</v>
      </c>
      <c r="W29" s="34">
        <f t="shared" si="22"/>
        <v>0.87809421898251117</v>
      </c>
      <c r="X29" s="34">
        <f t="shared" si="22"/>
        <v>0.90746759728700666</v>
      </c>
      <c r="Y29" s="34">
        <f t="shared" si="22"/>
        <v>0.94097188629600392</v>
      </c>
      <c r="Z29" s="34">
        <f t="shared" si="22"/>
        <v>0.90455376184928871</v>
      </c>
      <c r="AA29" s="34">
        <f t="shared" si="22"/>
        <v>0.89083945991750169</v>
      </c>
      <c r="AB29" s="34">
        <f t="shared" si="22"/>
        <v>0.93909467086387755</v>
      </c>
      <c r="AC29" s="34">
        <f t="shared" si="22"/>
        <v>0.93322076506822293</v>
      </c>
      <c r="AD29" s="34">
        <f t="shared" si="22"/>
        <v>0.8752063900251309</v>
      </c>
      <c r="AE29" s="34">
        <f t="shared" si="22"/>
        <v>0.87533140227285144</v>
      </c>
      <c r="AF29" s="34">
        <f t="shared" si="22"/>
        <v>0.90908562685429084</v>
      </c>
      <c r="AG29" s="34">
        <f t="shared" si="22"/>
        <v>0.90605253163475008</v>
      </c>
      <c r="AH29" s="34">
        <f t="shared" si="22"/>
        <v>0.87777138952451761</v>
      </c>
      <c r="AI29" s="34">
        <f t="shared" si="22"/>
        <v>0.89059635524564384</v>
      </c>
      <c r="AJ29" s="34">
        <f t="shared" si="22"/>
        <v>0.92397384676594474</v>
      </c>
      <c r="AK29" s="34">
        <f t="shared" si="22"/>
        <v>0.93601114541132857</v>
      </c>
      <c r="AL29" s="34">
        <f t="shared" si="22"/>
        <v>0.87210495403499766</v>
      </c>
      <c r="AM29" s="34">
        <f t="shared" si="22"/>
        <v>0.87279598523680901</v>
      </c>
      <c r="AN29" s="34">
        <f t="shared" si="22"/>
        <v>0.83695291470004296</v>
      </c>
      <c r="AO29" s="34">
        <f t="shared" si="22"/>
        <v>0.89905706257327822</v>
      </c>
      <c r="AP29" s="34">
        <f t="shared" si="22"/>
        <v>0.88984173971378866</v>
      </c>
      <c r="AQ29" s="34">
        <f t="shared" si="22"/>
        <v>0.81986202244808493</v>
      </c>
      <c r="AR29" s="34">
        <f t="shared" si="22"/>
        <v>0.83220528883564904</v>
      </c>
      <c r="AS29" s="34">
        <f t="shared" si="22"/>
        <v>0.8196609950648166</v>
      </c>
      <c r="AT29" s="34">
        <f t="shared" si="22"/>
        <v>0.82386371909864475</v>
      </c>
      <c r="AU29" s="34">
        <f t="shared" si="22"/>
        <v>0.90424958305839342</v>
      </c>
      <c r="AV29" s="34">
        <f t="shared" si="22"/>
        <v>0.83804903811937481</v>
      </c>
      <c r="AW29" s="34">
        <f t="shared" si="22"/>
        <v>0.91063567458695405</v>
      </c>
      <c r="AX29" s="34">
        <f t="shared" si="22"/>
        <v>0.92174752143573169</v>
      </c>
      <c r="AY29" s="34">
        <f t="shared" si="22"/>
        <v>0.85913541089501899</v>
      </c>
      <c r="AZ29" s="34">
        <f t="shared" si="22"/>
        <v>0.96822295226186239</v>
      </c>
      <c r="BA29" s="34">
        <f t="shared" si="22"/>
        <v>0.94433483425523979</v>
      </c>
      <c r="BB29" s="34">
        <f t="shared" si="22"/>
        <v>0.87087692754715318</v>
      </c>
      <c r="BC29" s="34">
        <f t="shared" si="22"/>
        <v>0.83804903811937481</v>
      </c>
      <c r="BD29" s="34">
        <f t="shared" si="22"/>
        <v>0.91063567458695405</v>
      </c>
      <c r="BE29" s="34">
        <f t="shared" si="22"/>
        <v>0.92174752143573169</v>
      </c>
      <c r="BF29" s="34">
        <f t="shared" si="22"/>
        <v>0.85913541089501899</v>
      </c>
      <c r="BG29" s="34">
        <f t="shared" si="22"/>
        <v>0.96822295226186239</v>
      </c>
      <c r="BH29" s="34">
        <f t="shared" si="22"/>
        <v>0.94433483425523979</v>
      </c>
      <c r="BI29" s="34">
        <f t="shared" si="22"/>
        <v>0.87087692754715318</v>
      </c>
      <c r="BJ29" s="34">
        <f t="shared" si="22"/>
        <v>0.90731815052651776</v>
      </c>
      <c r="BK29" s="34">
        <f t="shared" si="22"/>
        <v>0.90629491527894179</v>
      </c>
      <c r="BL29" s="34">
        <f t="shared" si="22"/>
        <v>0.9211699083833057</v>
      </c>
      <c r="BM29" s="34">
        <f t="shared" si="22"/>
        <v>0.91488509117420524</v>
      </c>
      <c r="BN29" s="34">
        <f t="shared" si="22"/>
        <v>0.91307809976746013</v>
      </c>
      <c r="BO29" s="34">
        <f t="shared" ref="BO29:CU29" si="23">1-BO28</f>
        <v>0.9193036434242623</v>
      </c>
      <c r="BP29" s="34">
        <f t="shared" si="23"/>
        <v>0.92653282083424682</v>
      </c>
      <c r="BQ29" s="34">
        <f t="shared" si="23"/>
        <v>0.86666607705253584</v>
      </c>
      <c r="BR29" s="34">
        <f t="shared" si="23"/>
        <v>0.89629414409770214</v>
      </c>
      <c r="BS29" s="34">
        <f t="shared" si="23"/>
        <v>0.90639172796900114</v>
      </c>
      <c r="BT29" s="34">
        <f t="shared" si="23"/>
        <v>0.91810847539382689</v>
      </c>
      <c r="BU29" s="34">
        <f t="shared" si="23"/>
        <v>0.87643949382577024</v>
      </c>
      <c r="BV29" s="34">
        <f t="shared" si="23"/>
        <v>0.90681358681236701</v>
      </c>
      <c r="BW29" s="34">
        <f t="shared" si="23"/>
        <v>0.87809421898251117</v>
      </c>
      <c r="BX29" s="34">
        <f t="shared" si="23"/>
        <v>0.90746759728700666</v>
      </c>
      <c r="BY29" s="34">
        <f t="shared" si="23"/>
        <v>0.94097188629600392</v>
      </c>
      <c r="BZ29" s="34">
        <f t="shared" si="23"/>
        <v>0.90455376184928871</v>
      </c>
      <c r="CA29" s="34">
        <f t="shared" si="23"/>
        <v>0.89083945991750169</v>
      </c>
      <c r="CB29" s="34">
        <f t="shared" si="23"/>
        <v>0.93909467086387755</v>
      </c>
      <c r="CC29" s="34">
        <f t="shared" si="23"/>
        <v>0.93322076506822293</v>
      </c>
      <c r="CD29" s="34">
        <f t="shared" si="23"/>
        <v>0.8752063900251309</v>
      </c>
      <c r="CE29" s="34">
        <f t="shared" si="23"/>
        <v>0.87533140227285144</v>
      </c>
      <c r="CF29" s="34">
        <f t="shared" si="23"/>
        <v>0.90908562685429084</v>
      </c>
      <c r="CG29" s="34">
        <f t="shared" si="23"/>
        <v>0.90605253163475008</v>
      </c>
      <c r="CH29" s="34">
        <f t="shared" si="23"/>
        <v>0.87777138952451761</v>
      </c>
      <c r="CI29" s="34">
        <f t="shared" si="23"/>
        <v>0.89059635524564384</v>
      </c>
      <c r="CJ29" s="34">
        <f t="shared" si="23"/>
        <v>0.92397384676594474</v>
      </c>
      <c r="CK29" s="34">
        <f t="shared" si="23"/>
        <v>0.93601114541132857</v>
      </c>
      <c r="CL29" s="34">
        <f t="shared" si="23"/>
        <v>0.87210495403499766</v>
      </c>
      <c r="CM29" s="34">
        <f t="shared" si="23"/>
        <v>0.87279598523680901</v>
      </c>
      <c r="CN29" s="34">
        <f t="shared" si="23"/>
        <v>0.83695291470004296</v>
      </c>
      <c r="CO29" s="34">
        <f t="shared" si="23"/>
        <v>0.89905706257327822</v>
      </c>
      <c r="CP29" s="34">
        <f t="shared" si="23"/>
        <v>0.88984173971378866</v>
      </c>
      <c r="CQ29" s="34">
        <f t="shared" si="23"/>
        <v>0.81986202244808493</v>
      </c>
      <c r="CR29" s="34">
        <f t="shared" si="23"/>
        <v>0.83220528883564904</v>
      </c>
      <c r="CS29" s="34">
        <f t="shared" si="23"/>
        <v>0.8196609950648166</v>
      </c>
      <c r="CT29" s="34">
        <f t="shared" si="23"/>
        <v>0.82386371909864475</v>
      </c>
      <c r="CU29" s="34">
        <f t="shared" si="23"/>
        <v>0.90424958305839342</v>
      </c>
    </row>
    <row r="31" spans="1:100" x14ac:dyDescent="0.25">
      <c r="C31" s="30">
        <f>+C18</f>
        <v>7342388749.0241222</v>
      </c>
      <c r="D31" s="15"/>
      <c r="E31" s="15"/>
      <c r="F31" s="15"/>
      <c r="G31" s="15"/>
      <c r="H31" s="30">
        <f>+H18</f>
        <v>8479959006.9332094</v>
      </c>
      <c r="I31" s="15"/>
      <c r="J31" s="15"/>
      <c r="K31" s="15"/>
      <c r="L31" s="30">
        <f>+L18</f>
        <v>8315595434.2246618</v>
      </c>
      <c r="M31" s="15"/>
      <c r="N31" s="15"/>
      <c r="O31" s="15"/>
      <c r="P31" s="15"/>
      <c r="Q31" s="30">
        <f>+Q18</f>
        <v>8046768680.7998009</v>
      </c>
      <c r="R31" s="15"/>
      <c r="S31" s="15"/>
      <c r="T31" s="15"/>
      <c r="U31" s="30">
        <f>+U18</f>
        <v>7267182213.794961</v>
      </c>
      <c r="V31" s="15"/>
      <c r="W31" s="15"/>
      <c r="X31" s="15"/>
      <c r="Y31" s="30">
        <f>+Y18</f>
        <v>6562029951.9377327</v>
      </c>
      <c r="Z31" s="15"/>
      <c r="AA31" s="15"/>
      <c r="AB31" s="15"/>
      <c r="AC31" s="15"/>
      <c r="AD31" s="30">
        <f>+AD18</f>
        <v>5682005285.7670622</v>
      </c>
      <c r="AE31" s="15"/>
      <c r="AF31" s="15"/>
      <c r="AG31" s="15"/>
      <c r="AH31" s="30">
        <f>+AH18</f>
        <v>4839626334.4685555</v>
      </c>
      <c r="AI31" s="15"/>
      <c r="AJ31" s="15"/>
      <c r="AK31" s="15"/>
      <c r="AL31" s="30">
        <f>+AL18</f>
        <v>4110455207.1144848</v>
      </c>
      <c r="AM31" s="15"/>
      <c r="AN31" s="15"/>
      <c r="AO31" s="15"/>
      <c r="AP31" s="15"/>
      <c r="AQ31" s="30">
        <f>+AQ18</f>
        <v>2728365003.4459915</v>
      </c>
      <c r="AR31" s="15"/>
      <c r="AS31" s="15"/>
      <c r="AT31" s="15"/>
      <c r="AU31" s="30">
        <f>+AU18</f>
        <v>3172720313.8147316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I33"/>
  <sheetViews>
    <sheetView showGridLines="0" topLeftCell="A2" workbookViewId="0">
      <selection activeCell="I19" sqref="I19"/>
    </sheetView>
  </sheetViews>
  <sheetFormatPr baseColWidth="10" defaultRowHeight="15" x14ac:dyDescent="0.25"/>
  <cols>
    <col min="1" max="1" width="29.5703125" style="15" bestFit="1" customWidth="1"/>
    <col min="2" max="2" width="16.7109375" style="15" bestFit="1" customWidth="1"/>
    <col min="3" max="5" width="17.7109375" style="15" bestFit="1" customWidth="1"/>
    <col min="6" max="6" width="16.7109375" style="15" bestFit="1" customWidth="1"/>
    <col min="7" max="7" width="17.7109375" style="15" bestFit="1" customWidth="1"/>
    <col min="8" max="8" width="14" bestFit="1" customWidth="1"/>
    <col min="9" max="9" width="17.7109375" bestFit="1" customWidth="1"/>
  </cols>
  <sheetData>
    <row r="1" spans="1:9" ht="18.75" x14ac:dyDescent="0.3">
      <c r="A1" s="28" t="s">
        <v>81</v>
      </c>
      <c r="B1" s="21" t="s">
        <v>34</v>
      </c>
      <c r="C1" s="21" t="s">
        <v>39</v>
      </c>
      <c r="D1" s="21" t="s">
        <v>52</v>
      </c>
      <c r="E1" s="21" t="s">
        <v>65</v>
      </c>
      <c r="F1" s="21" t="s">
        <v>78</v>
      </c>
      <c r="I1" s="21">
        <v>2024</v>
      </c>
    </row>
    <row r="2" spans="1:9" x14ac:dyDescent="0.25">
      <c r="A2" s="23" t="s">
        <v>26</v>
      </c>
      <c r="B2" s="9">
        <f>+B3+B4</f>
        <v>411670.42059280653</v>
      </c>
      <c r="C2" s="9">
        <f t="shared" ref="C2:F2" si="0">+C3+C4</f>
        <v>2288041.6049755169</v>
      </c>
      <c r="D2" s="9">
        <f t="shared" si="0"/>
        <v>4967204.0986646404</v>
      </c>
      <c r="E2" s="9">
        <f t="shared" si="0"/>
        <v>4967556.5316058286</v>
      </c>
      <c r="F2" s="9">
        <f t="shared" si="0"/>
        <v>5160443.544904734</v>
      </c>
      <c r="I2" s="9">
        <f t="shared" ref="I2" si="1">+I3+I4</f>
        <v>20067439.802404873</v>
      </c>
    </row>
    <row r="3" spans="1:9" x14ac:dyDescent="0.25">
      <c r="A3" s="23" t="s">
        <v>21</v>
      </c>
      <c r="B3" s="11">
        <f>+HLOOKUP(B1,'Baseline (+Cons)'!$C$1:$AU$22,5,0)</f>
        <v>136670.42059280653</v>
      </c>
      <c r="C3" s="9">
        <f>+SUM('Baseline (+Cons)'!C$5:H$5)</f>
        <v>638041.60497551668</v>
      </c>
      <c r="D3" s="9">
        <f>+SUM('Baseline (+Cons)'!I$5:U$5)</f>
        <v>1392204.0986646407</v>
      </c>
      <c r="E3" s="9">
        <f>+SUM('Baseline (+Cons)'!V$5:AH$5)</f>
        <v>1392556.5316058286</v>
      </c>
      <c r="F3" s="9">
        <f>+SUM('Baseline (+Cons)'!AI$5:AU$5)</f>
        <v>1585443.5449047338</v>
      </c>
      <c r="I3" s="9">
        <f>+SUM('Baseline (+Cons)'!AV5:CU5)</f>
        <v>5767439.8024048749</v>
      </c>
    </row>
    <row r="4" spans="1:9" x14ac:dyDescent="0.25">
      <c r="A4" s="23" t="s">
        <v>22</v>
      </c>
      <c r="B4" s="9">
        <f>+HLOOKUP(B1,'Baseline (+Cons)'!$C$1:$AU$22,6,0)</f>
        <v>275000</v>
      </c>
      <c r="C4" s="9">
        <f>+SUM('Baseline (+Cons)'!C$6:H$6)</f>
        <v>1650000</v>
      </c>
      <c r="D4" s="9">
        <f>+SUM('Baseline (+Cons)'!I$6:U$6)</f>
        <v>3575000</v>
      </c>
      <c r="E4" s="9">
        <f>+SUM('Baseline (+Cons)'!V$6:AH$6)</f>
        <v>3575000</v>
      </c>
      <c r="F4" s="9">
        <f>+SUM('Baseline (+Cons)'!AI$6:AU$6)</f>
        <v>3575000</v>
      </c>
      <c r="I4" s="9">
        <f>+SUM('Baseline (+Cons)'!AV6:CU6)</f>
        <v>14300000</v>
      </c>
    </row>
    <row r="5" spans="1:9" x14ac:dyDescent="0.25">
      <c r="A5" s="23" t="s">
        <v>25</v>
      </c>
      <c r="B5" s="9">
        <f>+HLOOKUP(B1,'Baseline (+Cons)'!$C$1:$AU$22,11,0)</f>
        <v>1275329.5794071935</v>
      </c>
      <c r="C5" s="9">
        <f>+HLOOKUP(C1,'Baseline (+Cons)'!$C$1:$AU$22,11,0)</f>
        <v>1229958.3950244833</v>
      </c>
      <c r="D5" s="9">
        <f>+HLOOKUP(D1,'Baseline (+Cons)'!$C$1:$AU$22,11,0)</f>
        <v>685997.41585072502</v>
      </c>
      <c r="E5" s="9">
        <f>+HLOOKUP(E1,'Baseline (+Cons)'!$C$1:$AU$22,11,0)</f>
        <v>716594.90917598247</v>
      </c>
      <c r="F5" s="9">
        <f>+HLOOKUP(F1,'Baseline (+Cons)'!$C$1:$AU$22,11,0)</f>
        <v>956019.63983002724</v>
      </c>
      <c r="I5" s="9">
        <f>+'Baseline (+Cons)'!CU11</f>
        <v>956019.63983002724</v>
      </c>
    </row>
    <row r="6" spans="1:9" x14ac:dyDescent="0.25">
      <c r="A6" s="23" t="s">
        <v>79</v>
      </c>
      <c r="B6" s="29">
        <f>+HLOOKUP(B1,'Baseline (+Cons)'!$C$1:$AU$22,18,0)</f>
        <v>6942898749.0241222</v>
      </c>
      <c r="C6" s="29">
        <f>+HLOOKUP(C1,'Baseline (+Cons)'!$C$1:$AU$22,18,0)</f>
        <v>6219902648.4438267</v>
      </c>
      <c r="D6" s="29">
        <f>+HLOOKUP(D1,'Baseline (+Cons)'!$C$1:$AU$22,18,0)</f>
        <v>3615607947.8330059</v>
      </c>
      <c r="E6" s="29">
        <f>+HLOOKUP(E1,'Baseline (+Cons)'!$C$1:$AU$22,18,0)</f>
        <v>3922631942.3048296</v>
      </c>
      <c r="F6" s="29">
        <f>+HLOOKUP(F1,'Baseline (+Cons)'!$C$1:$AU$22,18,0)</f>
        <v>5310378732.82376</v>
      </c>
      <c r="I6" s="51">
        <f>+'Baseline (+Cons)'!CU18</f>
        <v>5310721279.0699692</v>
      </c>
    </row>
    <row r="7" spans="1:9" x14ac:dyDescent="0.25">
      <c r="A7" s="41" t="s">
        <v>106</v>
      </c>
      <c r="B7" s="29">
        <f>+HLOOKUP(B1,'Baseline (+Cons)'!$C$1:$AU$22,19,0)</f>
        <v>15147838.807634946</v>
      </c>
      <c r="C7" s="29">
        <f>+SUM('Baseline (+Cons)'!C$19:H$19)</f>
        <v>87003532.847369105</v>
      </c>
      <c r="D7" s="29">
        <f>+SUM('Baseline (+Cons)'!I$19:U$19)</f>
        <v>119950373.25068423</v>
      </c>
      <c r="E7" s="29">
        <f>+SUM('Baseline (+Cons)'!V$19:AH$19)</f>
        <v>113826024.78367572</v>
      </c>
      <c r="F7" s="29">
        <f>+SUM('Baseline (+Cons)'!AI$19:AU$19)</f>
        <v>128298717.58287126</v>
      </c>
      <c r="G7" s="29">
        <f>+SUM(B7:F7)</f>
        <v>464226487.27223527</v>
      </c>
      <c r="I7" s="51">
        <f>+SUM('Baseline (+Cons)'!AV19:CU19)</f>
        <v>482079075.85676253</v>
      </c>
    </row>
    <row r="8" spans="1:9" x14ac:dyDescent="0.25">
      <c r="A8" s="41" t="s">
        <v>107</v>
      </c>
      <c r="B8" s="29">
        <f>+HLOOKUP(B1,'Baseline (+Cons)'!$C$1:$AU$22,21,0)</f>
        <v>6833521.0296403263</v>
      </c>
      <c r="C8" s="29">
        <f>+SUM('Baseline (+Cons)'!C$22:H$22)</f>
        <v>11521550558.299891</v>
      </c>
      <c r="D8" s="29">
        <f>+SUM('Baseline (+Cons)'!I$22:U$22)</f>
        <v>24339096664.096527</v>
      </c>
      <c r="E8" s="29">
        <f>+SUM('Baseline (+Cons)'!V$22:AH$22)</f>
        <v>25097025184.148029</v>
      </c>
      <c r="F8" s="29">
        <f>+SUM('Baseline (+Cons)'!AI$22:AU$22)</f>
        <v>26339706052.699406</v>
      </c>
      <c r="G8" s="29">
        <f>+SUM(B8:F8)</f>
        <v>87304211980.273483</v>
      </c>
      <c r="I8" s="51">
        <f>+SUM('Baseline (+Cons)'!AV22:CU22)</f>
        <v>102018637663.85313</v>
      </c>
    </row>
    <row r="10" spans="1:9" ht="18.75" x14ac:dyDescent="0.3">
      <c r="A10" s="28" t="s">
        <v>82</v>
      </c>
      <c r="B10" s="21" t="s">
        <v>34</v>
      </c>
      <c r="C10" s="21" t="s">
        <v>39</v>
      </c>
      <c r="D10" s="21" t="s">
        <v>52</v>
      </c>
      <c r="E10" s="21" t="s">
        <v>65</v>
      </c>
      <c r="F10" s="21" t="s">
        <v>78</v>
      </c>
      <c r="I10" s="21">
        <v>2024</v>
      </c>
    </row>
    <row r="11" spans="1:9" x14ac:dyDescent="0.25">
      <c r="A11" s="23" t="s">
        <v>26</v>
      </c>
      <c r="B11" s="9">
        <f>+B12+B13</f>
        <v>411670.42059280653</v>
      </c>
      <c r="C11" s="9">
        <f t="shared" ref="C11:F11" si="2">+C12+C13</f>
        <v>2288041.6049755169</v>
      </c>
      <c r="D11" s="9">
        <f t="shared" si="2"/>
        <v>4967204.0986646404</v>
      </c>
      <c r="E11" s="9">
        <f t="shared" si="2"/>
        <v>4967556.5316058286</v>
      </c>
      <c r="F11" s="9">
        <f t="shared" si="2"/>
        <v>5160443.544904734</v>
      </c>
      <c r="I11" s="9">
        <f t="shared" ref="I11" si="3">+I12+I13</f>
        <v>20067439.802404877</v>
      </c>
    </row>
    <row r="12" spans="1:9" x14ac:dyDescent="0.25">
      <c r="A12" s="23" t="s">
        <v>21</v>
      </c>
      <c r="B12" s="11">
        <f>+HLOOKUP(B10,'Máx Nacional (+Cons)'!$C$1:$AU$22,5,0)</f>
        <v>66670.420592806535</v>
      </c>
      <c r="C12" s="9">
        <f>+SUM('Baseline (+Cons)'!C$5:H$5)</f>
        <v>638041.60497551668</v>
      </c>
      <c r="D12" s="9">
        <f>+SUM('Baseline (+Cons)'!I$5:U$5)</f>
        <v>1392204.0986646407</v>
      </c>
      <c r="E12" s="9">
        <f>+SUM('Baseline (+Cons)'!V$5:AH$5)</f>
        <v>1392556.5316058286</v>
      </c>
      <c r="F12" s="9">
        <f>+SUM('Baseline (+Cons)'!AI$5:AU$5)</f>
        <v>1585443.5449047338</v>
      </c>
      <c r="I12" s="9">
        <f>+SUM('Máx Nacional (+Cons)'!AV5:CU5)</f>
        <v>2127439.8024048768</v>
      </c>
    </row>
    <row r="13" spans="1:9" x14ac:dyDescent="0.25">
      <c r="A13" s="23" t="s">
        <v>22</v>
      </c>
      <c r="B13" s="9">
        <f>+HLOOKUP(B10,'Máx Nacional (+Cons)'!$C$1:$AU$22,6,0)</f>
        <v>345000</v>
      </c>
      <c r="C13" s="9">
        <f>+SUM('Baseline (+Cons)'!C$6:H$6)</f>
        <v>1650000</v>
      </c>
      <c r="D13" s="9">
        <f>+SUM('Baseline (+Cons)'!I$6:U$6)</f>
        <v>3575000</v>
      </c>
      <c r="E13" s="9">
        <f>+SUM('Baseline (+Cons)'!V$6:AH$6)</f>
        <v>3575000</v>
      </c>
      <c r="F13" s="9">
        <f>+SUM('Baseline (+Cons)'!AI$6:AU$6)</f>
        <v>3575000</v>
      </c>
      <c r="I13" s="9">
        <f>+SUM('Máx Nacional (+Cons)'!AV6:CU6)</f>
        <v>17940000</v>
      </c>
    </row>
    <row r="14" spans="1:9" x14ac:dyDescent="0.25">
      <c r="A14" s="23" t="s">
        <v>25</v>
      </c>
      <c r="B14" s="9">
        <f>+HLOOKUP(B10,'Máx Nacional (+Cons)'!$C$1:$AU$22,11,0)</f>
        <v>1345329.5794071935</v>
      </c>
      <c r="C14" s="9">
        <f>+HLOOKUP(C10,'Máx Nacional (+Cons)'!$C$1:$AU$22,11,0)</f>
        <v>1649958.3950244833</v>
      </c>
      <c r="D14" s="9">
        <f>+HLOOKUP(D10,'Máx Nacional (+Cons)'!$C$1:$AU$22,11,0)</f>
        <v>1455754.2963598424</v>
      </c>
      <c r="E14" s="9">
        <f>+HLOOKUP(E10,'Máx Nacional (+Cons)'!$C$1:$AU$22,11,0)</f>
        <v>973197.76475401409</v>
      </c>
      <c r="F14" s="9">
        <f>+HLOOKUP(F10,'Máx Nacional (+Cons)'!$C$1:$AU$22,11,0)</f>
        <v>606019.63983002724</v>
      </c>
      <c r="I14" s="9">
        <f>+'Máx Nacional (+Cons)'!CU11</f>
        <v>606019.63983002724</v>
      </c>
    </row>
    <row r="15" spans="1:9" x14ac:dyDescent="0.25">
      <c r="A15" s="23" t="s">
        <v>79</v>
      </c>
      <c r="B15" s="29">
        <f>+HLOOKUP(B10,'Máx Nacional (+Cons)'!$C$1:$AU$22,18,0)</f>
        <v>7342388749.0241222</v>
      </c>
      <c r="C15" s="29">
        <f>+HLOOKUP(C10,'Máx Nacional (+Cons)'!$C$1:$AU$22,18,0)</f>
        <v>8479959006.9332094</v>
      </c>
      <c r="D15" s="29">
        <f>+HLOOKUP(D10,'Máx Nacional (+Cons)'!$C$1:$AU$22,18,0)</f>
        <v>7267182213.794961</v>
      </c>
      <c r="E15" s="29">
        <f>+HLOOKUP(E10,'Máx Nacional (+Cons)'!$C$1:$AU$22,18,0)</f>
        <v>4839626334.4685555</v>
      </c>
      <c r="F15" s="29">
        <f>+HLOOKUP(F10,'Máx Nacional (+Cons)'!$C$1:$AU$22,18,0)</f>
        <v>3172720313.8147316</v>
      </c>
      <c r="I15" s="51">
        <f>+'Máx Nacional (+Cons)'!CU18</f>
        <v>3291915805.0190468</v>
      </c>
    </row>
    <row r="16" spans="1:9" x14ac:dyDescent="0.25">
      <c r="A16" s="41" t="s">
        <v>106</v>
      </c>
      <c r="B16" s="29">
        <f>+HLOOKUP(B1,'Máx Nacional (+Cons)'!$C$1:$AU$22,19,0)</f>
        <v>16019435.865868391</v>
      </c>
      <c r="C16" s="29">
        <f>+SUM('Máx Nacional (+Cons)'!C$19:H$19)</f>
        <v>104537921.17877387</v>
      </c>
      <c r="D16" s="29">
        <f>+SUM('Máx Nacional (+Cons)'!I$19:U$19)</f>
        <v>228850562.15125954</v>
      </c>
      <c r="E16" s="29">
        <f>+SUM('Máx Nacional (+Cons)'!V$19:AH$19)</f>
        <v>170171557.22166261</v>
      </c>
      <c r="F16" s="29">
        <f>+SUM('Máx Nacional (+Cons)'!AI$19:AU$19)</f>
        <v>100430520.75540528</v>
      </c>
      <c r="G16" s="29">
        <f>+SUM(B16:F16)</f>
        <v>620009997.1729697</v>
      </c>
      <c r="I16" s="51">
        <f>+SUM('Máx Nacional (+Cons)'!AV19:CU19)</f>
        <v>273268484.11922073</v>
      </c>
    </row>
    <row r="17" spans="1:9" x14ac:dyDescent="0.25">
      <c r="A17" s="41" t="s">
        <v>107</v>
      </c>
      <c r="B17" s="29">
        <f>+HLOOKUP(B10,'Máx Nacional (+Cons)'!$C$1:$AU$22,21,0)</f>
        <v>3333521.0296403267</v>
      </c>
      <c r="C17" s="29">
        <f>+SUM('Máx Nacional (+Cons)'!C$22:H$22)</f>
        <v>11544721737.399523</v>
      </c>
      <c r="D17" s="29">
        <f>+SUM('Máx Nacional (+Cons)'!I$22:U$22)</f>
        <v>24968514862.456951</v>
      </c>
      <c r="E17" s="29">
        <f>+SUM('Máx Nacional (+Cons)'!V$22:AH$22)</f>
        <v>24563161667.572937</v>
      </c>
      <c r="F17" s="29">
        <f>+SUM('Máx Nacional (+Cons)'!AI$22:AU$22)</f>
        <v>25092240054.846874</v>
      </c>
      <c r="G17" s="29">
        <f>+SUM(B17:F17)</f>
        <v>86171971843.305923</v>
      </c>
      <c r="I17" s="51">
        <f>+SUM('Máx Nacional (+Cons)'!AV22:CU22)</f>
        <v>97923206499.951202</v>
      </c>
    </row>
    <row r="18" spans="1:9" x14ac:dyDescent="0.25">
      <c r="F18" s="40"/>
    </row>
    <row r="19" spans="1:9" ht="18.75" x14ac:dyDescent="0.3">
      <c r="A19" s="27" t="s">
        <v>96</v>
      </c>
      <c r="B19" s="65" t="str">
        <f>+IF(G8&gt;G17,A10,A1)</f>
        <v>Escenario Máx Nacional</v>
      </c>
      <c r="C19" s="65"/>
      <c r="I19" s="53">
        <f>+I8-I17</f>
        <v>4095431163.9019318</v>
      </c>
    </row>
    <row r="20" spans="1:9" x14ac:dyDescent="0.25">
      <c r="A20" s="19" t="s">
        <v>95</v>
      </c>
      <c r="B20" s="66">
        <f>+G8-G17</f>
        <v>1132240136.9675598</v>
      </c>
      <c r="C20" s="66"/>
    </row>
    <row r="22" spans="1:9" x14ac:dyDescent="0.25">
      <c r="A22" s="8" t="s">
        <v>97</v>
      </c>
      <c r="B22" s="29">
        <f>+B15-B6</f>
        <v>399490000</v>
      </c>
      <c r="C22" s="29">
        <f>+C15-C6</f>
        <v>2260056358.4893827</v>
      </c>
      <c r="D22" s="29">
        <f>+D15-D6</f>
        <v>3651574265.9619551</v>
      </c>
      <c r="E22" s="29">
        <f>+E15-E6</f>
        <v>916994392.16372585</v>
      </c>
      <c r="F22" s="29">
        <f>+F15-F6</f>
        <v>-2137658419.0090284</v>
      </c>
      <c r="G22" s="30"/>
      <c r="H22" s="37"/>
    </row>
    <row r="24" spans="1:9" ht="18.75" x14ac:dyDescent="0.3">
      <c r="B24" s="65" t="s">
        <v>81</v>
      </c>
      <c r="C24" s="65"/>
      <c r="D24" s="65" t="s">
        <v>82</v>
      </c>
      <c r="E24" s="65"/>
    </row>
    <row r="25" spans="1:9" x14ac:dyDescent="0.25">
      <c r="A25" s="8" t="s">
        <v>98</v>
      </c>
      <c r="B25" s="67">
        <f>+'Baseline (+Cons)'!AV28</f>
        <v>0.33198989715122296</v>
      </c>
      <c r="C25" s="67"/>
      <c r="D25" s="67">
        <f>+'Máx Nacional (+Cons)'!AV28</f>
        <v>0.16195096188062516</v>
      </c>
      <c r="E25" s="67"/>
    </row>
    <row r="26" spans="1:9" x14ac:dyDescent="0.25">
      <c r="A26" s="8" t="s">
        <v>99</v>
      </c>
      <c r="B26" s="67">
        <f>+'Baseline (+Cons)'!AV29</f>
        <v>0.66801010284877704</v>
      </c>
      <c r="C26" s="67"/>
      <c r="D26" s="67">
        <f>+'Máx Nacional (+Cons)'!AV29</f>
        <v>0.83804903811937481</v>
      </c>
      <c r="E26" s="67"/>
    </row>
    <row r="28" spans="1:9" ht="18.75" x14ac:dyDescent="0.3">
      <c r="B28" s="68" t="s">
        <v>81</v>
      </c>
      <c r="C28" s="68"/>
      <c r="D28" s="68" t="s">
        <v>82</v>
      </c>
      <c r="E28" s="68"/>
      <c r="G28" s="38" t="s">
        <v>102</v>
      </c>
    </row>
    <row r="29" spans="1:9" x14ac:dyDescent="0.25">
      <c r="B29" s="66">
        <f>+SUM('Baseline (+Cons)'!C18:AU18)/52</f>
        <v>3958304682.4662976</v>
      </c>
      <c r="C29" s="66"/>
      <c r="D29" s="66">
        <f>+SUM('Máx Nacional (+Cons)'!C18:AU18)/52</f>
        <v>5323741565.4505472</v>
      </c>
      <c r="E29" s="66"/>
      <c r="F29" s="29">
        <f>+D29-B29</f>
        <v>1365436882.9842496</v>
      </c>
      <c r="G29" s="42">
        <f>+F29/5281000000</f>
        <v>0.25855650122784501</v>
      </c>
    </row>
    <row r="33" spans="3:5" x14ac:dyDescent="0.25">
      <c r="C33" s="30"/>
      <c r="D33" s="30"/>
      <c r="E33" s="30"/>
    </row>
  </sheetData>
  <mergeCells count="12">
    <mergeCell ref="B26:C26"/>
    <mergeCell ref="D26:E26"/>
    <mergeCell ref="B28:C28"/>
    <mergeCell ref="D28:E28"/>
    <mergeCell ref="B29:C29"/>
    <mergeCell ref="D29:E29"/>
    <mergeCell ref="B19:C19"/>
    <mergeCell ref="B20:C20"/>
    <mergeCell ref="B24:C24"/>
    <mergeCell ref="D24:E24"/>
    <mergeCell ref="B25:C25"/>
    <mergeCell ref="D25:E25"/>
  </mergeCells>
  <pageMargins left="0.7" right="0.7" top="0.75" bottom="0.75" header="0.3" footer="0.3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B5" sqref="B5"/>
    </sheetView>
  </sheetViews>
  <sheetFormatPr baseColWidth="10" defaultRowHeight="15" x14ac:dyDescent="0.25"/>
  <cols>
    <col min="1" max="1" width="21.85546875" style="15" bestFit="1" customWidth="1"/>
    <col min="2" max="2" width="7.5703125" style="15" customWidth="1"/>
    <col min="3" max="3" width="9.85546875" style="15" bestFit="1" customWidth="1"/>
  </cols>
  <sheetData>
    <row r="1" spans="1:3" x14ac:dyDescent="0.25">
      <c r="B1" s="8" t="s">
        <v>89</v>
      </c>
      <c r="C1" s="8" t="s">
        <v>90</v>
      </c>
    </row>
    <row r="2" spans="1:3" x14ac:dyDescent="0.25">
      <c r="A2" s="8" t="s">
        <v>87</v>
      </c>
      <c r="B2" s="33">
        <v>0.12</v>
      </c>
      <c r="C2" s="8" t="s">
        <v>94</v>
      </c>
    </row>
    <row r="3" spans="1:3" x14ac:dyDescent="0.25">
      <c r="A3" s="8" t="s">
        <v>88</v>
      </c>
      <c r="B3" s="34">
        <f>((1+B2)^(1/52))-1</f>
        <v>2.1817744079537515E-3</v>
      </c>
      <c r="C3" s="34" t="s">
        <v>94</v>
      </c>
    </row>
    <row r="4" spans="1:3" x14ac:dyDescent="0.25">
      <c r="A4" s="8" t="s">
        <v>83</v>
      </c>
      <c r="B4" s="8">
        <v>270</v>
      </c>
      <c r="C4" s="8" t="s">
        <v>91</v>
      </c>
    </row>
    <row r="5" spans="1:3" x14ac:dyDescent="0.25">
      <c r="A5" s="8" t="s">
        <v>84</v>
      </c>
      <c r="B5" s="8">
        <v>50</v>
      </c>
      <c r="C5" s="8" t="s">
        <v>92</v>
      </c>
    </row>
    <row r="6" spans="1:3" x14ac:dyDescent="0.25">
      <c r="A6" s="8" t="s">
        <v>85</v>
      </c>
      <c r="B6" s="8">
        <v>25</v>
      </c>
      <c r="C6" s="8" t="s">
        <v>93</v>
      </c>
    </row>
    <row r="7" spans="1:3" x14ac:dyDescent="0.25">
      <c r="A7" s="8" t="s">
        <v>86</v>
      </c>
      <c r="B7" s="8">
        <v>6</v>
      </c>
      <c r="C7" s="8" t="s">
        <v>93</v>
      </c>
    </row>
    <row r="8" spans="1:3" x14ac:dyDescent="0.25">
      <c r="A8" s="35" t="s">
        <v>118</v>
      </c>
      <c r="B8" s="31">
        <v>2.5000000000000001E-2</v>
      </c>
      <c r="C8" s="35" t="s">
        <v>94</v>
      </c>
    </row>
    <row r="9" spans="1:3" x14ac:dyDescent="0.25">
      <c r="A9" s="8" t="s">
        <v>104</v>
      </c>
      <c r="B9" s="8">
        <v>24000</v>
      </c>
      <c r="C9" s="8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9"/>
  <sheetViews>
    <sheetView workbookViewId="0">
      <selection activeCell="B7" sqref="B7"/>
    </sheetView>
  </sheetViews>
  <sheetFormatPr baseColWidth="10" defaultRowHeight="15" x14ac:dyDescent="0.25"/>
  <cols>
    <col min="1" max="1" width="25.28515625" bestFit="1" customWidth="1"/>
    <col min="2" max="5" width="15.5703125" bestFit="1" customWidth="1"/>
  </cols>
  <sheetData>
    <row r="2" spans="1:5" x14ac:dyDescent="0.25">
      <c r="A2" t="s">
        <v>127</v>
      </c>
      <c r="B2">
        <v>376000</v>
      </c>
      <c r="C2">
        <v>376000</v>
      </c>
    </row>
    <row r="3" spans="1:5" x14ac:dyDescent="0.25">
      <c r="A3" t="s">
        <v>128</v>
      </c>
      <c r="B3">
        <v>275000</v>
      </c>
      <c r="C3">
        <v>345000</v>
      </c>
    </row>
    <row r="4" spans="1:5" x14ac:dyDescent="0.25">
      <c r="A4" t="s">
        <v>129</v>
      </c>
      <c r="B4">
        <f>+B2-B3</f>
        <v>101000</v>
      </c>
      <c r="C4">
        <f>+C2-C3</f>
        <v>31000</v>
      </c>
    </row>
    <row r="6" spans="1:5" x14ac:dyDescent="0.25">
      <c r="A6" t="s">
        <v>18</v>
      </c>
      <c r="B6" s="54">
        <v>5768</v>
      </c>
      <c r="C6" s="54">
        <v>5768</v>
      </c>
      <c r="D6" s="54"/>
      <c r="E6" s="54"/>
    </row>
    <row r="7" spans="1:5" x14ac:dyDescent="0.25">
      <c r="A7" t="s">
        <v>130</v>
      </c>
      <c r="B7" s="54">
        <v>4750</v>
      </c>
      <c r="C7" s="54">
        <v>4750</v>
      </c>
      <c r="D7" s="54"/>
      <c r="E7" s="54"/>
    </row>
    <row r="8" spans="1:5" x14ac:dyDescent="0.25">
      <c r="A8" t="s">
        <v>131</v>
      </c>
      <c r="B8" s="54">
        <f>+B3*B7+B6*B4</f>
        <v>1888818000</v>
      </c>
      <c r="C8" s="54">
        <f>+C3*C7+C6*C4</f>
        <v>1817558000</v>
      </c>
      <c r="D8" s="54">
        <f>+B8-C8</f>
        <v>71260000</v>
      </c>
      <c r="E8" s="54">
        <f>+D8*52</f>
        <v>3705520000</v>
      </c>
    </row>
    <row r="9" spans="1:5" x14ac:dyDescent="0.25">
      <c r="A9" t="s">
        <v>132</v>
      </c>
      <c r="B9" s="55">
        <f>+(B3*2*B7)+(B4*6*B6)</f>
        <v>6107908000</v>
      </c>
      <c r="C9" s="55">
        <f>+(C3*2*C7)+(C4*6*C6)</f>
        <v>4350348000</v>
      </c>
      <c r="D9" s="54">
        <f>+B9-C9</f>
        <v>1757560000</v>
      </c>
      <c r="E9" s="54">
        <f>+D9*12%</f>
        <v>210907200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9"/>
  <sheetViews>
    <sheetView showGridLines="0" workbookViewId="0">
      <selection activeCell="D3" sqref="D3"/>
    </sheetView>
  </sheetViews>
  <sheetFormatPr baseColWidth="10" defaultRowHeight="15" outlineLevelRow="1" x14ac:dyDescent="0.25"/>
  <cols>
    <col min="1" max="1" width="1.42578125" customWidth="1"/>
    <col min="2" max="2" width="14.42578125" style="15" bestFit="1" customWidth="1"/>
    <col min="3" max="4" width="16.7109375" style="15" bestFit="1" customWidth="1"/>
    <col min="5" max="5" width="16.140625" style="15" bestFit="1" customWidth="1"/>
    <col min="6" max="6" width="16.7109375" bestFit="1" customWidth="1"/>
    <col min="7" max="7" width="12.5703125" bestFit="1" customWidth="1"/>
    <col min="8" max="8" width="16.7109375" bestFit="1" customWidth="1"/>
  </cols>
  <sheetData>
    <row r="1" spans="2:6" ht="19.5" thickBot="1" x14ac:dyDescent="0.35">
      <c r="B1" s="57" t="s">
        <v>80</v>
      </c>
      <c r="C1" s="58"/>
      <c r="D1" s="58"/>
      <c r="E1" s="58"/>
      <c r="F1" s="59"/>
    </row>
    <row r="2" spans="2:6" x14ac:dyDescent="0.25">
      <c r="C2" s="48" t="s">
        <v>109</v>
      </c>
      <c r="D2" s="48" t="s">
        <v>110</v>
      </c>
      <c r="E2" s="46" t="s">
        <v>119</v>
      </c>
      <c r="F2" s="46" t="s">
        <v>120</v>
      </c>
    </row>
    <row r="3" spans="2:6" x14ac:dyDescent="0.25">
      <c r="B3" s="19" t="s">
        <v>116</v>
      </c>
      <c r="C3" s="29">
        <f>+'Resumen (-Cons)'!G8</f>
        <v>82567617058.53981</v>
      </c>
      <c r="D3" s="29">
        <f>+'Resumen (-Cons)'!G17</f>
        <v>83438207038.073044</v>
      </c>
      <c r="E3" s="44">
        <f>+ABS(D3-C3)</f>
        <v>870589979.53323364</v>
      </c>
      <c r="F3" s="52">
        <f>+E3/C3</f>
        <v>1.0543963972170736E-2</v>
      </c>
    </row>
    <row r="4" spans="2:6" x14ac:dyDescent="0.25">
      <c r="B4" s="19" t="s">
        <v>108</v>
      </c>
      <c r="C4" s="29">
        <f>+Resumen!G8</f>
        <v>84929737180.856903</v>
      </c>
      <c r="D4" s="29">
        <f>+Resumen!G17</f>
        <v>82865803758.341309</v>
      </c>
      <c r="E4" s="44">
        <f>+ABS(D4-C4)</f>
        <v>2063933422.5155945</v>
      </c>
      <c r="F4" s="52">
        <f t="shared" ref="F4:F5" si="0">+E4/C4</f>
        <v>2.4301657947209607E-2</v>
      </c>
    </row>
    <row r="5" spans="2:6" x14ac:dyDescent="0.25">
      <c r="B5" s="19" t="s">
        <v>117</v>
      </c>
      <c r="C5" s="29">
        <f>+'Resumen (+Cons)'!G8</f>
        <v>87304211980.273483</v>
      </c>
      <c r="D5" s="29">
        <f>+'Resumen (+Cons)'!G17</f>
        <v>86171971843.305923</v>
      </c>
      <c r="E5" s="44">
        <f>+ABS(D5-C5)</f>
        <v>1132240136.9675598</v>
      </c>
      <c r="F5" s="52">
        <f t="shared" si="0"/>
        <v>1.2968906210657868E-2</v>
      </c>
    </row>
    <row r="6" spans="2:6" ht="15.75" thickBot="1" x14ac:dyDescent="0.3"/>
    <row r="7" spans="2:6" ht="19.5" outlineLevel="1" thickBot="1" x14ac:dyDescent="0.35">
      <c r="B7" s="57" t="s">
        <v>100</v>
      </c>
      <c r="C7" s="58"/>
      <c r="D7" s="58"/>
      <c r="E7" s="59"/>
    </row>
    <row r="8" spans="2:6" outlineLevel="1" x14ac:dyDescent="0.25">
      <c r="C8" s="48" t="s">
        <v>109</v>
      </c>
      <c r="D8" s="48" t="s">
        <v>110</v>
      </c>
      <c r="E8" s="46" t="s">
        <v>95</v>
      </c>
    </row>
    <row r="9" spans="2:6" outlineLevel="1" x14ac:dyDescent="0.25">
      <c r="B9" s="19" t="s">
        <v>116</v>
      </c>
      <c r="C9" s="29">
        <f>+'Resumen (-Cons)'!G7</f>
        <v>450624739.20565116</v>
      </c>
      <c r="D9" s="29">
        <f>+'Resumen (-Cons)'!G16</f>
        <v>826897522.02545547</v>
      </c>
      <c r="E9" s="44">
        <f>+ABS(D9-C9)</f>
        <v>376272782.81980431</v>
      </c>
    </row>
    <row r="10" spans="2:6" outlineLevel="1" x14ac:dyDescent="0.25">
      <c r="B10" s="19" t="s">
        <v>108</v>
      </c>
      <c r="C10" s="29">
        <f>+Resumen!G7</f>
        <v>456607994.13450682</v>
      </c>
      <c r="D10" s="29">
        <f>+Resumen!G16</f>
        <v>381814208.70509744</v>
      </c>
      <c r="E10" s="44">
        <f>+ABS(D10-C10)</f>
        <v>74793785.429409385</v>
      </c>
    </row>
    <row r="11" spans="2:6" outlineLevel="1" x14ac:dyDescent="0.25">
      <c r="B11" s="19" t="s">
        <v>117</v>
      </c>
      <c r="C11" s="29">
        <f>+'Resumen (+Cons)'!G7</f>
        <v>464226487.27223527</v>
      </c>
      <c r="D11" s="29">
        <f>+'Resumen (+Cons)'!G16</f>
        <v>620009997.1729697</v>
      </c>
      <c r="E11" s="44">
        <f>+ABS(D11-C11)</f>
        <v>155783509.90073442</v>
      </c>
    </row>
    <row r="12" spans="2:6" ht="15.75" outlineLevel="1" thickBot="1" x14ac:dyDescent="0.3"/>
    <row r="13" spans="2:6" ht="19.5" outlineLevel="1" thickBot="1" x14ac:dyDescent="0.35">
      <c r="B13" s="60" t="s">
        <v>111</v>
      </c>
      <c r="C13" s="64"/>
      <c r="D13" s="61"/>
    </row>
    <row r="14" spans="2:6" outlineLevel="1" x14ac:dyDescent="0.25">
      <c r="C14" s="48" t="s">
        <v>109</v>
      </c>
      <c r="D14" s="48" t="s">
        <v>110</v>
      </c>
    </row>
    <row r="15" spans="2:6" outlineLevel="1" x14ac:dyDescent="0.25">
      <c r="B15" s="19" t="s">
        <v>116</v>
      </c>
      <c r="C15" s="32">
        <f>+'Resumen (-Cons)'!B26</f>
        <v>0.70226703119999634</v>
      </c>
      <c r="D15" s="32">
        <f>+'Resumen (-Cons)'!D26</f>
        <v>0.8810259118690863</v>
      </c>
    </row>
    <row r="16" spans="2:6" outlineLevel="1" x14ac:dyDescent="0.25">
      <c r="B16" s="19" t="s">
        <v>108</v>
      </c>
      <c r="C16" s="32">
        <f>+Resumen!B26</f>
        <v>0.73080816733850973</v>
      </c>
      <c r="D16" s="32">
        <f>+Resumen!D26</f>
        <v>0.85403290093959516</v>
      </c>
    </row>
    <row r="17" spans="2:8" outlineLevel="1" x14ac:dyDescent="0.25">
      <c r="B17" s="19" t="s">
        <v>117</v>
      </c>
      <c r="C17" s="32">
        <f>+'Resumen (+Cons)'!B26</f>
        <v>0.66801010284877704</v>
      </c>
      <c r="D17" s="32">
        <f>+'Resumen (+Cons)'!D26</f>
        <v>0.83804903811937481</v>
      </c>
    </row>
    <row r="18" spans="2:8" ht="15.75" outlineLevel="1" thickBot="1" x14ac:dyDescent="0.3"/>
    <row r="19" spans="2:8" ht="19.5" thickBot="1" x14ac:dyDescent="0.35">
      <c r="B19" s="57" t="s">
        <v>113</v>
      </c>
      <c r="C19" s="58"/>
      <c r="D19" s="58"/>
      <c r="E19" s="58"/>
      <c r="F19" s="58"/>
      <c r="G19" s="58"/>
      <c r="H19" s="59"/>
    </row>
    <row r="20" spans="2:8" ht="15" customHeight="1" x14ac:dyDescent="0.3">
      <c r="B20" s="49"/>
      <c r="C20" s="62" t="s">
        <v>114</v>
      </c>
      <c r="D20" s="62"/>
      <c r="E20" s="62" t="s">
        <v>115</v>
      </c>
      <c r="F20" s="62"/>
      <c r="G20" s="63" t="s">
        <v>92</v>
      </c>
      <c r="H20" s="63"/>
    </row>
    <row r="21" spans="2:8" x14ac:dyDescent="0.25">
      <c r="C21" s="19" t="s">
        <v>109</v>
      </c>
      <c r="D21" s="19" t="s">
        <v>110</v>
      </c>
      <c r="E21" s="19" t="s">
        <v>109</v>
      </c>
      <c r="F21" s="19" t="s">
        <v>110</v>
      </c>
      <c r="G21" s="19" t="s">
        <v>109</v>
      </c>
      <c r="H21" s="19" t="s">
        <v>110</v>
      </c>
    </row>
    <row r="22" spans="2:8" x14ac:dyDescent="0.25">
      <c r="B22" s="19" t="s">
        <v>116</v>
      </c>
      <c r="C22" s="11">
        <f>+'Resumen (-Cons)'!F5</f>
        <v>852067.46227734315</v>
      </c>
      <c r="D22" s="11">
        <f>+'Resumen (-Cons)'!F14</f>
        <v>1145717.4286371195</v>
      </c>
      <c r="E22" s="29">
        <f>+'Resumen (-Cons)'!F6</f>
        <v>4710515639.0753021</v>
      </c>
      <c r="F22" s="43">
        <f>+'Resumen (-Cons)'!F15</f>
        <v>5737460806.9778595</v>
      </c>
      <c r="G22" s="12">
        <f t="shared" ref="G22:H24" si="1">+E22/C22</f>
        <v>5528.3364846316072</v>
      </c>
      <c r="H22" s="12">
        <f t="shared" si="1"/>
        <v>5007.7450718392383</v>
      </c>
    </row>
    <row r="23" spans="2:8" x14ac:dyDescent="0.25">
      <c r="B23" s="19" t="s">
        <v>108</v>
      </c>
      <c r="C23" s="11">
        <f>+Resumen!F5</f>
        <v>904043.55105368537</v>
      </c>
      <c r="D23" s="11">
        <f>+Resumen!F14</f>
        <v>554043.55105368537</v>
      </c>
      <c r="E23" s="29">
        <f>+Resumen!F6</f>
        <v>5010458571.8081341</v>
      </c>
      <c r="F23" s="43">
        <f>+Resumen!F15</f>
        <v>2984261562.3075666</v>
      </c>
      <c r="G23" s="12">
        <f t="shared" si="1"/>
        <v>5542.275663565455</v>
      </c>
      <c r="H23" s="12">
        <f t="shared" si="1"/>
        <v>5386.3302923246183</v>
      </c>
    </row>
    <row r="24" spans="2:8" x14ac:dyDescent="0.25">
      <c r="B24" s="19" t="s">
        <v>117</v>
      </c>
      <c r="C24" s="11">
        <f>+'Resumen (+Cons)'!F5</f>
        <v>956019.63983002724</v>
      </c>
      <c r="D24" s="11">
        <f>+'Resumen (+Cons)'!F14</f>
        <v>606019.63983002724</v>
      </c>
      <c r="E24" s="29">
        <f>+'Resumen (+Cons)'!F6</f>
        <v>5310378732.82376</v>
      </c>
      <c r="F24" s="43">
        <f>+'Resumen (+Cons)'!F15</f>
        <v>3172720313.8147316</v>
      </c>
      <c r="G24" s="12">
        <f t="shared" si="1"/>
        <v>5554.675355589874</v>
      </c>
      <c r="H24" s="12">
        <f t="shared" si="1"/>
        <v>5235.3423969965679</v>
      </c>
    </row>
    <row r="25" spans="2:8" ht="15.75" thickBot="1" x14ac:dyDescent="0.3"/>
    <row r="26" spans="2:8" ht="19.5" thickBot="1" x14ac:dyDescent="0.35">
      <c r="B26" s="60" t="s">
        <v>112</v>
      </c>
      <c r="C26" s="61"/>
    </row>
    <row r="27" spans="2:8" x14ac:dyDescent="0.25">
      <c r="B27" s="48" t="s">
        <v>116</v>
      </c>
      <c r="C27" s="47">
        <f>+'Resumen (-Cons)'!G29</f>
        <v>0.62656522255960678</v>
      </c>
    </row>
    <row r="28" spans="2:8" x14ac:dyDescent="0.25">
      <c r="B28" s="19" t="s">
        <v>108</v>
      </c>
      <c r="C28" s="45">
        <f>+Resumen!G29</f>
        <v>-0.1248349408342511</v>
      </c>
    </row>
    <row r="29" spans="2:8" x14ac:dyDescent="0.25">
      <c r="B29" s="19" t="s">
        <v>117</v>
      </c>
      <c r="C29" s="45">
        <f>+'Resumen (+Cons)'!G29</f>
        <v>0.25855650122784501</v>
      </c>
    </row>
  </sheetData>
  <mergeCells count="8">
    <mergeCell ref="B1:F1"/>
    <mergeCell ref="B26:C26"/>
    <mergeCell ref="C20:D20"/>
    <mergeCell ref="E20:F20"/>
    <mergeCell ref="B7:E7"/>
    <mergeCell ref="B19:H19"/>
    <mergeCell ref="G20:H20"/>
    <mergeCell ref="B13:D13"/>
  </mergeCells>
  <conditionalFormatting sqref="C3:D3">
    <cfRule type="aboveAverage" dxfId="2" priority="3" aboveAverage="0"/>
  </conditionalFormatting>
  <conditionalFormatting sqref="C4:D4">
    <cfRule type="aboveAverage" dxfId="1" priority="2" aboveAverage="0"/>
  </conditionalFormatting>
  <conditionalFormatting sqref="C5:D5">
    <cfRule type="aboveAverage" dxfId="0" priority="1" aboveAverage="0"/>
  </conditionalFormatting>
  <pageMargins left="0.7" right="0.7" top="0.75" bottom="0.75" header="0.3" footer="0.3"/>
  <pageSetup paperSize="9" orientation="portrait" verticalDpi="599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34"/>
  <sheetViews>
    <sheetView showGridLines="0" workbookViewId="0">
      <pane xSplit="2" ySplit="1" topLeftCell="CN2" activePane="bottomRight" state="frozen"/>
      <selection activeCell="B19" sqref="B19:C19"/>
      <selection pane="topRight" activeCell="B19" sqref="B19:C19"/>
      <selection pane="bottomLeft" activeCell="B19" sqref="B19:C19"/>
      <selection pane="bottomRight" activeCell="C4" sqref="C4:CU4"/>
    </sheetView>
  </sheetViews>
  <sheetFormatPr baseColWidth="10" defaultRowHeight="15" outlineLevelRow="1" x14ac:dyDescent="0.25"/>
  <cols>
    <col min="1" max="1" width="28.28515625" style="15" bestFit="1" customWidth="1"/>
    <col min="2" max="10" width="16.7109375" style="15" bestFit="1" customWidth="1"/>
    <col min="11" max="11" width="15.5703125" style="15" bestFit="1" customWidth="1"/>
    <col min="12" max="100" width="16.7109375" style="15" bestFit="1" customWidth="1"/>
    <col min="101" max="16384" width="11.42578125" style="15"/>
  </cols>
  <sheetData>
    <row r="1" spans="1:99" x14ac:dyDescent="0.25"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0" t="s">
        <v>39</v>
      </c>
      <c r="I1" s="20" t="s">
        <v>40</v>
      </c>
      <c r="J1" s="20" t="s">
        <v>41</v>
      </c>
      <c r="K1" s="20" t="s">
        <v>42</v>
      </c>
      <c r="L1" s="20" t="s">
        <v>43</v>
      </c>
      <c r="M1" s="20" t="s">
        <v>44</v>
      </c>
      <c r="N1" s="20" t="s">
        <v>45</v>
      </c>
      <c r="O1" s="20" t="s">
        <v>46</v>
      </c>
      <c r="P1" s="20" t="s">
        <v>47</v>
      </c>
      <c r="Q1" s="20" t="s">
        <v>48</v>
      </c>
      <c r="R1" s="20" t="s">
        <v>49</v>
      </c>
      <c r="S1" s="20" t="s">
        <v>50</v>
      </c>
      <c r="T1" s="20" t="s">
        <v>51</v>
      </c>
      <c r="U1" s="20" t="s">
        <v>52</v>
      </c>
      <c r="V1" s="20" t="s">
        <v>53</v>
      </c>
      <c r="W1" s="20" t="s">
        <v>54</v>
      </c>
      <c r="X1" s="20" t="s">
        <v>55</v>
      </c>
      <c r="Y1" s="20" t="s">
        <v>56</v>
      </c>
      <c r="Z1" s="20" t="s">
        <v>57</v>
      </c>
      <c r="AA1" s="20" t="s">
        <v>58</v>
      </c>
      <c r="AB1" s="20" t="s">
        <v>59</v>
      </c>
      <c r="AC1" s="20" t="s">
        <v>60</v>
      </c>
      <c r="AD1" s="20" t="s">
        <v>61</v>
      </c>
      <c r="AE1" s="20" t="s">
        <v>62</v>
      </c>
      <c r="AF1" s="20" t="s">
        <v>63</v>
      </c>
      <c r="AG1" s="20" t="s">
        <v>64</v>
      </c>
      <c r="AH1" s="20" t="s">
        <v>65</v>
      </c>
      <c r="AI1" s="20" t="s">
        <v>66</v>
      </c>
      <c r="AJ1" s="20" t="s">
        <v>67</v>
      </c>
      <c r="AK1" s="20" t="s">
        <v>68</v>
      </c>
      <c r="AL1" s="20" t="s">
        <v>69</v>
      </c>
      <c r="AM1" s="20" t="s">
        <v>70</v>
      </c>
      <c r="AN1" s="20" t="s">
        <v>71</v>
      </c>
      <c r="AO1" s="20" t="s">
        <v>72</v>
      </c>
      <c r="AP1" s="20" t="s">
        <v>73</v>
      </c>
      <c r="AQ1" s="20" t="s">
        <v>74</v>
      </c>
      <c r="AR1" s="20" t="s">
        <v>75</v>
      </c>
      <c r="AS1" s="20" t="s">
        <v>76</v>
      </c>
      <c r="AT1" s="20" t="s">
        <v>77</v>
      </c>
      <c r="AU1" s="20" t="s">
        <v>78</v>
      </c>
      <c r="AV1" s="20" t="s">
        <v>121</v>
      </c>
      <c r="AW1" s="20" t="s">
        <v>122</v>
      </c>
      <c r="AX1" s="20" t="s">
        <v>123</v>
      </c>
      <c r="AY1" s="20" t="s">
        <v>124</v>
      </c>
      <c r="AZ1" s="20" t="s">
        <v>125</v>
      </c>
      <c r="BA1" s="20" t="s">
        <v>126</v>
      </c>
      <c r="BB1" s="20" t="s">
        <v>33</v>
      </c>
      <c r="BC1" s="20" t="s">
        <v>34</v>
      </c>
      <c r="BD1" s="20" t="s">
        <v>35</v>
      </c>
      <c r="BE1" s="20" t="s">
        <v>36</v>
      </c>
      <c r="BF1" s="20" t="s">
        <v>37</v>
      </c>
      <c r="BG1" s="20" t="s">
        <v>38</v>
      </c>
      <c r="BH1" s="20" t="s">
        <v>39</v>
      </c>
      <c r="BI1" s="20" t="s">
        <v>40</v>
      </c>
      <c r="BJ1" s="20" t="s">
        <v>41</v>
      </c>
      <c r="BK1" s="20" t="s">
        <v>42</v>
      </c>
      <c r="BL1" s="20" t="s">
        <v>43</v>
      </c>
      <c r="BM1" s="20" t="s">
        <v>44</v>
      </c>
      <c r="BN1" s="20" t="s">
        <v>45</v>
      </c>
      <c r="BO1" s="20" t="s">
        <v>46</v>
      </c>
      <c r="BP1" s="20" t="s">
        <v>47</v>
      </c>
      <c r="BQ1" s="20" t="s">
        <v>48</v>
      </c>
      <c r="BR1" s="20" t="s">
        <v>49</v>
      </c>
      <c r="BS1" s="20" t="s">
        <v>50</v>
      </c>
      <c r="BT1" s="20" t="s">
        <v>51</v>
      </c>
      <c r="BU1" s="20" t="s">
        <v>52</v>
      </c>
      <c r="BV1" s="20" t="s">
        <v>53</v>
      </c>
      <c r="BW1" s="20" t="s">
        <v>54</v>
      </c>
      <c r="BX1" s="20" t="s">
        <v>55</v>
      </c>
      <c r="BY1" s="20" t="s">
        <v>56</v>
      </c>
      <c r="BZ1" s="20" t="s">
        <v>57</v>
      </c>
      <c r="CA1" s="20" t="s">
        <v>58</v>
      </c>
      <c r="CB1" s="20" t="s">
        <v>59</v>
      </c>
      <c r="CC1" s="20" t="s">
        <v>60</v>
      </c>
      <c r="CD1" s="20" t="s">
        <v>61</v>
      </c>
      <c r="CE1" s="20" t="s">
        <v>62</v>
      </c>
      <c r="CF1" s="20" t="s">
        <v>63</v>
      </c>
      <c r="CG1" s="20" t="s">
        <v>64</v>
      </c>
      <c r="CH1" s="20" t="s">
        <v>65</v>
      </c>
      <c r="CI1" s="20" t="s">
        <v>66</v>
      </c>
      <c r="CJ1" s="20" t="s">
        <v>67</v>
      </c>
      <c r="CK1" s="20" t="s">
        <v>68</v>
      </c>
      <c r="CL1" s="20" t="s">
        <v>69</v>
      </c>
      <c r="CM1" s="20" t="s">
        <v>70</v>
      </c>
      <c r="CN1" s="20" t="s">
        <v>71</v>
      </c>
      <c r="CO1" s="20" t="s">
        <v>72</v>
      </c>
      <c r="CP1" s="20" t="s">
        <v>73</v>
      </c>
      <c r="CQ1" s="20" t="s">
        <v>74</v>
      </c>
      <c r="CR1" s="20" t="s">
        <v>75</v>
      </c>
      <c r="CS1" s="20" t="s">
        <v>76</v>
      </c>
      <c r="CT1" s="20" t="s">
        <v>77</v>
      </c>
      <c r="CU1" s="20" t="s">
        <v>78</v>
      </c>
    </row>
    <row r="2" spans="1:99" x14ac:dyDescent="0.25">
      <c r="A2" s="17" t="s">
        <v>18</v>
      </c>
      <c r="C2" s="11">
        <v>4300</v>
      </c>
      <c r="D2" s="11">
        <v>4300</v>
      </c>
      <c r="E2" s="11">
        <v>4300</v>
      </c>
      <c r="F2" s="11">
        <v>4300</v>
      </c>
      <c r="G2" s="11">
        <v>4300</v>
      </c>
      <c r="H2" s="11">
        <v>4300</v>
      </c>
      <c r="I2" s="11">
        <v>4300</v>
      </c>
      <c r="J2" s="11">
        <v>4300</v>
      </c>
      <c r="K2" s="11">
        <v>4300</v>
      </c>
      <c r="L2" s="11">
        <v>4300</v>
      </c>
      <c r="M2" s="11">
        <v>4300</v>
      </c>
      <c r="N2" s="11">
        <v>4300</v>
      </c>
      <c r="O2" s="11">
        <v>4300</v>
      </c>
      <c r="P2" s="11">
        <v>5768</v>
      </c>
      <c r="Q2" s="11">
        <v>5768</v>
      </c>
      <c r="R2" s="11">
        <v>5768</v>
      </c>
      <c r="S2" s="11">
        <v>5768</v>
      </c>
      <c r="T2" s="11">
        <v>5768</v>
      </c>
      <c r="U2" s="11">
        <v>5768</v>
      </c>
      <c r="V2" s="11">
        <v>5768</v>
      </c>
      <c r="W2" s="11">
        <v>5768</v>
      </c>
      <c r="X2" s="11">
        <v>5768</v>
      </c>
      <c r="Y2" s="11">
        <v>5768</v>
      </c>
      <c r="Z2" s="11">
        <v>5768</v>
      </c>
      <c r="AA2" s="11">
        <v>5768</v>
      </c>
      <c r="AB2" s="11">
        <v>5768</v>
      </c>
      <c r="AC2" s="11">
        <v>5768</v>
      </c>
      <c r="AD2" s="11">
        <v>5768</v>
      </c>
      <c r="AE2" s="11">
        <v>5768</v>
      </c>
      <c r="AF2" s="11">
        <v>5768</v>
      </c>
      <c r="AG2" s="11">
        <v>5768</v>
      </c>
      <c r="AH2" s="11">
        <v>5768</v>
      </c>
      <c r="AI2" s="11">
        <v>5768</v>
      </c>
      <c r="AJ2" s="11">
        <v>5768</v>
      </c>
      <c r="AK2" s="11">
        <v>5768</v>
      </c>
      <c r="AL2" s="11">
        <v>5768</v>
      </c>
      <c r="AM2" s="11">
        <v>5768</v>
      </c>
      <c r="AN2" s="11">
        <v>5768</v>
      </c>
      <c r="AO2" s="11">
        <v>5768</v>
      </c>
      <c r="AP2" s="11">
        <v>5768</v>
      </c>
      <c r="AQ2" s="11">
        <v>5768</v>
      </c>
      <c r="AR2" s="11">
        <v>5768</v>
      </c>
      <c r="AS2" s="11">
        <v>5768</v>
      </c>
      <c r="AT2" s="11">
        <v>5768</v>
      </c>
      <c r="AU2" s="11">
        <v>5768</v>
      </c>
      <c r="AV2" s="11">
        <v>5768</v>
      </c>
      <c r="AW2" s="11">
        <v>5768</v>
      </c>
      <c r="AX2" s="11">
        <v>5768</v>
      </c>
      <c r="AY2" s="11">
        <v>5768</v>
      </c>
      <c r="AZ2" s="11">
        <v>5768</v>
      </c>
      <c r="BA2" s="11">
        <v>5768</v>
      </c>
      <c r="BB2" s="11">
        <v>5768</v>
      </c>
      <c r="BC2" s="11">
        <v>5768</v>
      </c>
      <c r="BD2" s="11">
        <v>5768</v>
      </c>
      <c r="BE2" s="11">
        <v>5768</v>
      </c>
      <c r="BF2" s="11">
        <v>5768</v>
      </c>
      <c r="BG2" s="11">
        <v>5768</v>
      </c>
      <c r="BH2" s="11">
        <v>5768</v>
      </c>
      <c r="BI2" s="11">
        <v>5768</v>
      </c>
      <c r="BJ2" s="11">
        <v>5768</v>
      </c>
      <c r="BK2" s="11">
        <v>5768</v>
      </c>
      <c r="BL2" s="11">
        <v>5768</v>
      </c>
      <c r="BM2" s="11">
        <v>5768</v>
      </c>
      <c r="BN2" s="11">
        <v>5768</v>
      </c>
      <c r="BO2" s="11">
        <v>5768</v>
      </c>
      <c r="BP2" s="11">
        <v>5768</v>
      </c>
      <c r="BQ2" s="11">
        <v>5768</v>
      </c>
      <c r="BR2" s="11">
        <v>5768</v>
      </c>
      <c r="BS2" s="11">
        <v>5768</v>
      </c>
      <c r="BT2" s="11">
        <v>5768</v>
      </c>
      <c r="BU2" s="11">
        <v>5768</v>
      </c>
      <c r="BV2" s="11">
        <v>5768</v>
      </c>
      <c r="BW2" s="11">
        <v>5768</v>
      </c>
      <c r="BX2" s="11">
        <v>5768</v>
      </c>
      <c r="BY2" s="11">
        <v>5768</v>
      </c>
      <c r="BZ2" s="11">
        <v>5768</v>
      </c>
      <c r="CA2" s="11">
        <v>5768</v>
      </c>
      <c r="CB2" s="11">
        <v>5768</v>
      </c>
      <c r="CC2" s="11">
        <v>5768</v>
      </c>
      <c r="CD2" s="11">
        <v>5768</v>
      </c>
      <c r="CE2" s="11">
        <v>5768</v>
      </c>
      <c r="CF2" s="11">
        <v>5768</v>
      </c>
      <c r="CG2" s="11">
        <v>5768</v>
      </c>
      <c r="CH2" s="11">
        <v>5768</v>
      </c>
      <c r="CI2" s="11">
        <v>5768</v>
      </c>
      <c r="CJ2" s="11">
        <v>5768</v>
      </c>
      <c r="CK2" s="11">
        <v>5768</v>
      </c>
      <c r="CL2" s="11">
        <v>5768</v>
      </c>
      <c r="CM2" s="11">
        <v>5768</v>
      </c>
      <c r="CN2" s="11">
        <v>5768</v>
      </c>
      <c r="CO2" s="11">
        <v>5768</v>
      </c>
      <c r="CP2" s="11">
        <v>5768</v>
      </c>
      <c r="CQ2" s="11">
        <v>5768</v>
      </c>
      <c r="CR2" s="11">
        <v>5768</v>
      </c>
      <c r="CS2" s="11">
        <v>5768</v>
      </c>
      <c r="CT2" s="11">
        <v>5768</v>
      </c>
      <c r="CU2" s="11">
        <v>5768</v>
      </c>
    </row>
    <row r="3" spans="1:99" x14ac:dyDescent="0.25">
      <c r="A3" s="17" t="s">
        <v>17</v>
      </c>
      <c r="C3" s="11">
        <v>4750</v>
      </c>
      <c r="D3" s="11">
        <v>4750</v>
      </c>
      <c r="E3" s="11">
        <v>4750</v>
      </c>
      <c r="F3" s="11">
        <v>4750</v>
      </c>
      <c r="G3" s="11">
        <v>4750</v>
      </c>
      <c r="H3" s="11">
        <v>4750</v>
      </c>
      <c r="I3" s="11">
        <v>4750</v>
      </c>
      <c r="J3" s="11">
        <v>4750</v>
      </c>
      <c r="K3" s="11">
        <v>4750</v>
      </c>
      <c r="L3" s="11">
        <v>4750</v>
      </c>
      <c r="M3" s="11">
        <v>4750</v>
      </c>
      <c r="N3" s="11">
        <v>4750</v>
      </c>
      <c r="O3" s="11">
        <v>4750</v>
      </c>
      <c r="P3" s="11">
        <v>4750</v>
      </c>
      <c r="Q3" s="11">
        <v>4750</v>
      </c>
      <c r="R3" s="11">
        <v>4750</v>
      </c>
      <c r="S3" s="11">
        <v>4750</v>
      </c>
      <c r="T3" s="11">
        <v>4750</v>
      </c>
      <c r="U3" s="11">
        <v>4750</v>
      </c>
      <c r="V3" s="11">
        <v>4750</v>
      </c>
      <c r="W3" s="11">
        <v>4750</v>
      </c>
      <c r="X3" s="11">
        <v>4750</v>
      </c>
      <c r="Y3" s="11">
        <v>4750</v>
      </c>
      <c r="Z3" s="11">
        <v>4750</v>
      </c>
      <c r="AA3" s="11">
        <v>4750</v>
      </c>
      <c r="AB3" s="11">
        <v>4750</v>
      </c>
      <c r="AC3" s="11">
        <v>4750</v>
      </c>
      <c r="AD3" s="11">
        <v>4750</v>
      </c>
      <c r="AE3" s="11">
        <v>4750</v>
      </c>
      <c r="AF3" s="11">
        <v>4750</v>
      </c>
      <c r="AG3" s="11">
        <v>4750</v>
      </c>
      <c r="AH3" s="11">
        <v>4750</v>
      </c>
      <c r="AI3" s="11">
        <v>4750</v>
      </c>
      <c r="AJ3" s="11">
        <v>4750</v>
      </c>
      <c r="AK3" s="11">
        <v>4750</v>
      </c>
      <c r="AL3" s="11">
        <v>4750</v>
      </c>
      <c r="AM3" s="11">
        <v>4750</v>
      </c>
      <c r="AN3" s="11">
        <v>4750</v>
      </c>
      <c r="AO3" s="11">
        <v>4750</v>
      </c>
      <c r="AP3" s="11">
        <v>4750</v>
      </c>
      <c r="AQ3" s="11">
        <v>4750</v>
      </c>
      <c r="AR3" s="11">
        <v>4750</v>
      </c>
      <c r="AS3" s="11">
        <v>4750</v>
      </c>
      <c r="AT3" s="11">
        <v>4750</v>
      </c>
      <c r="AU3" s="11">
        <v>4750</v>
      </c>
      <c r="AV3" s="11">
        <v>4750</v>
      </c>
      <c r="AW3" s="11">
        <v>4750</v>
      </c>
      <c r="AX3" s="11">
        <v>4750</v>
      </c>
      <c r="AY3" s="11">
        <v>4750</v>
      </c>
      <c r="AZ3" s="11">
        <v>4750</v>
      </c>
      <c r="BA3" s="11">
        <v>4750</v>
      </c>
      <c r="BB3" s="11">
        <v>4750</v>
      </c>
      <c r="BC3" s="11">
        <v>4750</v>
      </c>
      <c r="BD3" s="11">
        <v>4750</v>
      </c>
      <c r="BE3" s="11">
        <v>4750</v>
      </c>
      <c r="BF3" s="11">
        <v>4750</v>
      </c>
      <c r="BG3" s="11">
        <v>4750</v>
      </c>
      <c r="BH3" s="11">
        <v>4750</v>
      </c>
      <c r="BI3" s="11">
        <v>4750</v>
      </c>
      <c r="BJ3" s="11">
        <v>4750</v>
      </c>
      <c r="BK3" s="11">
        <v>4750</v>
      </c>
      <c r="BL3" s="11">
        <v>4750</v>
      </c>
      <c r="BM3" s="11">
        <v>4750</v>
      </c>
      <c r="BN3" s="11">
        <v>4750</v>
      </c>
      <c r="BO3" s="11">
        <v>4750</v>
      </c>
      <c r="BP3" s="11">
        <v>4750</v>
      </c>
      <c r="BQ3" s="11">
        <v>4750</v>
      </c>
      <c r="BR3" s="11">
        <v>4750</v>
      </c>
      <c r="BS3" s="11">
        <v>4750</v>
      </c>
      <c r="BT3" s="11">
        <v>4750</v>
      </c>
      <c r="BU3" s="11">
        <v>4750</v>
      </c>
      <c r="BV3" s="11">
        <v>4750</v>
      </c>
      <c r="BW3" s="11">
        <v>4750</v>
      </c>
      <c r="BX3" s="11">
        <v>4750</v>
      </c>
      <c r="BY3" s="11">
        <v>4750</v>
      </c>
      <c r="BZ3" s="11">
        <v>4750</v>
      </c>
      <c r="CA3" s="11">
        <v>4750</v>
      </c>
      <c r="CB3" s="11">
        <v>4750</v>
      </c>
      <c r="CC3" s="11">
        <v>4750</v>
      </c>
      <c r="CD3" s="11">
        <v>4750</v>
      </c>
      <c r="CE3" s="11">
        <v>4750</v>
      </c>
      <c r="CF3" s="11">
        <v>4750</v>
      </c>
      <c r="CG3" s="11">
        <v>4750</v>
      </c>
      <c r="CH3" s="11">
        <v>4750</v>
      </c>
      <c r="CI3" s="11">
        <v>4750</v>
      </c>
      <c r="CJ3" s="11">
        <v>4750</v>
      </c>
      <c r="CK3" s="11">
        <v>4750</v>
      </c>
      <c r="CL3" s="11">
        <v>4750</v>
      </c>
      <c r="CM3" s="11">
        <v>4750</v>
      </c>
      <c r="CN3" s="11">
        <v>4750</v>
      </c>
      <c r="CO3" s="11">
        <v>4750</v>
      </c>
      <c r="CP3" s="11">
        <v>4750</v>
      </c>
      <c r="CQ3" s="11">
        <v>4750</v>
      </c>
      <c r="CR3" s="11">
        <v>4750</v>
      </c>
      <c r="CS3" s="11">
        <v>4750</v>
      </c>
      <c r="CT3" s="11">
        <v>4750</v>
      </c>
      <c r="CU3" s="11">
        <v>4750</v>
      </c>
    </row>
    <row r="4" spans="1:99" x14ac:dyDescent="0.25">
      <c r="A4" s="18" t="s">
        <v>26</v>
      </c>
      <c r="C4" s="11">
        <v>401629.67862712836</v>
      </c>
      <c r="D4" s="11">
        <v>369615.83567031554</v>
      </c>
      <c r="E4" s="11">
        <v>365160.04440064752</v>
      </c>
      <c r="F4" s="11">
        <v>391772.19514559989</v>
      </c>
      <c r="G4" s="11">
        <v>347632.0872866757</v>
      </c>
      <c r="H4" s="11">
        <v>356425.8710408691</v>
      </c>
      <c r="I4" s="11">
        <v>386490.16319867346</v>
      </c>
      <c r="J4" s="11">
        <v>370967.30144584639</v>
      </c>
      <c r="K4" s="11">
        <v>371386.13510819868</v>
      </c>
      <c r="L4" s="11">
        <v>365389.01541451883</v>
      </c>
      <c r="M4" s="11">
        <v>367899.06087732787</v>
      </c>
      <c r="N4" s="11">
        <v>368627.13708649797</v>
      </c>
      <c r="O4" s="11">
        <v>366130.78634163865</v>
      </c>
      <c r="P4" s="11">
        <v>363274.08839181572</v>
      </c>
      <c r="Q4" s="11">
        <v>388367.99404721055</v>
      </c>
      <c r="R4" s="11">
        <v>375530.02891980123</v>
      </c>
      <c r="S4" s="11">
        <v>371346.46694962983</v>
      </c>
      <c r="T4" s="11">
        <v>366607.40519716771</v>
      </c>
      <c r="U4" s="11">
        <v>384037.19620668906</v>
      </c>
      <c r="V4" s="11">
        <v>371173.71282098244</v>
      </c>
      <c r="W4" s="11">
        <v>383313.49709109322</v>
      </c>
      <c r="X4" s="11">
        <v>370906.20850807749</v>
      </c>
      <c r="Y4" s="11">
        <v>357699.70469423576</v>
      </c>
      <c r="Z4" s="11">
        <v>372101.00720330473</v>
      </c>
      <c r="AA4" s="11">
        <v>377829.43055175041</v>
      </c>
      <c r="AB4" s="11">
        <v>358414.73314296646</v>
      </c>
      <c r="AC4" s="11">
        <v>360670.67777799885</v>
      </c>
      <c r="AD4" s="11">
        <v>384578.27740950766</v>
      </c>
      <c r="AE4" s="11">
        <v>384523.35307484015</v>
      </c>
      <c r="AF4" s="11">
        <v>370246.0537390135</v>
      </c>
      <c r="AG4" s="11">
        <v>371485.48688051524</v>
      </c>
      <c r="AH4" s="11">
        <v>383454.47330652282</v>
      </c>
      <c r="AI4" s="11">
        <v>377932.56605100498</v>
      </c>
      <c r="AJ4" s="11">
        <v>364280.1871846923</v>
      </c>
      <c r="AK4" s="11">
        <v>359595.46796394896</v>
      </c>
      <c r="AL4" s="11">
        <v>385945.93952983251</v>
      </c>
      <c r="AM4" s="11">
        <v>385640.36905180704</v>
      </c>
      <c r="AN4" s="11">
        <v>402155.67679131392</v>
      </c>
      <c r="AO4" s="11">
        <v>374375.97663743945</v>
      </c>
      <c r="AP4" s="11">
        <v>378253.06549670157</v>
      </c>
      <c r="AQ4" s="11">
        <v>410539.03783544467</v>
      </c>
      <c r="AR4" s="11">
        <v>404449.92403807025</v>
      </c>
      <c r="AS4" s="11">
        <v>410639.72530136351</v>
      </c>
      <c r="AT4" s="11">
        <v>408544.95476740098</v>
      </c>
      <c r="AU4" s="11">
        <v>372226.17755072052</v>
      </c>
      <c r="AV4" s="11">
        <v>401629.67862712836</v>
      </c>
      <c r="AW4" s="11">
        <v>369615.83567031554</v>
      </c>
      <c r="AX4" s="11">
        <v>365160.04440064752</v>
      </c>
      <c r="AY4" s="11">
        <v>391772.19514559989</v>
      </c>
      <c r="AZ4" s="11">
        <v>347632.0872866757</v>
      </c>
      <c r="BA4" s="11">
        <v>356425.8710408691</v>
      </c>
      <c r="BB4" s="11">
        <v>386490.16319867346</v>
      </c>
      <c r="BC4" s="11">
        <v>401629.67862712836</v>
      </c>
      <c r="BD4" s="11">
        <v>369615.83567031554</v>
      </c>
      <c r="BE4" s="11">
        <v>365160.04440064752</v>
      </c>
      <c r="BF4" s="11">
        <v>391772.19514559989</v>
      </c>
      <c r="BG4" s="11">
        <v>347632.0872866757</v>
      </c>
      <c r="BH4" s="11">
        <v>356425.8710408691</v>
      </c>
      <c r="BI4" s="11">
        <v>386490.16319867346</v>
      </c>
      <c r="BJ4" s="11">
        <v>370967.30144584639</v>
      </c>
      <c r="BK4" s="11">
        <v>371386.13510819868</v>
      </c>
      <c r="BL4" s="11">
        <v>365389.01541451883</v>
      </c>
      <c r="BM4" s="11">
        <v>367899.06087732787</v>
      </c>
      <c r="BN4" s="11">
        <v>368627.13708649797</v>
      </c>
      <c r="BO4" s="11">
        <v>366130.78634163865</v>
      </c>
      <c r="BP4" s="11">
        <v>363274.08839181572</v>
      </c>
      <c r="BQ4" s="11">
        <v>388367.99404721055</v>
      </c>
      <c r="BR4" s="11">
        <v>375530.02891980123</v>
      </c>
      <c r="BS4" s="11">
        <v>371346.46694962983</v>
      </c>
      <c r="BT4" s="11">
        <v>366607.40519716771</v>
      </c>
      <c r="BU4" s="11">
        <v>384037.19620668906</v>
      </c>
      <c r="BV4" s="11">
        <v>371173.71282098244</v>
      </c>
      <c r="BW4" s="11">
        <v>383313.49709109322</v>
      </c>
      <c r="BX4" s="11">
        <v>370906.20850807749</v>
      </c>
      <c r="BY4" s="11">
        <v>357699.70469423576</v>
      </c>
      <c r="BZ4" s="11">
        <v>372101.00720330473</v>
      </c>
      <c r="CA4" s="11">
        <v>377829.43055175041</v>
      </c>
      <c r="CB4" s="11">
        <v>358414.73314296646</v>
      </c>
      <c r="CC4" s="11">
        <v>360670.67777799885</v>
      </c>
      <c r="CD4" s="11">
        <v>384578.27740950766</v>
      </c>
      <c r="CE4" s="11">
        <v>384523.35307484015</v>
      </c>
      <c r="CF4" s="11">
        <v>370246.0537390135</v>
      </c>
      <c r="CG4" s="11">
        <v>371485.48688051524</v>
      </c>
      <c r="CH4" s="11">
        <v>383454.47330652282</v>
      </c>
      <c r="CI4" s="11">
        <v>377932.56605100498</v>
      </c>
      <c r="CJ4" s="11">
        <v>364280.1871846923</v>
      </c>
      <c r="CK4" s="11">
        <v>359595.46796394896</v>
      </c>
      <c r="CL4" s="11">
        <v>385945.93952983251</v>
      </c>
      <c r="CM4" s="11">
        <v>385640.36905180704</v>
      </c>
      <c r="CN4" s="11">
        <v>402155.67679131392</v>
      </c>
      <c r="CO4" s="11">
        <v>374375.97663743945</v>
      </c>
      <c r="CP4" s="11">
        <v>378253.06549670157</v>
      </c>
      <c r="CQ4" s="11">
        <v>410539.03783544467</v>
      </c>
      <c r="CR4" s="11">
        <v>404449.92403807025</v>
      </c>
      <c r="CS4" s="11">
        <v>410639.72530136351</v>
      </c>
      <c r="CT4" s="11">
        <v>408544.95476740098</v>
      </c>
      <c r="CU4" s="11">
        <v>372226.17755072052</v>
      </c>
    </row>
    <row r="5" spans="1:99" x14ac:dyDescent="0.25">
      <c r="A5" s="18" t="s">
        <v>21</v>
      </c>
      <c r="C5" s="11">
        <f>+C4-C6</f>
        <v>126629.67862712836</v>
      </c>
      <c r="D5" s="11">
        <f t="shared" ref="D5:AU5" si="0">+D4-D6</f>
        <v>94615.835670315544</v>
      </c>
      <c r="E5" s="11">
        <f t="shared" si="0"/>
        <v>90160.044400647515</v>
      </c>
      <c r="F5" s="11">
        <f t="shared" si="0"/>
        <v>116772.19514559989</v>
      </c>
      <c r="G5" s="11">
        <f t="shared" si="0"/>
        <v>72632.087286675698</v>
      </c>
      <c r="H5" s="11">
        <f t="shared" si="0"/>
        <v>81425.871040869097</v>
      </c>
      <c r="I5" s="11">
        <f t="shared" si="0"/>
        <v>111490.16319867346</v>
      </c>
      <c r="J5" s="11">
        <f t="shared" si="0"/>
        <v>95967.301445846388</v>
      </c>
      <c r="K5" s="11">
        <f t="shared" si="0"/>
        <v>96386.13510819868</v>
      </c>
      <c r="L5" s="11">
        <f t="shared" si="0"/>
        <v>90389.015414518828</v>
      </c>
      <c r="M5" s="11">
        <f t="shared" si="0"/>
        <v>92899.060877327865</v>
      </c>
      <c r="N5" s="11">
        <f t="shared" si="0"/>
        <v>93627.137086497969</v>
      </c>
      <c r="O5" s="11">
        <f t="shared" si="0"/>
        <v>91130.786341638654</v>
      </c>
      <c r="P5" s="11">
        <f t="shared" si="0"/>
        <v>88274.08839181572</v>
      </c>
      <c r="Q5" s="11">
        <f t="shared" si="0"/>
        <v>113367.99404721055</v>
      </c>
      <c r="R5" s="11">
        <f t="shared" si="0"/>
        <v>100530.02891980123</v>
      </c>
      <c r="S5" s="11">
        <f t="shared" si="0"/>
        <v>96346.46694962983</v>
      </c>
      <c r="T5" s="11">
        <f t="shared" si="0"/>
        <v>91607.405197167711</v>
      </c>
      <c r="U5" s="11">
        <f t="shared" si="0"/>
        <v>109037.19620668906</v>
      </c>
      <c r="V5" s="11">
        <f t="shared" si="0"/>
        <v>96173.712820982444</v>
      </c>
      <c r="W5" s="11">
        <f t="shared" si="0"/>
        <v>108313.49709109322</v>
      </c>
      <c r="X5" s="11">
        <f t="shared" si="0"/>
        <v>95906.208508077485</v>
      </c>
      <c r="Y5" s="11">
        <f t="shared" si="0"/>
        <v>82699.704694235756</v>
      </c>
      <c r="Z5" s="11">
        <f t="shared" si="0"/>
        <v>97101.007203304733</v>
      </c>
      <c r="AA5" s="11">
        <f t="shared" si="0"/>
        <v>102829.43055175041</v>
      </c>
      <c r="AB5" s="11">
        <f t="shared" si="0"/>
        <v>83414.733142966463</v>
      </c>
      <c r="AC5" s="11">
        <f t="shared" si="0"/>
        <v>85670.677777998848</v>
      </c>
      <c r="AD5" s="11">
        <f t="shared" si="0"/>
        <v>109578.27740950766</v>
      </c>
      <c r="AE5" s="11">
        <f t="shared" si="0"/>
        <v>109523.35307484015</v>
      </c>
      <c r="AF5" s="11">
        <f t="shared" si="0"/>
        <v>95246.0537390135</v>
      </c>
      <c r="AG5" s="11">
        <f t="shared" si="0"/>
        <v>96485.486880515236</v>
      </c>
      <c r="AH5" s="11">
        <f t="shared" si="0"/>
        <v>108454.47330652282</v>
      </c>
      <c r="AI5" s="11">
        <f t="shared" si="0"/>
        <v>102932.56605100498</v>
      </c>
      <c r="AJ5" s="11">
        <f t="shared" si="0"/>
        <v>89280.187184692302</v>
      </c>
      <c r="AK5" s="11">
        <f t="shared" si="0"/>
        <v>84595.467963948962</v>
      </c>
      <c r="AL5" s="11">
        <f t="shared" si="0"/>
        <v>110945.93952983251</v>
      </c>
      <c r="AM5" s="11">
        <f t="shared" si="0"/>
        <v>110640.36905180704</v>
      </c>
      <c r="AN5" s="11">
        <f t="shared" si="0"/>
        <v>127155.67679131392</v>
      </c>
      <c r="AO5" s="11">
        <f t="shared" si="0"/>
        <v>99375.976637439453</v>
      </c>
      <c r="AP5" s="11">
        <f t="shared" si="0"/>
        <v>103253.06549670157</v>
      </c>
      <c r="AQ5" s="11">
        <f t="shared" si="0"/>
        <v>135539.03783544467</v>
      </c>
      <c r="AR5" s="11">
        <f t="shared" si="0"/>
        <v>129449.92403807025</v>
      </c>
      <c r="AS5" s="11">
        <f t="shared" si="0"/>
        <v>135639.72530136351</v>
      </c>
      <c r="AT5" s="11">
        <f t="shared" si="0"/>
        <v>133544.95476740098</v>
      </c>
      <c r="AU5" s="11">
        <f t="shared" si="0"/>
        <v>97226.177550720517</v>
      </c>
      <c r="AV5" s="11">
        <f t="shared" ref="AV5:CU5" si="1">+AV4-AV6</f>
        <v>126628.67862712836</v>
      </c>
      <c r="AW5" s="11">
        <f t="shared" si="1"/>
        <v>94613.835670315544</v>
      </c>
      <c r="AX5" s="11">
        <f t="shared" si="1"/>
        <v>90157.044400647515</v>
      </c>
      <c r="AY5" s="11">
        <f t="shared" si="1"/>
        <v>116768.19514559989</v>
      </c>
      <c r="AZ5" s="11">
        <f t="shared" si="1"/>
        <v>72627.087286675698</v>
      </c>
      <c r="BA5" s="11">
        <f t="shared" si="1"/>
        <v>81419.871040869097</v>
      </c>
      <c r="BB5" s="11">
        <f t="shared" si="1"/>
        <v>111483.16319867346</v>
      </c>
      <c r="BC5" s="11">
        <f t="shared" si="1"/>
        <v>126621.67862712836</v>
      </c>
      <c r="BD5" s="11">
        <f t="shared" si="1"/>
        <v>94606.835670315544</v>
      </c>
      <c r="BE5" s="11">
        <f t="shared" si="1"/>
        <v>90150.044400647515</v>
      </c>
      <c r="BF5" s="11">
        <f t="shared" si="1"/>
        <v>116761.19514559989</v>
      </c>
      <c r="BG5" s="11">
        <f t="shared" si="1"/>
        <v>72620.087286675698</v>
      </c>
      <c r="BH5" s="11">
        <f t="shared" si="1"/>
        <v>81412.871040869097</v>
      </c>
      <c r="BI5" s="11">
        <f t="shared" si="1"/>
        <v>111476.16319867346</v>
      </c>
      <c r="BJ5" s="11">
        <f t="shared" si="1"/>
        <v>95952.301445846388</v>
      </c>
      <c r="BK5" s="11">
        <f t="shared" si="1"/>
        <v>96370.13510819868</v>
      </c>
      <c r="BL5" s="11">
        <f t="shared" si="1"/>
        <v>90372.015414518828</v>
      </c>
      <c r="BM5" s="11">
        <f t="shared" si="1"/>
        <v>92881.060877327865</v>
      </c>
      <c r="BN5" s="11">
        <f t="shared" si="1"/>
        <v>93608.137086497969</v>
      </c>
      <c r="BO5" s="11">
        <f t="shared" si="1"/>
        <v>91110.786341638654</v>
      </c>
      <c r="BP5" s="11">
        <f t="shared" si="1"/>
        <v>88253.08839181572</v>
      </c>
      <c r="BQ5" s="11">
        <f t="shared" si="1"/>
        <v>113345.99404721055</v>
      </c>
      <c r="BR5" s="11">
        <f t="shared" si="1"/>
        <v>100507.02891980123</v>
      </c>
      <c r="BS5" s="11">
        <f t="shared" si="1"/>
        <v>96322.46694962983</v>
      </c>
      <c r="BT5" s="11">
        <f t="shared" si="1"/>
        <v>91582.405197167711</v>
      </c>
      <c r="BU5" s="11">
        <f t="shared" si="1"/>
        <v>109011.19620668906</v>
      </c>
      <c r="BV5" s="11">
        <f t="shared" si="1"/>
        <v>96146.712820982444</v>
      </c>
      <c r="BW5" s="11">
        <f t="shared" si="1"/>
        <v>108285.49709109322</v>
      </c>
      <c r="BX5" s="11">
        <f t="shared" si="1"/>
        <v>95877.208508077485</v>
      </c>
      <c r="BY5" s="11">
        <f t="shared" si="1"/>
        <v>82669.704694235756</v>
      </c>
      <c r="BZ5" s="11">
        <f t="shared" si="1"/>
        <v>97070.007203304733</v>
      </c>
      <c r="CA5" s="11">
        <f t="shared" si="1"/>
        <v>102797.43055175041</v>
      </c>
      <c r="CB5" s="11">
        <f t="shared" si="1"/>
        <v>83381.733142966463</v>
      </c>
      <c r="CC5" s="11">
        <f t="shared" si="1"/>
        <v>85636.677777998848</v>
      </c>
      <c r="CD5" s="11">
        <f t="shared" si="1"/>
        <v>109543.27740950766</v>
      </c>
      <c r="CE5" s="11">
        <f t="shared" si="1"/>
        <v>109487.35307484015</v>
      </c>
      <c r="CF5" s="11">
        <f t="shared" si="1"/>
        <v>95209.0537390135</v>
      </c>
      <c r="CG5" s="11">
        <f t="shared" si="1"/>
        <v>96447.486880515236</v>
      </c>
      <c r="CH5" s="11">
        <f t="shared" si="1"/>
        <v>108415.47330652282</v>
      </c>
      <c r="CI5" s="11">
        <f t="shared" si="1"/>
        <v>102892.56605100498</v>
      </c>
      <c r="CJ5" s="11">
        <f t="shared" si="1"/>
        <v>89239.187184692302</v>
      </c>
      <c r="CK5" s="11">
        <f t="shared" si="1"/>
        <v>84553.467963948962</v>
      </c>
      <c r="CL5" s="11">
        <f t="shared" si="1"/>
        <v>110902.93952983251</v>
      </c>
      <c r="CM5" s="11">
        <f t="shared" si="1"/>
        <v>110596.36905180704</v>
      </c>
      <c r="CN5" s="11">
        <f t="shared" si="1"/>
        <v>127110.67679131392</v>
      </c>
      <c r="CO5" s="11">
        <f t="shared" si="1"/>
        <v>99329.976637439453</v>
      </c>
      <c r="CP5" s="11">
        <f t="shared" si="1"/>
        <v>103206.06549670157</v>
      </c>
      <c r="CQ5" s="11">
        <f t="shared" si="1"/>
        <v>135491.03783544467</v>
      </c>
      <c r="CR5" s="11">
        <f t="shared" si="1"/>
        <v>129400.92403807025</v>
      </c>
      <c r="CS5" s="11">
        <f t="shared" si="1"/>
        <v>135589.72530136351</v>
      </c>
      <c r="CT5" s="11">
        <f t="shared" si="1"/>
        <v>133493.95476740098</v>
      </c>
      <c r="CU5" s="11">
        <f t="shared" si="1"/>
        <v>97174.177550720517</v>
      </c>
    </row>
    <row r="6" spans="1:99" x14ac:dyDescent="0.25">
      <c r="A6" s="18" t="s">
        <v>22</v>
      </c>
      <c r="C6" s="11">
        <f>+C14</f>
        <v>275000</v>
      </c>
      <c r="D6" s="11">
        <f t="shared" ref="D6:AU6" si="2">+D14</f>
        <v>275000</v>
      </c>
      <c r="E6" s="11">
        <f t="shared" si="2"/>
        <v>275000</v>
      </c>
      <c r="F6" s="11">
        <f t="shared" si="2"/>
        <v>275000</v>
      </c>
      <c r="G6" s="11">
        <f t="shared" si="2"/>
        <v>275000</v>
      </c>
      <c r="H6" s="11">
        <f t="shared" si="2"/>
        <v>275000</v>
      </c>
      <c r="I6" s="11">
        <f t="shared" si="2"/>
        <v>275000</v>
      </c>
      <c r="J6" s="11">
        <f t="shared" si="2"/>
        <v>275000</v>
      </c>
      <c r="K6" s="11">
        <f t="shared" si="2"/>
        <v>275000</v>
      </c>
      <c r="L6" s="11">
        <f t="shared" si="2"/>
        <v>275000</v>
      </c>
      <c r="M6" s="11">
        <f t="shared" si="2"/>
        <v>275000</v>
      </c>
      <c r="N6" s="11">
        <f t="shared" si="2"/>
        <v>275000</v>
      </c>
      <c r="O6" s="11">
        <f t="shared" si="2"/>
        <v>275000</v>
      </c>
      <c r="P6" s="11">
        <f t="shared" si="2"/>
        <v>275000</v>
      </c>
      <c r="Q6" s="11">
        <f t="shared" si="2"/>
        <v>275000</v>
      </c>
      <c r="R6" s="11">
        <f t="shared" si="2"/>
        <v>275000</v>
      </c>
      <c r="S6" s="11">
        <f t="shared" si="2"/>
        <v>275000</v>
      </c>
      <c r="T6" s="11">
        <f t="shared" si="2"/>
        <v>275000</v>
      </c>
      <c r="U6" s="11">
        <f t="shared" si="2"/>
        <v>275000</v>
      </c>
      <c r="V6" s="11">
        <f t="shared" si="2"/>
        <v>275000</v>
      </c>
      <c r="W6" s="11">
        <f t="shared" si="2"/>
        <v>275000</v>
      </c>
      <c r="X6" s="11">
        <f t="shared" si="2"/>
        <v>275000</v>
      </c>
      <c r="Y6" s="11">
        <f t="shared" si="2"/>
        <v>275000</v>
      </c>
      <c r="Z6" s="11">
        <f t="shared" si="2"/>
        <v>275000</v>
      </c>
      <c r="AA6" s="11">
        <f t="shared" si="2"/>
        <v>275000</v>
      </c>
      <c r="AB6" s="11">
        <f t="shared" si="2"/>
        <v>275000</v>
      </c>
      <c r="AC6" s="11">
        <f t="shared" si="2"/>
        <v>275000</v>
      </c>
      <c r="AD6" s="11">
        <f t="shared" si="2"/>
        <v>275000</v>
      </c>
      <c r="AE6" s="11">
        <f t="shared" si="2"/>
        <v>275000</v>
      </c>
      <c r="AF6" s="11">
        <f t="shared" si="2"/>
        <v>275000</v>
      </c>
      <c r="AG6" s="11">
        <f t="shared" si="2"/>
        <v>275000</v>
      </c>
      <c r="AH6" s="11">
        <f t="shared" si="2"/>
        <v>275000</v>
      </c>
      <c r="AI6" s="11">
        <f t="shared" si="2"/>
        <v>275000</v>
      </c>
      <c r="AJ6" s="11">
        <f t="shared" si="2"/>
        <v>275000</v>
      </c>
      <c r="AK6" s="11">
        <f t="shared" si="2"/>
        <v>275000</v>
      </c>
      <c r="AL6" s="11">
        <f t="shared" si="2"/>
        <v>275000</v>
      </c>
      <c r="AM6" s="11">
        <f t="shared" si="2"/>
        <v>275000</v>
      </c>
      <c r="AN6" s="11">
        <f t="shared" si="2"/>
        <v>275000</v>
      </c>
      <c r="AO6" s="11">
        <f t="shared" si="2"/>
        <v>275000</v>
      </c>
      <c r="AP6" s="11">
        <f t="shared" si="2"/>
        <v>275000</v>
      </c>
      <c r="AQ6" s="11">
        <f t="shared" si="2"/>
        <v>275000</v>
      </c>
      <c r="AR6" s="11">
        <f t="shared" si="2"/>
        <v>275000</v>
      </c>
      <c r="AS6" s="11">
        <f t="shared" si="2"/>
        <v>275000</v>
      </c>
      <c r="AT6" s="11">
        <f t="shared" si="2"/>
        <v>275000</v>
      </c>
      <c r="AU6" s="11">
        <f t="shared" si="2"/>
        <v>275000</v>
      </c>
      <c r="AV6" s="11">
        <f t="shared" ref="AV6:CU6" si="3">+AV14</f>
        <v>275001</v>
      </c>
      <c r="AW6" s="11">
        <f t="shared" si="3"/>
        <v>275002</v>
      </c>
      <c r="AX6" s="11">
        <f t="shared" si="3"/>
        <v>275003</v>
      </c>
      <c r="AY6" s="11">
        <f t="shared" si="3"/>
        <v>275004</v>
      </c>
      <c r="AZ6" s="11">
        <f t="shared" si="3"/>
        <v>275005</v>
      </c>
      <c r="BA6" s="11">
        <f t="shared" si="3"/>
        <v>275006</v>
      </c>
      <c r="BB6" s="11">
        <f t="shared" si="3"/>
        <v>275007</v>
      </c>
      <c r="BC6" s="11">
        <f t="shared" si="3"/>
        <v>275008</v>
      </c>
      <c r="BD6" s="11">
        <f t="shared" si="3"/>
        <v>275009</v>
      </c>
      <c r="BE6" s="11">
        <f t="shared" si="3"/>
        <v>275010</v>
      </c>
      <c r="BF6" s="11">
        <f t="shared" si="3"/>
        <v>275011</v>
      </c>
      <c r="BG6" s="11">
        <f t="shared" si="3"/>
        <v>275012</v>
      </c>
      <c r="BH6" s="11">
        <f t="shared" si="3"/>
        <v>275013</v>
      </c>
      <c r="BI6" s="11">
        <f t="shared" si="3"/>
        <v>275014</v>
      </c>
      <c r="BJ6" s="11">
        <f t="shared" si="3"/>
        <v>275015</v>
      </c>
      <c r="BK6" s="11">
        <f t="shared" si="3"/>
        <v>275016</v>
      </c>
      <c r="BL6" s="11">
        <f t="shared" si="3"/>
        <v>275017</v>
      </c>
      <c r="BM6" s="11">
        <f t="shared" si="3"/>
        <v>275018</v>
      </c>
      <c r="BN6" s="11">
        <f t="shared" si="3"/>
        <v>275019</v>
      </c>
      <c r="BO6" s="11">
        <f t="shared" si="3"/>
        <v>275020</v>
      </c>
      <c r="BP6" s="11">
        <f t="shared" si="3"/>
        <v>275021</v>
      </c>
      <c r="BQ6" s="11">
        <f t="shared" si="3"/>
        <v>275022</v>
      </c>
      <c r="BR6" s="11">
        <f t="shared" si="3"/>
        <v>275023</v>
      </c>
      <c r="BS6" s="11">
        <f t="shared" si="3"/>
        <v>275024</v>
      </c>
      <c r="BT6" s="11">
        <f t="shared" si="3"/>
        <v>275025</v>
      </c>
      <c r="BU6" s="11">
        <f t="shared" si="3"/>
        <v>275026</v>
      </c>
      <c r="BV6" s="11">
        <f t="shared" si="3"/>
        <v>275027</v>
      </c>
      <c r="BW6" s="11">
        <f t="shared" si="3"/>
        <v>275028</v>
      </c>
      <c r="BX6" s="11">
        <f t="shared" si="3"/>
        <v>275029</v>
      </c>
      <c r="BY6" s="11">
        <f t="shared" si="3"/>
        <v>275030</v>
      </c>
      <c r="BZ6" s="11">
        <f t="shared" si="3"/>
        <v>275031</v>
      </c>
      <c r="CA6" s="11">
        <f t="shared" si="3"/>
        <v>275032</v>
      </c>
      <c r="CB6" s="11">
        <f t="shared" si="3"/>
        <v>275033</v>
      </c>
      <c r="CC6" s="11">
        <f t="shared" si="3"/>
        <v>275034</v>
      </c>
      <c r="CD6" s="11">
        <f t="shared" si="3"/>
        <v>275035</v>
      </c>
      <c r="CE6" s="11">
        <f t="shared" si="3"/>
        <v>275036</v>
      </c>
      <c r="CF6" s="11">
        <f t="shared" si="3"/>
        <v>275037</v>
      </c>
      <c r="CG6" s="11">
        <f t="shared" si="3"/>
        <v>275038</v>
      </c>
      <c r="CH6" s="11">
        <f t="shared" si="3"/>
        <v>275039</v>
      </c>
      <c r="CI6" s="11">
        <f t="shared" si="3"/>
        <v>275040</v>
      </c>
      <c r="CJ6" s="11">
        <f t="shared" si="3"/>
        <v>275041</v>
      </c>
      <c r="CK6" s="11">
        <f t="shared" si="3"/>
        <v>275042</v>
      </c>
      <c r="CL6" s="11">
        <f t="shared" si="3"/>
        <v>275043</v>
      </c>
      <c r="CM6" s="11">
        <f t="shared" si="3"/>
        <v>275044</v>
      </c>
      <c r="CN6" s="11">
        <f t="shared" si="3"/>
        <v>275045</v>
      </c>
      <c r="CO6" s="11">
        <f t="shared" si="3"/>
        <v>275046</v>
      </c>
      <c r="CP6" s="11">
        <f t="shared" si="3"/>
        <v>275047</v>
      </c>
      <c r="CQ6" s="11">
        <f t="shared" si="3"/>
        <v>275048</v>
      </c>
      <c r="CR6" s="11">
        <f t="shared" si="3"/>
        <v>275049</v>
      </c>
      <c r="CS6" s="11">
        <f t="shared" si="3"/>
        <v>275050</v>
      </c>
      <c r="CT6" s="11">
        <f t="shared" si="3"/>
        <v>275051</v>
      </c>
      <c r="CU6" s="11">
        <f t="shared" si="3"/>
        <v>275052</v>
      </c>
    </row>
    <row r="7" spans="1:99" outlineLevel="1" x14ac:dyDescent="0.25">
      <c r="A7" s="18" t="s">
        <v>32</v>
      </c>
      <c r="C7" s="11">
        <f>+C5*Parámetros!$B$6</f>
        <v>3165741.965678209</v>
      </c>
      <c r="D7" s="11">
        <f>+D5*Parámetros!$B$6</f>
        <v>2365395.8917578887</v>
      </c>
      <c r="E7" s="11">
        <f>+E5*Parámetros!$B$6</f>
        <v>2254001.1100161877</v>
      </c>
      <c r="F7" s="11">
        <f>+F5*Parámetros!$B$6</f>
        <v>2919304.8786399974</v>
      </c>
      <c r="G7" s="11">
        <f>+G5*Parámetros!$B$6</f>
        <v>1815802.1821668926</v>
      </c>
      <c r="H7" s="11">
        <f>+H5*Parámetros!$B$6</f>
        <v>2035646.7760217274</v>
      </c>
      <c r="I7" s="11">
        <f>+I5*Parámetros!$B$6</f>
        <v>2787254.0799668366</v>
      </c>
      <c r="J7" s="11">
        <f>+J5*Parámetros!$B$6</f>
        <v>2399182.5361461597</v>
      </c>
      <c r="K7" s="11">
        <f>+K5*Parámetros!$B$6</f>
        <v>2409653.3777049668</v>
      </c>
      <c r="L7" s="11">
        <f>+L5*Parámetros!$B$6</f>
        <v>2259725.3853629706</v>
      </c>
      <c r="M7" s="11">
        <f>+M5*Parámetros!$B$6</f>
        <v>2322476.5219331966</v>
      </c>
      <c r="N7" s="11">
        <f>+N5*Parámetros!$B$6</f>
        <v>2340678.4271624493</v>
      </c>
      <c r="O7" s="11">
        <f>+O5*Parámetros!$B$6</f>
        <v>2278269.6585409665</v>
      </c>
      <c r="P7" s="11">
        <f>+P5*Parámetros!$B$6</f>
        <v>2206852.209795393</v>
      </c>
      <c r="Q7" s="11">
        <f>+Q5*Parámetros!$B$6</f>
        <v>2834199.8511802638</v>
      </c>
      <c r="R7" s="11">
        <f>+R5*Parámetros!$B$6</f>
        <v>2513250.7229950307</v>
      </c>
      <c r="S7" s="11">
        <f>+S5*Parámetros!$B$6</f>
        <v>2408661.6737407455</v>
      </c>
      <c r="T7" s="11">
        <f>+T5*Parámetros!$B$6</f>
        <v>2290185.1299291928</v>
      </c>
      <c r="U7" s="11">
        <f>+U5*Parámetros!$B$6</f>
        <v>2725929.9051672262</v>
      </c>
      <c r="V7" s="11">
        <f>+V5*Parámetros!$B$6</f>
        <v>2404342.8205245612</v>
      </c>
      <c r="W7" s="11">
        <f>+W5*Parámetros!$B$6</f>
        <v>2707837.4272773303</v>
      </c>
      <c r="X7" s="11">
        <f>+X5*Parámetros!$B$6</f>
        <v>2397655.2127019372</v>
      </c>
      <c r="Y7" s="11">
        <f>+Y5*Parámetros!$B$6</f>
        <v>2067492.6173558938</v>
      </c>
      <c r="Z7" s="11">
        <f>+Z5*Parámetros!$B$6</f>
        <v>2427525.1800826183</v>
      </c>
      <c r="AA7" s="11">
        <f>+AA5*Parámetros!$B$6</f>
        <v>2570735.7637937604</v>
      </c>
      <c r="AB7" s="11">
        <f>+AB5*Parámetros!$B$6</f>
        <v>2085368.3285741615</v>
      </c>
      <c r="AC7" s="11">
        <f>+AC5*Parámetros!$B$6</f>
        <v>2141766.9444499714</v>
      </c>
      <c r="AD7" s="11">
        <f>+AD5*Parámetros!$B$6</f>
        <v>2739456.9352376917</v>
      </c>
      <c r="AE7" s="11">
        <f>+AE5*Parámetros!$B$6</f>
        <v>2738083.826871004</v>
      </c>
      <c r="AF7" s="11">
        <f>+AF5*Parámetros!$B$6</f>
        <v>2381151.3434753376</v>
      </c>
      <c r="AG7" s="11">
        <f>+AG5*Parámetros!$B$6</f>
        <v>2412137.1720128809</v>
      </c>
      <c r="AH7" s="11">
        <f>+AH5*Parámetros!$B$6</f>
        <v>2711361.8326630704</v>
      </c>
      <c r="AI7" s="11">
        <f>+AI5*Parámetros!$B$6</f>
        <v>2573314.1512751244</v>
      </c>
      <c r="AJ7" s="11">
        <f>+AJ5*Parámetros!$B$6</f>
        <v>2232004.6796173076</v>
      </c>
      <c r="AK7" s="11">
        <f>+AK5*Parámetros!$B$6</f>
        <v>2114886.6990987239</v>
      </c>
      <c r="AL7" s="11">
        <f>+AL5*Parámetros!$B$6</f>
        <v>2773648.4882458127</v>
      </c>
      <c r="AM7" s="11">
        <f>+AM5*Parámetros!$B$6</f>
        <v>2766009.226295176</v>
      </c>
      <c r="AN7" s="11">
        <f>+AN5*Parámetros!$B$6</f>
        <v>3178891.9197828481</v>
      </c>
      <c r="AO7" s="11">
        <f>+AO5*Parámetros!$B$6</f>
        <v>2484399.4159359862</v>
      </c>
      <c r="AP7" s="11">
        <f>+AP5*Parámetros!$B$6</f>
        <v>2581326.6374175395</v>
      </c>
      <c r="AQ7" s="11">
        <f>+AQ5*Parámetros!$B$6</f>
        <v>3388475.9458861169</v>
      </c>
      <c r="AR7" s="11">
        <f>+AR5*Parámetros!$B$6</f>
        <v>3236248.1009517564</v>
      </c>
      <c r="AS7" s="11">
        <f>+AS5*Parámetros!$B$6</f>
        <v>3390993.1325340876</v>
      </c>
      <c r="AT7" s="11">
        <f>+AT5*Parámetros!$B$6</f>
        <v>3338623.8691850244</v>
      </c>
      <c r="AU7" s="11">
        <f>+AU5*Parámetros!$B$6</f>
        <v>2430654.4387680129</v>
      </c>
      <c r="AV7" s="11">
        <f>+AV5*Parámetros!$B$6</f>
        <v>3165716.965678209</v>
      </c>
      <c r="AW7" s="11">
        <f>+AW5*Parámetros!$B$6</f>
        <v>2365345.8917578887</v>
      </c>
      <c r="AX7" s="11">
        <f>+AX5*Parámetros!$B$6</f>
        <v>2253926.1100161877</v>
      </c>
      <c r="AY7" s="11">
        <f>+AY5*Parámetros!$B$6</f>
        <v>2919204.8786399974</v>
      </c>
      <c r="AZ7" s="11">
        <f>+AZ5*Parámetros!$B$6</f>
        <v>1815677.1821668926</v>
      </c>
      <c r="BA7" s="11">
        <f>+BA5*Parámetros!$B$6</f>
        <v>2035496.7760217274</v>
      </c>
      <c r="BB7" s="11">
        <f>+BB5*Parámetros!$B$6</f>
        <v>2787079.0799668366</v>
      </c>
      <c r="BC7" s="11">
        <f>+BC5*Parámetros!$B$6</f>
        <v>3165541.965678209</v>
      </c>
      <c r="BD7" s="11">
        <f>+BD5*Parámetros!$B$6</f>
        <v>2365170.8917578887</v>
      </c>
      <c r="BE7" s="11">
        <f>+BE5*Parámetros!$B$6</f>
        <v>2253751.1100161877</v>
      </c>
      <c r="BF7" s="11">
        <f>+BF5*Parámetros!$B$6</f>
        <v>2919029.8786399974</v>
      </c>
      <c r="BG7" s="11">
        <f>+BG5*Parámetros!$B$6</f>
        <v>1815502.1821668926</v>
      </c>
      <c r="BH7" s="11">
        <f>+BH5*Parámetros!$B$6</f>
        <v>2035321.7760217274</v>
      </c>
      <c r="BI7" s="11">
        <f>+BI5*Parámetros!$B$6</f>
        <v>2786904.0799668366</v>
      </c>
      <c r="BJ7" s="11">
        <f>+BJ5*Parámetros!$B$6</f>
        <v>2398807.5361461597</v>
      </c>
      <c r="BK7" s="11">
        <f>+BK5*Parámetros!$B$6</f>
        <v>2409253.3777049668</v>
      </c>
      <c r="BL7" s="11">
        <f>+BL5*Parámetros!$B$6</f>
        <v>2259300.3853629706</v>
      </c>
      <c r="BM7" s="11">
        <f>+BM5*Parámetros!$B$6</f>
        <v>2322026.5219331966</v>
      </c>
      <c r="BN7" s="11">
        <f>+BN5*Parámetros!$B$6</f>
        <v>2340203.4271624493</v>
      </c>
      <c r="BO7" s="11">
        <f>+BO5*Parámetros!$B$6</f>
        <v>2277769.6585409665</v>
      </c>
      <c r="BP7" s="11">
        <f>+BP5*Parámetros!$B$6</f>
        <v>2206327.209795393</v>
      </c>
      <c r="BQ7" s="11">
        <f>+BQ5*Parámetros!$B$6</f>
        <v>2833649.8511802638</v>
      </c>
      <c r="BR7" s="11">
        <f>+BR5*Parámetros!$B$6</f>
        <v>2512675.7229950307</v>
      </c>
      <c r="BS7" s="11">
        <f>+BS5*Parámetros!$B$6</f>
        <v>2408061.6737407455</v>
      </c>
      <c r="BT7" s="11">
        <f>+BT5*Parámetros!$B$6</f>
        <v>2289560.1299291928</v>
      </c>
      <c r="BU7" s="11">
        <f>+BU5*Parámetros!$B$6</f>
        <v>2725279.9051672262</v>
      </c>
      <c r="BV7" s="11">
        <f>+BV5*Parámetros!$B$6</f>
        <v>2403667.8205245612</v>
      </c>
      <c r="BW7" s="11">
        <f>+BW5*Parámetros!$B$6</f>
        <v>2707137.4272773303</v>
      </c>
      <c r="BX7" s="11">
        <f>+BX5*Parámetros!$B$6</f>
        <v>2396930.2127019372</v>
      </c>
      <c r="BY7" s="11">
        <f>+BY5*Parámetros!$B$6</f>
        <v>2066742.6173558938</v>
      </c>
      <c r="BZ7" s="11">
        <f>+BZ5*Parámetros!$B$6</f>
        <v>2426750.1800826183</v>
      </c>
      <c r="CA7" s="11">
        <f>+CA5*Parámetros!$B$6</f>
        <v>2569935.7637937604</v>
      </c>
      <c r="CB7" s="11">
        <f>+CB5*Parámetros!$B$6</f>
        <v>2084543.3285741615</v>
      </c>
      <c r="CC7" s="11">
        <f>+CC5*Parámetros!$B$6</f>
        <v>2140916.9444499714</v>
      </c>
      <c r="CD7" s="11">
        <f>+CD5*Parámetros!$B$6</f>
        <v>2738581.9352376917</v>
      </c>
      <c r="CE7" s="11">
        <f>+CE5*Parámetros!$B$6</f>
        <v>2737183.826871004</v>
      </c>
      <c r="CF7" s="11">
        <f>+CF5*Parámetros!$B$6</f>
        <v>2380226.3434753376</v>
      </c>
      <c r="CG7" s="11">
        <f>+CG5*Parámetros!$B$6</f>
        <v>2411187.1720128809</v>
      </c>
      <c r="CH7" s="11">
        <f>+CH5*Parámetros!$B$6</f>
        <v>2710386.8326630704</v>
      </c>
      <c r="CI7" s="11">
        <f>+CI5*Parámetros!$B$6</f>
        <v>2572314.1512751244</v>
      </c>
      <c r="CJ7" s="11">
        <f>+CJ5*Parámetros!$B$6</f>
        <v>2230979.6796173076</v>
      </c>
      <c r="CK7" s="11">
        <f>+CK5*Parámetros!$B$6</f>
        <v>2113836.6990987239</v>
      </c>
      <c r="CL7" s="11">
        <f>+CL5*Parámetros!$B$6</f>
        <v>2772573.4882458127</v>
      </c>
      <c r="CM7" s="11">
        <f>+CM5*Parámetros!$B$6</f>
        <v>2764909.226295176</v>
      </c>
      <c r="CN7" s="11">
        <f>+CN5*Parámetros!$B$6</f>
        <v>3177766.9197828481</v>
      </c>
      <c r="CO7" s="11">
        <f>+CO5*Parámetros!$B$6</f>
        <v>2483249.4159359862</v>
      </c>
      <c r="CP7" s="11">
        <f>+CP5*Parámetros!$B$6</f>
        <v>2580151.6374175395</v>
      </c>
      <c r="CQ7" s="11">
        <f>+CQ5*Parámetros!$B$6</f>
        <v>3387275.9458861169</v>
      </c>
      <c r="CR7" s="11">
        <f>+CR5*Parámetros!$B$6</f>
        <v>3235023.1009517564</v>
      </c>
      <c r="CS7" s="11">
        <f>+CS5*Parámetros!$B$6</f>
        <v>3389743.1325340876</v>
      </c>
      <c r="CT7" s="11">
        <f>+CT5*Parámetros!$B$6</f>
        <v>3337348.8691850244</v>
      </c>
      <c r="CU7" s="11">
        <f>+CU5*Parámetros!$B$6</f>
        <v>2429354.4387680129</v>
      </c>
    </row>
    <row r="8" spans="1:99" outlineLevel="1" x14ac:dyDescent="0.25">
      <c r="A8" s="18" t="s">
        <v>31</v>
      </c>
      <c r="C8" s="11">
        <f>+C5*Parámetros!$B$7</f>
        <v>759778.07176277018</v>
      </c>
      <c r="D8" s="11">
        <f>+D5*Parámetros!$B$7</f>
        <v>567695.01402189326</v>
      </c>
      <c r="E8" s="11">
        <f>+E5*Parámetros!$B$7</f>
        <v>540960.26640388509</v>
      </c>
      <c r="F8" s="11">
        <f>+F5*Parámetros!$B$7</f>
        <v>700633.17087359936</v>
      </c>
      <c r="G8" s="11">
        <f>+G5*Parámetros!$B$7</f>
        <v>435792.52372005419</v>
      </c>
      <c r="H8" s="11">
        <f>+H5*Parámetros!$B$7</f>
        <v>488555.22624521458</v>
      </c>
      <c r="I8" s="11">
        <f>+I5*Parámetros!$B$7</f>
        <v>668940.97919204074</v>
      </c>
      <c r="J8" s="11">
        <f>+J5*Parámetros!$B$7</f>
        <v>575803.80867507833</v>
      </c>
      <c r="K8" s="11">
        <f>+K5*Parámetros!$B$7</f>
        <v>578316.81064919208</v>
      </c>
      <c r="L8" s="11">
        <f>+L5*Parámetros!$B$7</f>
        <v>542334.09248711297</v>
      </c>
      <c r="M8" s="11">
        <f>+M5*Parámetros!$B$7</f>
        <v>557394.36526396719</v>
      </c>
      <c r="N8" s="11">
        <f>+N5*Parámetros!$B$7</f>
        <v>561762.82251898781</v>
      </c>
      <c r="O8" s="11">
        <f>+O5*Parámetros!$B$7</f>
        <v>546784.71804983192</v>
      </c>
      <c r="P8" s="11">
        <f>+P5*Parámetros!$B$7</f>
        <v>529644.53035089432</v>
      </c>
      <c r="Q8" s="11">
        <f>+Q5*Parámetros!$B$7</f>
        <v>680207.96428326331</v>
      </c>
      <c r="R8" s="11">
        <f>+R5*Parámetros!$B$7</f>
        <v>603180.17351880739</v>
      </c>
      <c r="S8" s="11">
        <f>+S5*Parámetros!$B$7</f>
        <v>578078.80169777898</v>
      </c>
      <c r="T8" s="11">
        <f>+T5*Parámetros!$B$7</f>
        <v>549644.43118300627</v>
      </c>
      <c r="U8" s="11">
        <f>+U5*Parámetros!$B$7</f>
        <v>654223.17724013433</v>
      </c>
      <c r="V8" s="11">
        <f>+V5*Parámetros!$B$7</f>
        <v>577042.27692589466</v>
      </c>
      <c r="W8" s="11">
        <f>+W5*Parámetros!$B$7</f>
        <v>649880.9825465593</v>
      </c>
      <c r="X8" s="11">
        <f>+X5*Parámetros!$B$7</f>
        <v>575437.25104846491</v>
      </c>
      <c r="Y8" s="11">
        <f>+Y5*Parámetros!$B$7</f>
        <v>496198.22816541453</v>
      </c>
      <c r="Z8" s="11">
        <f>+Z5*Parámetros!$B$7</f>
        <v>582606.0432198284</v>
      </c>
      <c r="AA8" s="11">
        <f>+AA5*Parámetros!$B$7</f>
        <v>616976.58331050246</v>
      </c>
      <c r="AB8" s="11">
        <f>+AB5*Parámetros!$B$7</f>
        <v>500488.39885779878</v>
      </c>
      <c r="AC8" s="11">
        <f>+AC5*Parámetros!$B$7</f>
        <v>514024.06666799309</v>
      </c>
      <c r="AD8" s="11">
        <f>+AD5*Parámetros!$B$7</f>
        <v>657469.66445704596</v>
      </c>
      <c r="AE8" s="11">
        <f>+AE5*Parámetros!$B$7</f>
        <v>657140.11844904092</v>
      </c>
      <c r="AF8" s="11">
        <f>+AF5*Parámetros!$B$7</f>
        <v>571476.322434081</v>
      </c>
      <c r="AG8" s="11">
        <f>+AG5*Parámetros!$B$7</f>
        <v>578912.92128309142</v>
      </c>
      <c r="AH8" s="11">
        <f>+AH5*Parámetros!$B$7</f>
        <v>650726.83983913693</v>
      </c>
      <c r="AI8" s="11">
        <f>+AI5*Parámetros!$B$7</f>
        <v>617595.39630602987</v>
      </c>
      <c r="AJ8" s="11">
        <f>+AJ5*Parámetros!$B$7</f>
        <v>535681.12310815381</v>
      </c>
      <c r="AK8" s="11">
        <f>+AK5*Parámetros!$B$7</f>
        <v>507572.80778369377</v>
      </c>
      <c r="AL8" s="11">
        <f>+AL5*Parámetros!$B$7</f>
        <v>665675.63717899506</v>
      </c>
      <c r="AM8" s="11">
        <f>+AM5*Parámetros!$B$7</f>
        <v>663842.21431084222</v>
      </c>
      <c r="AN8" s="11">
        <f>+AN5*Parámetros!$B$7</f>
        <v>762934.06074788352</v>
      </c>
      <c r="AO8" s="11">
        <f>+AO5*Parámetros!$B$7</f>
        <v>596255.85982463672</v>
      </c>
      <c r="AP8" s="11">
        <f>+AP5*Parámetros!$B$7</f>
        <v>619518.39298020944</v>
      </c>
      <c r="AQ8" s="11">
        <f>+AQ5*Parámetros!$B$7</f>
        <v>813234.22701266804</v>
      </c>
      <c r="AR8" s="11">
        <f>+AR5*Parámetros!$B$7</f>
        <v>776699.54422842152</v>
      </c>
      <c r="AS8" s="11">
        <f>+AS5*Parámetros!$B$7</f>
        <v>813838.35180818103</v>
      </c>
      <c r="AT8" s="11">
        <f>+AT5*Parámetros!$B$7</f>
        <v>801269.72860440589</v>
      </c>
      <c r="AU8" s="11">
        <f>+AU5*Parámetros!$B$7</f>
        <v>583357.0653043231</v>
      </c>
      <c r="AV8" s="11">
        <f>+AV5*Parámetros!$B$7</f>
        <v>759772.07176277018</v>
      </c>
      <c r="AW8" s="11">
        <f>+AW5*Parámetros!$B$7</f>
        <v>567683.01402189326</v>
      </c>
      <c r="AX8" s="11">
        <f>+AX5*Parámetros!$B$7</f>
        <v>540942.26640388509</v>
      </c>
      <c r="AY8" s="11">
        <f>+AY5*Parámetros!$B$7</f>
        <v>700609.17087359936</v>
      </c>
      <c r="AZ8" s="11">
        <f>+AZ5*Parámetros!$B$7</f>
        <v>435762.52372005419</v>
      </c>
      <c r="BA8" s="11">
        <f>+BA5*Parámetros!$B$7</f>
        <v>488519.22624521458</v>
      </c>
      <c r="BB8" s="11">
        <f>+BB5*Parámetros!$B$7</f>
        <v>668898.97919204074</v>
      </c>
      <c r="BC8" s="11">
        <f>+BC5*Parámetros!$B$7</f>
        <v>759730.07176277018</v>
      </c>
      <c r="BD8" s="11">
        <f>+BD5*Parámetros!$B$7</f>
        <v>567641.01402189326</v>
      </c>
      <c r="BE8" s="11">
        <f>+BE5*Parámetros!$B$7</f>
        <v>540900.26640388509</v>
      </c>
      <c r="BF8" s="11">
        <f>+BF5*Parámetros!$B$7</f>
        <v>700567.17087359936</v>
      </c>
      <c r="BG8" s="11">
        <f>+BG5*Parámetros!$B$7</f>
        <v>435720.52372005419</v>
      </c>
      <c r="BH8" s="11">
        <f>+BH5*Parámetros!$B$7</f>
        <v>488477.22624521458</v>
      </c>
      <c r="BI8" s="11">
        <f>+BI5*Parámetros!$B$7</f>
        <v>668856.97919204074</v>
      </c>
      <c r="BJ8" s="11">
        <f>+BJ5*Parámetros!$B$7</f>
        <v>575713.80867507833</v>
      </c>
      <c r="BK8" s="11">
        <f>+BK5*Parámetros!$B$7</f>
        <v>578220.81064919208</v>
      </c>
      <c r="BL8" s="11">
        <f>+BL5*Parámetros!$B$7</f>
        <v>542232.09248711297</v>
      </c>
      <c r="BM8" s="11">
        <f>+BM5*Parámetros!$B$7</f>
        <v>557286.36526396719</v>
      </c>
      <c r="BN8" s="11">
        <f>+BN5*Parámetros!$B$7</f>
        <v>561648.82251898781</v>
      </c>
      <c r="BO8" s="11">
        <f>+BO5*Parámetros!$B$7</f>
        <v>546664.71804983192</v>
      </c>
      <c r="BP8" s="11">
        <f>+BP5*Parámetros!$B$7</f>
        <v>529518.53035089432</v>
      </c>
      <c r="BQ8" s="11">
        <f>+BQ5*Parámetros!$B$7</f>
        <v>680075.96428326331</v>
      </c>
      <c r="BR8" s="11">
        <f>+BR5*Parámetros!$B$7</f>
        <v>603042.17351880739</v>
      </c>
      <c r="BS8" s="11">
        <f>+BS5*Parámetros!$B$7</f>
        <v>577934.80169777898</v>
      </c>
      <c r="BT8" s="11">
        <f>+BT5*Parámetros!$B$7</f>
        <v>549494.43118300627</v>
      </c>
      <c r="BU8" s="11">
        <f>+BU5*Parámetros!$B$7</f>
        <v>654067.17724013433</v>
      </c>
      <c r="BV8" s="11">
        <f>+BV5*Parámetros!$B$7</f>
        <v>576880.27692589466</v>
      </c>
      <c r="BW8" s="11">
        <f>+BW5*Parámetros!$B$7</f>
        <v>649712.9825465593</v>
      </c>
      <c r="BX8" s="11">
        <f>+BX5*Parámetros!$B$7</f>
        <v>575263.25104846491</v>
      </c>
      <c r="BY8" s="11">
        <f>+BY5*Parámetros!$B$7</f>
        <v>496018.22816541453</v>
      </c>
      <c r="BZ8" s="11">
        <f>+BZ5*Parámetros!$B$7</f>
        <v>582420.0432198284</v>
      </c>
      <c r="CA8" s="11">
        <f>+CA5*Parámetros!$B$7</f>
        <v>616784.58331050246</v>
      </c>
      <c r="CB8" s="11">
        <f>+CB5*Parámetros!$B$7</f>
        <v>500290.39885779878</v>
      </c>
      <c r="CC8" s="11">
        <f>+CC5*Parámetros!$B$7</f>
        <v>513820.06666799309</v>
      </c>
      <c r="CD8" s="11">
        <f>+CD5*Parámetros!$B$7</f>
        <v>657259.66445704596</v>
      </c>
      <c r="CE8" s="11">
        <f>+CE5*Parámetros!$B$7</f>
        <v>656924.11844904092</v>
      </c>
      <c r="CF8" s="11">
        <f>+CF5*Parámetros!$B$7</f>
        <v>571254.322434081</v>
      </c>
      <c r="CG8" s="11">
        <f>+CG5*Parámetros!$B$7</f>
        <v>578684.92128309142</v>
      </c>
      <c r="CH8" s="11">
        <f>+CH5*Parámetros!$B$7</f>
        <v>650492.83983913693</v>
      </c>
      <c r="CI8" s="11">
        <f>+CI5*Parámetros!$B$7</f>
        <v>617355.39630602987</v>
      </c>
      <c r="CJ8" s="11">
        <f>+CJ5*Parámetros!$B$7</f>
        <v>535435.12310815381</v>
      </c>
      <c r="CK8" s="11">
        <f>+CK5*Parámetros!$B$7</f>
        <v>507320.80778369377</v>
      </c>
      <c r="CL8" s="11">
        <f>+CL5*Parámetros!$B$7</f>
        <v>665417.63717899506</v>
      </c>
      <c r="CM8" s="11">
        <f>+CM5*Parámetros!$B$7</f>
        <v>663578.21431084222</v>
      </c>
      <c r="CN8" s="11">
        <f>+CN5*Parámetros!$B$7</f>
        <v>762664.06074788352</v>
      </c>
      <c r="CO8" s="11">
        <f>+CO5*Parámetros!$B$7</f>
        <v>595979.85982463672</v>
      </c>
      <c r="CP8" s="11">
        <f>+CP5*Parámetros!$B$7</f>
        <v>619236.39298020944</v>
      </c>
      <c r="CQ8" s="11">
        <f>+CQ5*Parámetros!$B$7</f>
        <v>812946.22701266804</v>
      </c>
      <c r="CR8" s="11">
        <f>+CR5*Parámetros!$B$7</f>
        <v>776405.54422842152</v>
      </c>
      <c r="CS8" s="11">
        <f>+CS5*Parámetros!$B$7</f>
        <v>813538.35180818103</v>
      </c>
      <c r="CT8" s="11">
        <f>+CT5*Parámetros!$B$7</f>
        <v>800963.72860440589</v>
      </c>
      <c r="CU8" s="11">
        <f>+CU5*Parámetros!$B$7</f>
        <v>583045.0653043231</v>
      </c>
    </row>
    <row r="9" spans="1:99" outlineLevel="1" x14ac:dyDescent="0.25">
      <c r="A9" s="18" t="s">
        <v>23</v>
      </c>
      <c r="B9" s="11">
        <v>1140000</v>
      </c>
      <c r="C9" s="11">
        <f>+B9+C13-C5</f>
        <v>1085370.3213728718</v>
      </c>
      <c r="D9" s="11">
        <f t="shared" ref="D9:AT9" si="4">+C9+D13-D5</f>
        <v>1134754.4857025561</v>
      </c>
      <c r="E9" s="11">
        <f t="shared" si="4"/>
        <v>1188594.4413019086</v>
      </c>
      <c r="F9" s="11">
        <f t="shared" si="4"/>
        <v>1071822.2461563088</v>
      </c>
      <c r="G9" s="11">
        <f t="shared" si="4"/>
        <v>1071190.158869633</v>
      </c>
      <c r="H9" s="11">
        <f t="shared" si="4"/>
        <v>1085764.2878287639</v>
      </c>
      <c r="I9" s="11">
        <f t="shared" si="4"/>
        <v>974274.12463009055</v>
      </c>
      <c r="J9" s="11">
        <f t="shared" si="4"/>
        <v>926306.8231842441</v>
      </c>
      <c r="K9" s="11">
        <f t="shared" si="4"/>
        <v>877920.68807604536</v>
      </c>
      <c r="L9" s="11">
        <f t="shared" si="4"/>
        <v>835531.67266152659</v>
      </c>
      <c r="M9" s="11">
        <f t="shared" si="4"/>
        <v>790632.61178419879</v>
      </c>
      <c r="N9" s="11">
        <f t="shared" si="4"/>
        <v>745005.47469770082</v>
      </c>
      <c r="O9" s="11">
        <f t="shared" si="4"/>
        <v>701874.68835606216</v>
      </c>
      <c r="P9" s="11">
        <f t="shared" si="4"/>
        <v>613600.59996424639</v>
      </c>
      <c r="Q9" s="11">
        <f t="shared" si="4"/>
        <v>500232.60591703583</v>
      </c>
      <c r="R9" s="11">
        <f t="shared" si="4"/>
        <v>579677.93536346208</v>
      </c>
      <c r="S9" s="11">
        <f t="shared" si="4"/>
        <v>506833.70656917756</v>
      </c>
      <c r="T9" s="11">
        <f t="shared" si="4"/>
        <v>486471.39650061127</v>
      </c>
      <c r="U9" s="11">
        <f t="shared" si="4"/>
        <v>440607.23497631721</v>
      </c>
      <c r="V9" s="11">
        <f t="shared" si="4"/>
        <v>558049.46441915189</v>
      </c>
      <c r="W9" s="11">
        <f t="shared" si="4"/>
        <v>468728.77983480145</v>
      </c>
      <c r="X9" s="11">
        <f t="shared" si="4"/>
        <v>553974.77403848176</v>
      </c>
      <c r="Y9" s="11">
        <f t="shared" si="4"/>
        <v>492737.54635422915</v>
      </c>
      <c r="Z9" s="11">
        <f t="shared" si="4"/>
        <v>399097.2209621098</v>
      </c>
      <c r="AA9" s="11">
        <f t="shared" si="4"/>
        <v>479776.61266807799</v>
      </c>
      <c r="AB9" s="11">
        <f t="shared" si="4"/>
        <v>533561.85016753594</v>
      </c>
      <c r="AC9" s="11">
        <f t="shared" si="4"/>
        <v>447891.1723895371</v>
      </c>
      <c r="AD9" s="11">
        <f t="shared" si="4"/>
        <v>404445.78925848543</v>
      </c>
      <c r="AE9" s="11">
        <f t="shared" si="4"/>
        <v>547946.31138220581</v>
      </c>
      <c r="AF9" s="11">
        <f t="shared" si="4"/>
        <v>561894.06471002742</v>
      </c>
      <c r="AG9" s="11">
        <f t="shared" si="4"/>
        <v>474990.83555356576</v>
      </c>
      <c r="AH9" s="11">
        <f t="shared" si="4"/>
        <v>470458.4479765686</v>
      </c>
      <c r="AI9" s="11">
        <f t="shared" si="4"/>
        <v>547794.27378813201</v>
      </c>
      <c r="AJ9" s="11">
        <f t="shared" si="4"/>
        <v>528315.20912133763</v>
      </c>
      <c r="AK9" s="11">
        <f t="shared" si="4"/>
        <v>451085.65514420485</v>
      </c>
      <c r="AL9" s="11">
        <f t="shared" si="4"/>
        <v>396626.86825386126</v>
      </c>
      <c r="AM9" s="11">
        <f t="shared" si="4"/>
        <v>555035.26812718809</v>
      </c>
      <c r="AN9" s="11">
        <f t="shared" si="4"/>
        <v>536686.5375195283</v>
      </c>
      <c r="AO9" s="11">
        <f t="shared" si="4"/>
        <v>663558.08411044406</v>
      </c>
      <c r="AP9" s="11">
        <f t="shared" si="4"/>
        <v>560305.01861374243</v>
      </c>
      <c r="AQ9" s="11">
        <f t="shared" si="4"/>
        <v>483979.35514476476</v>
      </c>
      <c r="AR9" s="11">
        <f t="shared" si="4"/>
        <v>683784.30297459778</v>
      </c>
      <c r="AS9" s="11">
        <f t="shared" si="4"/>
        <v>641059.81892705802</v>
      </c>
      <c r="AT9" s="11">
        <f t="shared" si="4"/>
        <v>680293.39704078005</v>
      </c>
      <c r="AU9" s="11">
        <f>+AT9+AU13-AU5</f>
        <v>704043.55105368537</v>
      </c>
      <c r="AV9" s="11">
        <f t="shared" ref="AV9:CU9" si="5">+AU9+AV13-AV5</f>
        <v>577414.87242655701</v>
      </c>
      <c r="AW9" s="11">
        <f t="shared" si="5"/>
        <v>665158.23609245464</v>
      </c>
      <c r="AX9" s="11">
        <f t="shared" si="5"/>
        <v>575001.19169180712</v>
      </c>
      <c r="AY9" s="11">
        <f t="shared" si="5"/>
        <v>458232.99654620723</v>
      </c>
      <c r="AZ9" s="11">
        <f t="shared" si="5"/>
        <v>627982.08358692366</v>
      </c>
      <c r="BA9" s="11">
        <f t="shared" si="5"/>
        <v>546562.21254605451</v>
      </c>
      <c r="BB9" s="11">
        <f t="shared" si="5"/>
        <v>435079.04934738105</v>
      </c>
      <c r="BC9" s="11">
        <f t="shared" si="5"/>
        <v>542277.30056491238</v>
      </c>
      <c r="BD9" s="11">
        <f t="shared" si="5"/>
        <v>665123.23609245464</v>
      </c>
      <c r="BE9" s="11">
        <f t="shared" si="5"/>
        <v>574973.19169180712</v>
      </c>
      <c r="BF9" s="11">
        <f t="shared" si="5"/>
        <v>458211.99654620723</v>
      </c>
      <c r="BG9" s="11">
        <f t="shared" si="5"/>
        <v>627947.08358692366</v>
      </c>
      <c r="BH9" s="11">
        <f t="shared" si="5"/>
        <v>546534.21254605451</v>
      </c>
      <c r="BI9" s="11">
        <f t="shared" si="5"/>
        <v>435058.04934738105</v>
      </c>
      <c r="BJ9" s="11">
        <f t="shared" si="5"/>
        <v>572904.67774619441</v>
      </c>
      <c r="BK9" s="11">
        <f t="shared" si="5"/>
        <v>479343.67356687965</v>
      </c>
      <c r="BL9" s="11">
        <f t="shared" si="5"/>
        <v>487848.79523467325</v>
      </c>
      <c r="BM9" s="11">
        <f t="shared" si="5"/>
        <v>449351.0316097851</v>
      </c>
      <c r="BN9" s="11">
        <f t="shared" si="5"/>
        <v>463678.22817746922</v>
      </c>
      <c r="BO9" s="11">
        <f t="shared" si="5"/>
        <v>470538.03617734916</v>
      </c>
      <c r="BP9" s="11">
        <f t="shared" si="5"/>
        <v>458411.6296580162</v>
      </c>
      <c r="BQ9" s="11">
        <f t="shared" si="5"/>
        <v>416172.53630368377</v>
      </c>
      <c r="BR9" s="11">
        <f t="shared" si="5"/>
        <v>579568.93536346208</v>
      </c>
      <c r="BS9" s="11">
        <f t="shared" si="5"/>
        <v>506719.70656917756</v>
      </c>
      <c r="BT9" s="11">
        <f t="shared" si="5"/>
        <v>486352.39650061127</v>
      </c>
      <c r="BU9" s="11">
        <f t="shared" si="5"/>
        <v>440483.23497631721</v>
      </c>
      <c r="BV9" s="11">
        <f t="shared" si="5"/>
        <v>557920.46441915189</v>
      </c>
      <c r="BW9" s="11">
        <f t="shared" si="5"/>
        <v>468594.77983480145</v>
      </c>
      <c r="BX9" s="11">
        <f t="shared" si="5"/>
        <v>553835.77403848176</v>
      </c>
      <c r="BY9" s="11">
        <f t="shared" si="5"/>
        <v>492593.54635422915</v>
      </c>
      <c r="BZ9" s="11">
        <f t="shared" si="5"/>
        <v>398948.2209621098</v>
      </c>
      <c r="CA9" s="11">
        <f t="shared" si="5"/>
        <v>479622.61266807799</v>
      </c>
      <c r="CB9" s="11">
        <f t="shared" si="5"/>
        <v>533402.85016753594</v>
      </c>
      <c r="CC9" s="11">
        <f t="shared" si="5"/>
        <v>447766.1723895371</v>
      </c>
      <c r="CD9" s="11">
        <f t="shared" si="5"/>
        <v>404276.78925848543</v>
      </c>
      <c r="CE9" s="11">
        <f t="shared" si="5"/>
        <v>547772.31138220581</v>
      </c>
      <c r="CF9" s="11">
        <f t="shared" si="5"/>
        <v>561715.06471002742</v>
      </c>
      <c r="CG9" s="11">
        <f t="shared" si="5"/>
        <v>474806.83555356576</v>
      </c>
      <c r="CH9" s="11">
        <f t="shared" si="5"/>
        <v>470269.4479765686</v>
      </c>
      <c r="CI9" s="11">
        <f t="shared" si="5"/>
        <v>547600.27378813201</v>
      </c>
      <c r="CJ9" s="11">
        <f t="shared" si="5"/>
        <v>528116.20912133763</v>
      </c>
      <c r="CK9" s="11">
        <f t="shared" si="5"/>
        <v>450881.65514420485</v>
      </c>
      <c r="CL9" s="11">
        <f t="shared" si="5"/>
        <v>396417.86825386126</v>
      </c>
      <c r="CM9" s="11">
        <f t="shared" si="5"/>
        <v>554821.26812718809</v>
      </c>
      <c r="CN9" s="11">
        <f t="shared" si="5"/>
        <v>536467.5375195283</v>
      </c>
      <c r="CO9" s="11">
        <f t="shared" si="5"/>
        <v>663334.08411044406</v>
      </c>
      <c r="CP9" s="11">
        <f t="shared" si="5"/>
        <v>560128.01861374243</v>
      </c>
      <c r="CQ9" s="11">
        <f t="shared" si="5"/>
        <v>483745.35514476476</v>
      </c>
      <c r="CR9" s="11">
        <f t="shared" si="5"/>
        <v>683545.30297459778</v>
      </c>
      <c r="CS9" s="11">
        <f t="shared" si="5"/>
        <v>640815.81892705802</v>
      </c>
      <c r="CT9" s="11">
        <f t="shared" si="5"/>
        <v>680044.39704078005</v>
      </c>
      <c r="CU9" s="11">
        <f t="shared" si="5"/>
        <v>703789.55105368537</v>
      </c>
    </row>
    <row r="10" spans="1:99" outlineLevel="1" x14ac:dyDescent="0.25">
      <c r="A10" s="18" t="s">
        <v>24</v>
      </c>
      <c r="B10" s="11">
        <v>200000</v>
      </c>
      <c r="C10" s="11">
        <f>+B10+C14-C6</f>
        <v>200000</v>
      </c>
      <c r="D10" s="11">
        <f t="shared" ref="D10:AT10" si="6">+C10+D14-D6</f>
        <v>200000</v>
      </c>
      <c r="E10" s="11">
        <f t="shared" si="6"/>
        <v>200000</v>
      </c>
      <c r="F10" s="11">
        <f t="shared" si="6"/>
        <v>200000</v>
      </c>
      <c r="G10" s="11">
        <f t="shared" si="6"/>
        <v>200000</v>
      </c>
      <c r="H10" s="11">
        <f t="shared" si="6"/>
        <v>200000</v>
      </c>
      <c r="I10" s="11">
        <f t="shared" si="6"/>
        <v>200000</v>
      </c>
      <c r="J10" s="11">
        <f t="shared" si="6"/>
        <v>200000</v>
      </c>
      <c r="K10" s="11">
        <f t="shared" si="6"/>
        <v>200000</v>
      </c>
      <c r="L10" s="11">
        <f t="shared" si="6"/>
        <v>200000</v>
      </c>
      <c r="M10" s="11">
        <f t="shared" si="6"/>
        <v>200000</v>
      </c>
      <c r="N10" s="11">
        <f t="shared" si="6"/>
        <v>200000</v>
      </c>
      <c r="O10" s="11">
        <f t="shared" si="6"/>
        <v>200000</v>
      </c>
      <c r="P10" s="11">
        <f t="shared" si="6"/>
        <v>200000</v>
      </c>
      <c r="Q10" s="11">
        <f t="shared" si="6"/>
        <v>200000</v>
      </c>
      <c r="R10" s="11">
        <f t="shared" si="6"/>
        <v>200000</v>
      </c>
      <c r="S10" s="11">
        <f t="shared" si="6"/>
        <v>200000</v>
      </c>
      <c r="T10" s="11">
        <f t="shared" si="6"/>
        <v>200000</v>
      </c>
      <c r="U10" s="11">
        <f t="shared" si="6"/>
        <v>200000</v>
      </c>
      <c r="V10" s="11">
        <f t="shared" si="6"/>
        <v>200000</v>
      </c>
      <c r="W10" s="11">
        <f t="shared" si="6"/>
        <v>200000</v>
      </c>
      <c r="X10" s="11">
        <f t="shared" si="6"/>
        <v>200000</v>
      </c>
      <c r="Y10" s="11">
        <f t="shared" si="6"/>
        <v>200000</v>
      </c>
      <c r="Z10" s="11">
        <f t="shared" si="6"/>
        <v>200000</v>
      </c>
      <c r="AA10" s="11">
        <f t="shared" si="6"/>
        <v>200000</v>
      </c>
      <c r="AB10" s="11">
        <f t="shared" si="6"/>
        <v>200000</v>
      </c>
      <c r="AC10" s="11">
        <f t="shared" si="6"/>
        <v>200000</v>
      </c>
      <c r="AD10" s="11">
        <f t="shared" si="6"/>
        <v>200000</v>
      </c>
      <c r="AE10" s="11">
        <f t="shared" si="6"/>
        <v>200000</v>
      </c>
      <c r="AF10" s="11">
        <f t="shared" si="6"/>
        <v>200000</v>
      </c>
      <c r="AG10" s="11">
        <f t="shared" si="6"/>
        <v>200000</v>
      </c>
      <c r="AH10" s="11">
        <f t="shared" si="6"/>
        <v>200000</v>
      </c>
      <c r="AI10" s="11">
        <f t="shared" si="6"/>
        <v>200000</v>
      </c>
      <c r="AJ10" s="11">
        <f t="shared" si="6"/>
        <v>200000</v>
      </c>
      <c r="AK10" s="11">
        <f t="shared" si="6"/>
        <v>200000</v>
      </c>
      <c r="AL10" s="11">
        <f t="shared" si="6"/>
        <v>200000</v>
      </c>
      <c r="AM10" s="11">
        <f t="shared" si="6"/>
        <v>200000</v>
      </c>
      <c r="AN10" s="11">
        <f t="shared" si="6"/>
        <v>200000</v>
      </c>
      <c r="AO10" s="11">
        <f t="shared" si="6"/>
        <v>200000</v>
      </c>
      <c r="AP10" s="11">
        <f t="shared" si="6"/>
        <v>200000</v>
      </c>
      <c r="AQ10" s="11">
        <f t="shared" si="6"/>
        <v>200000</v>
      </c>
      <c r="AR10" s="11">
        <f t="shared" si="6"/>
        <v>200000</v>
      </c>
      <c r="AS10" s="11">
        <f t="shared" si="6"/>
        <v>200000</v>
      </c>
      <c r="AT10" s="11">
        <f t="shared" si="6"/>
        <v>200000</v>
      </c>
      <c r="AU10" s="11">
        <f>+AT10+AU14-AU6</f>
        <v>200000</v>
      </c>
      <c r="AV10" s="11">
        <f t="shared" ref="AV10:CU10" si="7">+AU10+AV14-AV6</f>
        <v>200000</v>
      </c>
      <c r="AW10" s="11">
        <f t="shared" si="7"/>
        <v>200000</v>
      </c>
      <c r="AX10" s="11">
        <f t="shared" si="7"/>
        <v>200000</v>
      </c>
      <c r="AY10" s="11">
        <f t="shared" si="7"/>
        <v>200000</v>
      </c>
      <c r="AZ10" s="11">
        <f t="shared" si="7"/>
        <v>200000</v>
      </c>
      <c r="BA10" s="11">
        <f t="shared" si="7"/>
        <v>200000</v>
      </c>
      <c r="BB10" s="11">
        <f t="shared" si="7"/>
        <v>200000</v>
      </c>
      <c r="BC10" s="11">
        <f t="shared" si="7"/>
        <v>200000</v>
      </c>
      <c r="BD10" s="11">
        <f t="shared" si="7"/>
        <v>200000</v>
      </c>
      <c r="BE10" s="11">
        <f t="shared" si="7"/>
        <v>200000</v>
      </c>
      <c r="BF10" s="11">
        <f t="shared" si="7"/>
        <v>200000</v>
      </c>
      <c r="BG10" s="11">
        <f t="shared" si="7"/>
        <v>200000</v>
      </c>
      <c r="BH10" s="11">
        <f t="shared" si="7"/>
        <v>200000</v>
      </c>
      <c r="BI10" s="11">
        <f t="shared" si="7"/>
        <v>200000</v>
      </c>
      <c r="BJ10" s="11">
        <f t="shared" si="7"/>
        <v>200000</v>
      </c>
      <c r="BK10" s="11">
        <f t="shared" si="7"/>
        <v>200000</v>
      </c>
      <c r="BL10" s="11">
        <f t="shared" si="7"/>
        <v>200000</v>
      </c>
      <c r="BM10" s="11">
        <f t="shared" si="7"/>
        <v>200000</v>
      </c>
      <c r="BN10" s="11">
        <f t="shared" si="7"/>
        <v>200000</v>
      </c>
      <c r="BO10" s="11">
        <f t="shared" si="7"/>
        <v>200000</v>
      </c>
      <c r="BP10" s="11">
        <f t="shared" si="7"/>
        <v>200000</v>
      </c>
      <c r="BQ10" s="11">
        <f t="shared" si="7"/>
        <v>200000</v>
      </c>
      <c r="BR10" s="11">
        <f t="shared" si="7"/>
        <v>200000</v>
      </c>
      <c r="BS10" s="11">
        <f t="shared" si="7"/>
        <v>200000</v>
      </c>
      <c r="BT10" s="11">
        <f t="shared" si="7"/>
        <v>200000</v>
      </c>
      <c r="BU10" s="11">
        <f t="shared" si="7"/>
        <v>200000</v>
      </c>
      <c r="BV10" s="11">
        <f t="shared" si="7"/>
        <v>200000</v>
      </c>
      <c r="BW10" s="11">
        <f t="shared" si="7"/>
        <v>200000</v>
      </c>
      <c r="BX10" s="11">
        <f t="shared" si="7"/>
        <v>200000</v>
      </c>
      <c r="BY10" s="11">
        <f t="shared" si="7"/>
        <v>200000</v>
      </c>
      <c r="BZ10" s="11">
        <f t="shared" si="7"/>
        <v>200000</v>
      </c>
      <c r="CA10" s="11">
        <f t="shared" si="7"/>
        <v>200000</v>
      </c>
      <c r="CB10" s="11">
        <f t="shared" si="7"/>
        <v>200000</v>
      </c>
      <c r="CC10" s="11">
        <f t="shared" si="7"/>
        <v>200000</v>
      </c>
      <c r="CD10" s="11">
        <f t="shared" si="7"/>
        <v>200000</v>
      </c>
      <c r="CE10" s="11">
        <f t="shared" si="7"/>
        <v>200000</v>
      </c>
      <c r="CF10" s="11">
        <f t="shared" si="7"/>
        <v>200000</v>
      </c>
      <c r="CG10" s="11">
        <f t="shared" si="7"/>
        <v>200000</v>
      </c>
      <c r="CH10" s="11">
        <f t="shared" si="7"/>
        <v>200000</v>
      </c>
      <c r="CI10" s="11">
        <f t="shared" si="7"/>
        <v>200000</v>
      </c>
      <c r="CJ10" s="11">
        <f t="shared" si="7"/>
        <v>200000</v>
      </c>
      <c r="CK10" s="11">
        <f t="shared" si="7"/>
        <v>200000</v>
      </c>
      <c r="CL10" s="11">
        <f t="shared" si="7"/>
        <v>200000</v>
      </c>
      <c r="CM10" s="11">
        <f t="shared" si="7"/>
        <v>200000</v>
      </c>
      <c r="CN10" s="11">
        <f t="shared" si="7"/>
        <v>200000</v>
      </c>
      <c r="CO10" s="11">
        <f t="shared" si="7"/>
        <v>200000</v>
      </c>
      <c r="CP10" s="11">
        <f t="shared" si="7"/>
        <v>200000</v>
      </c>
      <c r="CQ10" s="11">
        <f t="shared" si="7"/>
        <v>200000</v>
      </c>
      <c r="CR10" s="11">
        <f t="shared" si="7"/>
        <v>200000</v>
      </c>
      <c r="CS10" s="11">
        <f t="shared" si="7"/>
        <v>200000</v>
      </c>
      <c r="CT10" s="11">
        <f t="shared" si="7"/>
        <v>200000</v>
      </c>
      <c r="CU10" s="11">
        <f t="shared" si="7"/>
        <v>200000</v>
      </c>
    </row>
    <row r="11" spans="1:99" x14ac:dyDescent="0.25">
      <c r="A11" s="18" t="s">
        <v>25</v>
      </c>
      <c r="B11" s="11">
        <f>+SUM(B9:B10)</f>
        <v>1340000</v>
      </c>
      <c r="C11" s="11">
        <f>+SUM(C9:C10)</f>
        <v>1285370.3213728718</v>
      </c>
      <c r="D11" s="11">
        <f t="shared" ref="D11:AT11" si="8">+SUM(D9:D10)</f>
        <v>1334754.4857025561</v>
      </c>
      <c r="E11" s="11">
        <f t="shared" si="8"/>
        <v>1388594.4413019086</v>
      </c>
      <c r="F11" s="11">
        <f t="shared" si="8"/>
        <v>1271822.2461563088</v>
      </c>
      <c r="G11" s="11">
        <f t="shared" si="8"/>
        <v>1271190.158869633</v>
      </c>
      <c r="H11" s="11">
        <f t="shared" si="8"/>
        <v>1285764.2878287639</v>
      </c>
      <c r="I11" s="11">
        <f t="shared" si="8"/>
        <v>1174274.1246300905</v>
      </c>
      <c r="J11" s="11">
        <f t="shared" si="8"/>
        <v>1126306.8231842441</v>
      </c>
      <c r="K11" s="11">
        <f t="shared" si="8"/>
        <v>1077920.6880760454</v>
      </c>
      <c r="L11" s="11">
        <f t="shared" si="8"/>
        <v>1035531.6726615266</v>
      </c>
      <c r="M11" s="11">
        <f t="shared" si="8"/>
        <v>990632.61178419879</v>
      </c>
      <c r="N11" s="11">
        <f t="shared" si="8"/>
        <v>945005.47469770082</v>
      </c>
      <c r="O11" s="11">
        <f t="shared" si="8"/>
        <v>901874.68835606216</v>
      </c>
      <c r="P11" s="11">
        <f t="shared" si="8"/>
        <v>813600.59996424639</v>
      </c>
      <c r="Q11" s="11">
        <f t="shared" si="8"/>
        <v>700232.60591703583</v>
      </c>
      <c r="R11" s="11">
        <f t="shared" si="8"/>
        <v>779677.93536346208</v>
      </c>
      <c r="S11" s="11">
        <f t="shared" si="8"/>
        <v>706833.70656917756</v>
      </c>
      <c r="T11" s="11">
        <f t="shared" si="8"/>
        <v>686471.39650061121</v>
      </c>
      <c r="U11" s="11">
        <f t="shared" si="8"/>
        <v>640607.23497631727</v>
      </c>
      <c r="V11" s="11">
        <f t="shared" si="8"/>
        <v>758049.46441915189</v>
      </c>
      <c r="W11" s="11">
        <f t="shared" si="8"/>
        <v>668728.77983480145</v>
      </c>
      <c r="X11" s="11">
        <f t="shared" si="8"/>
        <v>753974.77403848176</v>
      </c>
      <c r="Y11" s="11">
        <f t="shared" si="8"/>
        <v>692737.5463542291</v>
      </c>
      <c r="Z11" s="11">
        <f t="shared" si="8"/>
        <v>599097.22096210974</v>
      </c>
      <c r="AA11" s="11">
        <f t="shared" si="8"/>
        <v>679776.61266807793</v>
      </c>
      <c r="AB11" s="11">
        <f t="shared" si="8"/>
        <v>733561.85016753594</v>
      </c>
      <c r="AC11" s="11">
        <f t="shared" si="8"/>
        <v>647891.1723895371</v>
      </c>
      <c r="AD11" s="11">
        <f t="shared" si="8"/>
        <v>604445.78925848543</v>
      </c>
      <c r="AE11" s="11">
        <f t="shared" si="8"/>
        <v>747946.31138220581</v>
      </c>
      <c r="AF11" s="11">
        <f t="shared" si="8"/>
        <v>761894.06471002742</v>
      </c>
      <c r="AG11" s="11">
        <f t="shared" si="8"/>
        <v>674990.83555356576</v>
      </c>
      <c r="AH11" s="11">
        <f t="shared" si="8"/>
        <v>670458.4479765686</v>
      </c>
      <c r="AI11" s="11">
        <f t="shared" si="8"/>
        <v>747794.27378813201</v>
      </c>
      <c r="AJ11" s="11">
        <f t="shared" si="8"/>
        <v>728315.20912133763</v>
      </c>
      <c r="AK11" s="11">
        <f t="shared" si="8"/>
        <v>651085.65514420485</v>
      </c>
      <c r="AL11" s="11">
        <f t="shared" si="8"/>
        <v>596626.86825386132</v>
      </c>
      <c r="AM11" s="11">
        <f t="shared" si="8"/>
        <v>755035.26812718809</v>
      </c>
      <c r="AN11" s="11">
        <f t="shared" si="8"/>
        <v>736686.5375195283</v>
      </c>
      <c r="AO11" s="11">
        <f t="shared" si="8"/>
        <v>863558.08411044406</v>
      </c>
      <c r="AP11" s="11">
        <f t="shared" si="8"/>
        <v>760305.01861374243</v>
      </c>
      <c r="AQ11" s="11">
        <f t="shared" si="8"/>
        <v>683979.35514476476</v>
      </c>
      <c r="AR11" s="11">
        <f t="shared" si="8"/>
        <v>883784.30297459778</v>
      </c>
      <c r="AS11" s="11">
        <f t="shared" si="8"/>
        <v>841059.81892705802</v>
      </c>
      <c r="AT11" s="11">
        <f t="shared" si="8"/>
        <v>880293.39704078005</v>
      </c>
      <c r="AU11" s="11">
        <f>+SUM(AU9:AU10)</f>
        <v>904043.55105368537</v>
      </c>
      <c r="AV11" s="11">
        <f t="shared" ref="AV11:CU11" si="9">+SUM(AV9:AV10)</f>
        <v>777414.87242655701</v>
      </c>
      <c r="AW11" s="11">
        <f t="shared" si="9"/>
        <v>865158.23609245464</v>
      </c>
      <c r="AX11" s="11">
        <f t="shared" si="9"/>
        <v>775001.19169180712</v>
      </c>
      <c r="AY11" s="11">
        <f t="shared" si="9"/>
        <v>658232.99654620723</v>
      </c>
      <c r="AZ11" s="11">
        <f t="shared" si="9"/>
        <v>827982.08358692366</v>
      </c>
      <c r="BA11" s="11">
        <f t="shared" si="9"/>
        <v>746562.21254605451</v>
      </c>
      <c r="BB11" s="11">
        <f t="shared" si="9"/>
        <v>635079.04934738111</v>
      </c>
      <c r="BC11" s="11">
        <f t="shared" si="9"/>
        <v>742277.30056491238</v>
      </c>
      <c r="BD11" s="11">
        <f t="shared" si="9"/>
        <v>865123.23609245464</v>
      </c>
      <c r="BE11" s="11">
        <f t="shared" si="9"/>
        <v>774973.19169180712</v>
      </c>
      <c r="BF11" s="11">
        <f t="shared" si="9"/>
        <v>658211.99654620723</v>
      </c>
      <c r="BG11" s="11">
        <f t="shared" si="9"/>
        <v>827947.08358692366</v>
      </c>
      <c r="BH11" s="11">
        <f t="shared" si="9"/>
        <v>746534.21254605451</v>
      </c>
      <c r="BI11" s="11">
        <f t="shared" si="9"/>
        <v>635058.04934738111</v>
      </c>
      <c r="BJ11" s="11">
        <f t="shared" si="9"/>
        <v>772904.67774619441</v>
      </c>
      <c r="BK11" s="11">
        <f t="shared" si="9"/>
        <v>679343.6735668797</v>
      </c>
      <c r="BL11" s="11">
        <f t="shared" si="9"/>
        <v>687848.79523467319</v>
      </c>
      <c r="BM11" s="11">
        <f t="shared" si="9"/>
        <v>649351.03160978504</v>
      </c>
      <c r="BN11" s="11">
        <f t="shared" si="9"/>
        <v>663678.22817746922</v>
      </c>
      <c r="BO11" s="11">
        <f t="shared" si="9"/>
        <v>670538.03617734916</v>
      </c>
      <c r="BP11" s="11">
        <f t="shared" si="9"/>
        <v>658411.62965801614</v>
      </c>
      <c r="BQ11" s="11">
        <f t="shared" si="9"/>
        <v>616172.53630368377</v>
      </c>
      <c r="BR11" s="11">
        <f t="shared" si="9"/>
        <v>779568.93536346208</v>
      </c>
      <c r="BS11" s="11">
        <f t="shared" si="9"/>
        <v>706719.70656917756</v>
      </c>
      <c r="BT11" s="11">
        <f t="shared" si="9"/>
        <v>686352.39650061121</v>
      </c>
      <c r="BU11" s="11">
        <f t="shared" si="9"/>
        <v>640483.23497631727</v>
      </c>
      <c r="BV11" s="11">
        <f t="shared" si="9"/>
        <v>757920.46441915189</v>
      </c>
      <c r="BW11" s="11">
        <f t="shared" si="9"/>
        <v>668594.77983480145</v>
      </c>
      <c r="BX11" s="11">
        <f t="shared" si="9"/>
        <v>753835.77403848176</v>
      </c>
      <c r="BY11" s="11">
        <f t="shared" si="9"/>
        <v>692593.5463542291</v>
      </c>
      <c r="BZ11" s="11">
        <f t="shared" si="9"/>
        <v>598948.22096210974</v>
      </c>
      <c r="CA11" s="11">
        <f t="shared" si="9"/>
        <v>679622.61266807793</v>
      </c>
      <c r="CB11" s="11">
        <f t="shared" si="9"/>
        <v>733402.85016753594</v>
      </c>
      <c r="CC11" s="11">
        <f t="shared" si="9"/>
        <v>647766.1723895371</v>
      </c>
      <c r="CD11" s="11">
        <f t="shared" si="9"/>
        <v>604276.78925848543</v>
      </c>
      <c r="CE11" s="11">
        <f t="shared" si="9"/>
        <v>747772.31138220581</v>
      </c>
      <c r="CF11" s="11">
        <f t="shared" si="9"/>
        <v>761715.06471002742</v>
      </c>
      <c r="CG11" s="11">
        <f t="shared" si="9"/>
        <v>674806.83555356576</v>
      </c>
      <c r="CH11" s="11">
        <f t="shared" si="9"/>
        <v>670269.4479765686</v>
      </c>
      <c r="CI11" s="11">
        <f t="shared" si="9"/>
        <v>747600.27378813201</v>
      </c>
      <c r="CJ11" s="11">
        <f t="shared" si="9"/>
        <v>728116.20912133763</v>
      </c>
      <c r="CK11" s="11">
        <f t="shared" si="9"/>
        <v>650881.65514420485</v>
      </c>
      <c r="CL11" s="11">
        <f t="shared" si="9"/>
        <v>596417.86825386132</v>
      </c>
      <c r="CM11" s="11">
        <f t="shared" si="9"/>
        <v>754821.26812718809</v>
      </c>
      <c r="CN11" s="11">
        <f t="shared" si="9"/>
        <v>736467.5375195283</v>
      </c>
      <c r="CO11" s="11">
        <f t="shared" si="9"/>
        <v>863334.08411044406</v>
      </c>
      <c r="CP11" s="11">
        <f t="shared" si="9"/>
        <v>760128.01861374243</v>
      </c>
      <c r="CQ11" s="11">
        <f t="shared" si="9"/>
        <v>683745.35514476476</v>
      </c>
      <c r="CR11" s="11">
        <f t="shared" si="9"/>
        <v>883545.30297459778</v>
      </c>
      <c r="CS11" s="11">
        <f t="shared" si="9"/>
        <v>840815.81892705802</v>
      </c>
      <c r="CT11" s="11">
        <f t="shared" si="9"/>
        <v>880044.39704078005</v>
      </c>
      <c r="CU11" s="11">
        <f t="shared" si="9"/>
        <v>903789.55105368537</v>
      </c>
    </row>
    <row r="12" spans="1:99" outlineLevel="1" x14ac:dyDescent="0.25">
      <c r="A12" s="18" t="s">
        <v>101</v>
      </c>
      <c r="B12" s="36"/>
      <c r="C12" s="39">
        <v>3</v>
      </c>
      <c r="D12" s="39">
        <v>6</v>
      </c>
      <c r="E12" s="39">
        <v>6</v>
      </c>
      <c r="F12" s="39">
        <v>0</v>
      </c>
      <c r="G12" s="39">
        <v>3</v>
      </c>
      <c r="H12" s="39">
        <v>4</v>
      </c>
      <c r="I12" s="39">
        <v>0</v>
      </c>
      <c r="J12" s="39">
        <v>2</v>
      </c>
      <c r="K12" s="39">
        <v>2</v>
      </c>
      <c r="L12" s="39">
        <v>2</v>
      </c>
      <c r="M12" s="39">
        <v>2</v>
      </c>
      <c r="N12" s="39">
        <v>2</v>
      </c>
      <c r="O12" s="39">
        <v>2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</row>
    <row r="13" spans="1:99" outlineLevel="1" x14ac:dyDescent="0.25">
      <c r="A13" s="18" t="s">
        <v>20</v>
      </c>
      <c r="C13" s="25">
        <f>+C12*Parámetros!$B$9</f>
        <v>72000</v>
      </c>
      <c r="D13" s="25">
        <f>+D12*Parámetros!$B$9</f>
        <v>144000</v>
      </c>
      <c r="E13" s="25">
        <f>+E12*Parámetros!$B$9</f>
        <v>144000</v>
      </c>
      <c r="F13" s="25">
        <f>+F12*Parámetros!$B$9</f>
        <v>0</v>
      </c>
      <c r="G13" s="25">
        <f>+G12*Parámetros!$B$9</f>
        <v>72000</v>
      </c>
      <c r="H13" s="25">
        <f>+H12*Parámetros!$B$9</f>
        <v>96000</v>
      </c>
      <c r="I13" s="25">
        <f>+I12*Parámetros!$B$9</f>
        <v>0</v>
      </c>
      <c r="J13" s="25">
        <f>+J12*Parámetros!$B$9</f>
        <v>48000</v>
      </c>
      <c r="K13" s="25">
        <f>+K12*Parámetros!$B$9</f>
        <v>48000</v>
      </c>
      <c r="L13" s="25">
        <f>+L12*Parámetros!$B$9</f>
        <v>48000</v>
      </c>
      <c r="M13" s="25">
        <f>+M12*Parámetros!$B$9</f>
        <v>48000</v>
      </c>
      <c r="N13" s="25">
        <f>+N12*Parámetros!$B$9</f>
        <v>48000</v>
      </c>
      <c r="O13" s="25">
        <f>+O12*Parámetros!$B$9</f>
        <v>48000</v>
      </c>
      <c r="P13" s="25">
        <f>+MAX(0,O8-O9)</f>
        <v>0</v>
      </c>
      <c r="Q13" s="25">
        <f t="shared" ref="Q13:AU13" si="10">+MAX(0,P8-P9)</f>
        <v>0</v>
      </c>
      <c r="R13" s="25">
        <f t="shared" si="10"/>
        <v>179975.35836622748</v>
      </c>
      <c r="S13" s="25">
        <f t="shared" si="10"/>
        <v>23502.238155345316</v>
      </c>
      <c r="T13" s="25">
        <f t="shared" si="10"/>
        <v>71245.095128601417</v>
      </c>
      <c r="U13" s="25">
        <f t="shared" si="10"/>
        <v>63173.034682394995</v>
      </c>
      <c r="V13" s="25">
        <f t="shared" si="10"/>
        <v>213615.94226381712</v>
      </c>
      <c r="W13" s="25">
        <f t="shared" si="10"/>
        <v>18992.812506742775</v>
      </c>
      <c r="X13" s="25">
        <f t="shared" si="10"/>
        <v>181152.20271175785</v>
      </c>
      <c r="Y13" s="25">
        <f t="shared" si="10"/>
        <v>21462.477009983151</v>
      </c>
      <c r="Z13" s="25">
        <f t="shared" si="10"/>
        <v>3460.681811185379</v>
      </c>
      <c r="AA13" s="25">
        <f t="shared" si="10"/>
        <v>183508.8222577186</v>
      </c>
      <c r="AB13" s="25">
        <f t="shared" si="10"/>
        <v>137199.97064242448</v>
      </c>
      <c r="AC13" s="25">
        <f t="shared" si="10"/>
        <v>0</v>
      </c>
      <c r="AD13" s="25">
        <f t="shared" si="10"/>
        <v>66132.894278455991</v>
      </c>
      <c r="AE13" s="25">
        <f t="shared" si="10"/>
        <v>253023.87519856053</v>
      </c>
      <c r="AF13" s="25">
        <f t="shared" si="10"/>
        <v>109193.80706683511</v>
      </c>
      <c r="AG13" s="25">
        <f t="shared" si="10"/>
        <v>9582.2577240535757</v>
      </c>
      <c r="AH13" s="25">
        <f t="shared" si="10"/>
        <v>103922.08572952566</v>
      </c>
      <c r="AI13" s="25">
        <f t="shared" si="10"/>
        <v>180268.39186256833</v>
      </c>
      <c r="AJ13" s="25">
        <f t="shared" si="10"/>
        <v>69801.122517897864</v>
      </c>
      <c r="AK13" s="25">
        <f t="shared" si="10"/>
        <v>7365.9139868161874</v>
      </c>
      <c r="AL13" s="25">
        <f t="shared" si="10"/>
        <v>56487.152639488922</v>
      </c>
      <c r="AM13" s="25">
        <f t="shared" si="10"/>
        <v>269048.7689251338</v>
      </c>
      <c r="AN13" s="25">
        <f t="shared" si="10"/>
        <v>108806.94618365413</v>
      </c>
      <c r="AO13" s="25">
        <f t="shared" si="10"/>
        <v>226247.52322835522</v>
      </c>
      <c r="AP13" s="25">
        <f t="shared" si="10"/>
        <v>0</v>
      </c>
      <c r="AQ13" s="25">
        <f t="shared" si="10"/>
        <v>59213.374366467004</v>
      </c>
      <c r="AR13" s="25">
        <f t="shared" si="10"/>
        <v>329254.87186790328</v>
      </c>
      <c r="AS13" s="25">
        <f t="shared" si="10"/>
        <v>92915.24125382374</v>
      </c>
      <c r="AT13" s="25">
        <f>+MAX(0,AS8-AS9)</f>
        <v>172778.53288112301</v>
      </c>
      <c r="AU13" s="25">
        <f t="shared" si="10"/>
        <v>120976.33156362583</v>
      </c>
      <c r="AV13" s="25">
        <f t="shared" ref="AV13" si="11">+MAX(0,AU8-AU9)</f>
        <v>0</v>
      </c>
      <c r="AW13" s="25">
        <f t="shared" ref="AW13" si="12">+MAX(0,AV8-AV9)</f>
        <v>182357.19933621318</v>
      </c>
      <c r="AX13" s="25">
        <f t="shared" ref="AX13" si="13">+MAX(0,AW8-AW9)</f>
        <v>0</v>
      </c>
      <c r="AY13" s="25">
        <f t="shared" ref="AY13" si="14">+MAX(0,AX8-AX9)</f>
        <v>0</v>
      </c>
      <c r="AZ13" s="25">
        <f t="shared" ref="AZ13" si="15">+MAX(0,AY8-AY9)</f>
        <v>242376.17432739213</v>
      </c>
      <c r="BA13" s="25">
        <f t="shared" ref="BA13" si="16">+MAX(0,AZ8-AZ9)</f>
        <v>0</v>
      </c>
      <c r="BB13" s="25">
        <f t="shared" ref="BB13" si="17">+MAX(0,BA8-BA9)</f>
        <v>0</v>
      </c>
      <c r="BC13" s="25">
        <f t="shared" ref="BC13" si="18">+MAX(0,BB8-BB9)</f>
        <v>233819.92984465969</v>
      </c>
      <c r="BD13" s="25">
        <f t="shared" ref="BD13" si="19">+MAX(0,BC8-BC9)</f>
        <v>217452.7711978578</v>
      </c>
      <c r="BE13" s="25">
        <f t="shared" ref="BE13" si="20">+MAX(0,BD8-BD9)</f>
        <v>0</v>
      </c>
      <c r="BF13" s="25">
        <f t="shared" ref="BF13" si="21">+MAX(0,BE8-BE9)</f>
        <v>0</v>
      </c>
      <c r="BG13" s="25">
        <f t="shared" ref="BG13" si="22">+MAX(0,BF8-BF9)</f>
        <v>242355.17432739213</v>
      </c>
      <c r="BH13" s="25">
        <f t="shared" ref="BH13" si="23">+MAX(0,BG8-BG9)</f>
        <v>0</v>
      </c>
      <c r="BI13" s="25">
        <f t="shared" ref="BI13" si="24">+MAX(0,BH8-BH9)</f>
        <v>0</v>
      </c>
      <c r="BJ13" s="25">
        <f t="shared" ref="BJ13" si="25">+MAX(0,BI8-BI9)</f>
        <v>233798.92984465969</v>
      </c>
      <c r="BK13" s="25">
        <f t="shared" ref="BK13" si="26">+MAX(0,BJ8-BJ9)</f>
        <v>2809.1309288839111</v>
      </c>
      <c r="BL13" s="25">
        <f t="shared" ref="BL13" si="27">+MAX(0,BK8-BK9)</f>
        <v>98877.137082312431</v>
      </c>
      <c r="BM13" s="25">
        <f t="shared" ref="BM13" si="28">+MAX(0,BL8-BL9)</f>
        <v>54383.297252439719</v>
      </c>
      <c r="BN13" s="25">
        <f t="shared" ref="BN13" si="29">+MAX(0,BM8-BM9)</f>
        <v>107935.33365418209</v>
      </c>
      <c r="BO13" s="25">
        <f t="shared" ref="BO13" si="30">+MAX(0,BN8-BN9)</f>
        <v>97970.59434151859</v>
      </c>
      <c r="BP13" s="25">
        <f t="shared" ref="BP13" si="31">+MAX(0,BO8-BO9)</f>
        <v>76126.681872482761</v>
      </c>
      <c r="BQ13" s="25">
        <f t="shared" ref="BQ13" si="32">+MAX(0,BP8-BP9)</f>
        <v>71106.900692878116</v>
      </c>
      <c r="BR13" s="25">
        <f t="shared" ref="BR13" si="33">+MAX(0,BQ8-BQ9)</f>
        <v>263903.42797957954</v>
      </c>
      <c r="BS13" s="25">
        <f t="shared" ref="BS13" si="34">+MAX(0,BR8-BR9)</f>
        <v>23473.238155345316</v>
      </c>
      <c r="BT13" s="25">
        <f t="shared" ref="BT13" si="35">+MAX(0,BS8-BS9)</f>
        <v>71215.095128601417</v>
      </c>
      <c r="BU13" s="25">
        <f t="shared" ref="BU13" si="36">+MAX(0,BT8-BT9)</f>
        <v>63142.034682394995</v>
      </c>
      <c r="BV13" s="25">
        <f t="shared" ref="BV13" si="37">+MAX(0,BU8-BU9)</f>
        <v>213583.94226381712</v>
      </c>
      <c r="BW13" s="25">
        <f t="shared" ref="BW13" si="38">+MAX(0,BV8-BV9)</f>
        <v>18959.812506742775</v>
      </c>
      <c r="BX13" s="25">
        <f t="shared" ref="BX13" si="39">+MAX(0,BW8-BW9)</f>
        <v>181118.20271175785</v>
      </c>
      <c r="BY13" s="25">
        <f t="shared" ref="BY13" si="40">+MAX(0,BX8-BX9)</f>
        <v>21427.477009983151</v>
      </c>
      <c r="BZ13" s="25">
        <f t="shared" ref="BZ13" si="41">+MAX(0,BY8-BY9)</f>
        <v>3424.681811185379</v>
      </c>
      <c r="CA13" s="25">
        <f t="shared" ref="CA13" si="42">+MAX(0,BZ8-BZ9)</f>
        <v>183471.8222577186</v>
      </c>
      <c r="CB13" s="25">
        <f t="shared" ref="CB13" si="43">+MAX(0,CA8-CA9)</f>
        <v>137161.97064242448</v>
      </c>
      <c r="CC13" s="25">
        <f t="shared" ref="CC13" si="44">+MAX(0,CB8-CB9)</f>
        <v>0</v>
      </c>
      <c r="CD13" s="25">
        <f t="shared" ref="CD13" si="45">+MAX(0,CC8-CC9)</f>
        <v>66053.894278455991</v>
      </c>
      <c r="CE13" s="25">
        <f t="shared" ref="CE13" si="46">+MAX(0,CD8-CD9)</f>
        <v>252982.87519856053</v>
      </c>
      <c r="CF13" s="25">
        <f t="shared" ref="CF13" si="47">+MAX(0,CE8-CE9)</f>
        <v>109151.80706683511</v>
      </c>
      <c r="CG13" s="25">
        <f t="shared" ref="CG13" si="48">+MAX(0,CF8-CF9)</f>
        <v>9539.2577240535757</v>
      </c>
      <c r="CH13" s="25">
        <f t="shared" ref="CH13" si="49">+MAX(0,CG8-CG9)</f>
        <v>103878.08572952566</v>
      </c>
      <c r="CI13" s="25">
        <f t="shared" ref="CI13" si="50">+MAX(0,CH8-CH9)</f>
        <v>180223.39186256833</v>
      </c>
      <c r="CJ13" s="25">
        <f t="shared" ref="CJ13" si="51">+MAX(0,CI8-CI9)</f>
        <v>69755.122517897864</v>
      </c>
      <c r="CK13" s="25">
        <f t="shared" ref="CK13" si="52">+MAX(0,CJ8-CJ9)</f>
        <v>7318.9139868161874</v>
      </c>
      <c r="CL13" s="25">
        <f t="shared" ref="CL13" si="53">+MAX(0,CK8-CK9)</f>
        <v>56439.152639488922</v>
      </c>
      <c r="CM13" s="25">
        <f t="shared" ref="CM13" si="54">+MAX(0,CL8-CL9)</f>
        <v>268999.7689251338</v>
      </c>
      <c r="CN13" s="25">
        <f t="shared" ref="CN13" si="55">+MAX(0,CM8-CM9)</f>
        <v>108756.94618365413</v>
      </c>
      <c r="CO13" s="25">
        <f t="shared" ref="CO13" si="56">+MAX(0,CN8-CN9)</f>
        <v>226196.52322835522</v>
      </c>
      <c r="CP13" s="25">
        <f t="shared" ref="CP13" si="57">+MAX(0,CO8-CO9)</f>
        <v>0</v>
      </c>
      <c r="CQ13" s="25">
        <f t="shared" ref="CQ13" si="58">+MAX(0,CP8-CP9)</f>
        <v>59108.374366467004</v>
      </c>
      <c r="CR13" s="25">
        <f t="shared" ref="CR13" si="59">+MAX(0,CQ8-CQ9)</f>
        <v>329200.87186790328</v>
      </c>
      <c r="CS13" s="25">
        <f t="shared" ref="CS13" si="60">+MAX(0,CR8-CR9)</f>
        <v>92860.24125382374</v>
      </c>
      <c r="CT13" s="25">
        <f t="shared" ref="CT13" si="61">+MAX(0,CS8-CS9)</f>
        <v>172722.53288112301</v>
      </c>
      <c r="CU13" s="25">
        <f t="shared" ref="CU13" si="62">+MAX(0,CT8-CT9)</f>
        <v>120919.33156362583</v>
      </c>
    </row>
    <row r="14" spans="1:99" outlineLevel="1" x14ac:dyDescent="0.25">
      <c r="A14" s="18" t="s">
        <v>19</v>
      </c>
      <c r="C14" s="25">
        <v>275000</v>
      </c>
      <c r="D14" s="25">
        <v>275000</v>
      </c>
      <c r="E14" s="25">
        <v>275000</v>
      </c>
      <c r="F14" s="25">
        <v>275000</v>
      </c>
      <c r="G14" s="25">
        <v>275000</v>
      </c>
      <c r="H14" s="25">
        <v>275000</v>
      </c>
      <c r="I14" s="25">
        <v>275000</v>
      </c>
      <c r="J14" s="25">
        <v>275000</v>
      </c>
      <c r="K14" s="25">
        <v>275000</v>
      </c>
      <c r="L14" s="25">
        <v>275000</v>
      </c>
      <c r="M14" s="25">
        <v>275000</v>
      </c>
      <c r="N14" s="25">
        <v>275000</v>
      </c>
      <c r="O14" s="25">
        <v>275000</v>
      </c>
      <c r="P14" s="25">
        <v>275000</v>
      </c>
      <c r="Q14" s="25">
        <v>275000</v>
      </c>
      <c r="R14" s="25">
        <v>275000</v>
      </c>
      <c r="S14" s="25">
        <v>275000</v>
      </c>
      <c r="T14" s="25">
        <v>275000</v>
      </c>
      <c r="U14" s="25">
        <v>275000</v>
      </c>
      <c r="V14" s="25">
        <v>275000</v>
      </c>
      <c r="W14" s="25">
        <v>275000</v>
      </c>
      <c r="X14" s="25">
        <v>275000</v>
      </c>
      <c r="Y14" s="25">
        <v>275000</v>
      </c>
      <c r="Z14" s="25">
        <v>275000</v>
      </c>
      <c r="AA14" s="25">
        <v>275000</v>
      </c>
      <c r="AB14" s="25">
        <v>275000</v>
      </c>
      <c r="AC14" s="25">
        <v>275000</v>
      </c>
      <c r="AD14" s="25">
        <v>275000</v>
      </c>
      <c r="AE14" s="25">
        <v>275000</v>
      </c>
      <c r="AF14" s="25">
        <v>275000</v>
      </c>
      <c r="AG14" s="25">
        <v>275000</v>
      </c>
      <c r="AH14" s="25">
        <v>275000</v>
      </c>
      <c r="AI14" s="25">
        <v>275000</v>
      </c>
      <c r="AJ14" s="25">
        <v>275000</v>
      </c>
      <c r="AK14" s="25">
        <v>275000</v>
      </c>
      <c r="AL14" s="25">
        <v>275000</v>
      </c>
      <c r="AM14" s="25">
        <v>275000</v>
      </c>
      <c r="AN14" s="25">
        <v>275000</v>
      </c>
      <c r="AO14" s="25">
        <v>275000</v>
      </c>
      <c r="AP14" s="25">
        <v>275000</v>
      </c>
      <c r="AQ14" s="25">
        <v>275000</v>
      </c>
      <c r="AR14" s="25">
        <v>275000</v>
      </c>
      <c r="AS14" s="25">
        <v>275000</v>
      </c>
      <c r="AT14" s="25">
        <v>275000</v>
      </c>
      <c r="AU14" s="25">
        <v>275000</v>
      </c>
      <c r="AV14" s="25">
        <v>275001</v>
      </c>
      <c r="AW14" s="25">
        <v>275002</v>
      </c>
      <c r="AX14" s="25">
        <v>275003</v>
      </c>
      <c r="AY14" s="25">
        <v>275004</v>
      </c>
      <c r="AZ14" s="25">
        <v>275005</v>
      </c>
      <c r="BA14" s="25">
        <v>275006</v>
      </c>
      <c r="BB14" s="25">
        <v>275007</v>
      </c>
      <c r="BC14" s="25">
        <v>275008</v>
      </c>
      <c r="BD14" s="25">
        <v>275009</v>
      </c>
      <c r="BE14" s="25">
        <v>275010</v>
      </c>
      <c r="BF14" s="25">
        <v>275011</v>
      </c>
      <c r="BG14" s="25">
        <v>275012</v>
      </c>
      <c r="BH14" s="25">
        <v>275013</v>
      </c>
      <c r="BI14" s="25">
        <v>275014</v>
      </c>
      <c r="BJ14" s="25">
        <v>275015</v>
      </c>
      <c r="BK14" s="25">
        <v>275016</v>
      </c>
      <c r="BL14" s="25">
        <v>275017</v>
      </c>
      <c r="BM14" s="25">
        <v>275018</v>
      </c>
      <c r="BN14" s="25">
        <v>275019</v>
      </c>
      <c r="BO14" s="25">
        <v>275020</v>
      </c>
      <c r="BP14" s="25">
        <v>275021</v>
      </c>
      <c r="BQ14" s="25">
        <v>275022</v>
      </c>
      <c r="BR14" s="25">
        <v>275023</v>
      </c>
      <c r="BS14" s="25">
        <v>275024</v>
      </c>
      <c r="BT14" s="25">
        <v>275025</v>
      </c>
      <c r="BU14" s="25">
        <v>275026</v>
      </c>
      <c r="BV14" s="25">
        <v>275027</v>
      </c>
      <c r="BW14" s="25">
        <v>275028</v>
      </c>
      <c r="BX14" s="25">
        <v>275029</v>
      </c>
      <c r="BY14" s="25">
        <v>275030</v>
      </c>
      <c r="BZ14" s="25">
        <v>275031</v>
      </c>
      <c r="CA14" s="25">
        <v>275032</v>
      </c>
      <c r="CB14" s="25">
        <v>275033</v>
      </c>
      <c r="CC14" s="25">
        <v>275034</v>
      </c>
      <c r="CD14" s="25">
        <v>275035</v>
      </c>
      <c r="CE14" s="25">
        <v>275036</v>
      </c>
      <c r="CF14" s="25">
        <v>275037</v>
      </c>
      <c r="CG14" s="25">
        <v>275038</v>
      </c>
      <c r="CH14" s="25">
        <v>275039</v>
      </c>
      <c r="CI14" s="25">
        <v>275040</v>
      </c>
      <c r="CJ14" s="25">
        <v>275041</v>
      </c>
      <c r="CK14" s="25">
        <v>275042</v>
      </c>
      <c r="CL14" s="25">
        <v>275043</v>
      </c>
      <c r="CM14" s="25">
        <v>275044</v>
      </c>
      <c r="CN14" s="25">
        <v>275045</v>
      </c>
      <c r="CO14" s="25">
        <v>275046</v>
      </c>
      <c r="CP14" s="25">
        <v>275047</v>
      </c>
      <c r="CQ14" s="25">
        <v>275048</v>
      </c>
      <c r="CR14" s="25">
        <v>275049</v>
      </c>
      <c r="CS14" s="25">
        <v>275050</v>
      </c>
      <c r="CT14" s="25">
        <v>275051</v>
      </c>
      <c r="CU14" s="25">
        <v>275052</v>
      </c>
    </row>
    <row r="15" spans="1:99" outlineLevel="1" x14ac:dyDescent="0.25">
      <c r="A15" s="18" t="s">
        <v>103</v>
      </c>
      <c r="C15" s="13">
        <f>+(C5*C25)+(C6*C26)</f>
        <v>2016411677.1128325</v>
      </c>
      <c r="D15" s="13">
        <f t="shared" ref="D15:AT15" si="63">+(D5*D25)+(D6*D26)</f>
        <v>1816291878.6714866</v>
      </c>
      <c r="E15" s="13">
        <f t="shared" si="63"/>
        <v>1782515757.6199381</v>
      </c>
      <c r="F15" s="13">
        <f t="shared" si="63"/>
        <v>1921978912.8999729</v>
      </c>
      <c r="G15" s="13">
        <f t="shared" si="63"/>
        <v>1684721487.9884229</v>
      </c>
      <c r="H15" s="13">
        <f t="shared" si="63"/>
        <v>1723855853.0975051</v>
      </c>
      <c r="I15" s="13">
        <f t="shared" si="63"/>
        <v>1878106835.5537665</v>
      </c>
      <c r="J15" s="13">
        <f t="shared" si="63"/>
        <v>1794347457.2173986</v>
      </c>
      <c r="K15" s="13">
        <f t="shared" si="63"/>
        <v>1792341681.1820009</v>
      </c>
      <c r="L15" s="13">
        <f t="shared" si="63"/>
        <v>1758235784.2936139</v>
      </c>
      <c r="M15" s="13">
        <f>+(M5*M25)+(M6*M26)</f>
        <v>1766837545.9957662</v>
      </c>
      <c r="N15" s="13">
        <f t="shared" si="63"/>
        <v>1766478087.7399061</v>
      </c>
      <c r="O15" s="13">
        <f t="shared" si="63"/>
        <v>1750371071.1618824</v>
      </c>
      <c r="P15" s="13">
        <f t="shared" si="63"/>
        <v>1736449055.3811502</v>
      </c>
      <c r="Q15" s="13">
        <f t="shared" si="63"/>
        <v>1858742887.2458014</v>
      </c>
      <c r="R15" s="13">
        <f t="shared" si="63"/>
        <v>1824098568.0558715</v>
      </c>
      <c r="S15" s="13">
        <f t="shared" si="63"/>
        <v>1805304002.8366885</v>
      </c>
      <c r="T15" s="13">
        <f t="shared" si="63"/>
        <v>1788648264.3095822</v>
      </c>
      <c r="U15" s="13">
        <f t="shared" si="63"/>
        <v>1888281411.2070665</v>
      </c>
      <c r="V15" s="13">
        <f t="shared" si="63"/>
        <v>1835450480.1973155</v>
      </c>
      <c r="W15" s="13">
        <f t="shared" si="63"/>
        <v>1903415254.3111162</v>
      </c>
      <c r="X15" s="13">
        <f t="shared" si="63"/>
        <v>1842997806.886322</v>
      </c>
      <c r="Y15" s="13">
        <f t="shared" si="63"/>
        <v>1769703859.3569794</v>
      </c>
      <c r="Z15" s="13">
        <f t="shared" si="63"/>
        <v>1850547617.8419571</v>
      </c>
      <c r="AA15" s="13">
        <f t="shared" si="63"/>
        <v>1889050306.1981344</v>
      </c>
      <c r="AB15" s="13">
        <f t="shared" si="63"/>
        <v>1781167392.1438403</v>
      </c>
      <c r="AC15" s="13">
        <f t="shared" si="63"/>
        <v>1794011494.169158</v>
      </c>
      <c r="AD15" s="13">
        <f t="shared" si="63"/>
        <v>1931463964.224</v>
      </c>
      <c r="AE15" s="13">
        <f t="shared" si="63"/>
        <v>1934304511.7979844</v>
      </c>
      <c r="AF15" s="13">
        <f t="shared" si="63"/>
        <v>1853053543.4298186</v>
      </c>
      <c r="AG15" s="13">
        <f t="shared" si="63"/>
        <v>1860221713.4811616</v>
      </c>
      <c r="AH15" s="13">
        <f t="shared" si="63"/>
        <v>1929576475.8127971</v>
      </c>
      <c r="AI15" s="13">
        <f t="shared" si="63"/>
        <v>1898539382.3353393</v>
      </c>
      <c r="AJ15" s="13">
        <f t="shared" si="63"/>
        <v>1820144927.7114503</v>
      </c>
      <c r="AK15" s="13">
        <f t="shared" si="63"/>
        <v>1793196384.8161895</v>
      </c>
      <c r="AL15" s="13">
        <f t="shared" si="63"/>
        <v>1945061163.2507579</v>
      </c>
      <c r="AM15" s="13">
        <f t="shared" si="63"/>
        <v>1943845571.4949758</v>
      </c>
      <c r="AN15" s="13">
        <f t="shared" si="63"/>
        <v>2039154269.4991167</v>
      </c>
      <c r="AO15" s="13">
        <f t="shared" si="63"/>
        <v>1879177819.9544125</v>
      </c>
      <c r="AP15" s="13">
        <f t="shared" si="63"/>
        <v>1901530224.8621969</v>
      </c>
      <c r="AQ15" s="13">
        <f t="shared" si="63"/>
        <v>2087712603.9070833</v>
      </c>
      <c r="AR15" s="13">
        <f t="shared" si="63"/>
        <v>2052755449.9548182</v>
      </c>
      <c r="AS15" s="13">
        <f t="shared" si="63"/>
        <v>2088475050.4670482</v>
      </c>
      <c r="AT15" s="13">
        <f t="shared" si="63"/>
        <v>2076430880.6963892</v>
      </c>
      <c r="AU15" s="13">
        <f>+(AU5*AU25)+(AU6*AU26)</f>
        <v>1866986428.0932946</v>
      </c>
      <c r="AV15" s="13">
        <f t="shared" ref="AV15:CU15" si="64">+(AV5*AV25)+(AV6*AV26)</f>
        <v>2036565400.2413712</v>
      </c>
      <c r="AW15" s="13">
        <f t="shared" si="64"/>
        <v>1851946782.4435282</v>
      </c>
      <c r="AX15" s="13">
        <f t="shared" si="64"/>
        <v>1826246895.2820287</v>
      </c>
      <c r="AY15" s="13">
        <f t="shared" si="64"/>
        <v>1979732015.5664363</v>
      </c>
      <c r="AZ15" s="13">
        <f t="shared" si="64"/>
        <v>1725165427.2377017</v>
      </c>
      <c r="BA15" s="13">
        <f t="shared" si="64"/>
        <v>1775884367.6587489</v>
      </c>
      <c r="BB15" s="13">
        <f t="shared" si="64"/>
        <v>1949285344.13223</v>
      </c>
      <c r="BC15" s="13">
        <f t="shared" si="64"/>
        <v>2036620657.2567766</v>
      </c>
      <c r="BD15" s="13">
        <f t="shared" si="64"/>
        <v>1851974324.4439263</v>
      </c>
      <c r="BE15" s="13">
        <f t="shared" si="64"/>
        <v>1826272804.2810035</v>
      </c>
      <c r="BF15" s="13">
        <f t="shared" si="64"/>
        <v>1979767675.0886962</v>
      </c>
      <c r="BG15" s="13">
        <f t="shared" si="64"/>
        <v>1725174641.8977318</v>
      </c>
      <c r="BH15" s="13">
        <f t="shared" si="64"/>
        <v>1775895560.583905</v>
      </c>
      <c r="BI15" s="13">
        <f t="shared" si="64"/>
        <v>1949303300.9178557</v>
      </c>
      <c r="BJ15" s="13">
        <f t="shared" si="64"/>
        <v>1859770197.4666567</v>
      </c>
      <c r="BK15" s="13">
        <f t="shared" si="64"/>
        <v>1862185018.0449033</v>
      </c>
      <c r="BL15" s="13">
        <f t="shared" si="64"/>
        <v>1827593603.0067794</v>
      </c>
      <c r="BM15" s="13">
        <f t="shared" si="64"/>
        <v>1842070810.5253577</v>
      </c>
      <c r="BN15" s="13">
        <f t="shared" si="64"/>
        <v>1846269936.7391653</v>
      </c>
      <c r="BO15" s="13">
        <f t="shared" si="64"/>
        <v>1831870437.3127165</v>
      </c>
      <c r="BP15" s="13">
        <f t="shared" si="64"/>
        <v>1815392288.9242206</v>
      </c>
      <c r="BQ15" s="13">
        <f t="shared" si="64"/>
        <v>1960132836.0155935</v>
      </c>
      <c r="BR15" s="13">
        <f t="shared" si="64"/>
        <v>1886083137.1176884</v>
      </c>
      <c r="BS15" s="13">
        <f t="shared" si="64"/>
        <v>1861951390.0827394</v>
      </c>
      <c r="BT15" s="13">
        <f t="shared" si="64"/>
        <v>1834615576.8183217</v>
      </c>
      <c r="BU15" s="13">
        <f t="shared" si="64"/>
        <v>1935149583.7896943</v>
      </c>
      <c r="BV15" s="13">
        <f t="shared" si="64"/>
        <v>1860952219.5942109</v>
      </c>
      <c r="BW15" s="13">
        <f t="shared" si="64"/>
        <v>1930973455.48314</v>
      </c>
      <c r="BX15" s="13">
        <f t="shared" si="64"/>
        <v>1859407314.8395295</v>
      </c>
      <c r="BY15" s="13">
        <f t="shared" si="64"/>
        <v>1783231213.3078752</v>
      </c>
      <c r="BZ15" s="13">
        <f t="shared" si="64"/>
        <v>1866296884.6518083</v>
      </c>
      <c r="CA15" s="13">
        <f t="shared" si="64"/>
        <v>1899337470.2888687</v>
      </c>
      <c r="CB15" s="13">
        <f t="shared" si="64"/>
        <v>1787352521.0102367</v>
      </c>
      <c r="CC15" s="13">
        <f t="shared" si="64"/>
        <v>1800363789.8867579</v>
      </c>
      <c r="CD15" s="13">
        <f t="shared" si="64"/>
        <v>1938261801.8226902</v>
      </c>
      <c r="CE15" s="13">
        <f t="shared" si="64"/>
        <v>1937944013.6597946</v>
      </c>
      <c r="CF15" s="13">
        <f t="shared" si="64"/>
        <v>1855591544.729723</v>
      </c>
      <c r="CG15" s="13">
        <f t="shared" si="64"/>
        <v>1862739577.2899504</v>
      </c>
      <c r="CH15" s="13">
        <f t="shared" si="64"/>
        <v>1931775676.3534741</v>
      </c>
      <c r="CI15" s="13">
        <f t="shared" si="64"/>
        <v>1899924305.9058545</v>
      </c>
      <c r="CJ15" s="13">
        <f t="shared" si="64"/>
        <v>1821176370.3326125</v>
      </c>
      <c r="CK15" s="13">
        <f t="shared" si="64"/>
        <v>1794153892.6377997</v>
      </c>
      <c r="CL15" s="13">
        <f t="shared" si="64"/>
        <v>1946142393.3086948</v>
      </c>
      <c r="CM15" s="13">
        <f t="shared" si="64"/>
        <v>1944378850.5776892</v>
      </c>
      <c r="CN15" s="13">
        <f t="shared" si="64"/>
        <v>2039638128.1307049</v>
      </c>
      <c r="CO15" s="13">
        <f t="shared" si="64"/>
        <v>1879403802.3600836</v>
      </c>
      <c r="CP15" s="13">
        <f t="shared" si="64"/>
        <v>1901765832.7877407</v>
      </c>
      <c r="CQ15" s="13">
        <f t="shared" si="64"/>
        <v>2087990302.780808</v>
      </c>
      <c r="CR15" s="13">
        <f t="shared" si="64"/>
        <v>2052867278.1415262</v>
      </c>
      <c r="CS15" s="13">
        <f t="shared" si="64"/>
        <v>2088569034.0060711</v>
      </c>
      <c r="CT15" s="13">
        <f t="shared" si="64"/>
        <v>2076485379.9730005</v>
      </c>
      <c r="CU15" s="13">
        <f t="shared" si="64"/>
        <v>1866997655.4341135</v>
      </c>
    </row>
    <row r="16" spans="1:99" outlineLevel="1" x14ac:dyDescent="0.25">
      <c r="A16" s="18" t="s">
        <v>29</v>
      </c>
      <c r="B16" s="13">
        <f>+B9*B25</f>
        <v>6453540000</v>
      </c>
      <c r="C16" s="14">
        <f>+C9*C25</f>
        <v>6046289389.2918262</v>
      </c>
      <c r="D16" s="14">
        <f t="shared" ref="D16:AT16" si="65">+D9*D25</f>
        <v>6138411476.7975931</v>
      </c>
      <c r="E16" s="14">
        <f t="shared" si="65"/>
        <v>6269894126.242362</v>
      </c>
      <c r="F16" s="14">
        <f t="shared" si="65"/>
        <v>5653915054.6509838</v>
      </c>
      <c r="G16" s="14">
        <f t="shared" si="65"/>
        <v>5580377222.5771265</v>
      </c>
      <c r="H16" s="14">
        <f t="shared" si="65"/>
        <v>5568988228.3798151</v>
      </c>
      <c r="I16" s="14">
        <f t="shared" si="65"/>
        <v>4997144584.788291</v>
      </c>
      <c r="J16" s="14">
        <f t="shared" si="65"/>
        <v>4711319174.4922562</v>
      </c>
      <c r="K16" s="14">
        <f t="shared" si="65"/>
        <v>4427486526.8157148</v>
      </c>
      <c r="L16" s="14">
        <f t="shared" si="65"/>
        <v>4178041080.461163</v>
      </c>
      <c r="M16" s="14">
        <f t="shared" si="65"/>
        <v>3919903223.4516759</v>
      </c>
      <c r="N16" s="14">
        <f t="shared" si="65"/>
        <v>3662106185.5383325</v>
      </c>
      <c r="O16" s="14">
        <f t="shared" si="65"/>
        <v>3420548918.5261617</v>
      </c>
      <c r="P16" s="14">
        <f t="shared" si="65"/>
        <v>2990349849.3878675</v>
      </c>
      <c r="Q16" s="14">
        <f t="shared" si="65"/>
        <v>2437856967.3009949</v>
      </c>
      <c r="R16" s="14">
        <f t="shared" si="65"/>
        <v>2986027091.6909075</v>
      </c>
      <c r="S16" s="14">
        <f t="shared" si="65"/>
        <v>2625289724.4321909</v>
      </c>
      <c r="T16" s="14">
        <f t="shared" si="65"/>
        <v>2561724752.8778925</v>
      </c>
      <c r="U16" s="14">
        <f t="shared" si="65"/>
        <v>2351924477.4988685</v>
      </c>
      <c r="V16" s="14">
        <f t="shared" si="65"/>
        <v>3070694017.1429968</v>
      </c>
      <c r="W16" s="14">
        <f t="shared" si="65"/>
        <v>2584244332.641727</v>
      </c>
      <c r="X16" s="14">
        <f t="shared" si="65"/>
        <v>3100370139.3683815</v>
      </c>
      <c r="Y16" s="14">
        <f t="shared" si="65"/>
        <v>2761329297.9857392</v>
      </c>
      <c r="Z16" s="14">
        <f t="shared" si="65"/>
        <v>2237130931.1190162</v>
      </c>
      <c r="AA16" s="14">
        <f t="shared" si="65"/>
        <v>2719201645.5717282</v>
      </c>
      <c r="AB16" s="14">
        <f t="shared" si="65"/>
        <v>3037806306.8877892</v>
      </c>
      <c r="AC16" s="14">
        <f t="shared" si="65"/>
        <v>2550044812.7186713</v>
      </c>
      <c r="AD16" s="14">
        <f t="shared" si="65"/>
        <v>2307621192.7572079</v>
      </c>
      <c r="AE16" s="14">
        <f t="shared" si="65"/>
        <v>3142162319.0398006</v>
      </c>
      <c r="AF16" s="14">
        <f t="shared" si="65"/>
        <v>3225809926.545836</v>
      </c>
      <c r="AG16" s="14">
        <f t="shared" si="65"/>
        <v>2727161312.7196155</v>
      </c>
      <c r="AH16" s="14">
        <f t="shared" si="65"/>
        <v>2703892218.1179943</v>
      </c>
      <c r="AI16" s="14">
        <f t="shared" si="65"/>
        <v>3152090193.7685709</v>
      </c>
      <c r="AJ16" s="14">
        <f t="shared" si="65"/>
        <v>3040971516.3189068</v>
      </c>
      <c r="AK16" s="14">
        <f t="shared" si="65"/>
        <v>2596528328.3085623</v>
      </c>
      <c r="AL16" s="14">
        <f t="shared" si="65"/>
        <v>2283721893.3787575</v>
      </c>
      <c r="AM16" s="14">
        <f t="shared" si="65"/>
        <v>3198543461.2543144</v>
      </c>
      <c r="AN16" s="14">
        <f t="shared" si="65"/>
        <v>3093372349.9919229</v>
      </c>
      <c r="AO16" s="14">
        <f t="shared" si="65"/>
        <v>3825581387.0340943</v>
      </c>
      <c r="AP16" s="14">
        <f t="shared" si="65"/>
        <v>3230301162.1718969</v>
      </c>
      <c r="AQ16" s="14">
        <f t="shared" si="65"/>
        <v>2790426825.7229218</v>
      </c>
      <c r="AR16" s="14">
        <f t="shared" si="65"/>
        <v>3943213660.0866199</v>
      </c>
      <c r="AS16" s="14">
        <f t="shared" si="65"/>
        <v>3696948280.4428387</v>
      </c>
      <c r="AT16" s="14">
        <f t="shared" si="65"/>
        <v>3923390206.5217137</v>
      </c>
      <c r="AU16" s="14">
        <f>+AU9*AU25</f>
        <v>4060458571.8081346</v>
      </c>
      <c r="AV16" s="14">
        <f t="shared" ref="AV16:CU16" si="66">+AV9*AV25</f>
        <v>3330147921.5667634</v>
      </c>
      <c r="AW16" s="14">
        <f t="shared" si="66"/>
        <v>3836314083.2065544</v>
      </c>
      <c r="AX16" s="14">
        <f t="shared" si="66"/>
        <v>3316331437.9245257</v>
      </c>
      <c r="AY16" s="14">
        <f t="shared" si="66"/>
        <v>2642868422.3580894</v>
      </c>
      <c r="AZ16" s="14">
        <f t="shared" si="66"/>
        <v>3622015946.069943</v>
      </c>
      <c r="BA16" s="14">
        <f t="shared" si="66"/>
        <v>3152410078.4111938</v>
      </c>
      <c r="BB16" s="14">
        <f t="shared" si="66"/>
        <v>2509407984.2789636</v>
      </c>
      <c r="BC16" s="14">
        <f t="shared" si="66"/>
        <v>3127764741.2798791</v>
      </c>
      <c r="BD16" s="14">
        <f t="shared" si="66"/>
        <v>3836355926.0660295</v>
      </c>
      <c r="BE16" s="14">
        <f t="shared" si="66"/>
        <v>3316380621.7850261</v>
      </c>
      <c r="BF16" s="14">
        <f t="shared" si="66"/>
        <v>2642915196.6963296</v>
      </c>
      <c r="BG16" s="14">
        <f t="shared" si="66"/>
        <v>3621955356.5156975</v>
      </c>
      <c r="BH16" s="14">
        <f t="shared" si="66"/>
        <v>3152371545.9317923</v>
      </c>
      <c r="BI16" s="14">
        <f t="shared" si="66"/>
        <v>2509384745.0139365</v>
      </c>
      <c r="BJ16" s="14">
        <f t="shared" si="66"/>
        <v>3304490732.5782647</v>
      </c>
      <c r="BK16" s="14">
        <f t="shared" si="66"/>
        <v>2764834804.8466563</v>
      </c>
      <c r="BL16" s="14">
        <f t="shared" si="66"/>
        <v>2813896023.8247762</v>
      </c>
      <c r="BM16" s="14">
        <f t="shared" si="66"/>
        <v>2591843936.5405731</v>
      </c>
      <c r="BN16" s="14">
        <f t="shared" si="66"/>
        <v>2674485875.6914964</v>
      </c>
      <c r="BO16" s="14">
        <f t="shared" si="66"/>
        <v>2714055241.5730672</v>
      </c>
      <c r="BP16" s="14">
        <f t="shared" si="66"/>
        <v>2644111657.5717058</v>
      </c>
      <c r="BQ16" s="14">
        <f t="shared" si="66"/>
        <v>2400478204.5202556</v>
      </c>
      <c r="BR16" s="14">
        <f t="shared" si="66"/>
        <v>3342949838.161737</v>
      </c>
      <c r="BS16" s="14">
        <f t="shared" si="66"/>
        <v>2922756114.868618</v>
      </c>
      <c r="BT16" s="14">
        <f t="shared" si="66"/>
        <v>2805278040.1849442</v>
      </c>
      <c r="BU16" s="14">
        <f t="shared" si="66"/>
        <v>2540705295.4293656</v>
      </c>
      <c r="BV16" s="14">
        <f t="shared" si="66"/>
        <v>3218083672.2610393</v>
      </c>
      <c r="BW16" s="14">
        <f t="shared" si="66"/>
        <v>2702853427.6185551</v>
      </c>
      <c r="BX16" s="14">
        <f t="shared" si="66"/>
        <v>3194523740.4937735</v>
      </c>
      <c r="BY16" s="14">
        <f t="shared" si="66"/>
        <v>2841278721.0995278</v>
      </c>
      <c r="BZ16" s="14">
        <f t="shared" si="66"/>
        <v>2301132652.5797305</v>
      </c>
      <c r="CA16" s="14">
        <f t="shared" si="66"/>
        <v>2766462720.6840267</v>
      </c>
      <c r="CB16" s="14">
        <f t="shared" si="66"/>
        <v>3076667219.1020918</v>
      </c>
      <c r="CC16" s="14">
        <f t="shared" si="66"/>
        <v>2582714929.2153339</v>
      </c>
      <c r="CD16" s="14">
        <f t="shared" si="66"/>
        <v>2331868253.7059326</v>
      </c>
      <c r="CE16" s="14">
        <f t="shared" si="66"/>
        <v>3159550497.5540032</v>
      </c>
      <c r="CF16" s="14">
        <f t="shared" si="66"/>
        <v>3239972332.5549383</v>
      </c>
      <c r="CG16" s="14">
        <f t="shared" si="66"/>
        <v>2738685694.3716588</v>
      </c>
      <c r="CH16" s="14">
        <f t="shared" si="66"/>
        <v>2712514073.2193542</v>
      </c>
      <c r="CI16" s="14">
        <f t="shared" si="66"/>
        <v>3158558298.9727674</v>
      </c>
      <c r="CJ16" s="14">
        <f t="shared" si="66"/>
        <v>3046174227.0504766</v>
      </c>
      <c r="CK16" s="14">
        <f t="shared" si="66"/>
        <v>2600685330.4631767</v>
      </c>
      <c r="CL16" s="14">
        <f t="shared" si="66"/>
        <v>2286538221.5544448</v>
      </c>
      <c r="CM16" s="14">
        <f t="shared" si="66"/>
        <v>3200209043.8902788</v>
      </c>
      <c r="CN16" s="14">
        <f t="shared" si="66"/>
        <v>3094344732.7712474</v>
      </c>
      <c r="CO16" s="14">
        <f t="shared" si="66"/>
        <v>3826110977.8849864</v>
      </c>
      <c r="CP16" s="14">
        <f t="shared" si="66"/>
        <v>3230818395.0972452</v>
      </c>
      <c r="CQ16" s="14">
        <f t="shared" si="66"/>
        <v>2790243196.143012</v>
      </c>
      <c r="CR16" s="14">
        <f t="shared" si="66"/>
        <v>3942689298.5242724</v>
      </c>
      <c r="CS16" s="14">
        <f t="shared" si="66"/>
        <v>3696225636.3299122</v>
      </c>
      <c r="CT16" s="14">
        <f t="shared" si="66"/>
        <v>3922496076.3983717</v>
      </c>
      <c r="CU16" s="14">
        <f t="shared" si="66"/>
        <v>4059458125.5639982</v>
      </c>
    </row>
    <row r="17" spans="1:100" outlineLevel="1" x14ac:dyDescent="0.25">
      <c r="A17" s="18" t="s">
        <v>30</v>
      </c>
      <c r="B17" s="13">
        <f>+B10*B26</f>
        <v>940800000</v>
      </c>
      <c r="C17" s="14">
        <f>+C10*C26</f>
        <v>953450000</v>
      </c>
      <c r="D17" s="14">
        <f t="shared" ref="D17:AT17" si="67">+D10*D26</f>
        <v>948706250</v>
      </c>
      <c r="E17" s="14">
        <f t="shared" si="67"/>
        <v>950485156.25</v>
      </c>
      <c r="F17" s="14">
        <f t="shared" si="67"/>
        <v>949818066.40625</v>
      </c>
      <c r="G17" s="14">
        <f t="shared" si="67"/>
        <v>950068225.09765625</v>
      </c>
      <c r="H17" s="14">
        <f t="shared" si="67"/>
        <v>949974415.58837891</v>
      </c>
      <c r="I17" s="14">
        <f t="shared" si="67"/>
        <v>950009594.15435791</v>
      </c>
      <c r="J17" s="14">
        <f t="shared" si="67"/>
        <v>949996402.19211578</v>
      </c>
      <c r="K17" s="14">
        <f t="shared" si="67"/>
        <v>950001349.17795658</v>
      </c>
      <c r="L17" s="14">
        <f t="shared" si="67"/>
        <v>949999494.05826628</v>
      </c>
      <c r="M17" s="14">
        <f t="shared" si="67"/>
        <v>950000189.72815013</v>
      </c>
      <c r="N17" s="14">
        <f t="shared" si="67"/>
        <v>949999928.85194373</v>
      </c>
      <c r="O17" s="14">
        <f t="shared" si="67"/>
        <v>950000026.68052113</v>
      </c>
      <c r="P17" s="14">
        <f t="shared" si="67"/>
        <v>949999989.99480462</v>
      </c>
      <c r="Q17" s="14">
        <f t="shared" si="67"/>
        <v>950000003.75194836</v>
      </c>
      <c r="R17" s="14">
        <f t="shared" si="67"/>
        <v>949999998.59301937</v>
      </c>
      <c r="S17" s="14">
        <f t="shared" si="67"/>
        <v>950000000.52761769</v>
      </c>
      <c r="T17" s="14">
        <f t="shared" si="67"/>
        <v>949999999.80214322</v>
      </c>
      <c r="U17" s="14">
        <f t="shared" si="67"/>
        <v>950000000.07419634</v>
      </c>
      <c r="V17" s="14">
        <f t="shared" si="67"/>
        <v>949999999.97217643</v>
      </c>
      <c r="W17" s="14">
        <f t="shared" si="67"/>
        <v>950000000.01043391</v>
      </c>
      <c r="X17" s="14">
        <f t="shared" si="67"/>
        <v>949999999.99608731</v>
      </c>
      <c r="Y17" s="14">
        <f t="shared" si="67"/>
        <v>950000000.00146723</v>
      </c>
      <c r="Z17" s="14">
        <f t="shared" si="67"/>
        <v>949999999.99944973</v>
      </c>
      <c r="AA17" s="14">
        <f t="shared" si="67"/>
        <v>950000000.00020623</v>
      </c>
      <c r="AB17" s="14">
        <f t="shared" si="67"/>
        <v>949999999.99992275</v>
      </c>
      <c r="AC17" s="14">
        <f t="shared" si="67"/>
        <v>950000000.00002897</v>
      </c>
      <c r="AD17" s="14">
        <f t="shared" si="67"/>
        <v>949999999.99998903</v>
      </c>
      <c r="AE17" s="14">
        <f t="shared" si="67"/>
        <v>950000000.00000405</v>
      </c>
      <c r="AF17" s="14">
        <f t="shared" si="67"/>
        <v>949999999.99999857</v>
      </c>
      <c r="AG17" s="14">
        <f t="shared" si="67"/>
        <v>950000000.0000006</v>
      </c>
      <c r="AH17" s="14">
        <f t="shared" si="67"/>
        <v>949999999.99999976</v>
      </c>
      <c r="AI17" s="14">
        <f t="shared" si="67"/>
        <v>950000000</v>
      </c>
      <c r="AJ17" s="14">
        <f t="shared" si="67"/>
        <v>950000000</v>
      </c>
      <c r="AK17" s="14">
        <f t="shared" si="67"/>
        <v>950000000</v>
      </c>
      <c r="AL17" s="14">
        <f t="shared" si="67"/>
        <v>950000000</v>
      </c>
      <c r="AM17" s="14">
        <f t="shared" si="67"/>
        <v>950000000</v>
      </c>
      <c r="AN17" s="14">
        <f t="shared" si="67"/>
        <v>950000000</v>
      </c>
      <c r="AO17" s="14">
        <f t="shared" si="67"/>
        <v>950000000</v>
      </c>
      <c r="AP17" s="14">
        <f t="shared" si="67"/>
        <v>950000000</v>
      </c>
      <c r="AQ17" s="14">
        <f t="shared" si="67"/>
        <v>950000000</v>
      </c>
      <c r="AR17" s="14">
        <f t="shared" si="67"/>
        <v>950000000</v>
      </c>
      <c r="AS17" s="14">
        <f t="shared" si="67"/>
        <v>950000000</v>
      </c>
      <c r="AT17" s="14">
        <f t="shared" si="67"/>
        <v>950000000</v>
      </c>
      <c r="AU17" s="14">
        <f>+AU10*AU26</f>
        <v>950000000</v>
      </c>
      <c r="AV17" s="14">
        <f t="shared" ref="AV17:CU17" si="68">+AV10*AV26</f>
        <v>950000000</v>
      </c>
      <c r="AW17" s="14">
        <f t="shared" si="68"/>
        <v>950000000</v>
      </c>
      <c r="AX17" s="14">
        <f t="shared" si="68"/>
        <v>950000000</v>
      </c>
      <c r="AY17" s="14">
        <f t="shared" si="68"/>
        <v>950000000</v>
      </c>
      <c r="AZ17" s="14">
        <f t="shared" si="68"/>
        <v>950000000</v>
      </c>
      <c r="BA17" s="14">
        <f t="shared" si="68"/>
        <v>950000000</v>
      </c>
      <c r="BB17" s="14">
        <f t="shared" si="68"/>
        <v>950000000</v>
      </c>
      <c r="BC17" s="14">
        <f t="shared" si="68"/>
        <v>950000000</v>
      </c>
      <c r="BD17" s="14">
        <f t="shared" si="68"/>
        <v>950000000</v>
      </c>
      <c r="BE17" s="14">
        <f t="shared" si="68"/>
        <v>950000000</v>
      </c>
      <c r="BF17" s="14">
        <f t="shared" si="68"/>
        <v>950000000</v>
      </c>
      <c r="BG17" s="14">
        <f t="shared" si="68"/>
        <v>950000000</v>
      </c>
      <c r="BH17" s="14">
        <f t="shared" si="68"/>
        <v>950000000</v>
      </c>
      <c r="BI17" s="14">
        <f t="shared" si="68"/>
        <v>950000000</v>
      </c>
      <c r="BJ17" s="14">
        <f t="shared" si="68"/>
        <v>950000000</v>
      </c>
      <c r="BK17" s="14">
        <f t="shared" si="68"/>
        <v>950000000</v>
      </c>
      <c r="BL17" s="14">
        <f t="shared" si="68"/>
        <v>950000000</v>
      </c>
      <c r="BM17" s="14">
        <f t="shared" si="68"/>
        <v>950000000</v>
      </c>
      <c r="BN17" s="14">
        <f t="shared" si="68"/>
        <v>950000000</v>
      </c>
      <c r="BO17" s="14">
        <f t="shared" si="68"/>
        <v>950000000</v>
      </c>
      <c r="BP17" s="14">
        <f t="shared" si="68"/>
        <v>950000000</v>
      </c>
      <c r="BQ17" s="14">
        <f t="shared" si="68"/>
        <v>950000000</v>
      </c>
      <c r="BR17" s="14">
        <f t="shared" si="68"/>
        <v>950000000</v>
      </c>
      <c r="BS17" s="14">
        <f t="shared" si="68"/>
        <v>950000000</v>
      </c>
      <c r="BT17" s="14">
        <f t="shared" si="68"/>
        <v>950000000</v>
      </c>
      <c r="BU17" s="14">
        <f t="shared" si="68"/>
        <v>950000000</v>
      </c>
      <c r="BV17" s="14">
        <f t="shared" si="68"/>
        <v>950000000</v>
      </c>
      <c r="BW17" s="14">
        <f t="shared" si="68"/>
        <v>950000000</v>
      </c>
      <c r="BX17" s="14">
        <f t="shared" si="68"/>
        <v>950000000</v>
      </c>
      <c r="BY17" s="14">
        <f t="shared" si="68"/>
        <v>950000000</v>
      </c>
      <c r="BZ17" s="14">
        <f t="shared" si="68"/>
        <v>950000000</v>
      </c>
      <c r="CA17" s="14">
        <f t="shared" si="68"/>
        <v>950000000</v>
      </c>
      <c r="CB17" s="14">
        <f t="shared" si="68"/>
        <v>950000000</v>
      </c>
      <c r="CC17" s="14">
        <f t="shared" si="68"/>
        <v>950000000</v>
      </c>
      <c r="CD17" s="14">
        <f t="shared" si="68"/>
        <v>950000000</v>
      </c>
      <c r="CE17" s="14">
        <f t="shared" si="68"/>
        <v>950000000</v>
      </c>
      <c r="CF17" s="14">
        <f t="shared" si="68"/>
        <v>950000000</v>
      </c>
      <c r="CG17" s="14">
        <f t="shared" si="68"/>
        <v>950000000</v>
      </c>
      <c r="CH17" s="14">
        <f t="shared" si="68"/>
        <v>950000000</v>
      </c>
      <c r="CI17" s="14">
        <f t="shared" si="68"/>
        <v>950000000</v>
      </c>
      <c r="CJ17" s="14">
        <f t="shared" si="68"/>
        <v>950000000</v>
      </c>
      <c r="CK17" s="14">
        <f t="shared" si="68"/>
        <v>950000000</v>
      </c>
      <c r="CL17" s="14">
        <f t="shared" si="68"/>
        <v>950000000</v>
      </c>
      <c r="CM17" s="14">
        <f t="shared" si="68"/>
        <v>950000000</v>
      </c>
      <c r="CN17" s="14">
        <f t="shared" si="68"/>
        <v>950000000</v>
      </c>
      <c r="CO17" s="14">
        <f t="shared" si="68"/>
        <v>950000000</v>
      </c>
      <c r="CP17" s="14">
        <f t="shared" si="68"/>
        <v>950000000</v>
      </c>
      <c r="CQ17" s="14">
        <f t="shared" si="68"/>
        <v>950000000</v>
      </c>
      <c r="CR17" s="14">
        <f t="shared" si="68"/>
        <v>950000000</v>
      </c>
      <c r="CS17" s="14">
        <f t="shared" si="68"/>
        <v>950000000</v>
      </c>
      <c r="CT17" s="14">
        <f t="shared" si="68"/>
        <v>950000000</v>
      </c>
      <c r="CU17" s="14">
        <f t="shared" si="68"/>
        <v>950000000</v>
      </c>
    </row>
    <row r="18" spans="1:100" x14ac:dyDescent="0.25">
      <c r="A18" s="18" t="s">
        <v>79</v>
      </c>
      <c r="B18" s="24"/>
      <c r="C18" s="14">
        <f t="shared" ref="C18" si="69">+C16+C17</f>
        <v>6999739389.2918262</v>
      </c>
      <c r="D18" s="14">
        <f t="shared" ref="D18:AT18" si="70">+D16+D17</f>
        <v>7087117726.7975931</v>
      </c>
      <c r="E18" s="14">
        <f t="shared" si="70"/>
        <v>7220379282.492362</v>
      </c>
      <c r="F18" s="14">
        <f t="shared" si="70"/>
        <v>6603733121.0572338</v>
      </c>
      <c r="G18" s="14">
        <f t="shared" si="70"/>
        <v>6530445447.6747828</v>
      </c>
      <c r="H18" s="14">
        <f t="shared" si="70"/>
        <v>6518962643.968194</v>
      </c>
      <c r="I18" s="14">
        <f t="shared" si="70"/>
        <v>5947154178.9426489</v>
      </c>
      <c r="J18" s="14">
        <f t="shared" si="70"/>
        <v>5661315576.6843719</v>
      </c>
      <c r="K18" s="14">
        <f t="shared" si="70"/>
        <v>5377487875.9936714</v>
      </c>
      <c r="L18" s="14">
        <f t="shared" si="70"/>
        <v>5128040574.5194292</v>
      </c>
      <c r="M18" s="14">
        <f t="shared" si="70"/>
        <v>4869903413.1798258</v>
      </c>
      <c r="N18" s="14">
        <f t="shared" si="70"/>
        <v>4612106114.390276</v>
      </c>
      <c r="O18" s="14">
        <f t="shared" si="70"/>
        <v>4370548945.2066832</v>
      </c>
      <c r="P18" s="14">
        <f t="shared" si="70"/>
        <v>3940349839.3826723</v>
      </c>
      <c r="Q18" s="14">
        <f t="shared" si="70"/>
        <v>3387856971.0529432</v>
      </c>
      <c r="R18" s="14">
        <f t="shared" si="70"/>
        <v>3936027090.283927</v>
      </c>
      <c r="S18" s="14">
        <f t="shared" si="70"/>
        <v>3575289724.9598083</v>
      </c>
      <c r="T18" s="14">
        <f t="shared" si="70"/>
        <v>3511724752.6800356</v>
      </c>
      <c r="U18" s="14">
        <f t="shared" si="70"/>
        <v>3301924477.5730648</v>
      </c>
      <c r="V18" s="14">
        <f t="shared" si="70"/>
        <v>4020694017.1151733</v>
      </c>
      <c r="W18" s="14">
        <f t="shared" si="70"/>
        <v>3534244332.6521606</v>
      </c>
      <c r="X18" s="14">
        <f t="shared" si="70"/>
        <v>4050370139.3644686</v>
      </c>
      <c r="Y18" s="14">
        <f t="shared" si="70"/>
        <v>3711329297.9872065</v>
      </c>
      <c r="Z18" s="14">
        <f t="shared" si="70"/>
        <v>3187130931.1184659</v>
      </c>
      <c r="AA18" s="14">
        <f t="shared" si="70"/>
        <v>3669201645.5719347</v>
      </c>
      <c r="AB18" s="14">
        <f t="shared" si="70"/>
        <v>3987806306.887712</v>
      </c>
      <c r="AC18" s="14">
        <f t="shared" si="70"/>
        <v>3500044812.7187004</v>
      </c>
      <c r="AD18" s="14">
        <f t="shared" si="70"/>
        <v>3257621192.7571969</v>
      </c>
      <c r="AE18" s="14">
        <f t="shared" si="70"/>
        <v>4092162319.0398045</v>
      </c>
      <c r="AF18" s="14">
        <f t="shared" si="70"/>
        <v>4175809926.5458345</v>
      </c>
      <c r="AG18" s="14">
        <f t="shared" si="70"/>
        <v>3677161312.7196159</v>
      </c>
      <c r="AH18" s="14">
        <f t="shared" si="70"/>
        <v>3653892218.1179943</v>
      </c>
      <c r="AI18" s="14">
        <f t="shared" si="70"/>
        <v>4102090193.7685709</v>
      </c>
      <c r="AJ18" s="14">
        <f t="shared" si="70"/>
        <v>3990971516.3189068</v>
      </c>
      <c r="AK18" s="14">
        <f t="shared" si="70"/>
        <v>3546528328.3085623</v>
      </c>
      <c r="AL18" s="14">
        <f t="shared" si="70"/>
        <v>3233721893.3787575</v>
      </c>
      <c r="AM18" s="14">
        <f t="shared" si="70"/>
        <v>4148543461.2543144</v>
      </c>
      <c r="AN18" s="14">
        <f t="shared" si="70"/>
        <v>4043372349.9919229</v>
      </c>
      <c r="AO18" s="14">
        <f t="shared" si="70"/>
        <v>4775581387.0340939</v>
      </c>
      <c r="AP18" s="14">
        <f t="shared" si="70"/>
        <v>4180301162.1718969</v>
      </c>
      <c r="AQ18" s="14">
        <f t="shared" si="70"/>
        <v>3740426825.7229218</v>
      </c>
      <c r="AR18" s="14">
        <f t="shared" si="70"/>
        <v>4893213660.0866203</v>
      </c>
      <c r="AS18" s="14">
        <f t="shared" si="70"/>
        <v>4646948280.4428387</v>
      </c>
      <c r="AT18" s="14">
        <f t="shared" si="70"/>
        <v>4873390206.5217133</v>
      </c>
      <c r="AU18" s="14">
        <f>+AU16+AU17</f>
        <v>5010458571.8081341</v>
      </c>
      <c r="AV18" s="14">
        <f t="shared" ref="AV18:CU18" si="71">+AV16+AV17</f>
        <v>4280147921.5667634</v>
      </c>
      <c r="AW18" s="14">
        <f t="shared" si="71"/>
        <v>4786314083.2065544</v>
      </c>
      <c r="AX18" s="14">
        <f t="shared" si="71"/>
        <v>4266331437.9245257</v>
      </c>
      <c r="AY18" s="14">
        <f t="shared" si="71"/>
        <v>3592868422.3580894</v>
      </c>
      <c r="AZ18" s="14">
        <f t="shared" si="71"/>
        <v>4572015946.0699425</v>
      </c>
      <c r="BA18" s="14">
        <f t="shared" si="71"/>
        <v>4102410078.4111938</v>
      </c>
      <c r="BB18" s="14">
        <f t="shared" si="71"/>
        <v>3459407984.2789636</v>
      </c>
      <c r="BC18" s="14">
        <f t="shared" si="71"/>
        <v>4077764741.2798791</v>
      </c>
      <c r="BD18" s="14">
        <f t="shared" si="71"/>
        <v>4786355926.0660295</v>
      </c>
      <c r="BE18" s="14">
        <f t="shared" si="71"/>
        <v>4266380621.7850261</v>
      </c>
      <c r="BF18" s="14">
        <f t="shared" si="71"/>
        <v>3592915196.6963296</v>
      </c>
      <c r="BG18" s="14">
        <f t="shared" si="71"/>
        <v>4571955356.5156975</v>
      </c>
      <c r="BH18" s="14">
        <f t="shared" si="71"/>
        <v>4102371545.9317923</v>
      </c>
      <c r="BI18" s="14">
        <f t="shared" si="71"/>
        <v>3459384745.0139365</v>
      </c>
      <c r="BJ18" s="14">
        <f t="shared" si="71"/>
        <v>4254490732.5782647</v>
      </c>
      <c r="BK18" s="14">
        <f t="shared" si="71"/>
        <v>3714834804.8466563</v>
      </c>
      <c r="BL18" s="14">
        <f t="shared" si="71"/>
        <v>3763896023.8247762</v>
      </c>
      <c r="BM18" s="14">
        <f t="shared" si="71"/>
        <v>3541843936.5405731</v>
      </c>
      <c r="BN18" s="14">
        <f t="shared" si="71"/>
        <v>3624485875.6914964</v>
      </c>
      <c r="BO18" s="14">
        <f t="shared" si="71"/>
        <v>3664055241.5730672</v>
      </c>
      <c r="BP18" s="14">
        <f t="shared" si="71"/>
        <v>3594111657.5717058</v>
      </c>
      <c r="BQ18" s="14">
        <f t="shared" si="71"/>
        <v>3350478204.5202556</v>
      </c>
      <c r="BR18" s="14">
        <f t="shared" si="71"/>
        <v>4292949838.161737</v>
      </c>
      <c r="BS18" s="14">
        <f t="shared" si="71"/>
        <v>3872756114.868618</v>
      </c>
      <c r="BT18" s="14">
        <f t="shared" si="71"/>
        <v>3755278040.1849442</v>
      </c>
      <c r="BU18" s="14">
        <f t="shared" si="71"/>
        <v>3490705295.4293656</v>
      </c>
      <c r="BV18" s="14">
        <f t="shared" si="71"/>
        <v>4168083672.2610393</v>
      </c>
      <c r="BW18" s="14">
        <f t="shared" si="71"/>
        <v>3652853427.6185551</v>
      </c>
      <c r="BX18" s="14">
        <f t="shared" si="71"/>
        <v>4144523740.4937735</v>
      </c>
      <c r="BY18" s="14">
        <f t="shared" si="71"/>
        <v>3791278721.0995278</v>
      </c>
      <c r="BZ18" s="14">
        <f t="shared" si="71"/>
        <v>3251132652.5797305</v>
      </c>
      <c r="CA18" s="14">
        <f t="shared" si="71"/>
        <v>3716462720.6840267</v>
      </c>
      <c r="CB18" s="14">
        <f t="shared" si="71"/>
        <v>4026667219.1020918</v>
      </c>
      <c r="CC18" s="14">
        <f t="shared" si="71"/>
        <v>3532714929.2153339</v>
      </c>
      <c r="CD18" s="14">
        <f t="shared" si="71"/>
        <v>3281868253.7059326</v>
      </c>
      <c r="CE18" s="14">
        <f t="shared" si="71"/>
        <v>4109550497.5540032</v>
      </c>
      <c r="CF18" s="14">
        <f t="shared" si="71"/>
        <v>4189972332.5549383</v>
      </c>
      <c r="CG18" s="14">
        <f t="shared" si="71"/>
        <v>3688685694.3716588</v>
      </c>
      <c r="CH18" s="14">
        <f t="shared" si="71"/>
        <v>3662514073.2193542</v>
      </c>
      <c r="CI18" s="14">
        <f t="shared" si="71"/>
        <v>4108558298.9727674</v>
      </c>
      <c r="CJ18" s="14">
        <f t="shared" si="71"/>
        <v>3996174227.0504766</v>
      </c>
      <c r="CK18" s="14">
        <f t="shared" si="71"/>
        <v>3550685330.4631767</v>
      </c>
      <c r="CL18" s="14">
        <f t="shared" si="71"/>
        <v>3236538221.5544448</v>
      </c>
      <c r="CM18" s="14">
        <f t="shared" si="71"/>
        <v>4150209043.8902788</v>
      </c>
      <c r="CN18" s="14">
        <f t="shared" si="71"/>
        <v>4044344732.7712474</v>
      </c>
      <c r="CO18" s="14">
        <f t="shared" si="71"/>
        <v>4776110977.8849869</v>
      </c>
      <c r="CP18" s="14">
        <f t="shared" si="71"/>
        <v>4180818395.0972452</v>
      </c>
      <c r="CQ18" s="14">
        <f t="shared" si="71"/>
        <v>3740243196.143012</v>
      </c>
      <c r="CR18" s="14">
        <f t="shared" si="71"/>
        <v>4892689298.5242729</v>
      </c>
      <c r="CS18" s="14">
        <f t="shared" si="71"/>
        <v>4646225636.3299122</v>
      </c>
      <c r="CT18" s="14">
        <f t="shared" si="71"/>
        <v>4872496076.3983717</v>
      </c>
      <c r="CU18" s="14">
        <f t="shared" si="71"/>
        <v>5009458125.5639982</v>
      </c>
    </row>
    <row r="19" spans="1:100" outlineLevel="1" x14ac:dyDescent="0.25">
      <c r="A19" s="18" t="s">
        <v>1</v>
      </c>
      <c r="C19" s="14">
        <f>+(C16+C17)*Parámetros!$B$3</f>
        <v>15271852.261902729</v>
      </c>
      <c r="D19" s="14">
        <f>+(D16+D17)*Parámetros!$B$3</f>
        <v>15462492.082482357</v>
      </c>
      <c r="E19" s="14">
        <f>+(E16+E17)*Parámetros!$B$3</f>
        <v>15753238.734261306</v>
      </c>
      <c r="F19" s="14">
        <f>+(F16+F17)*Parámetros!$B$3</f>
        <v>14407855.920479227</v>
      </c>
      <c r="G19" s="14">
        <f>+(G16+G17)*Parámetros!$B$3</f>
        <v>14247958.750274921</v>
      </c>
      <c r="H19" s="14">
        <f>+(H16+H17)*Parámetros!$B$3</f>
        <v>14222905.86301633</v>
      </c>
      <c r="I19" s="14">
        <f>+(I16+I17)*Parámetros!$B$3</f>
        <v>12975348.787772277</v>
      </c>
      <c r="J19" s="14">
        <f>+(J16+J17)*Parámetros!$B$3</f>
        <v>12351713.440559898</v>
      </c>
      <c r="K19" s="14">
        <f>+(K16+K17)*Parámetros!$B$3</f>
        <v>11732465.42692457</v>
      </c>
      <c r="L19" s="14">
        <f>+(L16+L17)*Parámetros!$B$3</f>
        <v>11188227.688434944</v>
      </c>
      <c r="M19" s="14">
        <f>+(M16+M17)*Parámetros!$B$3</f>
        <v>10625030.636082368</v>
      </c>
      <c r="N19" s="14">
        <f>+(N16+N17)*Parámetros!$B$3</f>
        <v>10062575.087143721</v>
      </c>
      <c r="O19" s="14">
        <f>+(O16+O17)*Parámetros!$B$3</f>
        <v>9535551.8373612054</v>
      </c>
      <c r="P19" s="14">
        <f>+(P16+P17)*Parámetros!$B$3</f>
        <v>8596954.4379497897</v>
      </c>
      <c r="Q19" s="14">
        <f>+(Q16+Q17)*Parámetros!$B$3</f>
        <v>7391539.6372510251</v>
      </c>
      <c r="R19" s="14">
        <f>+(R16+R17)*Parámetros!$B$3</f>
        <v>8587523.1745941415</v>
      </c>
      <c r="S19" s="14">
        <f>+(S16+S17)*Parámetros!$B$3</f>
        <v>7800475.622937317</v>
      </c>
      <c r="T19" s="14">
        <f>+(T16+T17)*Parámetros!$B$3</f>
        <v>7661791.1931750197</v>
      </c>
      <c r="U19" s="14">
        <f>+(U16+U17)*Parámetros!$B$3</f>
        <v>7204054.3221649742</v>
      </c>
      <c r="V19" s="14">
        <f>+(V16+V17)*Parámetros!$B$3</f>
        <v>8772247.308754649</v>
      </c>
      <c r="W19" s="14">
        <f>+(W16+W17)*Parámetros!$B$3</f>
        <v>7710923.8364360696</v>
      </c>
      <c r="X19" s="14">
        <f>+(X16+X17)*Parámetros!$B$3</f>
        <v>8836993.9128054678</v>
      </c>
      <c r="Y19" s="14">
        <f>+(Y16+Y17)*Parámetros!$B$3</f>
        <v>8097283.2818374494</v>
      </c>
      <c r="Z19" s="14">
        <f>+(Z16+Z17)*Parámetros!$B$3</f>
        <v>6953600.7003120799</v>
      </c>
      <c r="AA19" s="14">
        <f>+(AA16+AA17)*Parámetros!$B$3</f>
        <v>8005370.2479306385</v>
      </c>
      <c r="AB19" s="14">
        <f>+(AB16+AB17)*Parámetros!$B$3</f>
        <v>8700493.744244175</v>
      </c>
      <c r="AC19" s="14">
        <f>+(AC16+AC17)*Parámetros!$B$3</f>
        <v>7636308.1990809422</v>
      </c>
      <c r="AD19" s="14">
        <f>+(AD16+AD17)*Parámetros!$B$3</f>
        <v>7107394.5491654277</v>
      </c>
      <c r="AE19" s="14">
        <f>+(AE16+AE17)*Parámetros!$B$3</f>
        <v>8928175.0208737198</v>
      </c>
      <c r="AF19" s="14">
        <f>+(AF16+AF17)*Parámetros!$B$3</f>
        <v>9110675.2302169371</v>
      </c>
      <c r="AG19" s="14">
        <f>+(AG16+AG17)*Parámetros!$B$3</f>
        <v>8022736.4460092802</v>
      </c>
      <c r="AH19" s="14">
        <f>+(AH16+AH17)*Parámetros!$B$3</f>
        <v>7971968.5309112072</v>
      </c>
      <c r="AI19" s="14">
        <f>+(AI16+AI17)*Parámetros!$B$3</f>
        <v>8949835.4038823135</v>
      </c>
      <c r="AJ19" s="14">
        <f>+(AJ16+AJ17)*Parámetros!$B$3</f>
        <v>8707399.517176969</v>
      </c>
      <c r="AK19" s="14">
        <f>+(AK16+AK17)*Parámetros!$B$3</f>
        <v>7737724.7437866218</v>
      </c>
      <c r="AL19" s="14">
        <f>+(AL16+AL17)*Parámetros!$B$3</f>
        <v>7055251.6694135228</v>
      </c>
      <c r="AM19" s="14">
        <f>+(AM16+AM17)*Parámetros!$B$3</f>
        <v>9051185.9540485386</v>
      </c>
      <c r="AN19" s="14">
        <f>+(AN16+AN17)*Parámetros!$B$3</f>
        <v>8821726.3150401972</v>
      </c>
      <c r="AO19" s="14">
        <f>+(AO16+AO17)*Parámetros!$B$3</f>
        <v>10419241.253331266</v>
      </c>
      <c r="AP19" s="14">
        <f>+(AP16+AP17)*Parámetros!$B$3</f>
        <v>9120474.0931659695</v>
      </c>
      <c r="AQ19" s="14">
        <f>+(AQ16+AQ17)*Parámetros!$B$3</f>
        <v>8160767.5231859582</v>
      </c>
      <c r="AR19" s="14">
        <f>+(AR16+AR17)*Parámetros!$B$3</f>
        <v>10675888.336226696</v>
      </c>
      <c r="AS19" s="14">
        <f>+(AS16+AS17)*Parámetros!$B$3</f>
        <v>10138592.833354877</v>
      </c>
      <c r="AT19" s="14">
        <f>+(AT16+AT17)*Parámetros!$B$3</f>
        <v>10632638.032561522</v>
      </c>
      <c r="AU19" s="14">
        <f>+(AU16+AU17)*Parámetros!$B$3</f>
        <v>10931690.284083491</v>
      </c>
      <c r="AV19" s="14">
        <f>+(AV16+AV17)*Parámetros!$B$3</f>
        <v>9338317.1975308061</v>
      </c>
      <c r="AW19" s="14">
        <f>+(AW16+AW17)*Parámetros!$B$3</f>
        <v>10442657.575168684</v>
      </c>
      <c r="AX19" s="14">
        <f>+(AX16+AX17)*Parámetros!$B$3</f>
        <v>9308172.7471122593</v>
      </c>
      <c r="AY19" s="14">
        <f>+(AY16+AY17)*Parámetros!$B$3</f>
        <v>7838828.3750460502</v>
      </c>
      <c r="AZ19" s="14">
        <f>+(AZ16+AZ17)*Parámetros!$B$3</f>
        <v>9975107.38389186</v>
      </c>
      <c r="BA19" s="14">
        <f>+(BA16+BA17)*Parámetros!$B$3</f>
        <v>8950533.3200090863</v>
      </c>
      <c r="BB19" s="14">
        <f>+(BB16+BB17)*Parámetros!$B$3</f>
        <v>7547647.8067707168</v>
      </c>
      <c r="BC19" s="14">
        <f>+(BC16+BC17)*Parámetros!$B$3</f>
        <v>8896762.7541805916</v>
      </c>
      <c r="BD19" s="14">
        <f>+(BD16+BD17)*Parámetros!$B$3</f>
        <v>10442748.866848642</v>
      </c>
      <c r="BE19" s="14">
        <f>+(BE16+BE17)*Parámetros!$B$3</f>
        <v>9308280.0552003831</v>
      </c>
      <c r="BF19" s="14">
        <f>+(BF16+BF17)*Parámetros!$B$3</f>
        <v>7838930.4261001712</v>
      </c>
      <c r="BG19" s="14">
        <f>+(BG16+BG17)*Parámetros!$B$3</f>
        <v>9974975.1911530197</v>
      </c>
      <c r="BH19" s="14">
        <f>+(BH16+BH17)*Parámetros!$B$3</f>
        <v>8950449.2508316524</v>
      </c>
      <c r="BI19" s="14">
        <f>+(BI16+BI17)*Parámetros!$B$3</f>
        <v>7547597.1039370215</v>
      </c>
      <c r="BJ19" s="14">
        <f>+(BJ16+BJ17)*Parámetros!$B$3</f>
        <v>9282338.9992156662</v>
      </c>
      <c r="BK19" s="14">
        <f>+(BK16+BK17)*Parámetros!$B$3</f>
        <v>8104931.5069903042</v>
      </c>
      <c r="BL19" s="14">
        <f>+(BL16+BL17)*Parámetros!$B$3</f>
        <v>8211972.0189797804</v>
      </c>
      <c r="BM19" s="14">
        <f>+(BM16+BM17)*Parámetros!$B$3</f>
        <v>7727504.4577103937</v>
      </c>
      <c r="BN19" s="14">
        <f>+(BN16+BN17)*Parámetros!$B$3</f>
        <v>7907810.5255735489</v>
      </c>
      <c r="BO19" s="14">
        <f>+(BO16+BO17)*Parámetros!$B$3</f>
        <v>7994141.9553929185</v>
      </c>
      <c r="BP19" s="14">
        <f>+(BP16+BP17)*Parámetros!$B$3</f>
        <v>7841540.8338181851</v>
      </c>
      <c r="BQ19" s="14">
        <f>+(BQ16+BQ17)*Parámetros!$B$3</f>
        <v>7309987.6010291288</v>
      </c>
      <c r="BR19" s="14">
        <f>+(BR16+BR17)*Parámetros!$B$3</f>
        <v>9366248.0915304776</v>
      </c>
      <c r="BS19" s="14">
        <f>+(BS16+BS17)*Parámetros!$B$3</f>
        <v>8449480.1796667501</v>
      </c>
      <c r="BT19" s="14">
        <f>+(BT16+BT17)*Parámetros!$B$3</f>
        <v>8193169.5228262311</v>
      </c>
      <c r="BU19" s="14">
        <f>+(BU16+BU17)*Parámetros!$B$3</f>
        <v>7615931.4792764299</v>
      </c>
      <c r="BV19" s="14">
        <f>+(BV16+BV17)*Parámetros!$B$3</f>
        <v>9093818.2863490283</v>
      </c>
      <c r="BW19" s="14">
        <f>+(BW16+BW17)*Parámetros!$B$3</f>
        <v>7969702.1243843054</v>
      </c>
      <c r="BX19" s="14">
        <f>+(BX16+BX17)*Parámetros!$B$3</f>
        <v>9042415.8301660698</v>
      </c>
      <c r="BY19" s="14">
        <f>+(BY16+BY17)*Parámetros!$B$3</f>
        <v>8271714.8871145789</v>
      </c>
      <c r="BZ19" s="14">
        <f>+(BZ16+BZ17)*Parámetros!$B$3</f>
        <v>7093238.018261251</v>
      </c>
      <c r="CA19" s="14">
        <f>+(CA16+CA17)*Parámetros!$B$3</f>
        <v>8108483.2521025809</v>
      </c>
      <c r="CB19" s="14">
        <f>+(CB16+CB17)*Parámetros!$B$3</f>
        <v>8785279.4879832454</v>
      </c>
      <c r="CC19" s="14">
        <f>+(CC16+CC17)*Parámetros!$B$3</f>
        <v>7707587.0231581647</v>
      </c>
      <c r="CD19" s="14">
        <f>+(CD16+CD17)*Parámetros!$B$3</f>
        <v>7160296.1662114738</v>
      </c>
      <c r="CE19" s="14">
        <f>+(CE16+CE17)*Parámetros!$B$3</f>
        <v>8966112.1037569307</v>
      </c>
      <c r="CF19" s="14">
        <f>+(CF16+CF17)*Parámetros!$B$3</f>
        <v>9141574.4052026495</v>
      </c>
      <c r="CG19" s="14">
        <f>+(CG16+CG17)*Parámetros!$B$3</f>
        <v>8047880.0469651986</v>
      </c>
      <c r="CH19" s="14">
        <f>+(CH16+CH17)*Parámetros!$B$3</f>
        <v>7990779.4737204397</v>
      </c>
      <c r="CI19" s="14">
        <f>+(CI16+CI17)*Parámetros!$B$3</f>
        <v>8963947.3502847813</v>
      </c>
      <c r="CJ19" s="14">
        <f>+(CJ16+CJ17)*Parámetros!$B$3</f>
        <v>8718750.658303095</v>
      </c>
      <c r="CK19" s="14">
        <f>+(CK16+CK17)*Parámetros!$B$3</f>
        <v>7746794.3847013684</v>
      </c>
      <c r="CL19" s="14">
        <f>+(CL16+CL17)*Parámetros!$B$3</f>
        <v>7061396.2621516371</v>
      </c>
      <c r="CM19" s="14">
        <f>+(CM16+CM17)*Parámetros!$B$3</f>
        <v>9054819.8796180189</v>
      </c>
      <c r="CN19" s="14">
        <f>+(CN16+CN17)*Parámetros!$B$3</f>
        <v>8823847.8349028621</v>
      </c>
      <c r="CO19" s="14">
        <f>+(CO16+CO17)*Parámetros!$B$3</f>
        <v>10420396.70109643</v>
      </c>
      <c r="CP19" s="14">
        <f>+(CP16+CP17)*Parámetros!$B$3</f>
        <v>9121602.578725446</v>
      </c>
      <c r="CQ19" s="14">
        <f>+(CQ16+CQ17)*Parámetros!$B$3</f>
        <v>8160366.8848679671</v>
      </c>
      <c r="CR19" s="14">
        <f>+(CR16+CR17)*Parámetros!$B$3</f>
        <v>10674744.297589451</v>
      </c>
      <c r="CS19" s="14">
        <f>+(CS16+CS17)*Parámetros!$B$3</f>
        <v>10137016.186923238</v>
      </c>
      <c r="CT19" s="14">
        <f>+(CT16+CT17)*Parámetros!$B$3</f>
        <v>10630687.242341034</v>
      </c>
      <c r="CU19" s="14">
        <f>+(CU16+CU17)*Parámetros!$B$3</f>
        <v>10929507.536071502</v>
      </c>
    </row>
    <row r="20" spans="1:100" outlineLevel="1" x14ac:dyDescent="0.25">
      <c r="A20" s="18" t="s">
        <v>2</v>
      </c>
      <c r="C20" s="14">
        <f>+MAX((C9-C8)*(Parámetros!$B$4/4.3),0)</f>
        <v>20444164.510401729</v>
      </c>
      <c r="D20" s="14">
        <f>+MAX((D9-D8)*(Parámetros!$B$4/4.3),0)</f>
        <v>35606059.849716038</v>
      </c>
      <c r="E20" s="14">
        <f>+MAX((E9-E8)*(Parámetros!$B$4/4.3),0)</f>
        <v>40665401.67964334</v>
      </c>
      <c r="F20" s="14">
        <f>+MAX((F9-F8)*(Parámetros!$B$4/4.3),0)</f>
        <v>23307221.006123617</v>
      </c>
      <c r="G20" s="14">
        <f>+MAX((G9-G8)*(Parámetros!$B$4/4.3),0)</f>
        <v>39897060.811717741</v>
      </c>
      <c r="H20" s="14">
        <f>+MAX((H9-H8)*(Parámetros!$B$4/4.3),0)</f>
        <v>37499173.634315893</v>
      </c>
      <c r="I20" s="14">
        <f>+MAX((I9-I8)*(Parámetros!$B$4/4.3),0)</f>
        <v>19172081.225179873</v>
      </c>
      <c r="J20" s="14">
        <f>+MAX((J9-J8)*(Parámetros!$B$4/4.3),0)</f>
        <v>22008328.818017386</v>
      </c>
      <c r="K20" s="14">
        <f>+MAX((K9-K8)*(Parámetros!$B$4/4.3),0)</f>
        <v>18812336.489593115</v>
      </c>
      <c r="L20" s="14">
        <f>+MAX((L9-L8)*(Parámetros!$B$4/4.3),0)</f>
        <v>18410080.615602717</v>
      </c>
      <c r="M20" s="14">
        <f>+MAX((M9-M8)*(Parámetros!$B$4/4.3),0)</f>
        <v>14645192.223363381</v>
      </c>
      <c r="N20" s="14">
        <f>+MAX((N9-N8)*(Parámetros!$B$4/4.3),0)</f>
        <v>11505933.974012213</v>
      </c>
      <c r="O20" s="14">
        <f>+MAX((O9-O8)*(Parámetros!$B$4/4.3),0)</f>
        <v>9738207.4378330633</v>
      </c>
      <c r="P20" s="14">
        <f>+MAX((P9-P8)*(Parámetros!$B$4/4.3),0)</f>
        <v>5271660.1850244328</v>
      </c>
      <c r="Q20" s="14">
        <f>+MAX((Q9-Q8)*(Parámetros!$B$4/4.3),0)</f>
        <v>0</v>
      </c>
      <c r="R20" s="14">
        <f>+MAX((R9-R8)*(Parámetros!$B$4/4.3),0)</f>
        <v>0</v>
      </c>
      <c r="S20" s="14">
        <f>+MAX((S9-S8)*(Parámetros!$B$4/4.3),0)</f>
        <v>0</v>
      </c>
      <c r="T20" s="14">
        <f>+MAX((T9-T8)*(Parámetros!$B$4/4.3),0)</f>
        <v>0</v>
      </c>
      <c r="U20" s="14">
        <f>+MAX((U9-U8)*(Parámetros!$B$4/4.3),0)</f>
        <v>0</v>
      </c>
      <c r="V20" s="14">
        <f>+MAX((V9-V8)*(Parámetros!$B$4/4.3),0)</f>
        <v>0</v>
      </c>
      <c r="W20" s="14">
        <f>+MAX((W9-W8)*(Parámetros!$B$4/4.3),0)</f>
        <v>0</v>
      </c>
      <c r="X20" s="14">
        <f>+MAX((X9-X8)*(Parámetros!$B$4/4.3),0)</f>
        <v>0</v>
      </c>
      <c r="Y20" s="14">
        <f>+MAX((Y9-Y8)*(Parámetros!$B$4/4.3),0)</f>
        <v>0</v>
      </c>
      <c r="Z20" s="14">
        <f>+MAX((Z9-Z8)*(Parámetros!$B$4/4.3),0)</f>
        <v>0</v>
      </c>
      <c r="AA20" s="14">
        <f>+MAX((AA9-AA8)*(Parámetros!$B$4/4.3),0)</f>
        <v>0</v>
      </c>
      <c r="AB20" s="14">
        <f>+MAX((AB9-AB8)*(Parámetros!$B$4/4.3),0)</f>
        <v>2076705.0822393107</v>
      </c>
      <c r="AC20" s="14">
        <f>+MAX((AC9-AC8)*(Parámetros!$B$4/4.3),0)</f>
        <v>0</v>
      </c>
      <c r="AD20" s="14">
        <f>+MAX((AD9-AD8)*(Parámetros!$B$4/4.3),0)</f>
        <v>0</v>
      </c>
      <c r="AE20" s="14">
        <f>+MAX((AE9-AE8)*(Parámetros!$B$4/4.3),0)</f>
        <v>0</v>
      </c>
      <c r="AF20" s="14">
        <f>+MAX((AF9-AF8)*(Parámetros!$B$4/4.3),0)</f>
        <v>0</v>
      </c>
      <c r="AG20" s="14">
        <f>+MAX((AG9-AG8)*(Parámetros!$B$4/4.3),0)</f>
        <v>0</v>
      </c>
      <c r="AH20" s="14">
        <f>+MAX((AH9-AH8)*(Parámetros!$B$4/4.3),0)</f>
        <v>0</v>
      </c>
      <c r="AI20" s="14">
        <f>+MAX((AI9-AI8)*(Parámetros!$B$4/4.3),0)</f>
        <v>0</v>
      </c>
      <c r="AJ20" s="14">
        <f>+MAX((AJ9-AJ8)*(Parámetros!$B$4/4.3),0)</f>
        <v>0</v>
      </c>
      <c r="AK20" s="14">
        <f>+MAX((AK9-AK8)*(Parámetros!$B$4/4.3),0)</f>
        <v>0</v>
      </c>
      <c r="AL20" s="14">
        <f>+MAX((AL9-AL8)*(Parámetros!$B$4/4.3),0)</f>
        <v>0</v>
      </c>
      <c r="AM20" s="14">
        <f>+MAX((AM9-AM8)*(Parámetros!$B$4/4.3),0)</f>
        <v>0</v>
      </c>
      <c r="AN20" s="14">
        <f>+MAX((AN9-AN8)*(Parámetros!$B$4/4.3),0)</f>
        <v>0</v>
      </c>
      <c r="AO20" s="14">
        <f>+MAX((AO9-AO8)*(Parámetros!$B$4/4.3),0)</f>
        <v>4225953.6179460427</v>
      </c>
      <c r="AP20" s="14">
        <f>+MAX((AP9-AP8)*(Parámetros!$B$4/4.3),0)</f>
        <v>0</v>
      </c>
      <c r="AQ20" s="14">
        <f>+MAX((AQ9-AQ8)*(Parámetros!$B$4/4.3),0)</f>
        <v>0</v>
      </c>
      <c r="AR20" s="14">
        <f>+MAX((AR9-AR8)*(Parámetros!$B$4/4.3),0)</f>
        <v>0</v>
      </c>
      <c r="AS20" s="14">
        <f>+MAX((AS9-AS8)*(Parámetros!$B$4/4.3),0)</f>
        <v>0</v>
      </c>
      <c r="AT20" s="14">
        <f>+MAX((AT9-AT8)*(Parámetros!$B$4/4.3),0)</f>
        <v>0</v>
      </c>
      <c r="AU20" s="14">
        <f>+MAX((AU9-AU8)*(Parámetros!$B$4/4.3),0)</f>
        <v>7577988.6400762359</v>
      </c>
      <c r="AV20" s="14">
        <f>+MAX((AV9-AV8)*(Parámetros!$B$4/4.3),0)</f>
        <v>0</v>
      </c>
      <c r="AW20" s="14">
        <f>+MAX((AW9-AW8)*(Parámetros!$B$4/4.3),0)</f>
        <v>6120537.1997794351</v>
      </c>
      <c r="AX20" s="14">
        <f>+MAX((AX9-AX8)*(Parámetros!$B$4/4.3),0)</f>
        <v>2138583.680869523</v>
      </c>
      <c r="AY20" s="14">
        <f>+MAX((AY9-AY8)*(Parámetros!$B$4/4.3),0)</f>
        <v>0</v>
      </c>
      <c r="AZ20" s="14">
        <f>+MAX((AZ9-AZ8)*(Parámetros!$B$4/4.3),0)</f>
        <v>12069600.270710411</v>
      </c>
      <c r="BA20" s="14">
        <f>+MAX((BA9-BA8)*(Parámetros!$B$4/4.3),0)</f>
        <v>3644559.604936461</v>
      </c>
      <c r="BB20" s="14">
        <f>+MAX((BB9-BB8)*(Parámetros!$B$4/4.3),0)</f>
        <v>0</v>
      </c>
      <c r="BC20" s="14">
        <f>+MAX((BC9-BC8)*(Parámetros!$B$4/4.3),0)</f>
        <v>0</v>
      </c>
      <c r="BD20" s="14">
        <f>+MAX((BD9-BD8)*(Parámetros!$B$4/4.3),0)</f>
        <v>6120976.7346631568</v>
      </c>
      <c r="BE20" s="14">
        <f>+MAX((BE9-BE8)*(Parámetros!$B$4/4.3),0)</f>
        <v>2139462.750636965</v>
      </c>
      <c r="BF20" s="14">
        <f>+MAX((BF9-BF8)*(Parámetros!$B$4/4.3),0)</f>
        <v>0</v>
      </c>
      <c r="BG20" s="14">
        <f>+MAX((BG9-BG8)*(Parámetros!$B$4/4.3),0)</f>
        <v>12070039.805594131</v>
      </c>
      <c r="BH20" s="14">
        <f>+MAX((BH9-BH8)*(Parámetros!$B$4/4.3),0)</f>
        <v>3645438.6747039026</v>
      </c>
      <c r="BI20" s="14">
        <f>+MAX((BI9-BI8)*(Parámetros!$B$4/4.3),0)</f>
        <v>0</v>
      </c>
      <c r="BJ20" s="14">
        <f>+MAX((BJ9-BJ8)*(Parámetros!$B$4/4.3),0)</f>
        <v>0</v>
      </c>
      <c r="BK20" s="14">
        <f>+MAX((BK9-BK8)*(Parámetros!$B$4/4.3),0)</f>
        <v>0</v>
      </c>
      <c r="BL20" s="14">
        <f>+MAX((BL9-BL8)*(Parámetros!$B$4/4.3),0)</f>
        <v>0</v>
      </c>
      <c r="BM20" s="14">
        <f>+MAX((BM9-BM8)*(Parámetros!$B$4/4.3),0)</f>
        <v>0</v>
      </c>
      <c r="BN20" s="14">
        <f>+MAX((BN9-BN8)*(Parámetros!$B$4/4.3),0)</f>
        <v>0</v>
      </c>
      <c r="BO20" s="14">
        <f>+MAX((BO9-BO8)*(Parámetros!$B$4/4.3),0)</f>
        <v>0</v>
      </c>
      <c r="BP20" s="14">
        <f>+MAX((BP9-BP8)*(Parámetros!$B$4/4.3),0)</f>
        <v>0</v>
      </c>
      <c r="BQ20" s="14">
        <f>+MAX((BQ9-BQ8)*(Parámetros!$B$4/4.3),0)</f>
        <v>0</v>
      </c>
      <c r="BR20" s="14">
        <f>+MAX((BR9-BR8)*(Parámetros!$B$4/4.3),0)</f>
        <v>0</v>
      </c>
      <c r="BS20" s="14">
        <f>+MAX((BS9-BS8)*(Parámetros!$B$4/4.3),0)</f>
        <v>0</v>
      </c>
      <c r="BT20" s="14">
        <f>+MAX((BT9-BT8)*(Parámetros!$B$4/4.3),0)</f>
        <v>0</v>
      </c>
      <c r="BU20" s="14">
        <f>+MAX((BU9-BU8)*(Parámetros!$B$4/4.3),0)</f>
        <v>0</v>
      </c>
      <c r="BV20" s="14">
        <f>+MAX((BV9-BV8)*(Parámetros!$B$4/4.3),0)</f>
        <v>0</v>
      </c>
      <c r="BW20" s="14">
        <f>+MAX((BW9-BW8)*(Parámetros!$B$4/4.3),0)</f>
        <v>0</v>
      </c>
      <c r="BX20" s="14">
        <f>+MAX((BX9-BX8)*(Parámetros!$B$4/4.3),0)</f>
        <v>0</v>
      </c>
      <c r="BY20" s="14">
        <f>+MAX((BY9-BY8)*(Parámetros!$B$4/4.3),0)</f>
        <v>0</v>
      </c>
      <c r="BZ20" s="14">
        <f>+MAX((BZ9-BZ8)*(Parámetros!$B$4/4.3),0)</f>
        <v>0</v>
      </c>
      <c r="CA20" s="14">
        <f>+MAX((CA9-CA8)*(Parámetros!$B$4/4.3),0)</f>
        <v>0</v>
      </c>
      <c r="CB20" s="14">
        <f>+MAX((CB9-CB8)*(Parámetros!$B$4/4.3),0)</f>
        <v>2079153.919448613</v>
      </c>
      <c r="CC20" s="14">
        <f>+MAX((CC9-CC8)*(Parámetros!$B$4/4.3),0)</f>
        <v>0</v>
      </c>
      <c r="CD20" s="14">
        <f>+MAX((CD9-CD8)*(Parámetros!$B$4/4.3),0)</f>
        <v>0</v>
      </c>
      <c r="CE20" s="14">
        <f>+MAX((CE9-CE8)*(Parámetros!$B$4/4.3),0)</f>
        <v>0</v>
      </c>
      <c r="CF20" s="14">
        <f>+MAX((CF9-CF8)*(Parámetros!$B$4/4.3),0)</f>
        <v>0</v>
      </c>
      <c r="CG20" s="14">
        <f>+MAX((CG9-CG8)*(Parámetros!$B$4/4.3),0)</f>
        <v>0</v>
      </c>
      <c r="CH20" s="14">
        <f>+MAX((CH9-CH8)*(Parámetros!$B$4/4.3),0)</f>
        <v>0</v>
      </c>
      <c r="CI20" s="14">
        <f>+MAX((CI9-CI8)*(Parámetros!$B$4/4.3),0)</f>
        <v>0</v>
      </c>
      <c r="CJ20" s="14">
        <f>+MAX((CJ9-CJ8)*(Parámetros!$B$4/4.3),0)</f>
        <v>0</v>
      </c>
      <c r="CK20" s="14">
        <f>+MAX((CK9-CK8)*(Parámetros!$B$4/4.3),0)</f>
        <v>0</v>
      </c>
      <c r="CL20" s="14">
        <f>+MAX((CL9-CL8)*(Parámetros!$B$4/4.3),0)</f>
        <v>0</v>
      </c>
      <c r="CM20" s="14">
        <f>+MAX((CM9-CM8)*(Parámetros!$B$4/4.3),0)</f>
        <v>0</v>
      </c>
      <c r="CN20" s="14">
        <f>+MAX((CN9-CN8)*(Parámetros!$B$4/4.3),0)</f>
        <v>0</v>
      </c>
      <c r="CO20" s="14">
        <f>+MAX((CO9-CO8)*(Parámetros!$B$4/4.3),0)</f>
        <v>4229218.7342251129</v>
      </c>
      <c r="CP20" s="14">
        <f>+MAX((CP9-CP8)*(Parámetros!$B$4/4.3),0)</f>
        <v>0</v>
      </c>
      <c r="CQ20" s="14">
        <f>+MAX((CQ9-CQ8)*(Parámetros!$B$4/4.3),0)</f>
        <v>0</v>
      </c>
      <c r="CR20" s="14">
        <f>+MAX((CR9-CR8)*(Parámetros!$B$4/4.3),0)</f>
        <v>0</v>
      </c>
      <c r="CS20" s="14">
        <f>+MAX((CS9-CS8)*(Parámetros!$B$4/4.3),0)</f>
        <v>0</v>
      </c>
      <c r="CT20" s="14">
        <f>+MAX((CT9-CT8)*(Parámetros!$B$4/4.3),0)</f>
        <v>0</v>
      </c>
      <c r="CU20" s="14">
        <f>+MAX((CU9-CU8)*(Parámetros!$B$4/4.3),0)</f>
        <v>7581630.5005413527</v>
      </c>
    </row>
    <row r="21" spans="1:100" outlineLevel="1" x14ac:dyDescent="0.25">
      <c r="A21" s="18" t="s">
        <v>3</v>
      </c>
      <c r="C21" s="14">
        <f>+C5*Parámetros!$B$5</f>
        <v>6331483.9313564179</v>
      </c>
      <c r="D21" s="14">
        <f>+D5*Parámetros!$B$5</f>
        <v>4730791.7835157774</v>
      </c>
      <c r="E21" s="14">
        <f>+E5*Parámetros!$B$5</f>
        <v>4508002.2200323753</v>
      </c>
      <c r="F21" s="14">
        <f>+F5*Parámetros!$B$5</f>
        <v>5838609.7572799949</v>
      </c>
      <c r="G21" s="14">
        <f>+G5*Parámetros!$B$5</f>
        <v>3631604.3643337851</v>
      </c>
      <c r="H21" s="14">
        <f>+H5*Parámetros!$B$5</f>
        <v>4071293.5520434547</v>
      </c>
      <c r="I21" s="14">
        <f>+I5*Parámetros!$B$5</f>
        <v>5574508.1599336732</v>
      </c>
      <c r="J21" s="14">
        <f>+J5*Parámetros!$B$5</f>
        <v>4798365.0722923195</v>
      </c>
      <c r="K21" s="14">
        <f>+K5*Parámetros!$B$5</f>
        <v>4819306.7554099336</v>
      </c>
      <c r="L21" s="14">
        <f>+L5*Parámetros!$B$5</f>
        <v>4519450.7707259413</v>
      </c>
      <c r="M21" s="14">
        <f>+M5*Parámetros!$B$5</f>
        <v>4644953.0438663932</v>
      </c>
      <c r="N21" s="14">
        <f>+N5*Parámetros!$B$5</f>
        <v>4681356.8543248987</v>
      </c>
      <c r="O21" s="14">
        <f>+O5*Parámetros!$B$5</f>
        <v>4556539.3170819329</v>
      </c>
      <c r="P21" s="14">
        <f>+P5*Parámetros!$B$5</f>
        <v>4413704.4195907861</v>
      </c>
      <c r="Q21" s="14">
        <f>+Q5*Parámetros!$B$5</f>
        <v>5668399.7023605276</v>
      </c>
      <c r="R21" s="14">
        <f>+R5*Parámetros!$B$5</f>
        <v>5026501.4459900614</v>
      </c>
      <c r="S21" s="14">
        <f>+S5*Parámetros!$B$5</f>
        <v>4817323.347481491</v>
      </c>
      <c r="T21" s="14">
        <f>+T5*Parámetros!$B$5</f>
        <v>4580370.2598583857</v>
      </c>
      <c r="U21" s="14">
        <f>+U5*Parámetros!$B$5</f>
        <v>5451859.8103344524</v>
      </c>
      <c r="V21" s="14">
        <f>+V5*Parámetros!$B$5</f>
        <v>4808685.6410491224</v>
      </c>
      <c r="W21" s="14">
        <f>+W5*Parámetros!$B$5</f>
        <v>5415674.8545546606</v>
      </c>
      <c r="X21" s="14">
        <f>+X5*Parámetros!$B$5</f>
        <v>4795310.4254038744</v>
      </c>
      <c r="Y21" s="14">
        <f>+Y5*Parámetros!$B$5</f>
        <v>4134985.2347117877</v>
      </c>
      <c r="Z21" s="14">
        <f>+Z5*Parámetros!$B$5</f>
        <v>4855050.3601652365</v>
      </c>
      <c r="AA21" s="14">
        <f>+AA5*Parámetros!$B$5</f>
        <v>5141471.5275875209</v>
      </c>
      <c r="AB21" s="14">
        <f>+AB5*Parámetros!$B$5</f>
        <v>4170736.657148323</v>
      </c>
      <c r="AC21" s="14">
        <f>+AC5*Parámetros!$B$5</f>
        <v>4283533.8888999429</v>
      </c>
      <c r="AD21" s="14">
        <f>+AD5*Parámetros!$B$5</f>
        <v>5478913.8704753835</v>
      </c>
      <c r="AE21" s="14">
        <f>+AE5*Parámetros!$B$5</f>
        <v>5476167.6537420079</v>
      </c>
      <c r="AF21" s="14">
        <f>+AF5*Parámetros!$B$5</f>
        <v>4762302.6869506752</v>
      </c>
      <c r="AG21" s="14">
        <f>+AG5*Parámetros!$B$5</f>
        <v>4824274.3440257618</v>
      </c>
      <c r="AH21" s="14">
        <f>+AH5*Parámetros!$B$5</f>
        <v>5422723.6653261408</v>
      </c>
      <c r="AI21" s="14">
        <f>+AI5*Parámetros!$B$5</f>
        <v>5146628.3025502488</v>
      </c>
      <c r="AJ21" s="14">
        <f>+AJ5*Parámetros!$B$5</f>
        <v>4464009.3592346152</v>
      </c>
      <c r="AK21" s="14">
        <f>+AK5*Parámetros!$B$5</f>
        <v>4229773.3981974479</v>
      </c>
      <c r="AL21" s="14">
        <f>+AL5*Parámetros!$B$5</f>
        <v>5547296.9764916254</v>
      </c>
      <c r="AM21" s="14">
        <f>+AM5*Parámetros!$B$5</f>
        <v>5532018.4525903519</v>
      </c>
      <c r="AN21" s="14">
        <f>+AN5*Parámetros!$B$5</f>
        <v>6357783.8395656962</v>
      </c>
      <c r="AO21" s="14">
        <f>+AO5*Parámetros!$B$5</f>
        <v>4968798.8318719724</v>
      </c>
      <c r="AP21" s="14">
        <f>+AP5*Parámetros!$B$5</f>
        <v>5162653.274835079</v>
      </c>
      <c r="AQ21" s="14">
        <f>+AQ5*Parámetros!$B$5</f>
        <v>6776951.8917722339</v>
      </c>
      <c r="AR21" s="14">
        <f>+AR5*Parámetros!$B$5</f>
        <v>6472496.2019035127</v>
      </c>
      <c r="AS21" s="14">
        <f>+AS5*Parámetros!$B$5</f>
        <v>6781986.2650681753</v>
      </c>
      <c r="AT21" s="14">
        <f>+AT5*Parámetros!$B$5</f>
        <v>6677247.7383700488</v>
      </c>
      <c r="AU21" s="14">
        <f>+AU5*Parámetros!$B$5</f>
        <v>4861308.8775360258</v>
      </c>
      <c r="AV21" s="14">
        <f>+AV5*Parámetros!$B$5</f>
        <v>6331433.9313564179</v>
      </c>
      <c r="AW21" s="14">
        <f>+AW5*Parámetros!$B$5</f>
        <v>4730691.7835157774</v>
      </c>
      <c r="AX21" s="14">
        <f>+AX5*Parámetros!$B$5</f>
        <v>4507852.2200323753</v>
      </c>
      <c r="AY21" s="14">
        <f>+AY5*Parámetros!$B$5</f>
        <v>5838409.7572799949</v>
      </c>
      <c r="AZ21" s="14">
        <f>+AZ5*Parámetros!$B$5</f>
        <v>3631354.3643337851</v>
      </c>
      <c r="BA21" s="14">
        <f>+BA5*Parámetros!$B$5</f>
        <v>4070993.5520434547</v>
      </c>
      <c r="BB21" s="14">
        <f>+BB5*Parámetros!$B$5</f>
        <v>5574158.1599336732</v>
      </c>
      <c r="BC21" s="14">
        <f>+BC5*Parámetros!$B$5</f>
        <v>6331083.9313564179</v>
      </c>
      <c r="BD21" s="14">
        <f>+BD5*Parámetros!$B$5</f>
        <v>4730341.7835157774</v>
      </c>
      <c r="BE21" s="14">
        <f>+BE5*Parámetros!$B$5</f>
        <v>4507502.2200323753</v>
      </c>
      <c r="BF21" s="14">
        <f>+BF5*Parámetros!$B$5</f>
        <v>5838059.7572799949</v>
      </c>
      <c r="BG21" s="14">
        <f>+BG5*Parámetros!$B$5</f>
        <v>3631004.3643337851</v>
      </c>
      <c r="BH21" s="14">
        <f>+BH5*Parámetros!$B$5</f>
        <v>4070643.5520434547</v>
      </c>
      <c r="BI21" s="14">
        <f>+BI5*Parámetros!$B$5</f>
        <v>5573808.1599336732</v>
      </c>
      <c r="BJ21" s="14">
        <f>+BJ5*Parámetros!$B$5</f>
        <v>4797615.0722923195</v>
      </c>
      <c r="BK21" s="14">
        <f>+BK5*Parámetros!$B$5</f>
        <v>4818506.7554099336</v>
      </c>
      <c r="BL21" s="14">
        <f>+BL5*Parámetros!$B$5</f>
        <v>4518600.7707259413</v>
      </c>
      <c r="BM21" s="14">
        <f>+BM5*Parámetros!$B$5</f>
        <v>4644053.0438663932</v>
      </c>
      <c r="BN21" s="14">
        <f>+BN5*Parámetros!$B$5</f>
        <v>4680406.8543248987</v>
      </c>
      <c r="BO21" s="14">
        <f>+BO5*Parámetros!$B$5</f>
        <v>4555539.3170819329</v>
      </c>
      <c r="BP21" s="14">
        <f>+BP5*Parámetros!$B$5</f>
        <v>4412654.4195907861</v>
      </c>
      <c r="BQ21" s="14">
        <f>+BQ5*Parámetros!$B$5</f>
        <v>5667299.7023605276</v>
      </c>
      <c r="BR21" s="14">
        <f>+BR5*Parámetros!$B$5</f>
        <v>5025351.4459900614</v>
      </c>
      <c r="BS21" s="14">
        <f>+BS5*Parámetros!$B$5</f>
        <v>4816123.347481491</v>
      </c>
      <c r="BT21" s="14">
        <f>+BT5*Parámetros!$B$5</f>
        <v>4579120.2598583857</v>
      </c>
      <c r="BU21" s="14">
        <f>+BU5*Parámetros!$B$5</f>
        <v>5450559.8103344524</v>
      </c>
      <c r="BV21" s="14">
        <f>+BV5*Parámetros!$B$5</f>
        <v>4807335.6410491224</v>
      </c>
      <c r="BW21" s="14">
        <f>+BW5*Parámetros!$B$5</f>
        <v>5414274.8545546606</v>
      </c>
      <c r="BX21" s="14">
        <f>+BX5*Parámetros!$B$5</f>
        <v>4793860.4254038744</v>
      </c>
      <c r="BY21" s="14">
        <f>+BY5*Parámetros!$B$5</f>
        <v>4133485.2347117877</v>
      </c>
      <c r="BZ21" s="14">
        <f>+BZ5*Parámetros!$B$5</f>
        <v>4853500.3601652365</v>
      </c>
      <c r="CA21" s="14">
        <f>+CA5*Parámetros!$B$5</f>
        <v>5139871.5275875209</v>
      </c>
      <c r="CB21" s="14">
        <f>+CB5*Parámetros!$B$5</f>
        <v>4169086.657148323</v>
      </c>
      <c r="CC21" s="14">
        <f>+CC5*Parámetros!$B$5</f>
        <v>4281833.8888999429</v>
      </c>
      <c r="CD21" s="14">
        <f>+CD5*Parámetros!$B$5</f>
        <v>5477163.8704753835</v>
      </c>
      <c r="CE21" s="14">
        <f>+CE5*Parámetros!$B$5</f>
        <v>5474367.6537420079</v>
      </c>
      <c r="CF21" s="14">
        <f>+CF5*Parámetros!$B$5</f>
        <v>4760452.6869506752</v>
      </c>
      <c r="CG21" s="14">
        <f>+CG5*Parámetros!$B$5</f>
        <v>4822374.3440257618</v>
      </c>
      <c r="CH21" s="14">
        <f>+CH5*Parámetros!$B$5</f>
        <v>5420773.6653261408</v>
      </c>
      <c r="CI21" s="14">
        <f>+CI5*Parámetros!$B$5</f>
        <v>5144628.3025502488</v>
      </c>
      <c r="CJ21" s="14">
        <f>+CJ5*Parámetros!$B$5</f>
        <v>4461959.3592346152</v>
      </c>
      <c r="CK21" s="14">
        <f>+CK5*Parámetros!$B$5</f>
        <v>4227673.3981974479</v>
      </c>
      <c r="CL21" s="14">
        <f>+CL5*Parámetros!$B$5</f>
        <v>5545146.9764916254</v>
      </c>
      <c r="CM21" s="14">
        <f>+CM5*Parámetros!$B$5</f>
        <v>5529818.4525903519</v>
      </c>
      <c r="CN21" s="14">
        <f>+CN5*Parámetros!$B$5</f>
        <v>6355533.8395656962</v>
      </c>
      <c r="CO21" s="14">
        <f>+CO5*Parámetros!$B$5</f>
        <v>4966498.8318719724</v>
      </c>
      <c r="CP21" s="14">
        <f>+CP5*Parámetros!$B$5</f>
        <v>5160303.274835079</v>
      </c>
      <c r="CQ21" s="14">
        <f>+CQ5*Parámetros!$B$5</f>
        <v>6774551.8917722339</v>
      </c>
      <c r="CR21" s="14">
        <f>+CR5*Parámetros!$B$5</f>
        <v>6470046.2019035127</v>
      </c>
      <c r="CS21" s="14">
        <f>+CS5*Parámetros!$B$5</f>
        <v>6779486.2650681753</v>
      </c>
      <c r="CT21" s="14">
        <f>+CT5*Parámetros!$B$5</f>
        <v>6674697.7383700488</v>
      </c>
      <c r="CU21" s="14">
        <f>+CU5*Parámetros!$B$5</f>
        <v>4858708.8775360258</v>
      </c>
    </row>
    <row r="22" spans="1:100" x14ac:dyDescent="0.25">
      <c r="A22" s="18" t="s">
        <v>80</v>
      </c>
      <c r="C22" s="14">
        <f>+SUM(C19:C21,C15)</f>
        <v>2058459177.8164935</v>
      </c>
      <c r="D22" s="14">
        <f t="shared" ref="D22:AT22" si="72">+SUM(D19:D21,D15)</f>
        <v>1872091222.3872008</v>
      </c>
      <c r="E22" s="14">
        <f t="shared" si="72"/>
        <v>1843442400.2538753</v>
      </c>
      <c r="F22" s="14">
        <f t="shared" si="72"/>
        <v>1965532599.5838556</v>
      </c>
      <c r="G22" s="14">
        <f t="shared" si="72"/>
        <v>1742498111.9147494</v>
      </c>
      <c r="H22" s="14">
        <f t="shared" si="72"/>
        <v>1779649226.1468809</v>
      </c>
      <c r="I22" s="14">
        <f t="shared" si="72"/>
        <v>1915828773.7266524</v>
      </c>
      <c r="J22" s="14">
        <f t="shared" si="72"/>
        <v>1833505864.5482683</v>
      </c>
      <c r="K22" s="14">
        <f t="shared" si="72"/>
        <v>1827705789.8539286</v>
      </c>
      <c r="L22" s="14">
        <f t="shared" si="72"/>
        <v>1792353543.3683774</v>
      </c>
      <c r="M22" s="14">
        <f t="shared" si="72"/>
        <v>1796752721.8990784</v>
      </c>
      <c r="N22" s="14">
        <f t="shared" si="72"/>
        <v>1792727953.6553869</v>
      </c>
      <c r="O22" s="14">
        <f t="shared" si="72"/>
        <v>1774201369.7541585</v>
      </c>
      <c r="P22" s="14">
        <f t="shared" si="72"/>
        <v>1754731374.4237154</v>
      </c>
      <c r="Q22" s="14">
        <f t="shared" si="72"/>
        <v>1871802826.585413</v>
      </c>
      <c r="R22" s="14">
        <f t="shared" si="72"/>
        <v>1837712592.6764557</v>
      </c>
      <c r="S22" s="14">
        <f t="shared" si="72"/>
        <v>1817921801.8071072</v>
      </c>
      <c r="T22" s="14">
        <f t="shared" si="72"/>
        <v>1800890425.7626157</v>
      </c>
      <c r="U22" s="14">
        <f t="shared" si="72"/>
        <v>1900937325.339566</v>
      </c>
      <c r="V22" s="14">
        <f t="shared" si="72"/>
        <v>1849031413.1471193</v>
      </c>
      <c r="W22" s="14">
        <f t="shared" si="72"/>
        <v>1916541853.0021069</v>
      </c>
      <c r="X22" s="14">
        <f t="shared" si="72"/>
        <v>1856630111.2245314</v>
      </c>
      <c r="Y22" s="14">
        <f t="shared" si="72"/>
        <v>1781936127.8735287</v>
      </c>
      <c r="Z22" s="14">
        <f t="shared" si="72"/>
        <v>1862356268.9024343</v>
      </c>
      <c r="AA22" s="14">
        <f t="shared" si="72"/>
        <v>1902197147.9736526</v>
      </c>
      <c r="AB22" s="14">
        <f t="shared" si="72"/>
        <v>1796115327.6274722</v>
      </c>
      <c r="AC22" s="14">
        <f t="shared" si="72"/>
        <v>1805931336.257139</v>
      </c>
      <c r="AD22" s="14">
        <f t="shared" si="72"/>
        <v>1944050272.6436408</v>
      </c>
      <c r="AE22" s="14">
        <f t="shared" si="72"/>
        <v>1948708854.4726</v>
      </c>
      <c r="AF22" s="14">
        <f t="shared" si="72"/>
        <v>1866926521.3469863</v>
      </c>
      <c r="AG22" s="14">
        <f t="shared" si="72"/>
        <v>1873068724.2711966</v>
      </c>
      <c r="AH22" s="14">
        <f t="shared" si="72"/>
        <v>1942971168.0090344</v>
      </c>
      <c r="AI22" s="14">
        <f t="shared" si="72"/>
        <v>1912635846.0417719</v>
      </c>
      <c r="AJ22" s="14">
        <f t="shared" si="72"/>
        <v>1833316336.587862</v>
      </c>
      <c r="AK22" s="14">
        <f t="shared" si="72"/>
        <v>1805163882.9581735</v>
      </c>
      <c r="AL22" s="14">
        <f t="shared" si="72"/>
        <v>1957663711.8966632</v>
      </c>
      <c r="AM22" s="14">
        <f t="shared" si="72"/>
        <v>1958428775.9016147</v>
      </c>
      <c r="AN22" s="14">
        <f t="shared" si="72"/>
        <v>2054333779.6537225</v>
      </c>
      <c r="AO22" s="14">
        <f t="shared" si="72"/>
        <v>1898791813.6575618</v>
      </c>
      <c r="AP22" s="14">
        <f t="shared" si="72"/>
        <v>1915813352.2301979</v>
      </c>
      <c r="AQ22" s="14">
        <f t="shared" si="72"/>
        <v>2102650323.3220415</v>
      </c>
      <c r="AR22" s="14">
        <f t="shared" si="72"/>
        <v>2069903834.4929485</v>
      </c>
      <c r="AS22" s="14">
        <f t="shared" si="72"/>
        <v>2105395629.5654712</v>
      </c>
      <c r="AT22" s="14">
        <f t="shared" si="72"/>
        <v>2093740766.4673207</v>
      </c>
      <c r="AU22" s="14">
        <f>+SUM(AU19:AU21,AU15)</f>
        <v>1890357415.8949904</v>
      </c>
      <c r="AV22" s="14">
        <f t="shared" ref="AV22:CU22" si="73">+SUM(AV19:AV21,AV15)</f>
        <v>2052235151.3702583</v>
      </c>
      <c r="AW22" s="14">
        <f t="shared" si="73"/>
        <v>1873240669.001992</v>
      </c>
      <c r="AX22" s="14">
        <f t="shared" si="73"/>
        <v>1842201503.9300427</v>
      </c>
      <c r="AY22" s="14">
        <f t="shared" si="73"/>
        <v>1993409253.6987624</v>
      </c>
      <c r="AZ22" s="14">
        <f t="shared" si="73"/>
        <v>1750841489.2566378</v>
      </c>
      <c r="BA22" s="14">
        <f t="shared" si="73"/>
        <v>1792550454.1357379</v>
      </c>
      <c r="BB22" s="14">
        <f t="shared" si="73"/>
        <v>1962407150.0989344</v>
      </c>
      <c r="BC22" s="14">
        <f t="shared" si="73"/>
        <v>2051848503.9423137</v>
      </c>
      <c r="BD22" s="14">
        <f t="shared" si="73"/>
        <v>1873268391.828954</v>
      </c>
      <c r="BE22" s="14">
        <f t="shared" si="73"/>
        <v>1842228049.3068731</v>
      </c>
      <c r="BF22" s="14">
        <f t="shared" si="73"/>
        <v>1993444665.2720764</v>
      </c>
      <c r="BG22" s="14">
        <f t="shared" si="73"/>
        <v>1750850661.2588127</v>
      </c>
      <c r="BH22" s="14">
        <f t="shared" si="73"/>
        <v>1792562092.0614841</v>
      </c>
      <c r="BI22" s="14">
        <f t="shared" si="73"/>
        <v>1962424706.1817265</v>
      </c>
      <c r="BJ22" s="14">
        <f t="shared" si="73"/>
        <v>1873850151.5381646</v>
      </c>
      <c r="BK22" s="14">
        <f t="shared" si="73"/>
        <v>1875108456.3073034</v>
      </c>
      <c r="BL22" s="14">
        <f t="shared" si="73"/>
        <v>1840324175.7964852</v>
      </c>
      <c r="BM22" s="14">
        <f t="shared" si="73"/>
        <v>1854442368.0269346</v>
      </c>
      <c r="BN22" s="14">
        <f t="shared" si="73"/>
        <v>1858858154.1190639</v>
      </c>
      <c r="BO22" s="14">
        <f t="shared" si="73"/>
        <v>1844420118.5851912</v>
      </c>
      <c r="BP22" s="14">
        <f t="shared" si="73"/>
        <v>1827646484.1776295</v>
      </c>
      <c r="BQ22" s="14">
        <f t="shared" si="73"/>
        <v>1973110123.3189831</v>
      </c>
      <c r="BR22" s="14">
        <f t="shared" si="73"/>
        <v>1900474736.6552091</v>
      </c>
      <c r="BS22" s="14">
        <f t="shared" si="73"/>
        <v>1875216993.6098876</v>
      </c>
      <c r="BT22" s="14">
        <f t="shared" si="73"/>
        <v>1847387866.6010063</v>
      </c>
      <c r="BU22" s="14">
        <f t="shared" si="73"/>
        <v>1948216075.0793052</v>
      </c>
      <c r="BV22" s="14">
        <f t="shared" si="73"/>
        <v>1874853373.5216091</v>
      </c>
      <c r="BW22" s="14">
        <f t="shared" si="73"/>
        <v>1944357432.462079</v>
      </c>
      <c r="BX22" s="14">
        <f t="shared" si="73"/>
        <v>1873243591.0950994</v>
      </c>
      <c r="BY22" s="14">
        <f t="shared" si="73"/>
        <v>1795636413.4297016</v>
      </c>
      <c r="BZ22" s="14">
        <f t="shared" si="73"/>
        <v>1878243623.0302348</v>
      </c>
      <c r="CA22" s="14">
        <f t="shared" si="73"/>
        <v>1912585825.0685587</v>
      </c>
      <c r="CB22" s="14">
        <f t="shared" si="73"/>
        <v>1802386041.0748169</v>
      </c>
      <c r="CC22" s="14">
        <f t="shared" si="73"/>
        <v>1812353210.798816</v>
      </c>
      <c r="CD22" s="14">
        <f t="shared" si="73"/>
        <v>1950899261.8593771</v>
      </c>
      <c r="CE22" s="14">
        <f t="shared" si="73"/>
        <v>1952384493.4172935</v>
      </c>
      <c r="CF22" s="14">
        <f t="shared" si="73"/>
        <v>1869493571.8218763</v>
      </c>
      <c r="CG22" s="14">
        <f t="shared" si="73"/>
        <v>1875609831.6809413</v>
      </c>
      <c r="CH22" s="14">
        <f t="shared" si="73"/>
        <v>1945187229.4925208</v>
      </c>
      <c r="CI22" s="14">
        <f t="shared" si="73"/>
        <v>1914032881.5586896</v>
      </c>
      <c r="CJ22" s="14">
        <f t="shared" si="73"/>
        <v>1834357080.3501501</v>
      </c>
      <c r="CK22" s="14">
        <f t="shared" si="73"/>
        <v>1806128360.4206986</v>
      </c>
      <c r="CL22" s="14">
        <f t="shared" si="73"/>
        <v>1958748936.547338</v>
      </c>
      <c r="CM22" s="14">
        <f t="shared" si="73"/>
        <v>1958963488.9098976</v>
      </c>
      <c r="CN22" s="14">
        <f t="shared" si="73"/>
        <v>2054817509.8051734</v>
      </c>
      <c r="CO22" s="14">
        <f t="shared" si="73"/>
        <v>1899019916.6272771</v>
      </c>
      <c r="CP22" s="14">
        <f t="shared" si="73"/>
        <v>1916047738.6413012</v>
      </c>
      <c r="CQ22" s="14">
        <f t="shared" si="73"/>
        <v>2102925221.5574481</v>
      </c>
      <c r="CR22" s="14">
        <f t="shared" si="73"/>
        <v>2070012068.6410191</v>
      </c>
      <c r="CS22" s="14">
        <f t="shared" si="73"/>
        <v>2105485536.4580624</v>
      </c>
      <c r="CT22" s="14">
        <f t="shared" si="73"/>
        <v>2093790764.9537115</v>
      </c>
      <c r="CU22" s="14">
        <f t="shared" si="73"/>
        <v>1890367502.3482623</v>
      </c>
      <c r="CV22" s="30">
        <f>+SUM(AV22:CU22)</f>
        <v>99144499350.731705</v>
      </c>
    </row>
    <row r="23" spans="1:100" x14ac:dyDescent="0.25">
      <c r="C23" s="14">
        <f>+SUM(C22:AU22)</f>
        <v>84923405696.925537</v>
      </c>
    </row>
    <row r="25" spans="1:100" x14ac:dyDescent="0.25">
      <c r="A25" s="8" t="s">
        <v>27</v>
      </c>
      <c r="B25" s="14">
        <v>5661</v>
      </c>
      <c r="C25" s="16">
        <f>+(((B9-C5)*B25)+(C13*C2))/C9</f>
        <v>5570.7156075946023</v>
      </c>
      <c r="D25" s="16">
        <f t="shared" ref="D25:AU25" si="74">+(((C9-D5)*C25)+(D13*D2))/D9</f>
        <v>5409.4621824712531</v>
      </c>
      <c r="E25" s="16">
        <f t="shared" si="74"/>
        <v>5275.0491743632338</v>
      </c>
      <c r="F25" s="16">
        <f t="shared" si="74"/>
        <v>5275.0491743632338</v>
      </c>
      <c r="G25" s="16">
        <f t="shared" si="74"/>
        <v>5209.5112864608336</v>
      </c>
      <c r="H25" s="16">
        <f t="shared" si="74"/>
        <v>5129.0950446678362</v>
      </c>
      <c r="I25" s="16">
        <f t="shared" si="74"/>
        <v>5129.0950446678362</v>
      </c>
      <c r="J25" s="16">
        <f t="shared" si="74"/>
        <v>5086.1324310413356</v>
      </c>
      <c r="K25" s="16">
        <f t="shared" si="74"/>
        <v>5043.1509212050905</v>
      </c>
      <c r="L25" s="16">
        <f t="shared" si="74"/>
        <v>5000.4580522391343</v>
      </c>
      <c r="M25" s="16">
        <f t="shared" si="74"/>
        <v>4957.9326289181754</v>
      </c>
      <c r="N25" s="16">
        <f t="shared" si="74"/>
        <v>4915.5426502393111</v>
      </c>
      <c r="O25" s="16">
        <f t="shared" si="74"/>
        <v>4873.4467495014032</v>
      </c>
      <c r="P25" s="16">
        <f t="shared" si="74"/>
        <v>4873.4467495014032</v>
      </c>
      <c r="Q25" s="16">
        <f t="shared" si="74"/>
        <v>4873.4467495014032</v>
      </c>
      <c r="R25" s="16">
        <f t="shared" si="74"/>
        <v>5151.1829406076113</v>
      </c>
      <c r="S25" s="16">
        <f t="shared" si="74"/>
        <v>5179.7851847761158</v>
      </c>
      <c r="T25" s="16">
        <f t="shared" si="74"/>
        <v>5265.9308878290312</v>
      </c>
      <c r="U25" s="16">
        <f t="shared" si="74"/>
        <v>5337.9161547932481</v>
      </c>
      <c r="V25" s="16">
        <f t="shared" si="74"/>
        <v>5502.5480946194284</v>
      </c>
      <c r="W25" s="16">
        <f t="shared" si="74"/>
        <v>5513.3041618492398</v>
      </c>
      <c r="X25" s="16">
        <f t="shared" si="74"/>
        <v>5596.590828074447</v>
      </c>
      <c r="Y25" s="16">
        <f t="shared" si="74"/>
        <v>5604.0570044171527</v>
      </c>
      <c r="Z25" s="16">
        <f t="shared" si="74"/>
        <v>5605.478599239379</v>
      </c>
      <c r="AA25" s="16">
        <f t="shared" si="74"/>
        <v>5667.6410933205343</v>
      </c>
      <c r="AB25" s="16">
        <f t="shared" si="74"/>
        <v>5693.4473593528701</v>
      </c>
      <c r="AC25" s="16">
        <f t="shared" si="74"/>
        <v>5693.447359352871</v>
      </c>
      <c r="AD25" s="16">
        <f t="shared" si="74"/>
        <v>5705.6378235214697</v>
      </c>
      <c r="AE25" s="16">
        <f t="shared" si="74"/>
        <v>5734.4346585957146</v>
      </c>
      <c r="AF25" s="16">
        <f t="shared" si="74"/>
        <v>5740.9574671527389</v>
      </c>
      <c r="AG25" s="16">
        <f t="shared" si="74"/>
        <v>5741.5030114029796</v>
      </c>
      <c r="AH25" s="16">
        <f t="shared" si="74"/>
        <v>5747.3560730971567</v>
      </c>
      <c r="AI25" s="16">
        <f t="shared" si="74"/>
        <v>5754.1495860683108</v>
      </c>
      <c r="AJ25" s="16">
        <f t="shared" si="74"/>
        <v>5755.9795058265863</v>
      </c>
      <c r="AK25" s="16">
        <f t="shared" si="74"/>
        <v>5756.1757921086937</v>
      </c>
      <c r="AL25" s="16">
        <f t="shared" si="74"/>
        <v>5757.8597825023289</v>
      </c>
      <c r="AM25" s="16">
        <f t="shared" si="74"/>
        <v>5762.775169309346</v>
      </c>
      <c r="AN25" s="16">
        <f t="shared" si="74"/>
        <v>5763.8344428927749</v>
      </c>
      <c r="AO25" s="16">
        <f t="shared" si="74"/>
        <v>5765.2547360079425</v>
      </c>
      <c r="AP25" s="16">
        <f t="shared" si="74"/>
        <v>5765.2547360079425</v>
      </c>
      <c r="AQ25" s="16">
        <f t="shared" si="74"/>
        <v>5765.5906105504591</v>
      </c>
      <c r="AR25" s="16">
        <f t="shared" si="74"/>
        <v>5766.7507764259226</v>
      </c>
      <c r="AS25" s="16">
        <f t="shared" si="74"/>
        <v>5766.931838951351</v>
      </c>
      <c r="AT25" s="16">
        <f t="shared" si="74"/>
        <v>5767.2031267510993</v>
      </c>
      <c r="AU25" s="16">
        <f t="shared" si="74"/>
        <v>5767.3400540792863</v>
      </c>
      <c r="AV25" s="16">
        <f t="shared" ref="AV25:AV26" si="75">+(((AU9-AV5)*AU25)+(AV13*AV2))/AV9</f>
        <v>5767.3400540792863</v>
      </c>
      <c r="AW25" s="16">
        <f t="shared" ref="AW25:AW26" si="76">+(((AV9-AW5)*AV25)+(AW13*AW2))/AW9</f>
        <v>5767.5209822904762</v>
      </c>
      <c r="AX25" s="16">
        <f t="shared" ref="AX25:AX26" si="77">+(((AW9-AX5)*AW25)+(AX13*AX2))/AX9</f>
        <v>5767.5209822904762</v>
      </c>
      <c r="AY25" s="16">
        <f t="shared" ref="AY25:AY26" si="78">+(((AX9-AY5)*AX25)+(AY13*AY2))/AY9</f>
        <v>5767.5209822904762</v>
      </c>
      <c r="AZ25" s="16">
        <f t="shared" ref="AZ25:AZ26" si="79">+(((AY9-AZ5)*AY25)+(AZ13*AZ2))/AZ9</f>
        <v>5767.7058641253307</v>
      </c>
      <c r="BA25" s="16">
        <f t="shared" ref="BA25:BA26" si="80">+(((AZ9-BA5)*AZ25)+(BA13*BA2))/BA9</f>
        <v>5767.7058641253307</v>
      </c>
      <c r="BB25" s="16">
        <f t="shared" ref="BB25:BB26" si="81">+(((BA9-BB5)*BA25)+(BB13*BB2))/BB9</f>
        <v>5767.7058641253298</v>
      </c>
      <c r="BC25" s="16">
        <f t="shared" ref="BC25:BC26" si="82">+(((BB9-BC5)*BB25)+(BC13*BC2))/BC9</f>
        <v>5767.8326900675338</v>
      </c>
      <c r="BD25" s="16">
        <f t="shared" ref="BD25:BD26" si="83">+(((BC9-BD5)*BC25)+(BD13*BD2))/BD9</f>
        <v>5767.8873897178983</v>
      </c>
      <c r="BE25" s="16">
        <f t="shared" ref="BE25:BE26" si="84">+(((BD9-BE5)*BD25)+(BE13*BE2))/BE9</f>
        <v>5767.8873897178983</v>
      </c>
      <c r="BF25" s="16">
        <f t="shared" ref="BF25:BF26" si="85">+(((BE9-BF5)*BE25)+(BF13*BF2))/BF9</f>
        <v>5767.8873897178973</v>
      </c>
      <c r="BG25" s="16">
        <f t="shared" ref="BG25:BG26" si="86">+(((BF9-BG5)*BF25)+(BG13*BG2))/BG9</f>
        <v>5767.9308514764807</v>
      </c>
      <c r="BH25" s="16">
        <f t="shared" ref="BH25:BH26" si="87">+(((BG9-BH5)*BG25)+(BH13*BH2))/BH9</f>
        <v>5767.9308514764807</v>
      </c>
      <c r="BI25" s="16">
        <f t="shared" ref="BI25:BI26" si="88">+(((BH9-BI5)*BH25)+(BI13*BI2))/BI9</f>
        <v>5767.9308514764807</v>
      </c>
      <c r="BJ25" s="16">
        <f t="shared" ref="BJ25:BJ26" si="89">+(((BI9-BJ5)*BI25)+(BJ13*BJ2))/BJ9</f>
        <v>5767.9590705702094</v>
      </c>
      <c r="BK25" s="16">
        <f t="shared" ref="BK25:BK26" si="90">+(((BJ9-BK5)*BJ25)+(BK13*BK2))/BK9</f>
        <v>5767.9593104317819</v>
      </c>
      <c r="BL25" s="16">
        <f t="shared" ref="BL25:BL26" si="91">+(((BK9-BL5)*BK25)+(BL13*BL2))/BL9</f>
        <v>5767.9675573887362</v>
      </c>
      <c r="BM25" s="16">
        <f t="shared" ref="BM25:BM26" si="92">+(((BL9-BM5)*BL25)+(BM13*BM2))/BM9</f>
        <v>5767.9714837982647</v>
      </c>
      <c r="BN25" s="16">
        <f t="shared" ref="BN25:BN26" si="93">+(((BM9-BN5)*BM25)+(BN13*BN2))/BN9</f>
        <v>5767.9781218191201</v>
      </c>
      <c r="BO25" s="16">
        <f t="shared" ref="BO25:BO26" si="94">+(((BN9-BO5)*BN25)+(BO13*BO2))/BO9</f>
        <v>5767.9826770691079</v>
      </c>
      <c r="BP25" s="16">
        <f t="shared" ref="BP25:BP26" si="95">+(((BO9-BP5)*BO25)+(BP13*BP2))/BP9</f>
        <v>5767.9855538225838</v>
      </c>
      <c r="BQ25" s="16">
        <f t="shared" ref="BQ25:BQ26" si="96">+(((BP9-BQ5)*BP25)+(BQ13*BQ2))/BQ9</f>
        <v>5767.9880220846944</v>
      </c>
      <c r="BR25" s="16">
        <f t="shared" ref="BR25:BR26" si="97">+(((BQ9-BR5)*BQ25)+(BR13*BR2))/BR9</f>
        <v>5767.9934761605018</v>
      </c>
      <c r="BS25" s="16">
        <f t="shared" ref="BS25:BS26" si="98">+(((BR9-BS5)*BR25)+(BS13*BS2))/BS9</f>
        <v>5767.9937783702562</v>
      </c>
      <c r="BT25" s="16">
        <f t="shared" ref="BT25:BT26" si="99">+(((BS9-BT5)*BS25)+(BT13*BT2))/BT9</f>
        <v>5767.9946893844872</v>
      </c>
      <c r="BU25" s="16">
        <f t="shared" ref="BU25:BU26" si="100">+(((BT9-BU5)*BT25)+(BU13*BU2))/BU9</f>
        <v>5767.9954506463064</v>
      </c>
      <c r="BV25" s="16">
        <f t="shared" ref="BV25:BV26" si="101">+(((BU9-BV5)*BU25)+(BV13*BV2))/BV9</f>
        <v>5767.9971922366558</v>
      </c>
      <c r="BW25" s="16">
        <f t="shared" ref="BW25:BW26" si="102">+(((BV9-BW5)*BV25)+(BW13*BW2))/BW9</f>
        <v>5767.9973058415626</v>
      </c>
      <c r="BX25" s="16">
        <f t="shared" ref="BX25:BX26" si="103">+(((BW9-BX5)*BW25)+(BX13*BX2))/BX9</f>
        <v>5767.9981868990117</v>
      </c>
      <c r="BY25" s="16">
        <f t="shared" ref="BY25:BY26" si="104">+(((BX9-BY5)*BX25)+(BY13*BY2))/BY9</f>
        <v>5767.9982657676446</v>
      </c>
      <c r="BZ25" s="16">
        <f t="shared" ref="BZ25:BZ26" si="105">+(((BY9-BZ5)*BY25)+(BZ13*BZ2))/BZ9</f>
        <v>5767.998280654775</v>
      </c>
      <c r="CA25" s="16">
        <f t="shared" ref="CA25:CA26" si="106">+(((BZ9-CA5)*BZ25)+(CA13*CA2))/CA9</f>
        <v>5767.9989383623006</v>
      </c>
      <c r="CB25" s="16">
        <f t="shared" ref="CB25:CB26" si="107">+(((CA9-CB5)*CA25)+(CB13*CB2))/CB9</f>
        <v>5767.9992113573162</v>
      </c>
      <c r="CC25" s="16">
        <f t="shared" ref="CC25:CC26" si="108">+(((CB9-CC5)*CB25)+(CC13*CC2))/CC9</f>
        <v>5767.9992113573162</v>
      </c>
      <c r="CD25" s="16">
        <f t="shared" ref="CD25:CD26" si="109">+(((CC9-CD5)*CC25)+(CD13*CD2))/CD9</f>
        <v>5767.999340211908</v>
      </c>
      <c r="CE25" s="16">
        <f t="shared" ref="CE25:CE26" si="110">+(((CD9-CE5)*CD25)+(CE13*CE2))/CE9</f>
        <v>5767.9996449280916</v>
      </c>
      <c r="CF25" s="16">
        <f t="shared" ref="CF25:CF26" si="111">+(((CE9-CF5)*CE25)+(CF13*CF2))/CF9</f>
        <v>5767.9997139252446</v>
      </c>
      <c r="CG25" s="16">
        <f t="shared" ref="CG25:CG26" si="112">+(((CF9-CG5)*CF25)+(CG13*CG2))/CG9</f>
        <v>5767.9997196727209</v>
      </c>
      <c r="CH25" s="16">
        <f t="shared" ref="CH25:CH26" si="113">+(((CG9-CH5)*CG25)+(CH13*CH2))/CH9</f>
        <v>5767.9997815943734</v>
      </c>
      <c r="CI25" s="16">
        <f t="shared" ref="CI25:CI26" si="114">+(((CH9-CI5)*CH25)+(CI13*CI2))/CI9</f>
        <v>5767.999853474912</v>
      </c>
      <c r="CJ25" s="16">
        <f t="shared" ref="CJ25:CJ26" si="115">+(((CI9-CJ5)*CI25)+(CJ13*CJ2))/CJ9</f>
        <v>5767.9998728283708</v>
      </c>
      <c r="CK25" s="16">
        <f t="shared" ref="CK25:CK26" si="116">+(((CJ9-CK5)*CJ25)+(CK13*CK2))/CK9</f>
        <v>5767.9998748926773</v>
      </c>
      <c r="CL25" s="16">
        <f t="shared" ref="CL25:CL26" si="117">+(((CK9-CL5)*CK25)+(CL13*CL2))/CL9</f>
        <v>5767.9998927045663</v>
      </c>
      <c r="CM25" s="16">
        <f t="shared" ref="CM25:CM26" si="118">+(((CL9-CM5)*CL25)+(CM13*CM2))/CM9</f>
        <v>5767.9999447257269</v>
      </c>
      <c r="CN25" s="16">
        <f t="shared" ref="CN25:CN26" si="119">+(((CM9-CN5)*CM25)+(CN13*CN2))/CN9</f>
        <v>5767.9999559313655</v>
      </c>
      <c r="CO25" s="16">
        <f t="shared" ref="CO25:CO26" si="120">+(((CN9-CO5)*CN25)+(CO13*CO2))/CO9</f>
        <v>5767.9999709587437</v>
      </c>
      <c r="CP25" s="16">
        <f t="shared" ref="CP25:CP26" si="121">+(((CO9-CP5)*CO25)+(CP13*CP2))/CP9</f>
        <v>5767.9999709587437</v>
      </c>
      <c r="CQ25" s="16">
        <f t="shared" ref="CQ25:CQ26" si="122">+(((CP9-CQ5)*CP25)+(CQ13*CQ2))/CQ9</f>
        <v>5767.9999745072673</v>
      </c>
      <c r="CR25" s="16">
        <f t="shared" ref="CR25:CR26" si="123">+(((CQ9-CR5)*CQ25)+(CR13*CR2))/CR9</f>
        <v>5767.999986784771</v>
      </c>
      <c r="CS25" s="16">
        <f t="shared" ref="CS25:CS26" si="124">+(((CR9-CS5)*CR25)+(CS13*CS2))/CS9</f>
        <v>5767.9999886997821</v>
      </c>
      <c r="CT25" s="16">
        <f t="shared" ref="CT25:CT26" si="125">+(((CS9-CT5)*CS25)+(CT13*CT2))/CT9</f>
        <v>5767.9999915698918</v>
      </c>
      <c r="CU25" s="16">
        <f t="shared" ref="CU25:CU26" si="126">+(((CT9-CU5)*CT25)+(CU13*CU2))/CU9</f>
        <v>5767.9999930182839</v>
      </c>
    </row>
    <row r="26" spans="1:100" x14ac:dyDescent="0.25">
      <c r="A26" s="8" t="s">
        <v>28</v>
      </c>
      <c r="B26" s="14">
        <v>4704</v>
      </c>
      <c r="C26" s="16">
        <f>+(((B10-C6)*B26)+(C14*C3))/C10</f>
        <v>4767.25</v>
      </c>
      <c r="D26" s="16">
        <f t="shared" ref="D26:AU26" si="127">+(((C10-D6)*C26)+(D14*D3))/D10</f>
        <v>4743.53125</v>
      </c>
      <c r="E26" s="16">
        <f t="shared" si="127"/>
        <v>4752.42578125</v>
      </c>
      <c r="F26" s="16">
        <f t="shared" si="127"/>
        <v>4749.09033203125</v>
      </c>
      <c r="G26" s="16">
        <f t="shared" si="127"/>
        <v>4750.3411254882813</v>
      </c>
      <c r="H26" s="16">
        <f t="shared" si="127"/>
        <v>4749.8720779418945</v>
      </c>
      <c r="I26" s="16">
        <f t="shared" si="127"/>
        <v>4750.0479707717896</v>
      </c>
      <c r="J26" s="16">
        <f t="shared" si="127"/>
        <v>4749.9820109605789</v>
      </c>
      <c r="K26" s="16">
        <f t="shared" si="127"/>
        <v>4750.0067458897829</v>
      </c>
      <c r="L26" s="16">
        <f t="shared" si="127"/>
        <v>4749.9974702913314</v>
      </c>
      <c r="M26" s="16">
        <f t="shared" si="127"/>
        <v>4750.0009486407507</v>
      </c>
      <c r="N26" s="16">
        <f t="shared" si="127"/>
        <v>4749.9996442597185</v>
      </c>
      <c r="O26" s="16">
        <f t="shared" si="127"/>
        <v>4750.0001334026056</v>
      </c>
      <c r="P26" s="16">
        <f t="shared" si="127"/>
        <v>4749.9999499740234</v>
      </c>
      <c r="Q26" s="16">
        <f t="shared" si="127"/>
        <v>4750.0000187597416</v>
      </c>
      <c r="R26" s="16">
        <f t="shared" si="127"/>
        <v>4749.9999929650967</v>
      </c>
      <c r="S26" s="16">
        <f t="shared" si="127"/>
        <v>4750.0000026380885</v>
      </c>
      <c r="T26" s="16">
        <f t="shared" si="127"/>
        <v>4749.9999990107162</v>
      </c>
      <c r="U26" s="16">
        <f t="shared" si="127"/>
        <v>4750.000000370982</v>
      </c>
      <c r="V26" s="16">
        <f t="shared" si="127"/>
        <v>4749.9999998608819</v>
      </c>
      <c r="W26" s="16">
        <f t="shared" si="127"/>
        <v>4750.0000000521695</v>
      </c>
      <c r="X26" s="16">
        <f t="shared" si="127"/>
        <v>4749.9999999804368</v>
      </c>
      <c r="Y26" s="16">
        <f t="shared" si="127"/>
        <v>4750.000000007336</v>
      </c>
      <c r="Z26" s="16">
        <f t="shared" si="127"/>
        <v>4749.9999999972488</v>
      </c>
      <c r="AA26" s="16">
        <f t="shared" si="127"/>
        <v>4750.0000000010314</v>
      </c>
      <c r="AB26" s="16">
        <f t="shared" si="127"/>
        <v>4749.9999999996135</v>
      </c>
      <c r="AC26" s="16">
        <f t="shared" si="127"/>
        <v>4750.0000000001446</v>
      </c>
      <c r="AD26" s="16">
        <f t="shared" si="127"/>
        <v>4749.9999999999454</v>
      </c>
      <c r="AE26" s="16">
        <f t="shared" si="127"/>
        <v>4750.00000000002</v>
      </c>
      <c r="AF26" s="16">
        <f t="shared" si="127"/>
        <v>4749.9999999999927</v>
      </c>
      <c r="AG26" s="16">
        <f t="shared" si="127"/>
        <v>4750.0000000000027</v>
      </c>
      <c r="AH26" s="16">
        <f t="shared" si="127"/>
        <v>4749.9999999999991</v>
      </c>
      <c r="AI26" s="16">
        <f t="shared" si="127"/>
        <v>4750</v>
      </c>
      <c r="AJ26" s="16">
        <f t="shared" si="127"/>
        <v>4750</v>
      </c>
      <c r="AK26" s="16">
        <f t="shared" si="127"/>
        <v>4750</v>
      </c>
      <c r="AL26" s="16">
        <f t="shared" si="127"/>
        <v>4750</v>
      </c>
      <c r="AM26" s="16">
        <f t="shared" si="127"/>
        <v>4750</v>
      </c>
      <c r="AN26" s="16">
        <f t="shared" si="127"/>
        <v>4750</v>
      </c>
      <c r="AO26" s="16">
        <f t="shared" si="127"/>
        <v>4750</v>
      </c>
      <c r="AP26" s="16">
        <f t="shared" si="127"/>
        <v>4750</v>
      </c>
      <c r="AQ26" s="16">
        <f t="shared" si="127"/>
        <v>4750</v>
      </c>
      <c r="AR26" s="16">
        <f t="shared" si="127"/>
        <v>4750</v>
      </c>
      <c r="AS26" s="16">
        <f t="shared" si="127"/>
        <v>4750</v>
      </c>
      <c r="AT26" s="16">
        <f t="shared" si="127"/>
        <v>4750</v>
      </c>
      <c r="AU26" s="16">
        <f t="shared" si="127"/>
        <v>4750</v>
      </c>
      <c r="AV26" s="16">
        <f t="shared" si="75"/>
        <v>4750</v>
      </c>
      <c r="AW26" s="16">
        <f t="shared" si="76"/>
        <v>4750</v>
      </c>
      <c r="AX26" s="16">
        <f t="shared" si="77"/>
        <v>4750</v>
      </c>
      <c r="AY26" s="16">
        <f t="shared" si="78"/>
        <v>4750</v>
      </c>
      <c r="AZ26" s="16">
        <f t="shared" si="79"/>
        <v>4750</v>
      </c>
      <c r="BA26" s="16">
        <f t="shared" si="80"/>
        <v>4750</v>
      </c>
      <c r="BB26" s="16">
        <f t="shared" si="81"/>
        <v>4750</v>
      </c>
      <c r="BC26" s="16">
        <f t="shared" si="82"/>
        <v>4750</v>
      </c>
      <c r="BD26" s="16">
        <f t="shared" si="83"/>
        <v>4750</v>
      </c>
      <c r="BE26" s="16">
        <f t="shared" si="84"/>
        <v>4750</v>
      </c>
      <c r="BF26" s="16">
        <f t="shared" si="85"/>
        <v>4750</v>
      </c>
      <c r="BG26" s="16">
        <f t="shared" si="86"/>
        <v>4750</v>
      </c>
      <c r="BH26" s="16">
        <f t="shared" si="87"/>
        <v>4750</v>
      </c>
      <c r="BI26" s="16">
        <f t="shared" si="88"/>
        <v>4750</v>
      </c>
      <c r="BJ26" s="16">
        <f t="shared" si="89"/>
        <v>4750</v>
      </c>
      <c r="BK26" s="16">
        <f t="shared" si="90"/>
        <v>4750</v>
      </c>
      <c r="BL26" s="16">
        <f t="shared" si="91"/>
        <v>4750</v>
      </c>
      <c r="BM26" s="16">
        <f t="shared" si="92"/>
        <v>4750</v>
      </c>
      <c r="BN26" s="16">
        <f t="shared" si="93"/>
        <v>4750</v>
      </c>
      <c r="BO26" s="16">
        <f t="shared" si="94"/>
        <v>4750</v>
      </c>
      <c r="BP26" s="16">
        <f t="shared" si="95"/>
        <v>4750</v>
      </c>
      <c r="BQ26" s="16">
        <f t="shared" si="96"/>
        <v>4750</v>
      </c>
      <c r="BR26" s="16">
        <f t="shared" si="97"/>
        <v>4750</v>
      </c>
      <c r="BS26" s="16">
        <f t="shared" si="98"/>
        <v>4750</v>
      </c>
      <c r="BT26" s="16">
        <f t="shared" si="99"/>
        <v>4750</v>
      </c>
      <c r="BU26" s="16">
        <f t="shared" si="100"/>
        <v>4750</v>
      </c>
      <c r="BV26" s="16">
        <f t="shared" si="101"/>
        <v>4750</v>
      </c>
      <c r="BW26" s="16">
        <f t="shared" si="102"/>
        <v>4750</v>
      </c>
      <c r="BX26" s="16">
        <f t="shared" si="103"/>
        <v>4750</v>
      </c>
      <c r="BY26" s="16">
        <f t="shared" si="104"/>
        <v>4750</v>
      </c>
      <c r="BZ26" s="16">
        <f t="shared" si="105"/>
        <v>4750</v>
      </c>
      <c r="CA26" s="16">
        <f t="shared" si="106"/>
        <v>4750</v>
      </c>
      <c r="CB26" s="16">
        <f t="shared" si="107"/>
        <v>4750</v>
      </c>
      <c r="CC26" s="16">
        <f t="shared" si="108"/>
        <v>4750</v>
      </c>
      <c r="CD26" s="16">
        <f t="shared" si="109"/>
        <v>4750</v>
      </c>
      <c r="CE26" s="16">
        <f t="shared" si="110"/>
        <v>4750</v>
      </c>
      <c r="CF26" s="16">
        <f t="shared" si="111"/>
        <v>4750</v>
      </c>
      <c r="CG26" s="16">
        <f t="shared" si="112"/>
        <v>4750</v>
      </c>
      <c r="CH26" s="16">
        <f t="shared" si="113"/>
        <v>4750</v>
      </c>
      <c r="CI26" s="16">
        <f t="shared" si="114"/>
        <v>4750</v>
      </c>
      <c r="CJ26" s="16">
        <f t="shared" si="115"/>
        <v>4750</v>
      </c>
      <c r="CK26" s="16">
        <f t="shared" si="116"/>
        <v>4750</v>
      </c>
      <c r="CL26" s="16">
        <f t="shared" si="117"/>
        <v>4750</v>
      </c>
      <c r="CM26" s="16">
        <f t="shared" si="118"/>
        <v>4750</v>
      </c>
      <c r="CN26" s="16">
        <f t="shared" si="119"/>
        <v>4750</v>
      </c>
      <c r="CO26" s="16">
        <f t="shared" si="120"/>
        <v>4750</v>
      </c>
      <c r="CP26" s="16">
        <f t="shared" si="121"/>
        <v>4750</v>
      </c>
      <c r="CQ26" s="16">
        <f t="shared" si="122"/>
        <v>4750</v>
      </c>
      <c r="CR26" s="16">
        <f t="shared" si="123"/>
        <v>4750</v>
      </c>
      <c r="CS26" s="16">
        <f t="shared" si="124"/>
        <v>4750</v>
      </c>
      <c r="CT26" s="16">
        <f t="shared" si="125"/>
        <v>4750</v>
      </c>
      <c r="CU26" s="16">
        <f t="shared" si="126"/>
        <v>4750</v>
      </c>
    </row>
    <row r="28" spans="1:100" x14ac:dyDescent="0.25">
      <c r="B28" s="8" t="s">
        <v>98</v>
      </c>
      <c r="C28" s="34">
        <f t="shared" ref="C28:AU28" si="128">+C5/C4</f>
        <v>0.31528964458000358</v>
      </c>
      <c r="D28" s="34">
        <f t="shared" si="128"/>
        <v>0.25598425862551399</v>
      </c>
      <c r="E28" s="34">
        <f t="shared" si="128"/>
        <v>0.24690555766754541</v>
      </c>
      <c r="F28" s="34">
        <f t="shared" si="128"/>
        <v>0.29806146682309137</v>
      </c>
      <c r="G28" s="34">
        <f t="shared" si="128"/>
        <v>0.20893378356865963</v>
      </c>
      <c r="H28" s="34">
        <f t="shared" si="128"/>
        <v>0.22845106838928791</v>
      </c>
      <c r="I28" s="34">
        <f t="shared" si="128"/>
        <v>0.28846830738448176</v>
      </c>
      <c r="J28" s="34">
        <f t="shared" si="128"/>
        <v>0.25869477194300816</v>
      </c>
      <c r="K28" s="34">
        <f t="shared" si="128"/>
        <v>0.25953078479927044</v>
      </c>
      <c r="L28" s="34">
        <f t="shared" si="128"/>
        <v>0.24737748427378475</v>
      </c>
      <c r="M28" s="34">
        <f t="shared" si="128"/>
        <v>0.2525123621022346</v>
      </c>
      <c r="N28" s="34">
        <f t="shared" si="128"/>
        <v>0.25398872645810788</v>
      </c>
      <c r="O28" s="34">
        <f t="shared" si="128"/>
        <v>0.24890227683995964</v>
      </c>
      <c r="P28" s="34">
        <f t="shared" si="128"/>
        <v>0.24299582935462805</v>
      </c>
      <c r="Q28" s="34">
        <f t="shared" si="128"/>
        <v>0.29190869429222166</v>
      </c>
      <c r="R28" s="34">
        <f t="shared" si="128"/>
        <v>0.2677017047317688</v>
      </c>
      <c r="S28" s="34">
        <f t="shared" si="128"/>
        <v>0.25945168602532698</v>
      </c>
      <c r="T28" s="34">
        <f t="shared" si="128"/>
        <v>0.24987876376337703</v>
      </c>
      <c r="U28" s="34">
        <f t="shared" si="128"/>
        <v>0.28392352950104649</v>
      </c>
      <c r="V28" s="34">
        <f t="shared" si="128"/>
        <v>0.2591070151225045</v>
      </c>
      <c r="W28" s="34">
        <f t="shared" si="128"/>
        <v>0.28257157108494113</v>
      </c>
      <c r="X28" s="34">
        <f t="shared" si="128"/>
        <v>0.25857266960789865</v>
      </c>
      <c r="Y28" s="34">
        <f t="shared" si="128"/>
        <v>0.23119869434873605</v>
      </c>
      <c r="Z28" s="34">
        <f t="shared" si="128"/>
        <v>0.26095335761951238</v>
      </c>
      <c r="AA28" s="34">
        <f t="shared" si="128"/>
        <v>0.27215833981378035</v>
      </c>
      <c r="AB28" s="34">
        <f t="shared" si="128"/>
        <v>0.23273243376882483</v>
      </c>
      <c r="AC28" s="34">
        <f t="shared" si="128"/>
        <v>0.23753158506201363</v>
      </c>
      <c r="AD28" s="34">
        <f t="shared" si="128"/>
        <v>0.28493101104830793</v>
      </c>
      <c r="AE28" s="34">
        <f t="shared" si="128"/>
        <v>0.28482887241837695</v>
      </c>
      <c r="AF28" s="34">
        <f t="shared" si="128"/>
        <v>0.25725069255201966</v>
      </c>
      <c r="AG28" s="34">
        <f t="shared" si="128"/>
        <v>0.25972881926218794</v>
      </c>
      <c r="AH28" s="34">
        <f t="shared" si="128"/>
        <v>0.28283533210949746</v>
      </c>
      <c r="AI28" s="34">
        <f t="shared" si="128"/>
        <v>0.2723569633772005</v>
      </c>
      <c r="AJ28" s="34">
        <f t="shared" si="128"/>
        <v>0.24508658534159228</v>
      </c>
      <c r="AK28" s="34">
        <f t="shared" si="128"/>
        <v>0.23525176344110663</v>
      </c>
      <c r="AL28" s="34">
        <f t="shared" si="128"/>
        <v>0.28746497414894218</v>
      </c>
      <c r="AM28" s="34">
        <f t="shared" si="128"/>
        <v>0.28690038162717241</v>
      </c>
      <c r="AN28" s="34">
        <f t="shared" si="128"/>
        <v>0.31618520918529114</v>
      </c>
      <c r="AO28" s="34">
        <f t="shared" si="128"/>
        <v>0.2654443202526296</v>
      </c>
      <c r="AP28" s="34">
        <f t="shared" si="128"/>
        <v>0.27297350613964017</v>
      </c>
      <c r="AQ28" s="34">
        <f t="shared" si="128"/>
        <v>0.3301489635433219</v>
      </c>
      <c r="AR28" s="34">
        <f t="shared" si="128"/>
        <v>0.32006415712884478</v>
      </c>
      <c r="AS28" s="34">
        <f t="shared" si="128"/>
        <v>0.33031320874233283</v>
      </c>
      <c r="AT28" s="34">
        <f t="shared" si="128"/>
        <v>0.32687946138860735</v>
      </c>
      <c r="AU28" s="34">
        <f t="shared" si="128"/>
        <v>0.26120188050845033</v>
      </c>
      <c r="AV28" s="34">
        <f>+AVERAGE(C28:AU28)</f>
        <v>0.26919183266149005</v>
      </c>
      <c r="AW28" s="34">
        <f t="shared" ref="AW28:CU28" si="129">+AVERAGE(D28:AV28)</f>
        <v>0.26816743684107858</v>
      </c>
      <c r="AX28" s="34">
        <f t="shared" si="129"/>
        <v>0.26843817413475779</v>
      </c>
      <c r="AY28" s="34">
        <f t="shared" si="129"/>
        <v>0.26891667672291802</v>
      </c>
      <c r="AZ28" s="34">
        <f t="shared" si="129"/>
        <v>0.26826901472069203</v>
      </c>
      <c r="BA28" s="34">
        <f t="shared" si="129"/>
        <v>0.26958757541295941</v>
      </c>
      <c r="BB28" s="34">
        <f t="shared" si="129"/>
        <v>0.27050172001348549</v>
      </c>
      <c r="BC28" s="34">
        <f t="shared" si="129"/>
        <v>0.27010246251635223</v>
      </c>
      <c r="BD28" s="34">
        <f t="shared" si="129"/>
        <v>0.2703559667513154</v>
      </c>
      <c r="BE28" s="34">
        <f t="shared" si="129"/>
        <v>0.27059652635024972</v>
      </c>
      <c r="BF28" s="34">
        <f t="shared" si="129"/>
        <v>0.27111250506306006</v>
      </c>
      <c r="BG28" s="34">
        <f t="shared" si="129"/>
        <v>0.27152584157330062</v>
      </c>
      <c r="BH28" s="34">
        <f t="shared" si="129"/>
        <v>0.27191555524252708</v>
      </c>
      <c r="BI28" s="34">
        <f t="shared" si="129"/>
        <v>0.27242696142925082</v>
      </c>
      <c r="BJ28" s="34">
        <f t="shared" si="129"/>
        <v>0.27308098658646468</v>
      </c>
      <c r="BK28" s="34">
        <f t="shared" si="129"/>
        <v>0.27266259308189233</v>
      </c>
      <c r="BL28" s="34">
        <f t="shared" si="129"/>
        <v>0.27277283504522837</v>
      </c>
      <c r="BM28" s="34">
        <f t="shared" si="129"/>
        <v>0.27306886057900398</v>
      </c>
      <c r="BN28" s="34">
        <f t="shared" si="129"/>
        <v>0.27358419606379569</v>
      </c>
      <c r="BO28" s="34">
        <f t="shared" si="129"/>
        <v>0.27335443309852342</v>
      </c>
      <c r="BP28" s="34">
        <f t="shared" si="129"/>
        <v>0.27367104238687939</v>
      </c>
      <c r="BQ28" s="34">
        <f t="shared" si="129"/>
        <v>0.27347325286025581</v>
      </c>
      <c r="BR28" s="34">
        <f t="shared" si="129"/>
        <v>0.27380437693253046</v>
      </c>
      <c r="BS28" s="34">
        <f t="shared" si="129"/>
        <v>0.27475116987883702</v>
      </c>
      <c r="BT28" s="34">
        <f t="shared" si="129"/>
        <v>0.27505778792904423</v>
      </c>
      <c r="BU28" s="34">
        <f t="shared" si="129"/>
        <v>0.27512222010938342</v>
      </c>
      <c r="BV28" s="34">
        <f t="shared" si="129"/>
        <v>0.2760642153613958</v>
      </c>
      <c r="BW28" s="34">
        <f t="shared" si="129"/>
        <v>0.27692049603471541</v>
      </c>
      <c r="BX28" s="34">
        <f t="shared" si="129"/>
        <v>0.27674248458996897</v>
      </c>
      <c r="BY28" s="34">
        <f t="shared" si="129"/>
        <v>0.27656278708267101</v>
      </c>
      <c r="BZ28" s="34">
        <f t="shared" si="129"/>
        <v>0.2769919447389077</v>
      </c>
      <c r="CA28" s="34">
        <f t="shared" si="129"/>
        <v>0.2773755697495015</v>
      </c>
      <c r="CB28" s="34">
        <f t="shared" si="129"/>
        <v>0.27725424169705715</v>
      </c>
      <c r="CC28" s="34">
        <f t="shared" si="129"/>
        <v>0.27736307010416505</v>
      </c>
      <c r="CD28" s="34">
        <f t="shared" si="129"/>
        <v>0.27808032532111115</v>
      </c>
      <c r="CE28" s="34">
        <f t="shared" si="129"/>
        <v>0.2790320711406668</v>
      </c>
      <c r="CF28" s="34">
        <f t="shared" si="129"/>
        <v>0.27884467329603846</v>
      </c>
      <c r="CG28" s="34">
        <f t="shared" si="129"/>
        <v>0.27866565755534661</v>
      </c>
      <c r="CH28" s="34">
        <f t="shared" si="129"/>
        <v>0.27783188974134782</v>
      </c>
      <c r="CI28" s="34">
        <f t="shared" si="129"/>
        <v>0.27810716906331939</v>
      </c>
      <c r="CJ28" s="34">
        <f t="shared" si="129"/>
        <v>0.27822125046162333</v>
      </c>
      <c r="CK28" s="34">
        <f t="shared" si="129"/>
        <v>0.27706730128203011</v>
      </c>
      <c r="CL28" s="34">
        <f t="shared" si="129"/>
        <v>0.27611181559654524</v>
      </c>
      <c r="CM28" s="34">
        <f t="shared" si="129"/>
        <v>0.27490734019330554</v>
      </c>
      <c r="CN28" s="34">
        <f t="shared" si="129"/>
        <v>0.27375240416674329</v>
      </c>
      <c r="CO28" s="34">
        <f t="shared" si="129"/>
        <v>0.2740313046924831</v>
      </c>
      <c r="CP28" s="34">
        <f t="shared" si="129"/>
        <v>0.27413884851539405</v>
      </c>
      <c r="CQ28" s="34">
        <f t="shared" si="129"/>
        <v>0.27427154655260105</v>
      </c>
      <c r="CR28" s="34">
        <f t="shared" si="129"/>
        <v>0.27440117705077532</v>
      </c>
      <c r="CS28" s="34">
        <f t="shared" si="129"/>
        <v>0.27452305483583878</v>
      </c>
      <c r="CT28" s="34">
        <f t="shared" si="129"/>
        <v>0.2746620335050643</v>
      </c>
      <c r="CU28" s="34">
        <f t="shared" si="129"/>
        <v>0.2747747992404444</v>
      </c>
    </row>
    <row r="29" spans="1:100" x14ac:dyDescent="0.25">
      <c r="B29" s="8" t="s">
        <v>99</v>
      </c>
      <c r="C29" s="34">
        <f t="shared" ref="C29:AU29" si="130">1-C28</f>
        <v>0.68471035541999647</v>
      </c>
      <c r="D29" s="34">
        <f t="shared" si="130"/>
        <v>0.74401574137448601</v>
      </c>
      <c r="E29" s="34">
        <f t="shared" si="130"/>
        <v>0.75309444233245459</v>
      </c>
      <c r="F29" s="34">
        <f t="shared" si="130"/>
        <v>0.70193853317690857</v>
      </c>
      <c r="G29" s="34">
        <f t="shared" si="130"/>
        <v>0.79106621643134034</v>
      </c>
      <c r="H29" s="34">
        <f t="shared" si="130"/>
        <v>0.77154893161071203</v>
      </c>
      <c r="I29" s="34">
        <f t="shared" si="130"/>
        <v>0.71153169261551819</v>
      </c>
      <c r="J29" s="34">
        <f t="shared" si="130"/>
        <v>0.74130522805699184</v>
      </c>
      <c r="K29" s="34">
        <f t="shared" si="130"/>
        <v>0.7404692152007295</v>
      </c>
      <c r="L29" s="34">
        <f t="shared" si="130"/>
        <v>0.75262251572621519</v>
      </c>
      <c r="M29" s="34">
        <f t="shared" si="130"/>
        <v>0.7474876378977654</v>
      </c>
      <c r="N29" s="34">
        <f t="shared" si="130"/>
        <v>0.74601127354189212</v>
      </c>
      <c r="O29" s="34">
        <f t="shared" si="130"/>
        <v>0.75109772316004042</v>
      </c>
      <c r="P29" s="34">
        <f t="shared" si="130"/>
        <v>0.75700417064537195</v>
      </c>
      <c r="Q29" s="34">
        <f t="shared" si="130"/>
        <v>0.70809130570777834</v>
      </c>
      <c r="R29" s="34">
        <f t="shared" si="130"/>
        <v>0.7322982952682312</v>
      </c>
      <c r="S29" s="34">
        <f t="shared" si="130"/>
        <v>0.74054831397467302</v>
      </c>
      <c r="T29" s="34">
        <f t="shared" si="130"/>
        <v>0.75012123623662297</v>
      </c>
      <c r="U29" s="34">
        <f t="shared" si="130"/>
        <v>0.71607647049895351</v>
      </c>
      <c r="V29" s="34">
        <f t="shared" si="130"/>
        <v>0.74089298487749544</v>
      </c>
      <c r="W29" s="34">
        <f t="shared" si="130"/>
        <v>0.71742842891505887</v>
      </c>
      <c r="X29" s="34">
        <f t="shared" si="130"/>
        <v>0.74142733039210129</v>
      </c>
      <c r="Y29" s="34">
        <f t="shared" si="130"/>
        <v>0.76880130565126392</v>
      </c>
      <c r="Z29" s="34">
        <f t="shared" si="130"/>
        <v>0.73904664238048756</v>
      </c>
      <c r="AA29" s="34">
        <f t="shared" si="130"/>
        <v>0.72784166018621965</v>
      </c>
      <c r="AB29" s="34">
        <f t="shared" si="130"/>
        <v>0.7672675662311752</v>
      </c>
      <c r="AC29" s="34">
        <f t="shared" si="130"/>
        <v>0.76246841493798634</v>
      </c>
      <c r="AD29" s="34">
        <f t="shared" si="130"/>
        <v>0.71506898895169213</v>
      </c>
      <c r="AE29" s="34">
        <f t="shared" si="130"/>
        <v>0.71517112758162305</v>
      </c>
      <c r="AF29" s="34">
        <f t="shared" si="130"/>
        <v>0.74274930744798029</v>
      </c>
      <c r="AG29" s="34">
        <f t="shared" si="130"/>
        <v>0.74027118073781206</v>
      </c>
      <c r="AH29" s="34">
        <f t="shared" si="130"/>
        <v>0.71716466789050259</v>
      </c>
      <c r="AI29" s="34">
        <f t="shared" si="130"/>
        <v>0.7276430366227995</v>
      </c>
      <c r="AJ29" s="34">
        <f t="shared" si="130"/>
        <v>0.75491341465840778</v>
      </c>
      <c r="AK29" s="34">
        <f t="shared" si="130"/>
        <v>0.76474823655889335</v>
      </c>
      <c r="AL29" s="34">
        <f t="shared" si="130"/>
        <v>0.71253502585105788</v>
      </c>
      <c r="AM29" s="34">
        <f t="shared" si="130"/>
        <v>0.71309961837282754</v>
      </c>
      <c r="AN29" s="34">
        <f t="shared" si="130"/>
        <v>0.68381479081470886</v>
      </c>
      <c r="AO29" s="34">
        <f t="shared" si="130"/>
        <v>0.73455567974737046</v>
      </c>
      <c r="AP29" s="34">
        <f t="shared" si="130"/>
        <v>0.72702649386035989</v>
      </c>
      <c r="AQ29" s="34">
        <f t="shared" si="130"/>
        <v>0.6698510364566781</v>
      </c>
      <c r="AR29" s="34">
        <f t="shared" si="130"/>
        <v>0.67993584287115527</v>
      </c>
      <c r="AS29" s="34">
        <f t="shared" si="130"/>
        <v>0.66968679125766717</v>
      </c>
      <c r="AT29" s="34">
        <f t="shared" si="130"/>
        <v>0.67312053861139265</v>
      </c>
      <c r="AU29" s="34">
        <f t="shared" si="130"/>
        <v>0.73879811949154961</v>
      </c>
      <c r="AV29" s="34">
        <f>+AVERAGE(C29:AU29)</f>
        <v>0.73080816733850973</v>
      </c>
      <c r="AW29" s="34">
        <f t="shared" ref="AW29:CU29" si="131">+AVERAGE(D29:AV29)</f>
        <v>0.7318325631589212</v>
      </c>
      <c r="AX29" s="34">
        <f t="shared" si="131"/>
        <v>0.7315618258652421</v>
      </c>
      <c r="AY29" s="34">
        <f t="shared" si="131"/>
        <v>0.73108332327708181</v>
      </c>
      <c r="AZ29" s="34">
        <f t="shared" si="131"/>
        <v>0.7317309852793078</v>
      </c>
      <c r="BA29" s="34">
        <f t="shared" si="131"/>
        <v>0.73041242458704037</v>
      </c>
      <c r="BB29" s="34">
        <f t="shared" si="131"/>
        <v>0.72949827998651429</v>
      </c>
      <c r="BC29" s="34">
        <f t="shared" si="131"/>
        <v>0.72989753748364761</v>
      </c>
      <c r="BD29" s="34">
        <f t="shared" si="131"/>
        <v>0.72964403324868443</v>
      </c>
      <c r="BE29" s="34">
        <f t="shared" si="131"/>
        <v>0.72940347364975022</v>
      </c>
      <c r="BF29" s="34">
        <f t="shared" si="131"/>
        <v>0.72888749493693994</v>
      </c>
      <c r="BG29" s="34">
        <f t="shared" si="131"/>
        <v>0.72847415842669949</v>
      </c>
      <c r="BH29" s="34">
        <f t="shared" si="131"/>
        <v>0.7280844447574728</v>
      </c>
      <c r="BI29" s="34">
        <f t="shared" si="131"/>
        <v>0.72757303857074918</v>
      </c>
      <c r="BJ29" s="34">
        <f t="shared" si="131"/>
        <v>0.72691901341353538</v>
      </c>
      <c r="BK29" s="34">
        <f t="shared" si="131"/>
        <v>0.72733740691810767</v>
      </c>
      <c r="BL29" s="34">
        <f t="shared" si="131"/>
        <v>0.72722716495477169</v>
      </c>
      <c r="BM29" s="34">
        <f t="shared" si="131"/>
        <v>0.72693113942099608</v>
      </c>
      <c r="BN29" s="34">
        <f t="shared" si="131"/>
        <v>0.72641580393620442</v>
      </c>
      <c r="BO29" s="34">
        <f t="shared" si="131"/>
        <v>0.72664556690147664</v>
      </c>
      <c r="BP29" s="34">
        <f t="shared" si="131"/>
        <v>0.72632895761312077</v>
      </c>
      <c r="BQ29" s="34">
        <f t="shared" si="131"/>
        <v>0.72652674713974441</v>
      </c>
      <c r="BR29" s="34">
        <f t="shared" si="131"/>
        <v>0.72619562306746988</v>
      </c>
      <c r="BS29" s="34">
        <f t="shared" si="131"/>
        <v>0.72524883012116326</v>
      </c>
      <c r="BT29" s="34">
        <f t="shared" si="131"/>
        <v>0.72494221207095599</v>
      </c>
      <c r="BU29" s="34">
        <f t="shared" si="131"/>
        <v>0.72487777989061675</v>
      </c>
      <c r="BV29" s="34">
        <f t="shared" si="131"/>
        <v>0.72393578463860453</v>
      </c>
      <c r="BW29" s="34">
        <f t="shared" si="131"/>
        <v>0.72307950396528464</v>
      </c>
      <c r="BX29" s="34">
        <f t="shared" si="131"/>
        <v>0.72325751541003125</v>
      </c>
      <c r="BY29" s="34">
        <f t="shared" si="131"/>
        <v>0.72343721291732921</v>
      </c>
      <c r="BZ29" s="34">
        <f t="shared" si="131"/>
        <v>0.72300805526109235</v>
      </c>
      <c r="CA29" s="34">
        <f t="shared" si="131"/>
        <v>0.7226244302504985</v>
      </c>
      <c r="CB29" s="34">
        <f t="shared" si="131"/>
        <v>0.72274575830294308</v>
      </c>
      <c r="CC29" s="34">
        <f t="shared" si="131"/>
        <v>0.72263692989583506</v>
      </c>
      <c r="CD29" s="34">
        <f t="shared" si="131"/>
        <v>0.72191967467888896</v>
      </c>
      <c r="CE29" s="34">
        <f t="shared" si="131"/>
        <v>0.72096792885933336</v>
      </c>
      <c r="CF29" s="34">
        <f t="shared" si="131"/>
        <v>0.72115532670396165</v>
      </c>
      <c r="CG29" s="34">
        <f t="shared" si="131"/>
        <v>0.72133434244465344</v>
      </c>
      <c r="CH29" s="34">
        <f t="shared" si="131"/>
        <v>0.72216811025865235</v>
      </c>
      <c r="CI29" s="34">
        <f t="shared" si="131"/>
        <v>0.72189283093668066</v>
      </c>
      <c r="CJ29" s="34">
        <f t="shared" si="131"/>
        <v>0.72177874953837684</v>
      </c>
      <c r="CK29" s="34">
        <f t="shared" si="131"/>
        <v>0.72293269871797017</v>
      </c>
      <c r="CL29" s="34">
        <f t="shared" si="131"/>
        <v>0.72388818440345482</v>
      </c>
      <c r="CM29" s="34">
        <f t="shared" si="131"/>
        <v>0.72509265980669457</v>
      </c>
      <c r="CN29" s="34">
        <f t="shared" si="131"/>
        <v>0.72624759583325682</v>
      </c>
      <c r="CO29" s="34">
        <f t="shared" si="131"/>
        <v>0.72596869530751695</v>
      </c>
      <c r="CP29" s="34">
        <f t="shared" si="131"/>
        <v>0.72586115148460606</v>
      </c>
      <c r="CQ29" s="34">
        <f t="shared" si="131"/>
        <v>0.72572845344739911</v>
      </c>
      <c r="CR29" s="34">
        <f t="shared" si="131"/>
        <v>0.72559882294922473</v>
      </c>
      <c r="CS29" s="34">
        <f t="shared" si="131"/>
        <v>0.72547694516416117</v>
      </c>
      <c r="CT29" s="34">
        <f t="shared" si="131"/>
        <v>0.72533796649493576</v>
      </c>
      <c r="CU29" s="34">
        <f t="shared" si="131"/>
        <v>0.72522520075955554</v>
      </c>
    </row>
    <row r="31" spans="1:100" x14ac:dyDescent="0.25">
      <c r="C31" s="30">
        <f>+C18</f>
        <v>6999739389.2918262</v>
      </c>
      <c r="H31" s="30">
        <f>+H18</f>
        <v>6518962643.968194</v>
      </c>
      <c r="L31" s="30">
        <f>+L18</f>
        <v>5128040574.5194292</v>
      </c>
      <c r="Q31" s="30">
        <f>+Q18</f>
        <v>3387856971.0529432</v>
      </c>
      <c r="U31" s="30">
        <f>+U18</f>
        <v>3301924477.5730648</v>
      </c>
      <c r="Y31" s="30">
        <f>+Y18</f>
        <v>3711329297.9872065</v>
      </c>
      <c r="AD31" s="30">
        <f>+AD18</f>
        <v>3257621192.7571969</v>
      </c>
      <c r="AH31" s="30">
        <f>+AH18</f>
        <v>3653892218.1179943</v>
      </c>
      <c r="AL31" s="30">
        <f>+AL18</f>
        <v>3233721893.3787575</v>
      </c>
      <c r="AQ31" s="30">
        <f>+AQ18</f>
        <v>3740426825.7229218</v>
      </c>
      <c r="AU31" s="30">
        <f>+AU18</f>
        <v>5010458571.8081341</v>
      </c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</row>
    <row r="33" spans="2:4" x14ac:dyDescent="0.25">
      <c r="B33" s="15">
        <v>5661</v>
      </c>
      <c r="D33" s="50">
        <v>45046</v>
      </c>
    </row>
    <row r="34" spans="2:4" x14ac:dyDescent="0.25">
      <c r="B34" s="15">
        <v>4704</v>
      </c>
      <c r="D34" s="15">
        <f>+_xlfn.ISOWEEKNUM(D33)</f>
        <v>17</v>
      </c>
    </row>
  </sheetData>
  <pageMargins left="0.7" right="0.7" top="0.75" bottom="0.75" header="0.3" footer="0.3"/>
  <pageSetup paperSize="9" orientation="portrait" verticalDpi="599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X31"/>
  <sheetViews>
    <sheetView showGridLines="0" tabSelected="1" zoomScaleNormal="100" workbookViewId="0">
      <pane xSplit="4" ySplit="1" topLeftCell="E8" activePane="bottomRight" state="frozen"/>
      <selection activeCell="A19" sqref="A19"/>
      <selection pane="topRight" activeCell="A19" sqref="A19"/>
      <selection pane="bottomLeft" activeCell="A19" sqref="A19"/>
      <selection pane="bottomRight" activeCell="E15" sqref="E15"/>
    </sheetView>
  </sheetViews>
  <sheetFormatPr baseColWidth="10" defaultRowHeight="15" outlineLevelRow="1" x14ac:dyDescent="0.25"/>
  <cols>
    <col min="2" max="2" width="36.28515625" bestFit="1" customWidth="1"/>
    <col min="3" max="3" width="16.7109375" bestFit="1" customWidth="1"/>
    <col min="4" max="4" width="28.28515625" style="15" bestFit="1" customWidth="1"/>
    <col min="5" max="6" width="16.7109375" bestFit="1" customWidth="1"/>
    <col min="7" max="101" width="15.5703125" bestFit="1" customWidth="1"/>
    <col min="102" max="102" width="16.7109375" bestFit="1" customWidth="1"/>
  </cols>
  <sheetData>
    <row r="1" spans="1:101" s="15" customFormat="1" x14ac:dyDescent="0.25">
      <c r="D1" s="15" t="s">
        <v>133</v>
      </c>
      <c r="E1" s="20" t="s">
        <v>34</v>
      </c>
      <c r="F1" s="20" t="s">
        <v>35</v>
      </c>
      <c r="G1" s="20" t="s">
        <v>36</v>
      </c>
      <c r="H1" s="20" t="s">
        <v>37</v>
      </c>
      <c r="I1" s="20" t="s">
        <v>38</v>
      </c>
      <c r="J1" s="20" t="s">
        <v>39</v>
      </c>
      <c r="K1" s="20" t="s">
        <v>40</v>
      </c>
      <c r="L1" s="20" t="s">
        <v>41</v>
      </c>
      <c r="M1" s="20" t="s">
        <v>42</v>
      </c>
      <c r="N1" s="20" t="s">
        <v>43</v>
      </c>
      <c r="O1" s="20" t="s">
        <v>44</v>
      </c>
      <c r="P1" s="20" t="s">
        <v>45</v>
      </c>
      <c r="Q1" s="20" t="s">
        <v>46</v>
      </c>
      <c r="R1" s="20" t="s">
        <v>47</v>
      </c>
      <c r="S1" s="20" t="s">
        <v>48</v>
      </c>
      <c r="T1" s="20" t="s">
        <v>49</v>
      </c>
      <c r="U1" s="20" t="s">
        <v>50</v>
      </c>
      <c r="V1" s="56" t="s">
        <v>51</v>
      </c>
      <c r="W1" s="20" t="s">
        <v>52</v>
      </c>
      <c r="X1" s="20" t="s">
        <v>53</v>
      </c>
      <c r="Y1" s="20" t="s">
        <v>54</v>
      </c>
      <c r="Z1" s="20" t="s">
        <v>55</v>
      </c>
      <c r="AA1" s="20" t="s">
        <v>56</v>
      </c>
      <c r="AB1" s="20" t="s">
        <v>57</v>
      </c>
      <c r="AC1" s="20" t="s">
        <v>58</v>
      </c>
      <c r="AD1" s="20" t="s">
        <v>59</v>
      </c>
      <c r="AE1" s="20" t="s">
        <v>60</v>
      </c>
      <c r="AF1" s="20" t="s">
        <v>61</v>
      </c>
      <c r="AG1" s="20" t="s">
        <v>62</v>
      </c>
      <c r="AH1" s="20" t="s">
        <v>63</v>
      </c>
      <c r="AI1" s="20" t="s">
        <v>64</v>
      </c>
      <c r="AJ1" s="20" t="s">
        <v>65</v>
      </c>
      <c r="AK1" s="20" t="s">
        <v>66</v>
      </c>
      <c r="AL1" s="20" t="s">
        <v>67</v>
      </c>
      <c r="AM1" s="20" t="s">
        <v>68</v>
      </c>
      <c r="AN1" s="20" t="s">
        <v>69</v>
      </c>
      <c r="AO1" s="20" t="s">
        <v>70</v>
      </c>
      <c r="AP1" s="20" t="s">
        <v>71</v>
      </c>
      <c r="AQ1" s="20" t="s">
        <v>72</v>
      </c>
      <c r="AR1" s="20" t="s">
        <v>73</v>
      </c>
      <c r="AS1" s="20" t="s">
        <v>74</v>
      </c>
      <c r="AT1" s="20" t="s">
        <v>75</v>
      </c>
      <c r="AU1" s="20" t="s">
        <v>76</v>
      </c>
      <c r="AV1" s="20" t="s">
        <v>77</v>
      </c>
      <c r="AW1" s="20" t="s">
        <v>78</v>
      </c>
      <c r="AX1" s="20" t="s">
        <v>121</v>
      </c>
      <c r="AY1" s="20" t="s">
        <v>122</v>
      </c>
      <c r="AZ1" s="20" t="s">
        <v>123</v>
      </c>
      <c r="BA1" s="20" t="s">
        <v>124</v>
      </c>
      <c r="BB1" s="20" t="s">
        <v>125</v>
      </c>
      <c r="BC1" s="20" t="s">
        <v>126</v>
      </c>
      <c r="BD1" s="20" t="s">
        <v>33</v>
      </c>
      <c r="BE1" s="20" t="s">
        <v>34</v>
      </c>
      <c r="BF1" s="20" t="s">
        <v>35</v>
      </c>
      <c r="BG1" s="20" t="s">
        <v>36</v>
      </c>
      <c r="BH1" s="20" t="s">
        <v>37</v>
      </c>
      <c r="BI1" s="20" t="s">
        <v>38</v>
      </c>
      <c r="BJ1" s="20" t="s">
        <v>39</v>
      </c>
      <c r="BK1" s="20" t="s">
        <v>40</v>
      </c>
      <c r="BL1" s="20" t="s">
        <v>41</v>
      </c>
      <c r="BM1" s="20" t="s">
        <v>42</v>
      </c>
      <c r="BN1" s="20" t="s">
        <v>43</v>
      </c>
      <c r="BO1" s="20" t="s">
        <v>44</v>
      </c>
      <c r="BP1" s="20" t="s">
        <v>45</v>
      </c>
      <c r="BQ1" s="20" t="s">
        <v>46</v>
      </c>
      <c r="BR1" s="20" t="s">
        <v>47</v>
      </c>
      <c r="BS1" s="20" t="s">
        <v>48</v>
      </c>
      <c r="BT1" s="20" t="s">
        <v>49</v>
      </c>
      <c r="BU1" s="20" t="s">
        <v>50</v>
      </c>
      <c r="BV1" s="20" t="s">
        <v>51</v>
      </c>
      <c r="BW1" s="20" t="s">
        <v>52</v>
      </c>
      <c r="BX1" s="20" t="s">
        <v>53</v>
      </c>
      <c r="BY1" s="20" t="s">
        <v>54</v>
      </c>
      <c r="BZ1" s="20" t="s">
        <v>55</v>
      </c>
      <c r="CA1" s="20" t="s">
        <v>56</v>
      </c>
      <c r="CB1" s="20" t="s">
        <v>57</v>
      </c>
      <c r="CC1" s="20" t="s">
        <v>58</v>
      </c>
      <c r="CD1" s="20" t="s">
        <v>59</v>
      </c>
      <c r="CE1" s="20" t="s">
        <v>60</v>
      </c>
      <c r="CF1" s="20" t="s">
        <v>61</v>
      </c>
      <c r="CG1" s="20" t="s">
        <v>62</v>
      </c>
      <c r="CH1" s="20" t="s">
        <v>63</v>
      </c>
      <c r="CI1" s="20" t="s">
        <v>64</v>
      </c>
      <c r="CJ1" s="20" t="s">
        <v>65</v>
      </c>
      <c r="CK1" s="20" t="s">
        <v>66</v>
      </c>
      <c r="CL1" s="20" t="s">
        <v>67</v>
      </c>
      <c r="CM1" s="20" t="s">
        <v>68</v>
      </c>
      <c r="CN1" s="20" t="s">
        <v>69</v>
      </c>
      <c r="CO1" s="20" t="s">
        <v>70</v>
      </c>
      <c r="CP1" s="20" t="s">
        <v>71</v>
      </c>
      <c r="CQ1" s="20" t="s">
        <v>72</v>
      </c>
      <c r="CR1" s="20" t="s">
        <v>73</v>
      </c>
      <c r="CS1" s="20" t="s">
        <v>74</v>
      </c>
      <c r="CT1" s="20" t="s">
        <v>75</v>
      </c>
      <c r="CU1" s="20" t="s">
        <v>76</v>
      </c>
      <c r="CV1" s="20" t="s">
        <v>77</v>
      </c>
      <c r="CW1" s="20" t="s">
        <v>78</v>
      </c>
    </row>
    <row r="2" spans="1:101" s="15" customFormat="1" x14ac:dyDescent="0.25">
      <c r="A2" s="15" t="s">
        <v>134</v>
      </c>
      <c r="B2" s="15" t="s">
        <v>145</v>
      </c>
      <c r="D2" s="17" t="s">
        <v>18</v>
      </c>
      <c r="E2" s="11">
        <v>4300</v>
      </c>
      <c r="F2" s="11">
        <v>4300</v>
      </c>
      <c r="G2" s="11">
        <v>4300</v>
      </c>
      <c r="H2" s="11">
        <v>4300</v>
      </c>
      <c r="I2" s="11">
        <v>4300</v>
      </c>
      <c r="J2" s="11">
        <v>4300</v>
      </c>
      <c r="K2" s="11">
        <v>4300</v>
      </c>
      <c r="L2" s="11">
        <v>4300</v>
      </c>
      <c r="M2" s="11">
        <v>4300</v>
      </c>
      <c r="N2" s="11">
        <v>4300</v>
      </c>
      <c r="O2" s="11">
        <v>4300</v>
      </c>
      <c r="P2" s="11">
        <v>4300</v>
      </c>
      <c r="Q2" s="11">
        <v>4300</v>
      </c>
      <c r="R2" s="11">
        <v>5768</v>
      </c>
      <c r="S2" s="11">
        <v>5768</v>
      </c>
      <c r="T2" s="11">
        <v>5768</v>
      </c>
      <c r="U2" s="11">
        <v>5768</v>
      </c>
      <c r="V2" s="11">
        <v>5768</v>
      </c>
      <c r="W2" s="11">
        <v>5768</v>
      </c>
      <c r="X2" s="11">
        <v>5768</v>
      </c>
      <c r="Y2" s="11">
        <v>5768</v>
      </c>
      <c r="Z2" s="11">
        <v>5768</v>
      </c>
      <c r="AA2" s="11">
        <v>5768</v>
      </c>
      <c r="AB2" s="11">
        <v>5768</v>
      </c>
      <c r="AC2" s="11">
        <v>5768</v>
      </c>
      <c r="AD2" s="11">
        <v>5768</v>
      </c>
      <c r="AE2" s="11">
        <v>5768</v>
      </c>
      <c r="AF2" s="11">
        <v>5768</v>
      </c>
      <c r="AG2" s="11">
        <v>5768</v>
      </c>
      <c r="AH2" s="11">
        <v>5768</v>
      </c>
      <c r="AI2" s="11">
        <v>5768</v>
      </c>
      <c r="AJ2" s="11">
        <v>5768</v>
      </c>
      <c r="AK2" s="11">
        <v>5768</v>
      </c>
      <c r="AL2" s="11">
        <v>5768</v>
      </c>
      <c r="AM2" s="11">
        <v>5768</v>
      </c>
      <c r="AN2" s="11">
        <v>5768</v>
      </c>
      <c r="AO2" s="11">
        <v>5768</v>
      </c>
      <c r="AP2" s="11">
        <v>5768</v>
      </c>
      <c r="AQ2" s="11">
        <v>5768</v>
      </c>
      <c r="AR2" s="11">
        <v>5768</v>
      </c>
      <c r="AS2" s="11">
        <v>5768</v>
      </c>
      <c r="AT2" s="11">
        <v>5768</v>
      </c>
      <c r="AU2" s="11">
        <v>5768</v>
      </c>
      <c r="AV2" s="11">
        <v>5768</v>
      </c>
      <c r="AW2" s="11">
        <v>5768</v>
      </c>
      <c r="AX2" s="11">
        <v>5768</v>
      </c>
      <c r="AY2" s="11">
        <v>5768</v>
      </c>
      <c r="AZ2" s="11">
        <v>5768</v>
      </c>
      <c r="BA2" s="11">
        <v>5768</v>
      </c>
      <c r="BB2" s="11">
        <v>5768</v>
      </c>
      <c r="BC2" s="11">
        <v>5768</v>
      </c>
      <c r="BD2" s="11">
        <v>5768</v>
      </c>
      <c r="BE2" s="11">
        <v>5768</v>
      </c>
      <c r="BF2" s="11">
        <v>5768</v>
      </c>
      <c r="BG2" s="11">
        <v>5768</v>
      </c>
      <c r="BH2" s="11">
        <v>5768</v>
      </c>
      <c r="BI2" s="11">
        <v>5768</v>
      </c>
      <c r="BJ2" s="11">
        <v>5768</v>
      </c>
      <c r="BK2" s="11">
        <v>5768</v>
      </c>
      <c r="BL2" s="11">
        <v>5768</v>
      </c>
      <c r="BM2" s="11">
        <v>5768</v>
      </c>
      <c r="BN2" s="11">
        <v>5768</v>
      </c>
      <c r="BO2" s="11">
        <v>5768</v>
      </c>
      <c r="BP2" s="11">
        <v>5768</v>
      </c>
      <c r="BQ2" s="11">
        <v>5768</v>
      </c>
      <c r="BR2" s="11">
        <v>5768</v>
      </c>
      <c r="BS2" s="11">
        <v>5768</v>
      </c>
      <c r="BT2" s="11">
        <v>5768</v>
      </c>
      <c r="BU2" s="11">
        <v>5768</v>
      </c>
      <c r="BV2" s="11">
        <v>5768</v>
      </c>
      <c r="BW2" s="11">
        <v>5768</v>
      </c>
      <c r="BX2" s="11">
        <v>5768</v>
      </c>
      <c r="BY2" s="11">
        <v>5768</v>
      </c>
      <c r="BZ2" s="11">
        <v>5768</v>
      </c>
      <c r="CA2" s="11">
        <v>5768</v>
      </c>
      <c r="CB2" s="11">
        <v>5768</v>
      </c>
      <c r="CC2" s="11">
        <v>5768</v>
      </c>
      <c r="CD2" s="11">
        <v>5768</v>
      </c>
      <c r="CE2" s="11">
        <v>5768</v>
      </c>
      <c r="CF2" s="11">
        <v>5768</v>
      </c>
      <c r="CG2" s="11">
        <v>5768</v>
      </c>
      <c r="CH2" s="11">
        <v>5768</v>
      </c>
      <c r="CI2" s="11">
        <v>5768</v>
      </c>
      <c r="CJ2" s="11">
        <v>5768</v>
      </c>
      <c r="CK2" s="11">
        <v>5768</v>
      </c>
      <c r="CL2" s="11">
        <v>5768</v>
      </c>
      <c r="CM2" s="11">
        <v>5768</v>
      </c>
      <c r="CN2" s="11">
        <v>5768</v>
      </c>
      <c r="CO2" s="11">
        <v>5768</v>
      </c>
      <c r="CP2" s="11">
        <v>5768</v>
      </c>
      <c r="CQ2" s="11">
        <v>5768</v>
      </c>
      <c r="CR2" s="11">
        <v>5768</v>
      </c>
      <c r="CS2" s="11">
        <v>5768</v>
      </c>
      <c r="CT2" s="11">
        <v>5768</v>
      </c>
      <c r="CU2" s="11">
        <v>5768</v>
      </c>
      <c r="CV2" s="11">
        <v>5768</v>
      </c>
      <c r="CW2" s="11">
        <v>5768</v>
      </c>
    </row>
    <row r="3" spans="1:101" s="15" customFormat="1" x14ac:dyDescent="0.25">
      <c r="A3" s="15" t="s">
        <v>134</v>
      </c>
      <c r="B3" s="15" t="s">
        <v>145</v>
      </c>
      <c r="D3" s="17" t="s">
        <v>17</v>
      </c>
      <c r="E3" s="11">
        <v>4750</v>
      </c>
      <c r="F3" s="11">
        <v>4750</v>
      </c>
      <c r="G3" s="11">
        <v>4750</v>
      </c>
      <c r="H3" s="11">
        <v>4750</v>
      </c>
      <c r="I3" s="11">
        <v>4750</v>
      </c>
      <c r="J3" s="11">
        <v>4750</v>
      </c>
      <c r="K3" s="11">
        <v>4750</v>
      </c>
      <c r="L3" s="11">
        <v>4750</v>
      </c>
      <c r="M3" s="11">
        <v>4750</v>
      </c>
      <c r="N3" s="11">
        <v>4750</v>
      </c>
      <c r="O3" s="11">
        <v>4750</v>
      </c>
      <c r="P3" s="11">
        <v>4750</v>
      </c>
      <c r="Q3" s="11">
        <v>4750</v>
      </c>
      <c r="R3" s="11">
        <v>4750</v>
      </c>
      <c r="S3" s="11">
        <v>4750</v>
      </c>
      <c r="T3" s="11">
        <v>4750</v>
      </c>
      <c r="U3" s="11">
        <v>4750</v>
      </c>
      <c r="V3" s="11">
        <v>4750</v>
      </c>
      <c r="W3" s="11">
        <v>4750</v>
      </c>
      <c r="X3" s="11">
        <v>4750</v>
      </c>
      <c r="Y3" s="11">
        <v>4750</v>
      </c>
      <c r="Z3" s="11">
        <v>4750</v>
      </c>
      <c r="AA3" s="11">
        <v>4750</v>
      </c>
      <c r="AB3" s="11">
        <v>4750</v>
      </c>
      <c r="AC3" s="11">
        <v>4750</v>
      </c>
      <c r="AD3" s="11">
        <v>4750</v>
      </c>
      <c r="AE3" s="11">
        <v>4750</v>
      </c>
      <c r="AF3" s="11">
        <v>4750</v>
      </c>
      <c r="AG3" s="11">
        <v>4750</v>
      </c>
      <c r="AH3" s="11">
        <v>4750</v>
      </c>
      <c r="AI3" s="11">
        <v>4750</v>
      </c>
      <c r="AJ3" s="11">
        <v>4750</v>
      </c>
      <c r="AK3" s="11">
        <v>4750</v>
      </c>
      <c r="AL3" s="11">
        <v>4750</v>
      </c>
      <c r="AM3" s="11">
        <v>4750</v>
      </c>
      <c r="AN3" s="11">
        <v>4750</v>
      </c>
      <c r="AO3" s="11">
        <v>4750</v>
      </c>
      <c r="AP3" s="11">
        <v>4750</v>
      </c>
      <c r="AQ3" s="11">
        <v>4750</v>
      </c>
      <c r="AR3" s="11">
        <v>4750</v>
      </c>
      <c r="AS3" s="11">
        <v>4750</v>
      </c>
      <c r="AT3" s="11">
        <v>4750</v>
      </c>
      <c r="AU3" s="11">
        <v>4750</v>
      </c>
      <c r="AV3" s="11">
        <v>4750</v>
      </c>
      <c r="AW3" s="11">
        <v>4750</v>
      </c>
      <c r="AX3" s="11">
        <v>4750</v>
      </c>
      <c r="AY3" s="11">
        <v>4750</v>
      </c>
      <c r="AZ3" s="11">
        <v>4750</v>
      </c>
      <c r="BA3" s="11">
        <v>4750</v>
      </c>
      <c r="BB3" s="11">
        <v>4750</v>
      </c>
      <c r="BC3" s="11">
        <v>4750</v>
      </c>
      <c r="BD3" s="11">
        <v>4750</v>
      </c>
      <c r="BE3" s="11">
        <v>4750</v>
      </c>
      <c r="BF3" s="11">
        <v>4750</v>
      </c>
      <c r="BG3" s="11">
        <v>4750</v>
      </c>
      <c r="BH3" s="11">
        <v>4750</v>
      </c>
      <c r="BI3" s="11">
        <v>4750</v>
      </c>
      <c r="BJ3" s="11">
        <v>4750</v>
      </c>
      <c r="BK3" s="11">
        <v>4750</v>
      </c>
      <c r="BL3" s="11">
        <v>4750</v>
      </c>
      <c r="BM3" s="11">
        <v>4750</v>
      </c>
      <c r="BN3" s="11">
        <v>4750</v>
      </c>
      <c r="BO3" s="11">
        <v>4750</v>
      </c>
      <c r="BP3" s="11">
        <v>4750</v>
      </c>
      <c r="BQ3" s="11">
        <v>4750</v>
      </c>
      <c r="BR3" s="11">
        <v>4750</v>
      </c>
      <c r="BS3" s="11">
        <v>4750</v>
      </c>
      <c r="BT3" s="11">
        <v>4750</v>
      </c>
      <c r="BU3" s="11">
        <v>4750</v>
      </c>
      <c r="BV3" s="11">
        <v>4750</v>
      </c>
      <c r="BW3" s="11">
        <v>4750</v>
      </c>
      <c r="BX3" s="11">
        <v>4750</v>
      </c>
      <c r="BY3" s="11">
        <v>4750</v>
      </c>
      <c r="BZ3" s="11">
        <v>4750</v>
      </c>
      <c r="CA3" s="11">
        <v>4750</v>
      </c>
      <c r="CB3" s="11">
        <v>4750</v>
      </c>
      <c r="CC3" s="11">
        <v>4750</v>
      </c>
      <c r="CD3" s="11">
        <v>4750</v>
      </c>
      <c r="CE3" s="11">
        <v>4750</v>
      </c>
      <c r="CF3" s="11">
        <v>4750</v>
      </c>
      <c r="CG3" s="11">
        <v>4750</v>
      </c>
      <c r="CH3" s="11">
        <v>4750</v>
      </c>
      <c r="CI3" s="11">
        <v>4750</v>
      </c>
      <c r="CJ3" s="11">
        <v>4750</v>
      </c>
      <c r="CK3" s="11">
        <v>4750</v>
      </c>
      <c r="CL3" s="11">
        <v>4750</v>
      </c>
      <c r="CM3" s="11">
        <v>4750</v>
      </c>
      <c r="CN3" s="11">
        <v>4750</v>
      </c>
      <c r="CO3" s="11">
        <v>4750</v>
      </c>
      <c r="CP3" s="11">
        <v>4750</v>
      </c>
      <c r="CQ3" s="11">
        <v>4750</v>
      </c>
      <c r="CR3" s="11">
        <v>4750</v>
      </c>
      <c r="CS3" s="11">
        <v>4750</v>
      </c>
      <c r="CT3" s="11">
        <v>4750</v>
      </c>
      <c r="CU3" s="11">
        <v>4750</v>
      </c>
      <c r="CV3" s="11">
        <v>4750</v>
      </c>
      <c r="CW3" s="11">
        <v>4750</v>
      </c>
    </row>
    <row r="4" spans="1:101" s="15" customFormat="1" x14ac:dyDescent="0.25">
      <c r="A4" s="15" t="s">
        <v>134</v>
      </c>
      <c r="B4" s="15" t="s">
        <v>135</v>
      </c>
      <c r="D4" s="18" t="s">
        <v>26</v>
      </c>
      <c r="E4" s="11">
        <v>401629.67862712836</v>
      </c>
      <c r="F4" s="11">
        <v>369615.83567031554</v>
      </c>
      <c r="G4" s="11">
        <v>365160.04440064752</v>
      </c>
      <c r="H4" s="11">
        <v>391772.19514559989</v>
      </c>
      <c r="I4" s="11">
        <v>347632.0872866757</v>
      </c>
      <c r="J4" s="11">
        <v>356425.8710408691</v>
      </c>
      <c r="K4" s="11">
        <v>386490.16319867346</v>
      </c>
      <c r="L4" s="11">
        <v>370967.30144584639</v>
      </c>
      <c r="M4" s="11">
        <v>371386.13510819868</v>
      </c>
      <c r="N4" s="11">
        <v>365389.01541451883</v>
      </c>
      <c r="O4" s="11">
        <v>367899.06087732787</v>
      </c>
      <c r="P4" s="11">
        <v>368627.13708649797</v>
      </c>
      <c r="Q4" s="11">
        <v>366130.78634163865</v>
      </c>
      <c r="R4" s="11">
        <v>363274.08839181572</v>
      </c>
      <c r="S4" s="11">
        <v>388367.99404721055</v>
      </c>
      <c r="T4" s="11">
        <v>375530.02891980123</v>
      </c>
      <c r="U4" s="11">
        <v>371346.46694962983</v>
      </c>
      <c r="V4" s="11">
        <v>366607.40519716771</v>
      </c>
      <c r="W4" s="11">
        <v>384037.19620668906</v>
      </c>
      <c r="X4" s="11">
        <v>371173.71282098244</v>
      </c>
      <c r="Y4" s="11">
        <v>383313.49709109322</v>
      </c>
      <c r="Z4" s="11">
        <v>370906.20850807749</v>
      </c>
      <c r="AA4" s="11">
        <v>357699.70469423576</v>
      </c>
      <c r="AB4" s="11">
        <v>372101.00720330473</v>
      </c>
      <c r="AC4" s="11">
        <v>377829.43055175041</v>
      </c>
      <c r="AD4" s="11">
        <v>358414.73314296646</v>
      </c>
      <c r="AE4" s="11">
        <v>360670.67777799885</v>
      </c>
      <c r="AF4" s="11">
        <v>384578.27740950766</v>
      </c>
      <c r="AG4" s="11">
        <v>384523.35307484015</v>
      </c>
      <c r="AH4" s="11">
        <v>370246.0537390135</v>
      </c>
      <c r="AI4" s="11">
        <v>371485.48688051524</v>
      </c>
      <c r="AJ4" s="11">
        <v>383454.47330652282</v>
      </c>
      <c r="AK4" s="11">
        <v>377932.56605100498</v>
      </c>
      <c r="AL4" s="11">
        <v>364280.1871846923</v>
      </c>
      <c r="AM4" s="11">
        <v>359595.46796394896</v>
      </c>
      <c r="AN4" s="11">
        <v>385945.93952983251</v>
      </c>
      <c r="AO4" s="11">
        <v>385640.36905180704</v>
      </c>
      <c r="AP4" s="11">
        <v>402155.67679131392</v>
      </c>
      <c r="AQ4" s="11">
        <v>374375.97663743945</v>
      </c>
      <c r="AR4" s="11">
        <v>378253.06549670157</v>
      </c>
      <c r="AS4" s="11">
        <v>410539.03783544467</v>
      </c>
      <c r="AT4" s="11">
        <v>404449.92403807025</v>
      </c>
      <c r="AU4" s="11">
        <v>410639.72530136351</v>
      </c>
      <c r="AV4" s="11">
        <v>408544.95476740098</v>
      </c>
      <c r="AW4" s="11">
        <v>372226.17755072052</v>
      </c>
      <c r="AX4" s="11">
        <v>401629.67862712836</v>
      </c>
      <c r="AY4" s="11">
        <v>369615.83567031554</v>
      </c>
      <c r="AZ4" s="11">
        <v>365160.04440064752</v>
      </c>
      <c r="BA4" s="11">
        <v>391772.19514559989</v>
      </c>
      <c r="BB4" s="11">
        <v>347632.0872866757</v>
      </c>
      <c r="BC4" s="11">
        <v>356425.8710408691</v>
      </c>
      <c r="BD4" s="11">
        <v>386490.16319867346</v>
      </c>
      <c r="BE4" s="11">
        <v>401629.67862712836</v>
      </c>
      <c r="BF4" s="11">
        <v>369615.83567031554</v>
      </c>
      <c r="BG4" s="11">
        <v>365160.04440064752</v>
      </c>
      <c r="BH4" s="11">
        <v>391772.19514559989</v>
      </c>
      <c r="BI4" s="11">
        <v>347632.0872866757</v>
      </c>
      <c r="BJ4" s="11">
        <v>356425.8710408691</v>
      </c>
      <c r="BK4" s="11">
        <v>386490.16319867346</v>
      </c>
      <c r="BL4" s="11">
        <v>370967.30144584639</v>
      </c>
      <c r="BM4" s="11">
        <v>371386.13510819868</v>
      </c>
      <c r="BN4" s="11">
        <v>365389.01541451883</v>
      </c>
      <c r="BO4" s="11">
        <v>367899.06087732787</v>
      </c>
      <c r="BP4" s="11">
        <v>368627.13708649797</v>
      </c>
      <c r="BQ4" s="11">
        <v>366130.78634163865</v>
      </c>
      <c r="BR4" s="11">
        <v>363274.08839181572</v>
      </c>
      <c r="BS4" s="11">
        <v>388367.99404721055</v>
      </c>
      <c r="BT4" s="11">
        <v>375530.02891980123</v>
      </c>
      <c r="BU4" s="11">
        <v>371346.46694962983</v>
      </c>
      <c r="BV4" s="11">
        <v>366607.40519716771</v>
      </c>
      <c r="BW4" s="11">
        <v>384037.19620668906</v>
      </c>
      <c r="BX4" s="11">
        <v>371173.71282098244</v>
      </c>
      <c r="BY4" s="11">
        <v>383313.49709109322</v>
      </c>
      <c r="BZ4" s="11">
        <v>370906.20850807749</v>
      </c>
      <c r="CA4" s="11">
        <v>357699.70469423576</v>
      </c>
      <c r="CB4" s="11">
        <v>372101.00720330473</v>
      </c>
      <c r="CC4" s="11">
        <v>377829.43055175041</v>
      </c>
      <c r="CD4" s="11">
        <v>358414.73314296646</v>
      </c>
      <c r="CE4" s="11">
        <v>360670.67777799885</v>
      </c>
      <c r="CF4" s="11">
        <v>384578.27740950766</v>
      </c>
      <c r="CG4" s="11">
        <v>384523.35307484015</v>
      </c>
      <c r="CH4" s="11">
        <v>370246.0537390135</v>
      </c>
      <c r="CI4" s="11">
        <v>371485.48688051524</v>
      </c>
      <c r="CJ4" s="11">
        <v>383454.47330652282</v>
      </c>
      <c r="CK4" s="11">
        <v>377932.56605100498</v>
      </c>
      <c r="CL4" s="11">
        <v>364280.1871846923</v>
      </c>
      <c r="CM4" s="11">
        <v>359595.46796394896</v>
      </c>
      <c r="CN4" s="11">
        <v>385945.93952983251</v>
      </c>
      <c r="CO4" s="11">
        <v>385640.36905180704</v>
      </c>
      <c r="CP4" s="11">
        <v>402155.67679131392</v>
      </c>
      <c r="CQ4" s="11">
        <v>374375.97663743945</v>
      </c>
      <c r="CR4" s="11">
        <v>378253.06549670157</v>
      </c>
      <c r="CS4" s="11">
        <v>410539.03783544467</v>
      </c>
      <c r="CT4" s="11">
        <v>404449.92403807025</v>
      </c>
      <c r="CU4" s="11">
        <v>410639.72530136351</v>
      </c>
      <c r="CV4" s="11">
        <v>408544.95476740098</v>
      </c>
      <c r="CW4" s="11">
        <v>372226.17755072052</v>
      </c>
    </row>
    <row r="5" spans="1:101" s="15" customFormat="1" x14ac:dyDescent="0.25">
      <c r="D5" s="18" t="s">
        <v>21</v>
      </c>
      <c r="E5" s="11">
        <f>+E4-E6</f>
        <v>126629.67862712836</v>
      </c>
      <c r="F5" s="11">
        <f t="shared" ref="F5:BQ5" si="0">+F4-F6</f>
        <v>94615.835670315544</v>
      </c>
      <c r="G5" s="11">
        <f t="shared" si="0"/>
        <v>90160.044400647515</v>
      </c>
      <c r="H5" s="11">
        <f t="shared" si="0"/>
        <v>116772.19514559989</v>
      </c>
      <c r="I5" s="11">
        <f t="shared" si="0"/>
        <v>72632.087286675698</v>
      </c>
      <c r="J5" s="11">
        <f t="shared" si="0"/>
        <v>81425.871040869097</v>
      </c>
      <c r="K5" s="11">
        <f t="shared" si="0"/>
        <v>111490.16319867346</v>
      </c>
      <c r="L5" s="11">
        <f t="shared" si="0"/>
        <v>95967.301445846388</v>
      </c>
      <c r="M5" s="11">
        <f t="shared" si="0"/>
        <v>96386.13510819868</v>
      </c>
      <c r="N5" s="11">
        <f t="shared" si="0"/>
        <v>90389.015414518828</v>
      </c>
      <c r="O5" s="11">
        <f t="shared" si="0"/>
        <v>92899.060877327865</v>
      </c>
      <c r="P5" s="11">
        <f t="shared" si="0"/>
        <v>93627.137086497969</v>
      </c>
      <c r="Q5" s="11">
        <f t="shared" si="0"/>
        <v>91130.786341638654</v>
      </c>
      <c r="R5" s="11">
        <f t="shared" si="0"/>
        <v>88274.08839181572</v>
      </c>
      <c r="S5" s="11">
        <f t="shared" si="0"/>
        <v>113367.99404721055</v>
      </c>
      <c r="T5" s="11">
        <f t="shared" si="0"/>
        <v>30530.028919801232</v>
      </c>
      <c r="U5" s="11">
        <f t="shared" si="0"/>
        <v>26346.46694962983</v>
      </c>
      <c r="V5" s="11">
        <f t="shared" si="0"/>
        <v>21607.405197167711</v>
      </c>
      <c r="W5" s="11">
        <f t="shared" si="0"/>
        <v>39037.196206689056</v>
      </c>
      <c r="X5" s="11">
        <f t="shared" si="0"/>
        <v>26173.712820982444</v>
      </c>
      <c r="Y5" s="11">
        <f t="shared" si="0"/>
        <v>38313.497091093217</v>
      </c>
      <c r="Z5" s="11">
        <f t="shared" si="0"/>
        <v>25906.208508077485</v>
      </c>
      <c r="AA5" s="11">
        <f t="shared" si="0"/>
        <v>12699.704694235756</v>
      </c>
      <c r="AB5" s="11">
        <f t="shared" si="0"/>
        <v>27101.007203304733</v>
      </c>
      <c r="AC5" s="11">
        <f t="shared" si="0"/>
        <v>32829.430551750411</v>
      </c>
      <c r="AD5" s="11">
        <f t="shared" si="0"/>
        <v>13414.733142966463</v>
      </c>
      <c r="AE5" s="11">
        <f t="shared" si="0"/>
        <v>15670.677777998848</v>
      </c>
      <c r="AF5" s="11">
        <f t="shared" si="0"/>
        <v>39578.27740950766</v>
      </c>
      <c r="AG5" s="11">
        <f t="shared" si="0"/>
        <v>39523.353074840154</v>
      </c>
      <c r="AH5" s="11">
        <f t="shared" si="0"/>
        <v>25246.0537390135</v>
      </c>
      <c r="AI5" s="11">
        <f t="shared" si="0"/>
        <v>26485.486880515236</v>
      </c>
      <c r="AJ5" s="11">
        <f t="shared" si="0"/>
        <v>38454.473306522821</v>
      </c>
      <c r="AK5" s="11">
        <f t="shared" si="0"/>
        <v>32932.566051004978</v>
      </c>
      <c r="AL5" s="11">
        <f t="shared" si="0"/>
        <v>19280.187184692302</v>
      </c>
      <c r="AM5" s="11">
        <f t="shared" si="0"/>
        <v>14595.467963948962</v>
      </c>
      <c r="AN5" s="11">
        <f t="shared" si="0"/>
        <v>40945.939529832511</v>
      </c>
      <c r="AO5" s="11">
        <f t="shared" si="0"/>
        <v>40640.369051807036</v>
      </c>
      <c r="AP5" s="11">
        <f t="shared" si="0"/>
        <v>57155.676791313919</v>
      </c>
      <c r="AQ5" s="11">
        <f t="shared" si="0"/>
        <v>29375.976637439453</v>
      </c>
      <c r="AR5" s="11">
        <f t="shared" si="0"/>
        <v>33253.065496701573</v>
      </c>
      <c r="AS5" s="11">
        <f t="shared" si="0"/>
        <v>65539.037835444673</v>
      </c>
      <c r="AT5" s="11">
        <f t="shared" si="0"/>
        <v>59449.924038070254</v>
      </c>
      <c r="AU5" s="11">
        <f t="shared" si="0"/>
        <v>65639.725301363505</v>
      </c>
      <c r="AV5" s="11">
        <f t="shared" si="0"/>
        <v>63544.954767400981</v>
      </c>
      <c r="AW5" s="11">
        <f t="shared" si="0"/>
        <v>27226.177550720517</v>
      </c>
      <c r="AX5" s="11">
        <f t="shared" si="0"/>
        <v>56629.678627128364</v>
      </c>
      <c r="AY5" s="11">
        <f t="shared" si="0"/>
        <v>24615.835670315544</v>
      </c>
      <c r="AZ5" s="11">
        <f t="shared" si="0"/>
        <v>20160.044400647515</v>
      </c>
      <c r="BA5" s="11">
        <f t="shared" si="0"/>
        <v>46772.195145599893</v>
      </c>
      <c r="BB5" s="11">
        <f t="shared" si="0"/>
        <v>2632.0872866756981</v>
      </c>
      <c r="BC5" s="11">
        <f t="shared" si="0"/>
        <v>11425.871040869097</v>
      </c>
      <c r="BD5" s="11">
        <f t="shared" si="0"/>
        <v>41490.163198673457</v>
      </c>
      <c r="BE5" s="11">
        <f t="shared" si="0"/>
        <v>56629.678627128364</v>
      </c>
      <c r="BF5" s="11">
        <f t="shared" si="0"/>
        <v>24615.835670315544</v>
      </c>
      <c r="BG5" s="11">
        <f t="shared" si="0"/>
        <v>20160.044400647515</v>
      </c>
      <c r="BH5" s="11">
        <f t="shared" si="0"/>
        <v>46772.195145599893</v>
      </c>
      <c r="BI5" s="11">
        <f t="shared" si="0"/>
        <v>2632.0872866756981</v>
      </c>
      <c r="BJ5" s="11">
        <f t="shared" si="0"/>
        <v>11425.871040869097</v>
      </c>
      <c r="BK5" s="11">
        <f t="shared" si="0"/>
        <v>41490.163198673457</v>
      </c>
      <c r="BL5" s="11">
        <f t="shared" si="0"/>
        <v>25967.301445846388</v>
      </c>
      <c r="BM5" s="11">
        <f t="shared" si="0"/>
        <v>26386.13510819868</v>
      </c>
      <c r="BN5" s="11">
        <f t="shared" si="0"/>
        <v>20389.015414518828</v>
      </c>
      <c r="BO5" s="11">
        <f t="shared" si="0"/>
        <v>22899.060877327865</v>
      </c>
      <c r="BP5" s="11">
        <f t="shared" si="0"/>
        <v>23627.137086497969</v>
      </c>
      <c r="BQ5" s="11">
        <f t="shared" si="0"/>
        <v>21130.786341638654</v>
      </c>
      <c r="BR5" s="11">
        <f t="shared" ref="BR5:CW5" si="1">+BR4-BR6</f>
        <v>18274.08839181572</v>
      </c>
      <c r="BS5" s="11">
        <f t="shared" si="1"/>
        <v>43367.994047210552</v>
      </c>
      <c r="BT5" s="11">
        <f t="shared" si="1"/>
        <v>30530.028919801232</v>
      </c>
      <c r="BU5" s="11">
        <f t="shared" si="1"/>
        <v>26346.46694962983</v>
      </c>
      <c r="BV5" s="11">
        <f t="shared" si="1"/>
        <v>21607.405197167711</v>
      </c>
      <c r="BW5" s="11">
        <f t="shared" si="1"/>
        <v>39037.196206689056</v>
      </c>
      <c r="BX5" s="11">
        <f t="shared" si="1"/>
        <v>26173.712820982444</v>
      </c>
      <c r="BY5" s="11">
        <f t="shared" si="1"/>
        <v>38313.497091093217</v>
      </c>
      <c r="BZ5" s="11">
        <f t="shared" si="1"/>
        <v>25906.208508077485</v>
      </c>
      <c r="CA5" s="11">
        <f t="shared" si="1"/>
        <v>12699.704694235756</v>
      </c>
      <c r="CB5" s="11">
        <f t="shared" si="1"/>
        <v>27101.007203304733</v>
      </c>
      <c r="CC5" s="11">
        <f t="shared" si="1"/>
        <v>32829.430551750411</v>
      </c>
      <c r="CD5" s="11">
        <f t="shared" si="1"/>
        <v>13414.733142966463</v>
      </c>
      <c r="CE5" s="11">
        <f t="shared" si="1"/>
        <v>15670.677777998848</v>
      </c>
      <c r="CF5" s="11">
        <f t="shared" si="1"/>
        <v>39578.27740950766</v>
      </c>
      <c r="CG5" s="11">
        <f t="shared" si="1"/>
        <v>39523.353074840154</v>
      </c>
      <c r="CH5" s="11">
        <f t="shared" si="1"/>
        <v>25246.0537390135</v>
      </c>
      <c r="CI5" s="11">
        <f t="shared" si="1"/>
        <v>26485.486880515236</v>
      </c>
      <c r="CJ5" s="11">
        <f t="shared" si="1"/>
        <v>38454.473306522821</v>
      </c>
      <c r="CK5" s="11">
        <f t="shared" si="1"/>
        <v>32932.566051004978</v>
      </c>
      <c r="CL5" s="11">
        <f t="shared" si="1"/>
        <v>19280.187184692302</v>
      </c>
      <c r="CM5" s="11">
        <f t="shared" si="1"/>
        <v>14595.467963948962</v>
      </c>
      <c r="CN5" s="11">
        <f t="shared" si="1"/>
        <v>40945.939529832511</v>
      </c>
      <c r="CO5" s="11">
        <f t="shared" si="1"/>
        <v>40640.369051807036</v>
      </c>
      <c r="CP5" s="11">
        <f t="shared" si="1"/>
        <v>57155.676791313919</v>
      </c>
      <c r="CQ5" s="11">
        <f t="shared" si="1"/>
        <v>29375.976637439453</v>
      </c>
      <c r="CR5" s="11">
        <f t="shared" si="1"/>
        <v>33253.065496701573</v>
      </c>
      <c r="CS5" s="11">
        <f t="shared" si="1"/>
        <v>65539.037835444673</v>
      </c>
      <c r="CT5" s="11">
        <f t="shared" si="1"/>
        <v>59449.924038070254</v>
      </c>
      <c r="CU5" s="11">
        <f t="shared" si="1"/>
        <v>65639.725301363505</v>
      </c>
      <c r="CV5" s="11">
        <f t="shared" si="1"/>
        <v>63544.954767400981</v>
      </c>
      <c r="CW5" s="11">
        <f t="shared" si="1"/>
        <v>27226.177550720517</v>
      </c>
    </row>
    <row r="6" spans="1:101" s="15" customFormat="1" x14ac:dyDescent="0.25">
      <c r="D6" s="18" t="s">
        <v>22</v>
      </c>
      <c r="E6" s="11">
        <f>+E14</f>
        <v>275000</v>
      </c>
      <c r="F6" s="11">
        <f t="shared" ref="F6:BQ6" si="2">+F14</f>
        <v>275000</v>
      </c>
      <c r="G6" s="11">
        <f t="shared" si="2"/>
        <v>275000</v>
      </c>
      <c r="H6" s="11">
        <f t="shared" si="2"/>
        <v>275000</v>
      </c>
      <c r="I6" s="11">
        <f t="shared" si="2"/>
        <v>275000</v>
      </c>
      <c r="J6" s="11">
        <f t="shared" si="2"/>
        <v>275000</v>
      </c>
      <c r="K6" s="11">
        <f t="shared" si="2"/>
        <v>275000</v>
      </c>
      <c r="L6" s="11">
        <f t="shared" si="2"/>
        <v>275000</v>
      </c>
      <c r="M6" s="11">
        <f t="shared" si="2"/>
        <v>275000</v>
      </c>
      <c r="N6" s="11">
        <f t="shared" si="2"/>
        <v>275000</v>
      </c>
      <c r="O6" s="11">
        <f t="shared" si="2"/>
        <v>275000</v>
      </c>
      <c r="P6" s="11">
        <f t="shared" si="2"/>
        <v>275000</v>
      </c>
      <c r="Q6" s="11">
        <f t="shared" si="2"/>
        <v>275000</v>
      </c>
      <c r="R6" s="11">
        <f t="shared" si="2"/>
        <v>275000</v>
      </c>
      <c r="S6" s="11">
        <f t="shared" si="2"/>
        <v>275000</v>
      </c>
      <c r="T6" s="11">
        <f t="shared" si="2"/>
        <v>345000</v>
      </c>
      <c r="U6" s="11">
        <f t="shared" si="2"/>
        <v>345000</v>
      </c>
      <c r="V6" s="11">
        <f t="shared" si="2"/>
        <v>345000</v>
      </c>
      <c r="W6" s="11">
        <f t="shared" si="2"/>
        <v>345000</v>
      </c>
      <c r="X6" s="11">
        <f t="shared" si="2"/>
        <v>345000</v>
      </c>
      <c r="Y6" s="11">
        <f t="shared" si="2"/>
        <v>345000</v>
      </c>
      <c r="Z6" s="11">
        <f t="shared" si="2"/>
        <v>345000</v>
      </c>
      <c r="AA6" s="11">
        <f t="shared" si="2"/>
        <v>345000</v>
      </c>
      <c r="AB6" s="11">
        <f t="shared" si="2"/>
        <v>345000</v>
      </c>
      <c r="AC6" s="11">
        <f t="shared" si="2"/>
        <v>345000</v>
      </c>
      <c r="AD6" s="11">
        <f t="shared" si="2"/>
        <v>345000</v>
      </c>
      <c r="AE6" s="11">
        <f t="shared" si="2"/>
        <v>345000</v>
      </c>
      <c r="AF6" s="11">
        <f t="shared" si="2"/>
        <v>345000</v>
      </c>
      <c r="AG6" s="11">
        <f t="shared" si="2"/>
        <v>345000</v>
      </c>
      <c r="AH6" s="11">
        <f t="shared" si="2"/>
        <v>345000</v>
      </c>
      <c r="AI6" s="11">
        <f t="shared" si="2"/>
        <v>345000</v>
      </c>
      <c r="AJ6" s="11">
        <f t="shared" si="2"/>
        <v>345000</v>
      </c>
      <c r="AK6" s="11">
        <f t="shared" si="2"/>
        <v>345000</v>
      </c>
      <c r="AL6" s="11">
        <f t="shared" si="2"/>
        <v>345000</v>
      </c>
      <c r="AM6" s="11">
        <f t="shared" si="2"/>
        <v>345000</v>
      </c>
      <c r="AN6" s="11">
        <f t="shared" si="2"/>
        <v>345000</v>
      </c>
      <c r="AO6" s="11">
        <f t="shared" si="2"/>
        <v>345000</v>
      </c>
      <c r="AP6" s="11">
        <f t="shared" si="2"/>
        <v>345000</v>
      </c>
      <c r="AQ6" s="11">
        <f t="shared" si="2"/>
        <v>345000</v>
      </c>
      <c r="AR6" s="11">
        <f t="shared" si="2"/>
        <v>345000</v>
      </c>
      <c r="AS6" s="11">
        <f t="shared" si="2"/>
        <v>345000</v>
      </c>
      <c r="AT6" s="11">
        <f t="shared" si="2"/>
        <v>345000</v>
      </c>
      <c r="AU6" s="11">
        <f t="shared" si="2"/>
        <v>345000</v>
      </c>
      <c r="AV6" s="11">
        <f t="shared" si="2"/>
        <v>345000</v>
      </c>
      <c r="AW6" s="11">
        <f t="shared" si="2"/>
        <v>345000</v>
      </c>
      <c r="AX6" s="11">
        <f t="shared" si="2"/>
        <v>345000</v>
      </c>
      <c r="AY6" s="11">
        <f t="shared" si="2"/>
        <v>345000</v>
      </c>
      <c r="AZ6" s="11">
        <f t="shared" si="2"/>
        <v>345000</v>
      </c>
      <c r="BA6" s="11">
        <f t="shared" si="2"/>
        <v>345000</v>
      </c>
      <c r="BB6" s="11">
        <f t="shared" si="2"/>
        <v>345000</v>
      </c>
      <c r="BC6" s="11">
        <f t="shared" si="2"/>
        <v>345000</v>
      </c>
      <c r="BD6" s="11">
        <f t="shared" si="2"/>
        <v>345000</v>
      </c>
      <c r="BE6" s="11">
        <f t="shared" si="2"/>
        <v>345000</v>
      </c>
      <c r="BF6" s="11">
        <f t="shared" si="2"/>
        <v>345000</v>
      </c>
      <c r="BG6" s="11">
        <f t="shared" si="2"/>
        <v>345000</v>
      </c>
      <c r="BH6" s="11">
        <f t="shared" si="2"/>
        <v>345000</v>
      </c>
      <c r="BI6" s="11">
        <f t="shared" si="2"/>
        <v>345000</v>
      </c>
      <c r="BJ6" s="11">
        <f t="shared" si="2"/>
        <v>345000</v>
      </c>
      <c r="BK6" s="11">
        <f t="shared" si="2"/>
        <v>345000</v>
      </c>
      <c r="BL6" s="11">
        <f t="shared" si="2"/>
        <v>345000</v>
      </c>
      <c r="BM6" s="11">
        <f t="shared" si="2"/>
        <v>345000</v>
      </c>
      <c r="BN6" s="11">
        <f t="shared" si="2"/>
        <v>345000</v>
      </c>
      <c r="BO6" s="11">
        <f t="shared" si="2"/>
        <v>345000</v>
      </c>
      <c r="BP6" s="11">
        <f t="shared" si="2"/>
        <v>345000</v>
      </c>
      <c r="BQ6" s="11">
        <f t="shared" si="2"/>
        <v>345000</v>
      </c>
      <c r="BR6" s="11">
        <f t="shared" ref="BR6:CW6" si="3">+BR14</f>
        <v>345000</v>
      </c>
      <c r="BS6" s="11">
        <f t="shared" si="3"/>
        <v>345000</v>
      </c>
      <c r="BT6" s="11">
        <f t="shared" si="3"/>
        <v>345000</v>
      </c>
      <c r="BU6" s="11">
        <f t="shared" si="3"/>
        <v>345000</v>
      </c>
      <c r="BV6" s="11">
        <f t="shared" si="3"/>
        <v>345000</v>
      </c>
      <c r="BW6" s="11">
        <f t="shared" si="3"/>
        <v>345000</v>
      </c>
      <c r="BX6" s="11">
        <f t="shared" si="3"/>
        <v>345000</v>
      </c>
      <c r="BY6" s="11">
        <f t="shared" si="3"/>
        <v>345000</v>
      </c>
      <c r="BZ6" s="11">
        <f t="shared" si="3"/>
        <v>345000</v>
      </c>
      <c r="CA6" s="11">
        <f t="shared" si="3"/>
        <v>345000</v>
      </c>
      <c r="CB6" s="11">
        <f t="shared" si="3"/>
        <v>345000</v>
      </c>
      <c r="CC6" s="11">
        <f t="shared" si="3"/>
        <v>345000</v>
      </c>
      <c r="CD6" s="11">
        <f t="shared" si="3"/>
        <v>345000</v>
      </c>
      <c r="CE6" s="11">
        <f t="shared" si="3"/>
        <v>345000</v>
      </c>
      <c r="CF6" s="11">
        <f t="shared" si="3"/>
        <v>345000</v>
      </c>
      <c r="CG6" s="11">
        <f t="shared" si="3"/>
        <v>345000</v>
      </c>
      <c r="CH6" s="11">
        <f t="shared" si="3"/>
        <v>345000</v>
      </c>
      <c r="CI6" s="11">
        <f t="shared" si="3"/>
        <v>345000</v>
      </c>
      <c r="CJ6" s="11">
        <f t="shared" si="3"/>
        <v>345000</v>
      </c>
      <c r="CK6" s="11">
        <f t="shared" si="3"/>
        <v>345000</v>
      </c>
      <c r="CL6" s="11">
        <f t="shared" si="3"/>
        <v>345000</v>
      </c>
      <c r="CM6" s="11">
        <f t="shared" si="3"/>
        <v>345000</v>
      </c>
      <c r="CN6" s="11">
        <f t="shared" si="3"/>
        <v>345000</v>
      </c>
      <c r="CO6" s="11">
        <f t="shared" si="3"/>
        <v>345000</v>
      </c>
      <c r="CP6" s="11">
        <f t="shared" si="3"/>
        <v>345000</v>
      </c>
      <c r="CQ6" s="11">
        <f t="shared" si="3"/>
        <v>345000</v>
      </c>
      <c r="CR6" s="11">
        <f t="shared" si="3"/>
        <v>345000</v>
      </c>
      <c r="CS6" s="11">
        <f t="shared" si="3"/>
        <v>345000</v>
      </c>
      <c r="CT6" s="11">
        <f t="shared" si="3"/>
        <v>345000</v>
      </c>
      <c r="CU6" s="11">
        <f t="shared" si="3"/>
        <v>345000</v>
      </c>
      <c r="CV6" s="11">
        <f t="shared" si="3"/>
        <v>345000</v>
      </c>
      <c r="CW6" s="11">
        <f t="shared" si="3"/>
        <v>345000</v>
      </c>
    </row>
    <row r="7" spans="1:101" s="15" customFormat="1" outlineLevel="1" x14ac:dyDescent="0.25">
      <c r="A7" s="15" t="s">
        <v>136</v>
      </c>
      <c r="D7" s="18" t="s">
        <v>32</v>
      </c>
      <c r="E7" s="11">
        <f>+E5*Parámetros!$B$6</f>
        <v>3165741.965678209</v>
      </c>
      <c r="F7" s="11">
        <f>+F5*Parámetros!$B$6</f>
        <v>2365395.8917578887</v>
      </c>
      <c r="G7" s="11">
        <f>+G5*Parámetros!$B$6</f>
        <v>2254001.1100161877</v>
      </c>
      <c r="H7" s="11">
        <f>+H5*Parámetros!$B$6</f>
        <v>2919304.8786399974</v>
      </c>
      <c r="I7" s="11">
        <f>+I5*Parámetros!$B$6</f>
        <v>1815802.1821668926</v>
      </c>
      <c r="J7" s="11">
        <f>+J5*Parámetros!$B$6</f>
        <v>2035646.7760217274</v>
      </c>
      <c r="K7" s="11">
        <f>+K5*Parámetros!$B$6</f>
        <v>2787254.0799668366</v>
      </c>
      <c r="L7" s="11">
        <f>+L5*Parámetros!$B$6</f>
        <v>2399182.5361461597</v>
      </c>
      <c r="M7" s="11">
        <f>+M5*Parámetros!$B$6</f>
        <v>2409653.3777049668</v>
      </c>
      <c r="N7" s="11">
        <f>+N5*Parámetros!$B$6</f>
        <v>2259725.3853629706</v>
      </c>
      <c r="O7" s="11">
        <f>+O5*Parámetros!$B$6</f>
        <v>2322476.5219331966</v>
      </c>
      <c r="P7" s="11">
        <f>+P5*Parámetros!$B$6</f>
        <v>2340678.4271624493</v>
      </c>
      <c r="Q7" s="11">
        <f>+Q5*Parámetros!$B$6</f>
        <v>2278269.6585409665</v>
      </c>
      <c r="R7" s="11">
        <f>+R5*Parámetros!$B$6</f>
        <v>2206852.209795393</v>
      </c>
      <c r="S7" s="11">
        <f>+S5*Parámetros!$B$6</f>
        <v>2834199.8511802638</v>
      </c>
      <c r="T7" s="11">
        <f>+T5*Parámetros!$B$6</f>
        <v>763250.72299503081</v>
      </c>
      <c r="U7" s="11">
        <f>+U5*Parámetros!$B$6</f>
        <v>658661.67374074575</v>
      </c>
      <c r="V7" s="11">
        <f>+V5*Parámetros!$B$6</f>
        <v>540185.12992919283</v>
      </c>
      <c r="W7" s="11">
        <f>+W5*Parámetros!$B$6</f>
        <v>975929.90516722645</v>
      </c>
      <c r="X7" s="11">
        <f>+X5*Parámetros!$B$6</f>
        <v>654342.8205245611</v>
      </c>
      <c r="Y7" s="11">
        <f>+Y5*Parámetros!$B$6</f>
        <v>957837.42727733043</v>
      </c>
      <c r="Z7" s="11">
        <f>+Z5*Parámetros!$B$6</f>
        <v>647655.21270193718</v>
      </c>
      <c r="AA7" s="11">
        <f>+AA5*Parámetros!$B$6</f>
        <v>317492.61735589389</v>
      </c>
      <c r="AB7" s="11">
        <f>+AB5*Parámetros!$B$6</f>
        <v>677525.18008261826</v>
      </c>
      <c r="AC7" s="11">
        <f>+AC5*Parámetros!$B$6</f>
        <v>820735.76379376021</v>
      </c>
      <c r="AD7" s="11">
        <f>+AD5*Parámetros!$B$6</f>
        <v>335368.32857416157</v>
      </c>
      <c r="AE7" s="11">
        <f>+AE5*Parámetros!$B$6</f>
        <v>391766.9444499712</v>
      </c>
      <c r="AF7" s="11">
        <f>+AF5*Parámetros!$B$6</f>
        <v>989456.9352376915</v>
      </c>
      <c r="AG7" s="11">
        <f>+AG5*Parámetros!$B$6</f>
        <v>988083.82687100384</v>
      </c>
      <c r="AH7" s="11">
        <f>+AH5*Parámetros!$B$6</f>
        <v>631151.34347533749</v>
      </c>
      <c r="AI7" s="11">
        <f>+AI5*Parámetros!$B$6</f>
        <v>662137.17201288091</v>
      </c>
      <c r="AJ7" s="11">
        <f>+AJ5*Parámetros!$B$6</f>
        <v>961361.83266307053</v>
      </c>
      <c r="AK7" s="11">
        <f>+AK5*Parámetros!$B$6</f>
        <v>823314.1512751244</v>
      </c>
      <c r="AL7" s="11">
        <f>+AL5*Parámetros!$B$6</f>
        <v>482004.67961730756</v>
      </c>
      <c r="AM7" s="11">
        <f>+AM5*Parámetros!$B$6</f>
        <v>364886.69909872406</v>
      </c>
      <c r="AN7" s="11">
        <f>+AN5*Parámetros!$B$6</f>
        <v>1023648.4882458127</v>
      </c>
      <c r="AO7" s="11">
        <f>+AO5*Parámetros!$B$6</f>
        <v>1016009.226295176</v>
      </c>
      <c r="AP7" s="11">
        <f>+AP5*Parámetros!$B$6</f>
        <v>1428891.9197828481</v>
      </c>
      <c r="AQ7" s="11">
        <f>+AQ5*Parámetros!$B$6</f>
        <v>734399.41593598633</v>
      </c>
      <c r="AR7" s="11">
        <f>+AR5*Parámetros!$B$6</f>
        <v>831326.63741753926</v>
      </c>
      <c r="AS7" s="11">
        <f>+AS5*Parámetros!$B$6</f>
        <v>1638475.9458861169</v>
      </c>
      <c r="AT7" s="11">
        <f>+AT5*Parámetros!$B$6</f>
        <v>1486248.1009517564</v>
      </c>
      <c r="AU7" s="11">
        <f>+AU5*Parámetros!$B$6</f>
        <v>1640993.1325340876</v>
      </c>
      <c r="AV7" s="11">
        <f>+AV5*Parámetros!$B$6</f>
        <v>1588623.8691850244</v>
      </c>
      <c r="AW7" s="11">
        <f>+AW5*Parámetros!$B$6</f>
        <v>680654.43876801291</v>
      </c>
      <c r="AX7" s="11">
        <f>+AX5*Parámetros!$B$6</f>
        <v>1415741.965678209</v>
      </c>
      <c r="AY7" s="11">
        <f>+AY5*Parámetros!$B$6</f>
        <v>615395.8917578886</v>
      </c>
      <c r="AZ7" s="11">
        <f>+AZ5*Parámetros!$B$6</f>
        <v>504001.11001618789</v>
      </c>
      <c r="BA7" s="11">
        <f>+BA5*Parámetros!$B$6</f>
        <v>1169304.8786399974</v>
      </c>
      <c r="BB7" s="11">
        <f>+BB5*Parámetros!$B$6</f>
        <v>65802.182166892453</v>
      </c>
      <c r="BC7" s="11">
        <f>+BC5*Parámetros!$B$6</f>
        <v>285646.77602172742</v>
      </c>
      <c r="BD7" s="11">
        <f>+BD5*Parámetros!$B$6</f>
        <v>1037254.0799668364</v>
      </c>
      <c r="BE7" s="11">
        <f>+BE5*Parámetros!$B$6</f>
        <v>1415741.965678209</v>
      </c>
      <c r="BF7" s="11">
        <f>+BF5*Parámetros!$B$6</f>
        <v>615395.8917578886</v>
      </c>
      <c r="BG7" s="11">
        <f>+BG5*Parámetros!$B$6</f>
        <v>504001.11001618789</v>
      </c>
      <c r="BH7" s="11">
        <f>+BH5*Parámetros!$B$6</f>
        <v>1169304.8786399974</v>
      </c>
      <c r="BI7" s="11">
        <f>+BI5*Parámetros!$B$6</f>
        <v>65802.182166892453</v>
      </c>
      <c r="BJ7" s="11">
        <f>+BJ5*Parámetros!$B$6</f>
        <v>285646.77602172742</v>
      </c>
      <c r="BK7" s="11">
        <f>+BK5*Parámetros!$B$6</f>
        <v>1037254.0799668364</v>
      </c>
      <c r="BL7" s="11">
        <f>+BL5*Parámetros!$B$6</f>
        <v>649182.53614615975</v>
      </c>
      <c r="BM7" s="11">
        <f>+BM5*Parámetros!$B$6</f>
        <v>659653.37770496705</v>
      </c>
      <c r="BN7" s="11">
        <f>+BN5*Parámetros!$B$6</f>
        <v>509725.3853629707</v>
      </c>
      <c r="BO7" s="11">
        <f>+BO5*Parámetros!$B$6</f>
        <v>572476.52193319658</v>
      </c>
      <c r="BP7" s="11">
        <f>+BP5*Parámetros!$B$6</f>
        <v>590678.42716244922</v>
      </c>
      <c r="BQ7" s="11">
        <f>+BQ5*Parámetros!$B$6</f>
        <v>528269.65854096634</v>
      </c>
      <c r="BR7" s="11">
        <f>+BR5*Parámetros!$B$6</f>
        <v>456852.20979539299</v>
      </c>
      <c r="BS7" s="11">
        <f>+BS5*Parámetros!$B$6</f>
        <v>1084199.8511802638</v>
      </c>
      <c r="BT7" s="11">
        <f>+BT5*Parámetros!$B$6</f>
        <v>763250.72299503081</v>
      </c>
      <c r="BU7" s="11">
        <f>+BU5*Parámetros!$B$6</f>
        <v>658661.67374074575</v>
      </c>
      <c r="BV7" s="11">
        <f>+BV5*Parámetros!$B$6</f>
        <v>540185.12992919283</v>
      </c>
      <c r="BW7" s="11">
        <f>+BW5*Parámetros!$B$6</f>
        <v>975929.90516722645</v>
      </c>
      <c r="BX7" s="11">
        <f>+BX5*Parámetros!$B$6</f>
        <v>654342.8205245611</v>
      </c>
      <c r="BY7" s="11">
        <f>+BY5*Parámetros!$B$6</f>
        <v>957837.42727733043</v>
      </c>
      <c r="BZ7" s="11">
        <f>+BZ5*Parámetros!$B$6</f>
        <v>647655.21270193718</v>
      </c>
      <c r="CA7" s="11">
        <f>+CA5*Parámetros!$B$6</f>
        <v>317492.61735589389</v>
      </c>
      <c r="CB7" s="11">
        <f>+CB5*Parámetros!$B$6</f>
        <v>677525.18008261826</v>
      </c>
      <c r="CC7" s="11">
        <f>+CC5*Parámetros!$B$6</f>
        <v>820735.76379376021</v>
      </c>
      <c r="CD7" s="11">
        <f>+CD5*Parámetros!$B$6</f>
        <v>335368.32857416157</v>
      </c>
      <c r="CE7" s="11">
        <f>+CE5*Parámetros!$B$6</f>
        <v>391766.9444499712</v>
      </c>
      <c r="CF7" s="11">
        <f>+CF5*Parámetros!$B$6</f>
        <v>989456.9352376915</v>
      </c>
      <c r="CG7" s="11">
        <f>+CG5*Parámetros!$B$6</f>
        <v>988083.82687100384</v>
      </c>
      <c r="CH7" s="11">
        <f>+CH5*Parámetros!$B$6</f>
        <v>631151.34347533749</v>
      </c>
      <c r="CI7" s="11">
        <f>+CI5*Parámetros!$B$6</f>
        <v>662137.17201288091</v>
      </c>
      <c r="CJ7" s="11">
        <f>+CJ5*Parámetros!$B$6</f>
        <v>961361.83266307053</v>
      </c>
      <c r="CK7" s="11">
        <f>+CK5*Parámetros!$B$6</f>
        <v>823314.1512751244</v>
      </c>
      <c r="CL7" s="11">
        <f>+CL5*Parámetros!$B$6</f>
        <v>482004.67961730756</v>
      </c>
      <c r="CM7" s="11">
        <f>+CM5*Parámetros!$B$6</f>
        <v>364886.69909872406</v>
      </c>
      <c r="CN7" s="11">
        <f>+CN5*Parámetros!$B$6</f>
        <v>1023648.4882458127</v>
      </c>
      <c r="CO7" s="11">
        <f>+CO5*Parámetros!$B$6</f>
        <v>1016009.226295176</v>
      </c>
      <c r="CP7" s="11">
        <f>+CP5*Parámetros!$B$6</f>
        <v>1428891.9197828481</v>
      </c>
      <c r="CQ7" s="11">
        <f>+CQ5*Parámetros!$B$6</f>
        <v>734399.41593598633</v>
      </c>
      <c r="CR7" s="11">
        <f>+CR5*Parámetros!$B$6</f>
        <v>831326.63741753926</v>
      </c>
      <c r="CS7" s="11">
        <f>+CS5*Parámetros!$B$6</f>
        <v>1638475.9458861169</v>
      </c>
      <c r="CT7" s="11">
        <f>+CT5*Parámetros!$B$6</f>
        <v>1486248.1009517564</v>
      </c>
      <c r="CU7" s="11">
        <f>+CU5*Parámetros!$B$6</f>
        <v>1640993.1325340876</v>
      </c>
      <c r="CV7" s="11">
        <f>+CV5*Parámetros!$B$6</f>
        <v>1588623.8691850244</v>
      </c>
      <c r="CW7" s="11">
        <f>+CW5*Parámetros!$B$6</f>
        <v>680654.43876801291</v>
      </c>
    </row>
    <row r="8" spans="1:101" s="15" customFormat="1" outlineLevel="1" x14ac:dyDescent="0.25">
      <c r="A8" s="15" t="s">
        <v>136</v>
      </c>
      <c r="D8" s="18" t="s">
        <v>31</v>
      </c>
      <c r="E8" s="11">
        <f>+E5*Parámetros!$B$7</f>
        <v>759778.07176277018</v>
      </c>
      <c r="F8" s="11">
        <f>+F5*Parámetros!$B$7</f>
        <v>567695.01402189326</v>
      </c>
      <c r="G8" s="11">
        <f>+G5*Parámetros!$B$7</f>
        <v>540960.26640388509</v>
      </c>
      <c r="H8" s="11">
        <f>+H5*Parámetros!$B$7</f>
        <v>700633.17087359936</v>
      </c>
      <c r="I8" s="11">
        <f>+I5*Parámetros!$B$7</f>
        <v>435792.52372005419</v>
      </c>
      <c r="J8" s="11">
        <f>+J5*Parámetros!$B$7</f>
        <v>488555.22624521458</v>
      </c>
      <c r="K8" s="11">
        <f>+K5*Parámetros!$B$7</f>
        <v>668940.97919204074</v>
      </c>
      <c r="L8" s="11">
        <f>+L5*Parámetros!$B$7</f>
        <v>575803.80867507833</v>
      </c>
      <c r="M8" s="11">
        <f>+M5*Parámetros!$B$7</f>
        <v>578316.81064919208</v>
      </c>
      <c r="N8" s="11">
        <f>+N5*Parámetros!$B$7</f>
        <v>542334.09248711297</v>
      </c>
      <c r="O8" s="11">
        <f>+O5*Parámetros!$B$7</f>
        <v>557394.36526396719</v>
      </c>
      <c r="P8" s="11">
        <f>+P5*Parámetros!$B$7</f>
        <v>561762.82251898781</v>
      </c>
      <c r="Q8" s="11">
        <f>+Q5*Parámetros!$B$7</f>
        <v>546784.71804983192</v>
      </c>
      <c r="R8" s="11">
        <f>+R5*Parámetros!$B$7</f>
        <v>529644.53035089432</v>
      </c>
      <c r="S8" s="11">
        <f>+S5*Parámetros!$B$7</f>
        <v>680207.96428326331</v>
      </c>
      <c r="T8" s="11">
        <f>+T5*Parámetros!$B$7</f>
        <v>183180.17351880739</v>
      </c>
      <c r="U8" s="11">
        <f>+U5*Parámetros!$B$7</f>
        <v>158078.80169777898</v>
      </c>
      <c r="V8" s="11">
        <f>+V5*Parámetros!$B$7</f>
        <v>129644.43118300627</v>
      </c>
      <c r="W8" s="11">
        <f>+W5*Parámetros!$B$7</f>
        <v>234223.17724013433</v>
      </c>
      <c r="X8" s="11">
        <f>+X5*Parámetros!$B$7</f>
        <v>157042.27692589466</v>
      </c>
      <c r="Y8" s="11">
        <f>+Y5*Parámetros!$B$7</f>
        <v>229880.9825465593</v>
      </c>
      <c r="Z8" s="11">
        <f>+Z5*Parámetros!$B$7</f>
        <v>155437.25104846491</v>
      </c>
      <c r="AA8" s="11">
        <f>+AA5*Parámetros!$B$7</f>
        <v>76198.228165414534</v>
      </c>
      <c r="AB8" s="11">
        <f>+AB5*Parámetros!$B$7</f>
        <v>162606.0432198284</v>
      </c>
      <c r="AC8" s="11">
        <f>+AC5*Parámetros!$B$7</f>
        <v>196976.58331050246</v>
      </c>
      <c r="AD8" s="11">
        <f>+AD5*Parámetros!$B$7</f>
        <v>80488.398857798777</v>
      </c>
      <c r="AE8" s="11">
        <f>+AE5*Parámetros!$B$7</f>
        <v>94024.066667993087</v>
      </c>
      <c r="AF8" s="11">
        <f>+AF5*Parámetros!$B$7</f>
        <v>237469.66445704596</v>
      </c>
      <c r="AG8" s="11">
        <f>+AG5*Parámetros!$B$7</f>
        <v>237140.11844904092</v>
      </c>
      <c r="AH8" s="11">
        <f>+AH5*Parámetros!$B$7</f>
        <v>151476.322434081</v>
      </c>
      <c r="AI8" s="11">
        <f>+AI5*Parámetros!$B$7</f>
        <v>158912.92128309142</v>
      </c>
      <c r="AJ8" s="11">
        <f>+AJ5*Parámetros!$B$7</f>
        <v>230726.83983913693</v>
      </c>
      <c r="AK8" s="11">
        <f>+AK5*Parámetros!$B$7</f>
        <v>197595.39630602987</v>
      </c>
      <c r="AL8" s="11">
        <f>+AL5*Parámetros!$B$7</f>
        <v>115681.12310815381</v>
      </c>
      <c r="AM8" s="11">
        <f>+AM5*Parámetros!$B$7</f>
        <v>87572.807783693774</v>
      </c>
      <c r="AN8" s="11">
        <f>+AN5*Parámetros!$B$7</f>
        <v>245675.63717899506</v>
      </c>
      <c r="AO8" s="11">
        <f>+AO5*Parámetros!$B$7</f>
        <v>243842.21431084222</v>
      </c>
      <c r="AP8" s="11">
        <f>+AP5*Parámetros!$B$7</f>
        <v>342934.06074788352</v>
      </c>
      <c r="AQ8" s="11">
        <f>+AQ5*Parámetros!$B$7</f>
        <v>176255.85982463672</v>
      </c>
      <c r="AR8" s="11">
        <f>+AR5*Parámetros!$B$7</f>
        <v>199518.39298020944</v>
      </c>
      <c r="AS8" s="11">
        <f>+AS5*Parámetros!$B$7</f>
        <v>393234.22701266804</v>
      </c>
      <c r="AT8" s="11">
        <f>+AT5*Parámetros!$B$7</f>
        <v>356699.54422842152</v>
      </c>
      <c r="AU8" s="11">
        <f>+AU5*Parámetros!$B$7</f>
        <v>393838.35180818103</v>
      </c>
      <c r="AV8" s="11">
        <f>+AV5*Parámetros!$B$7</f>
        <v>381269.72860440589</v>
      </c>
      <c r="AW8" s="11">
        <f>+AW5*Parámetros!$B$7</f>
        <v>163357.0653043231</v>
      </c>
      <c r="AX8" s="11">
        <f>+AX5*Parámetros!$B$7</f>
        <v>339778.07176277018</v>
      </c>
      <c r="AY8" s="11">
        <f>+AY5*Parámetros!$B$7</f>
        <v>147695.01402189326</v>
      </c>
      <c r="AZ8" s="11">
        <f>+AZ5*Parámetros!$B$7</f>
        <v>120960.26640388509</v>
      </c>
      <c r="BA8" s="11">
        <f>+BA5*Parámetros!$B$7</f>
        <v>280633.17087359936</v>
      </c>
      <c r="BB8" s="11">
        <f>+BB5*Parámetros!$B$7</f>
        <v>15792.523720054189</v>
      </c>
      <c r="BC8" s="11">
        <f>+BC5*Parámetros!$B$7</f>
        <v>68555.226245214581</v>
      </c>
      <c r="BD8" s="11">
        <f>+BD5*Parámetros!$B$7</f>
        <v>248940.97919204074</v>
      </c>
      <c r="BE8" s="11">
        <f>+BE5*Parámetros!$B$7</f>
        <v>339778.07176277018</v>
      </c>
      <c r="BF8" s="11">
        <f>+BF5*Parámetros!$B$7</f>
        <v>147695.01402189326</v>
      </c>
      <c r="BG8" s="11">
        <f>+BG5*Parámetros!$B$7</f>
        <v>120960.26640388509</v>
      </c>
      <c r="BH8" s="11">
        <f>+BH5*Parámetros!$B$7</f>
        <v>280633.17087359936</v>
      </c>
      <c r="BI8" s="11">
        <f>+BI5*Parámetros!$B$7</f>
        <v>15792.523720054189</v>
      </c>
      <c r="BJ8" s="11">
        <f>+BJ5*Parámetros!$B$7</f>
        <v>68555.226245214581</v>
      </c>
      <c r="BK8" s="11">
        <f>+BK5*Parámetros!$B$7</f>
        <v>248940.97919204074</v>
      </c>
      <c r="BL8" s="11">
        <f>+BL5*Parámetros!$B$7</f>
        <v>155803.80867507833</v>
      </c>
      <c r="BM8" s="11">
        <f>+BM5*Parámetros!$B$7</f>
        <v>158316.81064919208</v>
      </c>
      <c r="BN8" s="11">
        <f>+BN5*Parámetros!$B$7</f>
        <v>122334.09248711297</v>
      </c>
      <c r="BO8" s="11">
        <f>+BO5*Parámetros!$B$7</f>
        <v>137394.36526396719</v>
      </c>
      <c r="BP8" s="11">
        <f>+BP5*Parámetros!$B$7</f>
        <v>141762.82251898781</v>
      </c>
      <c r="BQ8" s="11">
        <f>+BQ5*Parámetros!$B$7</f>
        <v>126784.71804983192</v>
      </c>
      <c r="BR8" s="11">
        <f>+BR5*Parámetros!$B$7</f>
        <v>109644.53035089432</v>
      </c>
      <c r="BS8" s="11">
        <f>+BS5*Parámetros!$B$7</f>
        <v>260207.96428326331</v>
      </c>
      <c r="BT8" s="11">
        <f>+BT5*Parámetros!$B$7</f>
        <v>183180.17351880739</v>
      </c>
      <c r="BU8" s="11">
        <f>+BU5*Parámetros!$B$7</f>
        <v>158078.80169777898</v>
      </c>
      <c r="BV8" s="11">
        <f>+BV5*Parámetros!$B$7</f>
        <v>129644.43118300627</v>
      </c>
      <c r="BW8" s="11">
        <f>+BW5*Parámetros!$B$7</f>
        <v>234223.17724013433</v>
      </c>
      <c r="BX8" s="11">
        <f>+BX5*Parámetros!$B$7</f>
        <v>157042.27692589466</v>
      </c>
      <c r="BY8" s="11">
        <f>+BY5*Parámetros!$B$7</f>
        <v>229880.9825465593</v>
      </c>
      <c r="BZ8" s="11">
        <f>+BZ5*Parámetros!$B$7</f>
        <v>155437.25104846491</v>
      </c>
      <c r="CA8" s="11">
        <f>+CA5*Parámetros!$B$7</f>
        <v>76198.228165414534</v>
      </c>
      <c r="CB8" s="11">
        <f>+CB5*Parámetros!$B$7</f>
        <v>162606.0432198284</v>
      </c>
      <c r="CC8" s="11">
        <f>+CC5*Parámetros!$B$7</f>
        <v>196976.58331050246</v>
      </c>
      <c r="CD8" s="11">
        <f>+CD5*Parámetros!$B$7</f>
        <v>80488.398857798777</v>
      </c>
      <c r="CE8" s="11">
        <f>+CE5*Parámetros!$B$7</f>
        <v>94024.066667993087</v>
      </c>
      <c r="CF8" s="11">
        <f>+CF5*Parámetros!$B$7</f>
        <v>237469.66445704596</v>
      </c>
      <c r="CG8" s="11">
        <f>+CG5*Parámetros!$B$7</f>
        <v>237140.11844904092</v>
      </c>
      <c r="CH8" s="11">
        <f>+CH5*Parámetros!$B$7</f>
        <v>151476.322434081</v>
      </c>
      <c r="CI8" s="11">
        <f>+CI5*Parámetros!$B$7</f>
        <v>158912.92128309142</v>
      </c>
      <c r="CJ8" s="11">
        <f>+CJ5*Parámetros!$B$7</f>
        <v>230726.83983913693</v>
      </c>
      <c r="CK8" s="11">
        <f>+CK5*Parámetros!$B$7</f>
        <v>197595.39630602987</v>
      </c>
      <c r="CL8" s="11">
        <f>+CL5*Parámetros!$B$7</f>
        <v>115681.12310815381</v>
      </c>
      <c r="CM8" s="11">
        <f>+CM5*Parámetros!$B$7</f>
        <v>87572.807783693774</v>
      </c>
      <c r="CN8" s="11">
        <f>+CN5*Parámetros!$B$7</f>
        <v>245675.63717899506</v>
      </c>
      <c r="CO8" s="11">
        <f>+CO5*Parámetros!$B$7</f>
        <v>243842.21431084222</v>
      </c>
      <c r="CP8" s="11">
        <f>+CP5*Parámetros!$B$7</f>
        <v>342934.06074788352</v>
      </c>
      <c r="CQ8" s="11">
        <f>+CQ5*Parámetros!$B$7</f>
        <v>176255.85982463672</v>
      </c>
      <c r="CR8" s="11">
        <f>+CR5*Parámetros!$B$7</f>
        <v>199518.39298020944</v>
      </c>
      <c r="CS8" s="11">
        <f>+CS5*Parámetros!$B$7</f>
        <v>393234.22701266804</v>
      </c>
      <c r="CT8" s="11">
        <f>+CT5*Parámetros!$B$7</f>
        <v>356699.54422842152</v>
      </c>
      <c r="CU8" s="11">
        <f>+CU5*Parámetros!$B$7</f>
        <v>393838.35180818103</v>
      </c>
      <c r="CV8" s="11">
        <f>+CV5*Parámetros!$B$7</f>
        <v>381269.72860440589</v>
      </c>
      <c r="CW8" s="11">
        <f>+CW5*Parámetros!$B$7</f>
        <v>163357.0653043231</v>
      </c>
    </row>
    <row r="9" spans="1:101" s="15" customFormat="1" outlineLevel="1" x14ac:dyDescent="0.25">
      <c r="C9" s="11">
        <v>1140000</v>
      </c>
      <c r="D9" s="18" t="s">
        <v>23</v>
      </c>
      <c r="E9" s="11">
        <f>+C9+E13-E5</f>
        <v>1085370.3213728718</v>
      </c>
      <c r="F9" s="11">
        <f t="shared" ref="F9:AV10" si="4">+E9+F13-F5</f>
        <v>1134754.4857025561</v>
      </c>
      <c r="G9" s="11">
        <f t="shared" si="4"/>
        <v>1188594.4413019086</v>
      </c>
      <c r="H9" s="11">
        <f t="shared" si="4"/>
        <v>1071822.2461563088</v>
      </c>
      <c r="I9" s="11">
        <f t="shared" si="4"/>
        <v>1071190.158869633</v>
      </c>
      <c r="J9" s="11">
        <f t="shared" si="4"/>
        <v>1085764.2878287639</v>
      </c>
      <c r="K9" s="11">
        <f t="shared" si="4"/>
        <v>974274.12463009055</v>
      </c>
      <c r="L9" s="11">
        <f t="shared" si="4"/>
        <v>926306.8231842441</v>
      </c>
      <c r="M9" s="11">
        <f t="shared" si="4"/>
        <v>877920.68807604536</v>
      </c>
      <c r="N9" s="11">
        <f t="shared" si="4"/>
        <v>835531.67266152659</v>
      </c>
      <c r="O9" s="11">
        <f t="shared" si="4"/>
        <v>790632.61178419879</v>
      </c>
      <c r="P9" s="11">
        <f t="shared" si="4"/>
        <v>745005.47469770082</v>
      </c>
      <c r="Q9" s="11">
        <f t="shared" si="4"/>
        <v>701874.68835606216</v>
      </c>
      <c r="R9" s="11">
        <f t="shared" si="4"/>
        <v>613600.59996424639</v>
      </c>
      <c r="S9" s="11">
        <f t="shared" si="4"/>
        <v>500232.60591703583</v>
      </c>
      <c r="T9" s="11">
        <f t="shared" si="4"/>
        <v>649677.93536346208</v>
      </c>
      <c r="U9" s="11">
        <f t="shared" si="4"/>
        <v>623331.46841383225</v>
      </c>
      <c r="V9" s="11">
        <f t="shared" si="4"/>
        <v>601724.0632166646</v>
      </c>
      <c r="W9" s="11">
        <f t="shared" si="4"/>
        <v>562686.86700997548</v>
      </c>
      <c r="X9" s="11">
        <f t="shared" si="4"/>
        <v>536513.15418899304</v>
      </c>
      <c r="Y9" s="11">
        <f t="shared" si="4"/>
        <v>498199.65709789982</v>
      </c>
      <c r="Z9" s="11">
        <f t="shared" si="4"/>
        <v>472293.44858982234</v>
      </c>
      <c r="AA9" s="11">
        <f t="shared" si="4"/>
        <v>459593.74389558658</v>
      </c>
      <c r="AB9" s="11">
        <f t="shared" si="4"/>
        <v>432492.73669228185</v>
      </c>
      <c r="AC9" s="11">
        <f t="shared" si="4"/>
        <v>399663.30614053144</v>
      </c>
      <c r="AD9" s="11">
        <f t="shared" si="4"/>
        <v>386248.57299756497</v>
      </c>
      <c r="AE9" s="11">
        <f t="shared" si="4"/>
        <v>370577.89521956613</v>
      </c>
      <c r="AF9" s="11">
        <f t="shared" si="4"/>
        <v>330999.61781005847</v>
      </c>
      <c r="AG9" s="11">
        <f t="shared" si="4"/>
        <v>291476.26473521831</v>
      </c>
      <c r="AH9" s="11">
        <f t="shared" si="4"/>
        <v>266230.21099620481</v>
      </c>
      <c r="AI9" s="11">
        <f t="shared" si="4"/>
        <v>239744.72411568958</v>
      </c>
      <c r="AJ9" s="11">
        <f t="shared" si="4"/>
        <v>201290.25080916676</v>
      </c>
      <c r="AK9" s="11">
        <f t="shared" si="4"/>
        <v>197794.27378813195</v>
      </c>
      <c r="AL9" s="11">
        <f t="shared" si="4"/>
        <v>178514.08660343965</v>
      </c>
      <c r="AM9" s="11">
        <f t="shared" si="4"/>
        <v>163918.61863949068</v>
      </c>
      <c r="AN9" s="11">
        <f t="shared" si="4"/>
        <v>122972.67910965817</v>
      </c>
      <c r="AO9" s="11">
        <f t="shared" si="4"/>
        <v>205035.26812718803</v>
      </c>
      <c r="AP9" s="11">
        <f t="shared" si="4"/>
        <v>186686.5375195283</v>
      </c>
      <c r="AQ9" s="11">
        <f t="shared" si="4"/>
        <v>313558.08411044406</v>
      </c>
      <c r="AR9" s="11">
        <f t="shared" si="4"/>
        <v>280305.01861374249</v>
      </c>
      <c r="AS9" s="11">
        <f t="shared" si="4"/>
        <v>214765.98077829782</v>
      </c>
      <c r="AT9" s="11">
        <f t="shared" si="4"/>
        <v>333784.30297459778</v>
      </c>
      <c r="AU9" s="11">
        <f t="shared" si="4"/>
        <v>291059.81892705802</v>
      </c>
      <c r="AV9" s="11">
        <f t="shared" si="4"/>
        <v>330293.39704078005</v>
      </c>
      <c r="AW9" s="11">
        <f>+AV9+AW13-AW5</f>
        <v>354043.55105368537</v>
      </c>
      <c r="AX9" s="11">
        <f t="shared" ref="AX9:CW10" si="5">+AW9+AX13-AX5</f>
        <v>297413.87242655701</v>
      </c>
      <c r="AY9" s="11">
        <f t="shared" si="5"/>
        <v>315162.23609245464</v>
      </c>
      <c r="AZ9" s="11">
        <f t="shared" si="5"/>
        <v>295002.19169180712</v>
      </c>
      <c r="BA9" s="11">
        <f t="shared" si="5"/>
        <v>248229.99654620723</v>
      </c>
      <c r="BB9" s="11">
        <f t="shared" si="5"/>
        <v>278001.08358692366</v>
      </c>
      <c r="BC9" s="11">
        <f t="shared" si="5"/>
        <v>266575.21254605456</v>
      </c>
      <c r="BD9" s="11">
        <f t="shared" si="5"/>
        <v>225085.04934738111</v>
      </c>
      <c r="BE9" s="11">
        <f t="shared" si="5"/>
        <v>192311.30056491238</v>
      </c>
      <c r="BF9" s="11">
        <f t="shared" si="5"/>
        <v>315162.23609245464</v>
      </c>
      <c r="BG9" s="11">
        <f t="shared" si="5"/>
        <v>295002.19169180712</v>
      </c>
      <c r="BH9" s="11">
        <f t="shared" si="5"/>
        <v>248229.99654620723</v>
      </c>
      <c r="BI9" s="11">
        <f t="shared" si="5"/>
        <v>278001.08358692366</v>
      </c>
      <c r="BJ9" s="11">
        <f t="shared" si="5"/>
        <v>266575.21254605456</v>
      </c>
      <c r="BK9" s="11">
        <f t="shared" si="5"/>
        <v>225085.04934738111</v>
      </c>
      <c r="BL9" s="11">
        <f t="shared" si="5"/>
        <v>222973.67774619436</v>
      </c>
      <c r="BM9" s="11">
        <f t="shared" si="5"/>
        <v>196587.54263799568</v>
      </c>
      <c r="BN9" s="11">
        <f t="shared" si="5"/>
        <v>176198.52722347685</v>
      </c>
      <c r="BO9" s="11">
        <f t="shared" si="5"/>
        <v>153299.46634614898</v>
      </c>
      <c r="BP9" s="11">
        <f t="shared" si="5"/>
        <v>129672.32925965101</v>
      </c>
      <c r="BQ9" s="11">
        <f t="shared" si="5"/>
        <v>120632.03617734916</v>
      </c>
      <c r="BR9" s="11">
        <f t="shared" si="5"/>
        <v>108510.6296580162</v>
      </c>
      <c r="BS9" s="11">
        <f t="shared" si="5"/>
        <v>66276.536303683766</v>
      </c>
      <c r="BT9" s="11">
        <f t="shared" si="5"/>
        <v>229677.93536346208</v>
      </c>
      <c r="BU9" s="11">
        <f t="shared" si="5"/>
        <v>203331.46841383225</v>
      </c>
      <c r="BV9" s="11">
        <f t="shared" si="5"/>
        <v>181724.06321666454</v>
      </c>
      <c r="BW9" s="11">
        <f t="shared" si="5"/>
        <v>142686.86700997548</v>
      </c>
      <c r="BX9" s="11">
        <f t="shared" si="5"/>
        <v>208049.46441915189</v>
      </c>
      <c r="BY9" s="11">
        <f t="shared" si="5"/>
        <v>169735.96732805867</v>
      </c>
      <c r="BZ9" s="11">
        <f t="shared" si="5"/>
        <v>203974.77403848182</v>
      </c>
      <c r="CA9" s="11">
        <f t="shared" si="5"/>
        <v>191275.06934424606</v>
      </c>
      <c r="CB9" s="11">
        <f t="shared" si="5"/>
        <v>164174.06214094133</v>
      </c>
      <c r="CC9" s="11">
        <f t="shared" si="5"/>
        <v>131344.63158919092</v>
      </c>
      <c r="CD9" s="11">
        <f t="shared" si="5"/>
        <v>183561.850167536</v>
      </c>
      <c r="CE9" s="11">
        <f t="shared" si="5"/>
        <v>167891.17238953715</v>
      </c>
      <c r="CF9" s="11">
        <f t="shared" si="5"/>
        <v>128312.89498002949</v>
      </c>
      <c r="CG9" s="11">
        <f t="shared" si="5"/>
        <v>197946.31138220581</v>
      </c>
      <c r="CH9" s="11">
        <f t="shared" si="5"/>
        <v>211894.06471002742</v>
      </c>
      <c r="CI9" s="11">
        <f t="shared" si="5"/>
        <v>185408.57782951219</v>
      </c>
      <c r="CJ9" s="11">
        <f t="shared" si="5"/>
        <v>146954.10452298936</v>
      </c>
      <c r="CK9" s="11">
        <f t="shared" si="5"/>
        <v>197794.27378813195</v>
      </c>
      <c r="CL9" s="11">
        <f t="shared" si="5"/>
        <v>178514.08660343965</v>
      </c>
      <c r="CM9" s="11">
        <f t="shared" si="5"/>
        <v>163918.61863949068</v>
      </c>
      <c r="CN9" s="11">
        <f t="shared" si="5"/>
        <v>122972.67910965817</v>
      </c>
      <c r="CO9" s="11">
        <f t="shared" si="5"/>
        <v>205035.26812718803</v>
      </c>
      <c r="CP9" s="11">
        <f t="shared" si="5"/>
        <v>186686.5375195283</v>
      </c>
      <c r="CQ9" s="11">
        <f t="shared" si="5"/>
        <v>313558.08411044406</v>
      </c>
      <c r="CR9" s="11">
        <f t="shared" si="5"/>
        <v>280305.01861374249</v>
      </c>
      <c r="CS9" s="11">
        <f t="shared" si="5"/>
        <v>214765.98077829782</v>
      </c>
      <c r="CT9" s="11">
        <f t="shared" si="5"/>
        <v>333784.30297459778</v>
      </c>
      <c r="CU9" s="11">
        <f t="shared" si="5"/>
        <v>291059.81892705802</v>
      </c>
      <c r="CV9" s="11">
        <f t="shared" si="5"/>
        <v>330293.39704078005</v>
      </c>
      <c r="CW9" s="11">
        <f t="shared" si="5"/>
        <v>354043.55105368537</v>
      </c>
    </row>
    <row r="10" spans="1:101" s="15" customFormat="1" outlineLevel="1" x14ac:dyDescent="0.25">
      <c r="C10" s="11">
        <v>200000</v>
      </c>
      <c r="D10" s="18" t="s">
        <v>24</v>
      </c>
      <c r="E10" s="11">
        <f>+C10+E14-E6</f>
        <v>200000</v>
      </c>
      <c r="F10" s="11">
        <f t="shared" si="4"/>
        <v>200000</v>
      </c>
      <c r="G10" s="11">
        <f t="shared" si="4"/>
        <v>200000</v>
      </c>
      <c r="H10" s="11">
        <f t="shared" si="4"/>
        <v>200000</v>
      </c>
      <c r="I10" s="11">
        <f t="shared" si="4"/>
        <v>200000</v>
      </c>
      <c r="J10" s="11">
        <f t="shared" si="4"/>
        <v>200000</v>
      </c>
      <c r="K10" s="11">
        <f t="shared" si="4"/>
        <v>200000</v>
      </c>
      <c r="L10" s="11">
        <f t="shared" si="4"/>
        <v>200000</v>
      </c>
      <c r="M10" s="11">
        <f t="shared" si="4"/>
        <v>200000</v>
      </c>
      <c r="N10" s="11">
        <f t="shared" si="4"/>
        <v>200000</v>
      </c>
      <c r="O10" s="11">
        <f t="shared" si="4"/>
        <v>200000</v>
      </c>
      <c r="P10" s="11">
        <f t="shared" si="4"/>
        <v>200000</v>
      </c>
      <c r="Q10" s="11">
        <f t="shared" si="4"/>
        <v>200000</v>
      </c>
      <c r="R10" s="11">
        <f t="shared" si="4"/>
        <v>200000</v>
      </c>
      <c r="S10" s="11">
        <f t="shared" si="4"/>
        <v>200000</v>
      </c>
      <c r="T10" s="11">
        <f t="shared" si="4"/>
        <v>200000</v>
      </c>
      <c r="U10" s="11">
        <f t="shared" si="4"/>
        <v>200000</v>
      </c>
      <c r="V10" s="11">
        <f t="shared" si="4"/>
        <v>200000</v>
      </c>
      <c r="W10" s="11">
        <f t="shared" si="4"/>
        <v>200000</v>
      </c>
      <c r="X10" s="11">
        <f t="shared" si="4"/>
        <v>200000</v>
      </c>
      <c r="Y10" s="11">
        <f t="shared" si="4"/>
        <v>200000</v>
      </c>
      <c r="Z10" s="11">
        <f t="shared" si="4"/>
        <v>200000</v>
      </c>
      <c r="AA10" s="11">
        <f t="shared" si="4"/>
        <v>200000</v>
      </c>
      <c r="AB10" s="11">
        <f t="shared" si="4"/>
        <v>200000</v>
      </c>
      <c r="AC10" s="11">
        <f t="shared" si="4"/>
        <v>200000</v>
      </c>
      <c r="AD10" s="11">
        <f t="shared" si="4"/>
        <v>200000</v>
      </c>
      <c r="AE10" s="11">
        <f t="shared" si="4"/>
        <v>200000</v>
      </c>
      <c r="AF10" s="11">
        <f t="shared" si="4"/>
        <v>200000</v>
      </c>
      <c r="AG10" s="11">
        <f t="shared" si="4"/>
        <v>200000</v>
      </c>
      <c r="AH10" s="11">
        <f t="shared" si="4"/>
        <v>200000</v>
      </c>
      <c r="AI10" s="11">
        <f t="shared" si="4"/>
        <v>200000</v>
      </c>
      <c r="AJ10" s="11">
        <f t="shared" si="4"/>
        <v>200000</v>
      </c>
      <c r="AK10" s="11">
        <f t="shared" si="4"/>
        <v>200000</v>
      </c>
      <c r="AL10" s="11">
        <f t="shared" si="4"/>
        <v>200000</v>
      </c>
      <c r="AM10" s="11">
        <f t="shared" si="4"/>
        <v>200000</v>
      </c>
      <c r="AN10" s="11">
        <f t="shared" si="4"/>
        <v>200000</v>
      </c>
      <c r="AO10" s="11">
        <f t="shared" si="4"/>
        <v>200000</v>
      </c>
      <c r="AP10" s="11">
        <f t="shared" si="4"/>
        <v>200000</v>
      </c>
      <c r="AQ10" s="11">
        <f t="shared" si="4"/>
        <v>200000</v>
      </c>
      <c r="AR10" s="11">
        <f t="shared" si="4"/>
        <v>200000</v>
      </c>
      <c r="AS10" s="11">
        <f t="shared" si="4"/>
        <v>200000</v>
      </c>
      <c r="AT10" s="11">
        <f t="shared" si="4"/>
        <v>200000</v>
      </c>
      <c r="AU10" s="11">
        <f t="shared" si="4"/>
        <v>200000</v>
      </c>
      <c r="AV10" s="11">
        <f t="shared" si="4"/>
        <v>200000</v>
      </c>
      <c r="AW10" s="11">
        <f>+AV10+AW14-AW6</f>
        <v>200000</v>
      </c>
      <c r="AX10" s="11">
        <f t="shared" si="5"/>
        <v>200000</v>
      </c>
      <c r="AY10" s="11">
        <f t="shared" si="5"/>
        <v>200000</v>
      </c>
      <c r="AZ10" s="11">
        <f t="shared" si="5"/>
        <v>200000</v>
      </c>
      <c r="BA10" s="11">
        <f t="shared" si="5"/>
        <v>200000</v>
      </c>
      <c r="BB10" s="11">
        <f t="shared" si="5"/>
        <v>200000</v>
      </c>
      <c r="BC10" s="11">
        <f t="shared" si="5"/>
        <v>200000</v>
      </c>
      <c r="BD10" s="11">
        <f t="shared" si="5"/>
        <v>200000</v>
      </c>
      <c r="BE10" s="11">
        <f t="shared" si="5"/>
        <v>200000</v>
      </c>
      <c r="BF10" s="11">
        <f t="shared" si="5"/>
        <v>200000</v>
      </c>
      <c r="BG10" s="11">
        <f t="shared" si="5"/>
        <v>200000</v>
      </c>
      <c r="BH10" s="11">
        <f t="shared" si="5"/>
        <v>200000</v>
      </c>
      <c r="BI10" s="11">
        <f t="shared" si="5"/>
        <v>200000</v>
      </c>
      <c r="BJ10" s="11">
        <f t="shared" si="5"/>
        <v>200000</v>
      </c>
      <c r="BK10" s="11">
        <f t="shared" si="5"/>
        <v>200000</v>
      </c>
      <c r="BL10" s="11">
        <f t="shared" si="5"/>
        <v>200000</v>
      </c>
      <c r="BM10" s="11">
        <f t="shared" si="5"/>
        <v>200000</v>
      </c>
      <c r="BN10" s="11">
        <f t="shared" si="5"/>
        <v>200000</v>
      </c>
      <c r="BO10" s="11">
        <f t="shared" si="5"/>
        <v>200000</v>
      </c>
      <c r="BP10" s="11">
        <f t="shared" si="5"/>
        <v>200000</v>
      </c>
      <c r="BQ10" s="11">
        <f t="shared" si="5"/>
        <v>200000</v>
      </c>
      <c r="BR10" s="11">
        <f t="shared" si="5"/>
        <v>200000</v>
      </c>
      <c r="BS10" s="11">
        <f t="shared" si="5"/>
        <v>200000</v>
      </c>
      <c r="BT10" s="11">
        <f t="shared" si="5"/>
        <v>200000</v>
      </c>
      <c r="BU10" s="11">
        <f t="shared" si="5"/>
        <v>200000</v>
      </c>
      <c r="BV10" s="11">
        <f t="shared" si="5"/>
        <v>200000</v>
      </c>
      <c r="BW10" s="11">
        <f t="shared" si="5"/>
        <v>200000</v>
      </c>
      <c r="BX10" s="11">
        <f t="shared" si="5"/>
        <v>200000</v>
      </c>
      <c r="BY10" s="11">
        <f t="shared" si="5"/>
        <v>200000</v>
      </c>
      <c r="BZ10" s="11">
        <f t="shared" si="5"/>
        <v>200000</v>
      </c>
      <c r="CA10" s="11">
        <f t="shared" si="5"/>
        <v>200000</v>
      </c>
      <c r="CB10" s="11">
        <f t="shared" si="5"/>
        <v>200000</v>
      </c>
      <c r="CC10" s="11">
        <f t="shared" si="5"/>
        <v>200000</v>
      </c>
      <c r="CD10" s="11">
        <f t="shared" si="5"/>
        <v>200000</v>
      </c>
      <c r="CE10" s="11">
        <f t="shared" si="5"/>
        <v>200000</v>
      </c>
      <c r="CF10" s="11">
        <f t="shared" si="5"/>
        <v>200000</v>
      </c>
      <c r="CG10" s="11">
        <f t="shared" si="5"/>
        <v>200000</v>
      </c>
      <c r="CH10" s="11">
        <f t="shared" si="5"/>
        <v>200000</v>
      </c>
      <c r="CI10" s="11">
        <f t="shared" si="5"/>
        <v>200000</v>
      </c>
      <c r="CJ10" s="11">
        <f t="shared" si="5"/>
        <v>200000</v>
      </c>
      <c r="CK10" s="11">
        <f t="shared" si="5"/>
        <v>200000</v>
      </c>
      <c r="CL10" s="11">
        <f t="shared" si="5"/>
        <v>200000</v>
      </c>
      <c r="CM10" s="11">
        <f t="shared" si="5"/>
        <v>200000</v>
      </c>
      <c r="CN10" s="11">
        <f t="shared" si="5"/>
        <v>200000</v>
      </c>
      <c r="CO10" s="11">
        <f t="shared" si="5"/>
        <v>200000</v>
      </c>
      <c r="CP10" s="11">
        <f t="shared" si="5"/>
        <v>200000</v>
      </c>
      <c r="CQ10" s="11">
        <f t="shared" si="5"/>
        <v>200000</v>
      </c>
      <c r="CR10" s="11">
        <f t="shared" si="5"/>
        <v>200000</v>
      </c>
      <c r="CS10" s="11">
        <f t="shared" si="5"/>
        <v>200000</v>
      </c>
      <c r="CT10" s="11">
        <f t="shared" si="5"/>
        <v>200000</v>
      </c>
      <c r="CU10" s="11">
        <f t="shared" si="5"/>
        <v>200000</v>
      </c>
      <c r="CV10" s="11">
        <f t="shared" si="5"/>
        <v>200000</v>
      </c>
      <c r="CW10" s="11">
        <f t="shared" si="5"/>
        <v>200000</v>
      </c>
    </row>
    <row r="11" spans="1:101" s="15" customFormat="1" x14ac:dyDescent="0.25">
      <c r="A11" s="15" t="s">
        <v>137</v>
      </c>
      <c r="B11" s="15" t="s">
        <v>138</v>
      </c>
      <c r="C11" s="11">
        <f>+SUM(C9:C10)</f>
        <v>1340000</v>
      </c>
      <c r="D11" s="18" t="s">
        <v>25</v>
      </c>
      <c r="E11" s="11">
        <f>+SUM(E9:E10)</f>
        <v>1285370.3213728718</v>
      </c>
      <c r="F11" s="11">
        <f t="shared" ref="F11:AV11" si="6">+SUM(F9:F10)</f>
        <v>1334754.4857025561</v>
      </c>
      <c r="G11" s="11">
        <f t="shared" si="6"/>
        <v>1388594.4413019086</v>
      </c>
      <c r="H11" s="11">
        <f t="shared" si="6"/>
        <v>1271822.2461563088</v>
      </c>
      <c r="I11" s="11">
        <f t="shared" si="6"/>
        <v>1271190.158869633</v>
      </c>
      <c r="J11" s="11">
        <f t="shared" si="6"/>
        <v>1285764.2878287639</v>
      </c>
      <c r="K11" s="11">
        <f t="shared" si="6"/>
        <v>1174274.1246300905</v>
      </c>
      <c r="L11" s="11">
        <f t="shared" si="6"/>
        <v>1126306.8231842441</v>
      </c>
      <c r="M11" s="11">
        <f t="shared" si="6"/>
        <v>1077920.6880760454</v>
      </c>
      <c r="N11" s="11">
        <f t="shared" si="6"/>
        <v>1035531.6726615266</v>
      </c>
      <c r="O11" s="11">
        <f t="shared" si="6"/>
        <v>990632.61178419879</v>
      </c>
      <c r="P11" s="11">
        <f t="shared" si="6"/>
        <v>945005.47469770082</v>
      </c>
      <c r="Q11" s="11">
        <f t="shared" si="6"/>
        <v>901874.68835606216</v>
      </c>
      <c r="R11" s="11">
        <f t="shared" si="6"/>
        <v>813600.59996424639</v>
      </c>
      <c r="S11" s="11">
        <f t="shared" si="6"/>
        <v>700232.60591703583</v>
      </c>
      <c r="T11" s="11">
        <f t="shared" si="6"/>
        <v>849677.93536346208</v>
      </c>
      <c r="U11" s="11">
        <f t="shared" si="6"/>
        <v>823331.46841383225</v>
      </c>
      <c r="V11" s="11">
        <f t="shared" si="6"/>
        <v>801724.0632166646</v>
      </c>
      <c r="W11" s="11">
        <f t="shared" si="6"/>
        <v>762686.86700997548</v>
      </c>
      <c r="X11" s="11">
        <f t="shared" si="6"/>
        <v>736513.15418899304</v>
      </c>
      <c r="Y11" s="11">
        <f t="shared" si="6"/>
        <v>698199.65709789982</v>
      </c>
      <c r="Z11" s="11">
        <f t="shared" si="6"/>
        <v>672293.44858982228</v>
      </c>
      <c r="AA11" s="11">
        <f t="shared" si="6"/>
        <v>659593.74389558658</v>
      </c>
      <c r="AB11" s="11">
        <f t="shared" si="6"/>
        <v>632492.73669228191</v>
      </c>
      <c r="AC11" s="11">
        <f t="shared" si="6"/>
        <v>599663.30614053144</v>
      </c>
      <c r="AD11" s="11">
        <f t="shared" si="6"/>
        <v>586248.57299756492</v>
      </c>
      <c r="AE11" s="11">
        <f t="shared" si="6"/>
        <v>570577.89521956607</v>
      </c>
      <c r="AF11" s="11">
        <f t="shared" si="6"/>
        <v>530999.61781005841</v>
      </c>
      <c r="AG11" s="11">
        <f t="shared" si="6"/>
        <v>491476.26473521831</v>
      </c>
      <c r="AH11" s="11">
        <f t="shared" si="6"/>
        <v>466230.21099620481</v>
      </c>
      <c r="AI11" s="11">
        <f t="shared" si="6"/>
        <v>439744.72411568958</v>
      </c>
      <c r="AJ11" s="11">
        <f t="shared" si="6"/>
        <v>401290.25080916676</v>
      </c>
      <c r="AK11" s="11">
        <f t="shared" si="6"/>
        <v>397794.27378813195</v>
      </c>
      <c r="AL11" s="11">
        <f t="shared" si="6"/>
        <v>378514.08660343965</v>
      </c>
      <c r="AM11" s="11">
        <f t="shared" si="6"/>
        <v>363918.61863949068</v>
      </c>
      <c r="AN11" s="11">
        <f t="shared" si="6"/>
        <v>322972.67910965817</v>
      </c>
      <c r="AO11" s="11">
        <f t="shared" si="6"/>
        <v>405035.26812718803</v>
      </c>
      <c r="AP11" s="11">
        <f t="shared" si="6"/>
        <v>386686.5375195283</v>
      </c>
      <c r="AQ11" s="11">
        <f t="shared" si="6"/>
        <v>513558.08411044406</v>
      </c>
      <c r="AR11" s="11">
        <f t="shared" si="6"/>
        <v>480305.01861374249</v>
      </c>
      <c r="AS11" s="11">
        <f t="shared" si="6"/>
        <v>414765.98077829782</v>
      </c>
      <c r="AT11" s="11">
        <f t="shared" si="6"/>
        <v>533784.30297459778</v>
      </c>
      <c r="AU11" s="11">
        <f t="shared" si="6"/>
        <v>491059.81892705802</v>
      </c>
      <c r="AV11" s="11">
        <f t="shared" si="6"/>
        <v>530293.39704078005</v>
      </c>
      <c r="AW11" s="11">
        <f>+SUM(AW9:AW10)</f>
        <v>554043.55105368537</v>
      </c>
      <c r="AX11" s="11">
        <f t="shared" ref="AX11:CW11" si="7">+SUM(AX9:AX10)</f>
        <v>497413.87242655701</v>
      </c>
      <c r="AY11" s="11">
        <f t="shared" si="7"/>
        <v>515162.23609245464</v>
      </c>
      <c r="AZ11" s="11">
        <f t="shared" si="7"/>
        <v>495002.19169180712</v>
      </c>
      <c r="BA11" s="11">
        <f t="shared" si="7"/>
        <v>448229.99654620723</v>
      </c>
      <c r="BB11" s="11">
        <f t="shared" si="7"/>
        <v>478001.08358692366</v>
      </c>
      <c r="BC11" s="11">
        <f t="shared" si="7"/>
        <v>466575.21254605456</v>
      </c>
      <c r="BD11" s="11">
        <f t="shared" si="7"/>
        <v>425085.04934738111</v>
      </c>
      <c r="BE11" s="11">
        <f t="shared" si="7"/>
        <v>392311.30056491238</v>
      </c>
      <c r="BF11" s="11">
        <f t="shared" si="7"/>
        <v>515162.23609245464</v>
      </c>
      <c r="BG11" s="11">
        <f t="shared" si="7"/>
        <v>495002.19169180712</v>
      </c>
      <c r="BH11" s="11">
        <f t="shared" si="7"/>
        <v>448229.99654620723</v>
      </c>
      <c r="BI11" s="11">
        <f t="shared" si="7"/>
        <v>478001.08358692366</v>
      </c>
      <c r="BJ11" s="11">
        <f t="shared" si="7"/>
        <v>466575.21254605456</v>
      </c>
      <c r="BK11" s="11">
        <f t="shared" si="7"/>
        <v>425085.04934738111</v>
      </c>
      <c r="BL11" s="11">
        <f t="shared" si="7"/>
        <v>422973.67774619436</v>
      </c>
      <c r="BM11" s="11">
        <f t="shared" si="7"/>
        <v>396587.54263799568</v>
      </c>
      <c r="BN11" s="11">
        <f t="shared" si="7"/>
        <v>376198.52722347685</v>
      </c>
      <c r="BO11" s="11">
        <f t="shared" si="7"/>
        <v>353299.46634614898</v>
      </c>
      <c r="BP11" s="11">
        <f t="shared" si="7"/>
        <v>329672.32925965101</v>
      </c>
      <c r="BQ11" s="11">
        <f t="shared" si="7"/>
        <v>320632.03617734916</v>
      </c>
      <c r="BR11" s="11">
        <f t="shared" si="7"/>
        <v>308510.6296580162</v>
      </c>
      <c r="BS11" s="11">
        <f t="shared" si="7"/>
        <v>266276.53630368377</v>
      </c>
      <c r="BT11" s="11">
        <f t="shared" si="7"/>
        <v>429677.93536346208</v>
      </c>
      <c r="BU11" s="11">
        <f t="shared" si="7"/>
        <v>403331.46841383225</v>
      </c>
      <c r="BV11" s="11">
        <f t="shared" si="7"/>
        <v>381724.06321666454</v>
      </c>
      <c r="BW11" s="11">
        <f t="shared" si="7"/>
        <v>342686.86700997548</v>
      </c>
      <c r="BX11" s="11">
        <f t="shared" si="7"/>
        <v>408049.46441915189</v>
      </c>
      <c r="BY11" s="11">
        <f t="shared" si="7"/>
        <v>369735.96732805867</v>
      </c>
      <c r="BZ11" s="11">
        <f t="shared" si="7"/>
        <v>403974.77403848182</v>
      </c>
      <c r="CA11" s="11">
        <f t="shared" si="7"/>
        <v>391275.06934424606</v>
      </c>
      <c r="CB11" s="11">
        <f t="shared" si="7"/>
        <v>364174.06214094133</v>
      </c>
      <c r="CC11" s="11">
        <f t="shared" si="7"/>
        <v>331344.63158919092</v>
      </c>
      <c r="CD11" s="11">
        <f t="shared" si="7"/>
        <v>383561.850167536</v>
      </c>
      <c r="CE11" s="11">
        <f t="shared" si="7"/>
        <v>367891.17238953715</v>
      </c>
      <c r="CF11" s="11">
        <f t="shared" si="7"/>
        <v>328312.89498002949</v>
      </c>
      <c r="CG11" s="11">
        <f t="shared" si="7"/>
        <v>397946.31138220581</v>
      </c>
      <c r="CH11" s="11">
        <f t="shared" si="7"/>
        <v>411894.06471002742</v>
      </c>
      <c r="CI11" s="11">
        <f t="shared" si="7"/>
        <v>385408.57782951219</v>
      </c>
      <c r="CJ11" s="11">
        <f t="shared" si="7"/>
        <v>346954.10452298936</v>
      </c>
      <c r="CK11" s="11">
        <f t="shared" si="7"/>
        <v>397794.27378813195</v>
      </c>
      <c r="CL11" s="11">
        <f t="shared" si="7"/>
        <v>378514.08660343965</v>
      </c>
      <c r="CM11" s="11">
        <f t="shared" si="7"/>
        <v>363918.61863949068</v>
      </c>
      <c r="CN11" s="11">
        <f t="shared" si="7"/>
        <v>322972.67910965817</v>
      </c>
      <c r="CO11" s="11">
        <f t="shared" si="7"/>
        <v>405035.26812718803</v>
      </c>
      <c r="CP11" s="11">
        <f t="shared" si="7"/>
        <v>386686.5375195283</v>
      </c>
      <c r="CQ11" s="11">
        <f t="shared" si="7"/>
        <v>513558.08411044406</v>
      </c>
      <c r="CR11" s="11">
        <f t="shared" si="7"/>
        <v>480305.01861374249</v>
      </c>
      <c r="CS11" s="11">
        <f t="shared" si="7"/>
        <v>414765.98077829782</v>
      </c>
      <c r="CT11" s="11">
        <f t="shared" si="7"/>
        <v>533784.30297459778</v>
      </c>
      <c r="CU11" s="11">
        <f t="shared" si="7"/>
        <v>491059.81892705802</v>
      </c>
      <c r="CV11" s="11">
        <f t="shared" si="7"/>
        <v>530293.39704078005</v>
      </c>
      <c r="CW11" s="11">
        <f t="shared" si="7"/>
        <v>554043.55105368537</v>
      </c>
    </row>
    <row r="12" spans="1:101" s="15" customFormat="1" outlineLevel="1" x14ac:dyDescent="0.25">
      <c r="A12" s="15" t="s">
        <v>134</v>
      </c>
      <c r="B12" s="15" t="s">
        <v>139</v>
      </c>
      <c r="C12" s="36"/>
      <c r="D12" s="18" t="s">
        <v>101</v>
      </c>
      <c r="E12" s="39">
        <v>3</v>
      </c>
      <c r="F12" s="39">
        <v>6</v>
      </c>
      <c r="G12" s="39">
        <v>6</v>
      </c>
      <c r="H12" s="39">
        <v>0</v>
      </c>
      <c r="I12" s="39">
        <v>3</v>
      </c>
      <c r="J12" s="39">
        <v>4</v>
      </c>
      <c r="K12" s="39">
        <v>0</v>
      </c>
      <c r="L12" s="39">
        <v>2</v>
      </c>
      <c r="M12" s="39">
        <v>2</v>
      </c>
      <c r="N12" s="39">
        <v>2</v>
      </c>
      <c r="O12" s="39">
        <v>2</v>
      </c>
      <c r="P12" s="39">
        <v>2</v>
      </c>
      <c r="Q12" s="39">
        <v>2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</row>
    <row r="13" spans="1:101" s="15" customFormat="1" outlineLevel="1" x14ac:dyDescent="0.25">
      <c r="A13" s="15" t="s">
        <v>140</v>
      </c>
      <c r="B13" s="15" t="s">
        <v>146</v>
      </c>
      <c r="D13" s="18" t="s">
        <v>20</v>
      </c>
      <c r="E13" s="25">
        <f>+E12*Parámetros!$B$9</f>
        <v>72000</v>
      </c>
      <c r="F13" s="25">
        <f>+F12*Parámetros!$B$9</f>
        <v>144000</v>
      </c>
      <c r="G13" s="25">
        <f>+G12*Parámetros!$B$9</f>
        <v>144000</v>
      </c>
      <c r="H13" s="25">
        <f>+H12*Parámetros!$B$9</f>
        <v>0</v>
      </c>
      <c r="I13" s="25">
        <f>+I12*Parámetros!$B$9</f>
        <v>72000</v>
      </c>
      <c r="J13" s="25">
        <f>+J12*Parámetros!$B$9</f>
        <v>96000</v>
      </c>
      <c r="K13" s="25">
        <f>+K12*Parámetros!$B$9</f>
        <v>0</v>
      </c>
      <c r="L13" s="25">
        <f>+L12*Parámetros!$B$9</f>
        <v>48000</v>
      </c>
      <c r="M13" s="25">
        <f>+M12*Parámetros!$B$9</f>
        <v>48000</v>
      </c>
      <c r="N13" s="25">
        <f>+N12*Parámetros!$B$9</f>
        <v>48000</v>
      </c>
      <c r="O13" s="25">
        <f>+O12*Parámetros!$B$9</f>
        <v>48000</v>
      </c>
      <c r="P13" s="25">
        <f>+P12*Parámetros!$B$9</f>
        <v>48000</v>
      </c>
      <c r="Q13" s="25">
        <f>+Q12*Parámetros!$B$9</f>
        <v>48000</v>
      </c>
      <c r="R13" s="25">
        <f>+MAX(0,Q8-Q9)</f>
        <v>0</v>
      </c>
      <c r="S13" s="25">
        <f t="shared" ref="S13:CD13" si="8">+MAX(0,R8-R9)</f>
        <v>0</v>
      </c>
      <c r="T13" s="25">
        <f t="shared" si="8"/>
        <v>179975.35836622748</v>
      </c>
      <c r="U13" s="25">
        <f t="shared" si="8"/>
        <v>0</v>
      </c>
      <c r="V13" s="25">
        <f t="shared" si="8"/>
        <v>0</v>
      </c>
      <c r="W13" s="25">
        <f t="shared" si="8"/>
        <v>0</v>
      </c>
      <c r="X13" s="25">
        <f t="shared" si="8"/>
        <v>0</v>
      </c>
      <c r="Y13" s="25">
        <f t="shared" si="8"/>
        <v>0</v>
      </c>
      <c r="Z13" s="25">
        <f t="shared" si="8"/>
        <v>0</v>
      </c>
      <c r="AA13" s="25">
        <f t="shared" si="8"/>
        <v>0</v>
      </c>
      <c r="AB13" s="25">
        <f t="shared" si="8"/>
        <v>0</v>
      </c>
      <c r="AC13" s="25">
        <f t="shared" si="8"/>
        <v>0</v>
      </c>
      <c r="AD13" s="25">
        <f t="shared" si="8"/>
        <v>0</v>
      </c>
      <c r="AE13" s="25">
        <f t="shared" si="8"/>
        <v>0</v>
      </c>
      <c r="AF13" s="25">
        <f t="shared" si="8"/>
        <v>0</v>
      </c>
      <c r="AG13" s="25">
        <f t="shared" si="8"/>
        <v>0</v>
      </c>
      <c r="AH13" s="25">
        <f t="shared" si="8"/>
        <v>0</v>
      </c>
      <c r="AI13" s="25">
        <f t="shared" si="8"/>
        <v>0</v>
      </c>
      <c r="AJ13" s="25">
        <f t="shared" si="8"/>
        <v>0</v>
      </c>
      <c r="AK13" s="25">
        <f t="shared" si="8"/>
        <v>29436.589029970171</v>
      </c>
      <c r="AL13" s="25">
        <f t="shared" si="8"/>
        <v>0</v>
      </c>
      <c r="AM13" s="25">
        <f t="shared" si="8"/>
        <v>0</v>
      </c>
      <c r="AN13" s="25">
        <f t="shared" si="8"/>
        <v>0</v>
      </c>
      <c r="AO13" s="25">
        <f t="shared" si="8"/>
        <v>122702.95806933689</v>
      </c>
      <c r="AP13" s="25">
        <f t="shared" si="8"/>
        <v>38806.946183654189</v>
      </c>
      <c r="AQ13" s="25">
        <f t="shared" si="8"/>
        <v>156247.52322835522</v>
      </c>
      <c r="AR13" s="25">
        <f t="shared" si="8"/>
        <v>0</v>
      </c>
      <c r="AS13" s="25">
        <f t="shared" si="8"/>
        <v>0</v>
      </c>
      <c r="AT13" s="25">
        <f t="shared" si="8"/>
        <v>178468.24623437022</v>
      </c>
      <c r="AU13" s="25">
        <f t="shared" si="8"/>
        <v>22915.24125382374</v>
      </c>
      <c r="AV13" s="25">
        <f>+MAX(0,AU8-AU9)</f>
        <v>102778.53288112301</v>
      </c>
      <c r="AW13" s="25">
        <f t="shared" si="8"/>
        <v>50976.331563625834</v>
      </c>
      <c r="AX13" s="25">
        <f t="shared" si="8"/>
        <v>0</v>
      </c>
      <c r="AY13" s="25">
        <f t="shared" si="8"/>
        <v>42364.199336213176</v>
      </c>
      <c r="AZ13" s="25">
        <f t="shared" si="8"/>
        <v>0</v>
      </c>
      <c r="BA13" s="25">
        <f t="shared" si="8"/>
        <v>0</v>
      </c>
      <c r="BB13" s="25">
        <f t="shared" si="8"/>
        <v>32403.174327392131</v>
      </c>
      <c r="BC13" s="25">
        <f t="shared" si="8"/>
        <v>0</v>
      </c>
      <c r="BD13" s="25">
        <f t="shared" si="8"/>
        <v>0</v>
      </c>
      <c r="BE13" s="25">
        <f t="shared" si="8"/>
        <v>23855.929844659637</v>
      </c>
      <c r="BF13" s="25">
        <f t="shared" si="8"/>
        <v>147466.7711978578</v>
      </c>
      <c r="BG13" s="25">
        <f t="shared" si="8"/>
        <v>0</v>
      </c>
      <c r="BH13" s="25">
        <f t="shared" si="8"/>
        <v>0</v>
      </c>
      <c r="BI13" s="25">
        <f t="shared" si="8"/>
        <v>32403.174327392131</v>
      </c>
      <c r="BJ13" s="25">
        <f t="shared" si="8"/>
        <v>0</v>
      </c>
      <c r="BK13" s="25">
        <f t="shared" si="8"/>
        <v>0</v>
      </c>
      <c r="BL13" s="25">
        <f t="shared" si="8"/>
        <v>23855.929844659637</v>
      </c>
      <c r="BM13" s="25">
        <f t="shared" si="8"/>
        <v>0</v>
      </c>
      <c r="BN13" s="25">
        <f t="shared" si="8"/>
        <v>0</v>
      </c>
      <c r="BO13" s="25">
        <f t="shared" si="8"/>
        <v>0</v>
      </c>
      <c r="BP13" s="25">
        <f t="shared" si="8"/>
        <v>0</v>
      </c>
      <c r="BQ13" s="25">
        <f t="shared" si="8"/>
        <v>12090.493259336799</v>
      </c>
      <c r="BR13" s="25">
        <f t="shared" si="8"/>
        <v>6152.6818724827608</v>
      </c>
      <c r="BS13" s="25">
        <f t="shared" si="8"/>
        <v>1133.9006928781164</v>
      </c>
      <c r="BT13" s="25">
        <f t="shared" si="8"/>
        <v>193931.42797957954</v>
      </c>
      <c r="BU13" s="25">
        <f t="shared" si="8"/>
        <v>0</v>
      </c>
      <c r="BV13" s="25">
        <f t="shared" si="8"/>
        <v>0</v>
      </c>
      <c r="BW13" s="25">
        <f t="shared" si="8"/>
        <v>0</v>
      </c>
      <c r="BX13" s="25">
        <f t="shared" si="8"/>
        <v>91536.310230158851</v>
      </c>
      <c r="BY13" s="25">
        <f t="shared" si="8"/>
        <v>0</v>
      </c>
      <c r="BZ13" s="25">
        <f t="shared" si="8"/>
        <v>60145.01521850063</v>
      </c>
      <c r="CA13" s="25">
        <f t="shared" si="8"/>
        <v>0</v>
      </c>
      <c r="CB13" s="25">
        <f t="shared" si="8"/>
        <v>0</v>
      </c>
      <c r="CC13" s="25">
        <f t="shared" si="8"/>
        <v>0</v>
      </c>
      <c r="CD13" s="25">
        <f t="shared" si="8"/>
        <v>65631.951721311547</v>
      </c>
      <c r="CE13" s="25">
        <f t="shared" ref="CE13:CW13" si="9">+MAX(0,CD8-CD9)</f>
        <v>0</v>
      </c>
      <c r="CF13" s="25">
        <f t="shared" si="9"/>
        <v>0</v>
      </c>
      <c r="CG13" s="25">
        <f t="shared" si="9"/>
        <v>109156.76947701647</v>
      </c>
      <c r="CH13" s="25">
        <f t="shared" si="9"/>
        <v>39193.807066835114</v>
      </c>
      <c r="CI13" s="25">
        <f t="shared" si="9"/>
        <v>0</v>
      </c>
      <c r="CJ13" s="25">
        <f t="shared" si="9"/>
        <v>0</v>
      </c>
      <c r="CK13" s="25">
        <f t="shared" si="9"/>
        <v>83772.735316147562</v>
      </c>
      <c r="CL13" s="25">
        <f t="shared" si="9"/>
        <v>0</v>
      </c>
      <c r="CM13" s="25">
        <f t="shared" si="9"/>
        <v>0</v>
      </c>
      <c r="CN13" s="25">
        <f t="shared" si="9"/>
        <v>0</v>
      </c>
      <c r="CO13" s="25">
        <f t="shared" si="9"/>
        <v>122702.95806933689</v>
      </c>
      <c r="CP13" s="25">
        <f t="shared" si="9"/>
        <v>38806.946183654189</v>
      </c>
      <c r="CQ13" s="25">
        <f t="shared" si="9"/>
        <v>156247.52322835522</v>
      </c>
      <c r="CR13" s="25">
        <f t="shared" si="9"/>
        <v>0</v>
      </c>
      <c r="CS13" s="25">
        <f t="shared" si="9"/>
        <v>0</v>
      </c>
      <c r="CT13" s="25">
        <f t="shared" si="9"/>
        <v>178468.24623437022</v>
      </c>
      <c r="CU13" s="25">
        <f t="shared" si="9"/>
        <v>22915.24125382374</v>
      </c>
      <c r="CV13" s="25">
        <f t="shared" si="9"/>
        <v>102778.53288112301</v>
      </c>
      <c r="CW13" s="25">
        <f t="shared" si="9"/>
        <v>50976.331563625834</v>
      </c>
    </row>
    <row r="14" spans="1:101" s="15" customFormat="1" outlineLevel="1" x14ac:dyDescent="0.25">
      <c r="A14" s="15" t="s">
        <v>140</v>
      </c>
      <c r="B14" s="15" t="s">
        <v>146</v>
      </c>
      <c r="D14" s="18" t="s">
        <v>19</v>
      </c>
      <c r="E14" s="25">
        <v>275000</v>
      </c>
      <c r="F14" s="25">
        <v>275000</v>
      </c>
      <c r="G14" s="25">
        <v>275000</v>
      </c>
      <c r="H14" s="25">
        <v>275000</v>
      </c>
      <c r="I14" s="25">
        <v>275000</v>
      </c>
      <c r="J14" s="25">
        <v>275000</v>
      </c>
      <c r="K14" s="25">
        <v>275000</v>
      </c>
      <c r="L14" s="25">
        <v>275000</v>
      </c>
      <c r="M14" s="25">
        <v>275000</v>
      </c>
      <c r="N14" s="25">
        <v>275000</v>
      </c>
      <c r="O14" s="25">
        <v>275000</v>
      </c>
      <c r="P14" s="25">
        <v>275000</v>
      </c>
      <c r="Q14" s="25">
        <v>275000</v>
      </c>
      <c r="R14" s="25">
        <v>275000</v>
      </c>
      <c r="S14" s="25">
        <v>275000</v>
      </c>
      <c r="T14" s="25">
        <v>345000</v>
      </c>
      <c r="U14" s="25">
        <v>345000</v>
      </c>
      <c r="V14" s="25">
        <v>345000</v>
      </c>
      <c r="W14" s="25">
        <v>345000</v>
      </c>
      <c r="X14" s="25">
        <v>345000</v>
      </c>
      <c r="Y14" s="25">
        <v>345000</v>
      </c>
      <c r="Z14" s="25">
        <v>345000</v>
      </c>
      <c r="AA14" s="25">
        <v>345000</v>
      </c>
      <c r="AB14" s="25">
        <v>345000</v>
      </c>
      <c r="AC14" s="25">
        <v>345000</v>
      </c>
      <c r="AD14" s="25">
        <v>345000</v>
      </c>
      <c r="AE14" s="25">
        <v>345000</v>
      </c>
      <c r="AF14" s="25">
        <v>345000</v>
      </c>
      <c r="AG14" s="25">
        <v>345000</v>
      </c>
      <c r="AH14" s="25">
        <v>345000</v>
      </c>
      <c r="AI14" s="25">
        <v>345000</v>
      </c>
      <c r="AJ14" s="25">
        <v>345000</v>
      </c>
      <c r="AK14" s="25">
        <v>345000</v>
      </c>
      <c r="AL14" s="25">
        <v>345000</v>
      </c>
      <c r="AM14" s="25">
        <v>345000</v>
      </c>
      <c r="AN14" s="25">
        <v>345000</v>
      </c>
      <c r="AO14" s="25">
        <v>345000</v>
      </c>
      <c r="AP14" s="25">
        <v>345000</v>
      </c>
      <c r="AQ14" s="25">
        <v>345000</v>
      </c>
      <c r="AR14" s="25">
        <v>345000</v>
      </c>
      <c r="AS14" s="25">
        <v>345000</v>
      </c>
      <c r="AT14" s="25">
        <v>345000</v>
      </c>
      <c r="AU14" s="25">
        <v>345000</v>
      </c>
      <c r="AV14" s="25">
        <v>345000</v>
      </c>
      <c r="AW14" s="25">
        <v>345000</v>
      </c>
      <c r="AX14" s="25">
        <v>345000</v>
      </c>
      <c r="AY14" s="25">
        <v>345000</v>
      </c>
      <c r="AZ14" s="25">
        <v>345000</v>
      </c>
      <c r="BA14" s="25">
        <v>345000</v>
      </c>
      <c r="BB14" s="25">
        <v>345000</v>
      </c>
      <c r="BC14" s="25">
        <v>345000</v>
      </c>
      <c r="BD14" s="25">
        <v>345000</v>
      </c>
      <c r="BE14" s="25">
        <v>345000</v>
      </c>
      <c r="BF14" s="25">
        <v>345000</v>
      </c>
      <c r="BG14" s="25">
        <v>345000</v>
      </c>
      <c r="BH14" s="25">
        <v>345000</v>
      </c>
      <c r="BI14" s="25">
        <v>345000</v>
      </c>
      <c r="BJ14" s="25">
        <v>345000</v>
      </c>
      <c r="BK14" s="25">
        <v>345000</v>
      </c>
      <c r="BL14" s="25">
        <v>345000</v>
      </c>
      <c r="BM14" s="25">
        <v>345000</v>
      </c>
      <c r="BN14" s="25">
        <v>345000</v>
      </c>
      <c r="BO14" s="25">
        <v>345000</v>
      </c>
      <c r="BP14" s="25">
        <v>345000</v>
      </c>
      <c r="BQ14" s="25">
        <v>345000</v>
      </c>
      <c r="BR14" s="25">
        <v>345000</v>
      </c>
      <c r="BS14" s="25">
        <v>345000</v>
      </c>
      <c r="BT14" s="25">
        <v>345000</v>
      </c>
      <c r="BU14" s="25">
        <v>345000</v>
      </c>
      <c r="BV14" s="25">
        <v>345000</v>
      </c>
      <c r="BW14" s="25">
        <v>345000</v>
      </c>
      <c r="BX14" s="25">
        <v>345000</v>
      </c>
      <c r="BY14" s="25">
        <v>345000</v>
      </c>
      <c r="BZ14" s="25">
        <v>345000</v>
      </c>
      <c r="CA14" s="25">
        <v>345000</v>
      </c>
      <c r="CB14" s="25">
        <v>345000</v>
      </c>
      <c r="CC14" s="25">
        <v>345000</v>
      </c>
      <c r="CD14" s="25">
        <v>345000</v>
      </c>
      <c r="CE14" s="25">
        <v>345000</v>
      </c>
      <c r="CF14" s="25">
        <v>345000</v>
      </c>
      <c r="CG14" s="25">
        <v>345000</v>
      </c>
      <c r="CH14" s="25">
        <v>345000</v>
      </c>
      <c r="CI14" s="25">
        <v>345000</v>
      </c>
      <c r="CJ14" s="25">
        <v>345000</v>
      </c>
      <c r="CK14" s="25">
        <v>345000</v>
      </c>
      <c r="CL14" s="25">
        <v>345000</v>
      </c>
      <c r="CM14" s="25">
        <v>345000</v>
      </c>
      <c r="CN14" s="25">
        <v>345000</v>
      </c>
      <c r="CO14" s="25">
        <v>345000</v>
      </c>
      <c r="CP14" s="25">
        <v>345000</v>
      </c>
      <c r="CQ14" s="25">
        <v>345000</v>
      </c>
      <c r="CR14" s="25">
        <v>345000</v>
      </c>
      <c r="CS14" s="25">
        <v>345000</v>
      </c>
      <c r="CT14" s="25">
        <v>345000</v>
      </c>
      <c r="CU14" s="25">
        <v>345000</v>
      </c>
      <c r="CV14" s="25">
        <v>345000</v>
      </c>
      <c r="CW14" s="25">
        <v>345000</v>
      </c>
    </row>
    <row r="15" spans="1:101" s="15" customFormat="1" outlineLevel="1" x14ac:dyDescent="0.25">
      <c r="D15" s="18" t="s">
        <v>103</v>
      </c>
      <c r="E15" s="13">
        <f>+(E5*E25)+(E6*E26)</f>
        <v>2016411677.1128325</v>
      </c>
      <c r="F15" s="13">
        <f t="shared" ref="F15:AV15" si="10">+(F5*F25)+(F6*F26)</f>
        <v>1816291878.6714866</v>
      </c>
      <c r="G15" s="13">
        <f t="shared" si="10"/>
        <v>1782515757.6199381</v>
      </c>
      <c r="H15" s="13">
        <f t="shared" si="10"/>
        <v>1921978912.8999729</v>
      </c>
      <c r="I15" s="13">
        <f t="shared" si="10"/>
        <v>1684721487.9884229</v>
      </c>
      <c r="J15" s="13">
        <f t="shared" si="10"/>
        <v>1723855853.0975051</v>
      </c>
      <c r="K15" s="13">
        <f t="shared" si="10"/>
        <v>1878106835.5537665</v>
      </c>
      <c r="L15" s="13">
        <f t="shared" si="10"/>
        <v>1794347457.2173986</v>
      </c>
      <c r="M15" s="13">
        <f t="shared" si="10"/>
        <v>1792341681.1820009</v>
      </c>
      <c r="N15" s="13">
        <f t="shared" si="10"/>
        <v>1758235784.2936139</v>
      </c>
      <c r="O15" s="13">
        <f>+(O5*O25)+(O6*O26)</f>
        <v>1766837545.9957662</v>
      </c>
      <c r="P15" s="13">
        <f t="shared" si="10"/>
        <v>1766478087.7399061</v>
      </c>
      <c r="Q15" s="13">
        <f t="shared" si="10"/>
        <v>1750371071.1618824</v>
      </c>
      <c r="R15" s="13">
        <f t="shared" si="10"/>
        <v>1736449055.3811502</v>
      </c>
      <c r="S15" s="13">
        <f t="shared" si="10"/>
        <v>1858742887.2458014</v>
      </c>
      <c r="T15" s="13">
        <f t="shared" si="10"/>
        <v>1795102152.0450459</v>
      </c>
      <c r="U15" s="13">
        <f t="shared" si="10"/>
        <v>1773677059.6717908</v>
      </c>
      <c r="V15" s="13">
        <f t="shared" si="10"/>
        <v>1749407095.5975964</v>
      </c>
      <c r="W15" s="13">
        <f t="shared" si="10"/>
        <v>1838669557.5778472</v>
      </c>
      <c r="X15" s="13">
        <f t="shared" si="10"/>
        <v>1772792336.4994245</v>
      </c>
      <c r="Y15" s="13">
        <f t="shared" si="10"/>
        <v>1834963306.7994285</v>
      </c>
      <c r="Z15" s="13">
        <f t="shared" si="10"/>
        <v>1771422378.4953272</v>
      </c>
      <c r="AA15" s="13">
        <f t="shared" si="10"/>
        <v>1703788465.5438602</v>
      </c>
      <c r="AB15" s="13">
        <f t="shared" si="10"/>
        <v>1777541251.2689223</v>
      </c>
      <c r="AC15" s="13">
        <f t="shared" si="10"/>
        <v>1806877986.1422968</v>
      </c>
      <c r="AD15" s="13">
        <f t="shared" si="10"/>
        <v>1707450310.0691624</v>
      </c>
      <c r="AE15" s="13">
        <f t="shared" si="10"/>
        <v>1719003585.0434043</v>
      </c>
      <c r="AF15" s="13">
        <f t="shared" si="10"/>
        <v>1841440572.1628745</v>
      </c>
      <c r="AG15" s="13">
        <f t="shared" si="10"/>
        <v>1841159290.6418588</v>
      </c>
      <c r="AH15" s="13">
        <f t="shared" si="10"/>
        <v>1768041556.1915207</v>
      </c>
      <c r="AI15" s="13">
        <f t="shared" si="10"/>
        <v>1774389013.2494171</v>
      </c>
      <c r="AJ15" s="13">
        <f t="shared" si="10"/>
        <v>1835685281.4120181</v>
      </c>
      <c r="AK15" s="13">
        <f t="shared" si="10"/>
        <v>1810575958.4931755</v>
      </c>
      <c r="AL15" s="13">
        <f t="shared" si="10"/>
        <v>1739344549.3877201</v>
      </c>
      <c r="AM15" s="13">
        <f t="shared" si="10"/>
        <v>1714901984.899435</v>
      </c>
      <c r="AN15" s="13">
        <f t="shared" si="10"/>
        <v>1852385806.3978443</v>
      </c>
      <c r="AO15" s="13">
        <f t="shared" si="10"/>
        <v>1864180064.8101053</v>
      </c>
      <c r="AP15" s="13">
        <f t="shared" si="10"/>
        <v>1958415959.8543279</v>
      </c>
      <c r="AQ15" s="13">
        <f t="shared" si="10"/>
        <v>1805610040.8311615</v>
      </c>
      <c r="AR15" s="13">
        <f t="shared" si="10"/>
        <v>1827632498.6098411</v>
      </c>
      <c r="AS15" s="13">
        <f t="shared" si="10"/>
        <v>2011021760.1557274</v>
      </c>
      <c r="AT15" s="13">
        <f t="shared" si="10"/>
        <v>1979227035.5067825</v>
      </c>
      <c r="AU15" s="13">
        <f t="shared" si="10"/>
        <v>2014888034.5648861</v>
      </c>
      <c r="AV15" s="13">
        <f t="shared" si="10"/>
        <v>2003628926.9318354</v>
      </c>
      <c r="AW15" s="13">
        <f>+(AW5*AW25)+(AW6*AW26)</f>
        <v>1795186026.9105282</v>
      </c>
      <c r="AX15" s="13">
        <f t="shared" ref="AX15:CW15" si="11">+(AX5*AX25)+(AX6*AX26)</f>
        <v>1964132507.813024</v>
      </c>
      <c r="AY15" s="13">
        <f t="shared" si="11"/>
        <v>1780261012.7187488</v>
      </c>
      <c r="AZ15" s="13">
        <f t="shared" si="11"/>
        <v>1754645650.9862676</v>
      </c>
      <c r="BA15" s="13">
        <f t="shared" si="11"/>
        <v>1907633038.9823809</v>
      </c>
      <c r="BB15" s="13">
        <f t="shared" si="11"/>
        <v>1653887186.2123806</v>
      </c>
      <c r="BC15" s="13">
        <f t="shared" si="11"/>
        <v>1704460411.0722098</v>
      </c>
      <c r="BD15" s="13">
        <f t="shared" si="11"/>
        <v>1877360751.8177898</v>
      </c>
      <c r="BE15" s="13">
        <f t="shared" si="11"/>
        <v>1964547688.1224878</v>
      </c>
      <c r="BF15" s="13">
        <f t="shared" si="11"/>
        <v>1780539324.6480627</v>
      </c>
      <c r="BG15" s="13">
        <f t="shared" si="11"/>
        <v>1754873584.7820807</v>
      </c>
      <c r="BH15" s="13">
        <f t="shared" si="11"/>
        <v>1908161855.474813</v>
      </c>
      <c r="BI15" s="13">
        <f t="shared" si="11"/>
        <v>1653913476.5221956</v>
      </c>
      <c r="BJ15" s="13">
        <f t="shared" si="11"/>
        <v>1704574537.1081736</v>
      </c>
      <c r="BK15" s="13">
        <f t="shared" si="11"/>
        <v>1877775171.6763496</v>
      </c>
      <c r="BL15" s="13">
        <f t="shared" si="11"/>
        <v>1788367262.1608911</v>
      </c>
      <c r="BM15" s="13">
        <f t="shared" si="11"/>
        <v>1790780479.6449177</v>
      </c>
      <c r="BN15" s="13">
        <f t="shared" si="11"/>
        <v>1756226537.5924144</v>
      </c>
      <c r="BO15" s="13">
        <f t="shared" si="11"/>
        <v>1770688807.7989712</v>
      </c>
      <c r="BP15" s="13">
        <f t="shared" si="11"/>
        <v>1774883805.4689305</v>
      </c>
      <c r="BQ15" s="13">
        <f t="shared" si="11"/>
        <v>1760513664.2089846</v>
      </c>
      <c r="BR15" s="13">
        <f t="shared" si="11"/>
        <v>1744058100.2764261</v>
      </c>
      <c r="BS15" s="13">
        <f t="shared" si="11"/>
        <v>1888670697.6145306</v>
      </c>
      <c r="BT15" s="13">
        <f t="shared" si="11"/>
        <v>1814822456.9254451</v>
      </c>
      <c r="BU15" s="13">
        <f t="shared" si="11"/>
        <v>1790695062.9841256</v>
      </c>
      <c r="BV15" s="13">
        <f t="shared" si="11"/>
        <v>1763363996.6274788</v>
      </c>
      <c r="BW15" s="13">
        <f t="shared" si="11"/>
        <v>1863884901.3015337</v>
      </c>
      <c r="BX15" s="13">
        <f t="shared" si="11"/>
        <v>1789708092.7280519</v>
      </c>
      <c r="BY15" s="13">
        <f t="shared" si="11"/>
        <v>1859724856.9555871</v>
      </c>
      <c r="BZ15" s="13">
        <f t="shared" si="11"/>
        <v>1788168717.3157504</v>
      </c>
      <c r="CA15" s="13">
        <f t="shared" si="11"/>
        <v>1711997831.1177752</v>
      </c>
      <c r="CB15" s="13">
        <f t="shared" si="11"/>
        <v>1795059933.6987159</v>
      </c>
      <c r="CC15" s="13">
        <f t="shared" si="11"/>
        <v>1828099645.7314315</v>
      </c>
      <c r="CD15" s="13">
        <f t="shared" si="11"/>
        <v>1716123421.7785676</v>
      </c>
      <c r="CE15" s="13">
        <f t="shared" si="11"/>
        <v>1729135246.456346</v>
      </c>
      <c r="CF15" s="13">
        <f t="shared" si="11"/>
        <v>1867029364.0871348</v>
      </c>
      <c r="CG15" s="13">
        <f t="shared" si="11"/>
        <v>1866717054.370975</v>
      </c>
      <c r="CH15" s="13">
        <f t="shared" si="11"/>
        <v>1784367339.73067</v>
      </c>
      <c r="CI15" s="13">
        <f t="shared" si="11"/>
        <v>1791516296.8986022</v>
      </c>
      <c r="CJ15" s="13">
        <f t="shared" si="11"/>
        <v>1860552510.6627507</v>
      </c>
      <c r="CK15" s="13">
        <f t="shared" si="11"/>
        <v>1828703613.5501342</v>
      </c>
      <c r="CL15" s="13">
        <f t="shared" si="11"/>
        <v>1749957283.9991622</v>
      </c>
      <c r="CM15" s="13">
        <f t="shared" si="11"/>
        <v>1722936026.5888004</v>
      </c>
      <c r="CN15" s="13">
        <f t="shared" si="11"/>
        <v>1874924404.4436405</v>
      </c>
      <c r="CO15" s="13">
        <f t="shared" si="11"/>
        <v>1873162941.3491433</v>
      </c>
      <c r="CP15" s="13">
        <f t="shared" si="11"/>
        <v>1968423155.732296</v>
      </c>
      <c r="CQ15" s="13">
        <f t="shared" si="11"/>
        <v>1808190430.0562911</v>
      </c>
      <c r="CR15" s="13">
        <f t="shared" si="11"/>
        <v>1830553451.7793732</v>
      </c>
      <c r="CS15" s="13">
        <f t="shared" si="11"/>
        <v>2016778716.9128556</v>
      </c>
      <c r="CT15" s="13">
        <f t="shared" si="11"/>
        <v>1981656970.510397</v>
      </c>
      <c r="CU15" s="13">
        <f t="shared" si="11"/>
        <v>2017359740.9078579</v>
      </c>
      <c r="CV15" s="13">
        <f t="shared" si="11"/>
        <v>2005277169.3102627</v>
      </c>
      <c r="CW15" s="13">
        <f t="shared" si="11"/>
        <v>1795790544.5108228</v>
      </c>
    </row>
    <row r="16" spans="1:101" s="15" customFormat="1" outlineLevel="1" x14ac:dyDescent="0.25">
      <c r="C16" s="13">
        <f>+C9*C25</f>
        <v>6453540000</v>
      </c>
      <c r="D16" s="18" t="s">
        <v>29</v>
      </c>
      <c r="E16" s="14">
        <f>+E9*E25</f>
        <v>6046289389.2918262</v>
      </c>
      <c r="F16" s="14">
        <f t="shared" ref="F16:AV17" si="12">+F9*F25</f>
        <v>6138411476.7975931</v>
      </c>
      <c r="G16" s="14">
        <f t="shared" si="12"/>
        <v>6269894126.242362</v>
      </c>
      <c r="H16" s="14">
        <f t="shared" si="12"/>
        <v>5653915054.6509838</v>
      </c>
      <c r="I16" s="14">
        <f t="shared" si="12"/>
        <v>5580377222.5771265</v>
      </c>
      <c r="J16" s="14">
        <f t="shared" si="12"/>
        <v>5568988228.3798151</v>
      </c>
      <c r="K16" s="14">
        <f t="shared" si="12"/>
        <v>4997144584.788291</v>
      </c>
      <c r="L16" s="14">
        <f t="shared" si="12"/>
        <v>4711319174.4922562</v>
      </c>
      <c r="M16" s="14">
        <f t="shared" si="12"/>
        <v>4427486526.8157148</v>
      </c>
      <c r="N16" s="14">
        <f t="shared" si="12"/>
        <v>4178041080.461163</v>
      </c>
      <c r="O16" s="14">
        <f t="shared" si="12"/>
        <v>3919903223.4516759</v>
      </c>
      <c r="P16" s="14">
        <f t="shared" si="12"/>
        <v>3662106185.5383325</v>
      </c>
      <c r="Q16" s="14">
        <f t="shared" si="12"/>
        <v>3420548918.5261617</v>
      </c>
      <c r="R16" s="14">
        <f t="shared" si="12"/>
        <v>2990349849.3878675</v>
      </c>
      <c r="S16" s="14">
        <f t="shared" si="12"/>
        <v>2437856967.3009949</v>
      </c>
      <c r="T16" s="14">
        <f t="shared" si="12"/>
        <v>3327168364.1560059</v>
      </c>
      <c r="U16" s="14">
        <f t="shared" si="12"/>
        <v>3192241307.8861184</v>
      </c>
      <c r="V16" s="14">
        <f t="shared" si="12"/>
        <v>3081584209.8221421</v>
      </c>
      <c r="W16" s="14">
        <f t="shared" si="12"/>
        <v>2881664654.0324206</v>
      </c>
      <c r="X16" s="14">
        <f t="shared" si="12"/>
        <v>2747622316.2366052</v>
      </c>
      <c r="Y16" s="14">
        <f t="shared" si="12"/>
        <v>2551409010.3770604</v>
      </c>
      <c r="Z16" s="14">
        <f t="shared" si="12"/>
        <v>2418736631.2003174</v>
      </c>
      <c r="AA16" s="14">
        <f t="shared" si="12"/>
        <v>2353698166.1504836</v>
      </c>
      <c r="AB16" s="14">
        <f t="shared" si="12"/>
        <v>2214906914.5233922</v>
      </c>
      <c r="AC16" s="14">
        <f t="shared" si="12"/>
        <v>2046778928.6407681</v>
      </c>
      <c r="AD16" s="14">
        <f t="shared" si="12"/>
        <v>1978078618.383343</v>
      </c>
      <c r="AE16" s="14">
        <f t="shared" si="12"/>
        <v>1897825033.476429</v>
      </c>
      <c r="AF16" s="14">
        <f t="shared" si="12"/>
        <v>1695134461.2145991</v>
      </c>
      <c r="AG16" s="14">
        <f t="shared" si="12"/>
        <v>1492725170.6444829</v>
      </c>
      <c r="AH16" s="14">
        <f t="shared" si="12"/>
        <v>1363433614.4009488</v>
      </c>
      <c r="AI16" s="14">
        <f t="shared" si="12"/>
        <v>1227794601.1892416</v>
      </c>
      <c r="AJ16" s="14">
        <f t="shared" si="12"/>
        <v>1030859319.7498839</v>
      </c>
      <c r="AK16" s="14">
        <f t="shared" si="12"/>
        <v>1031993395.8850961</v>
      </c>
      <c r="AL16" s="14">
        <f t="shared" si="12"/>
        <v>931398846.48300529</v>
      </c>
      <c r="AM16" s="14">
        <f t="shared" si="12"/>
        <v>855246861.59398878</v>
      </c>
      <c r="AN16" s="14">
        <f t="shared" si="12"/>
        <v>641611055.18859076</v>
      </c>
      <c r="AO16" s="14">
        <f t="shared" si="12"/>
        <v>1137320227.6343827</v>
      </c>
      <c r="AP16" s="14">
        <f t="shared" si="12"/>
        <v>1044119054.467597</v>
      </c>
      <c r="AQ16" s="14">
        <f t="shared" si="12"/>
        <v>1781057881.4943972</v>
      </c>
      <c r="AR16" s="14">
        <f t="shared" si="12"/>
        <v>1592175382.8824692</v>
      </c>
      <c r="AS16" s="14">
        <f t="shared" si="12"/>
        <v>1219903622.7282548</v>
      </c>
      <c r="AT16" s="14">
        <f t="shared" si="12"/>
        <v>1911623804.6507668</v>
      </c>
      <c r="AU16" s="14">
        <f t="shared" si="12"/>
        <v>1667872126.6606157</v>
      </c>
      <c r="AV16" s="14">
        <f t="shared" si="12"/>
        <v>1896564420.0431006</v>
      </c>
      <c r="AW16" s="14">
        <f>+AW9*AW25</f>
        <v>2034261562.3073242</v>
      </c>
      <c r="AX16" s="14">
        <f t="shared" ref="AX16:CW17" si="13">+AX9*AX25</f>
        <v>1708879054.4939973</v>
      </c>
      <c r="AY16" s="14">
        <f t="shared" si="13"/>
        <v>1811798217.9195945</v>
      </c>
      <c r="AZ16" s="14">
        <f t="shared" si="13"/>
        <v>1695902566.9331675</v>
      </c>
      <c r="BA16" s="14">
        <f t="shared" si="13"/>
        <v>1427019527.950902</v>
      </c>
      <c r="BB16" s="14">
        <f t="shared" si="13"/>
        <v>1598789747.9026828</v>
      </c>
      <c r="BC16" s="14">
        <f t="shared" si="13"/>
        <v>1533079336.8305335</v>
      </c>
      <c r="BD16" s="14">
        <f t="shared" si="13"/>
        <v>1294468585.0126998</v>
      </c>
      <c r="BE16" s="14">
        <f t="shared" si="13"/>
        <v>1106391182.9062829</v>
      </c>
      <c r="BF16" s="14">
        <f t="shared" si="13"/>
        <v>1815361509.9087529</v>
      </c>
      <c r="BG16" s="14">
        <f t="shared" si="13"/>
        <v>1699237925.1266892</v>
      </c>
      <c r="BH16" s="14">
        <f t="shared" si="13"/>
        <v>1429826069.6518641</v>
      </c>
      <c r="BI16" s="14">
        <f t="shared" si="13"/>
        <v>1601566530.658983</v>
      </c>
      <c r="BJ16" s="14">
        <f t="shared" si="13"/>
        <v>1535741993.5508029</v>
      </c>
      <c r="BK16" s="14">
        <f t="shared" si="13"/>
        <v>1296716821.8744576</v>
      </c>
      <c r="BL16" s="14">
        <f t="shared" si="13"/>
        <v>1284719987.8625557</v>
      </c>
      <c r="BM16" s="14">
        <f t="shared" si="13"/>
        <v>1132689508.2176402</v>
      </c>
      <c r="BN16" s="14">
        <f t="shared" si="13"/>
        <v>1015212970.625224</v>
      </c>
      <c r="BO16" s="14">
        <f t="shared" si="13"/>
        <v>883274162.82625413</v>
      </c>
      <c r="BP16" s="14">
        <f t="shared" si="13"/>
        <v>747140357.35732281</v>
      </c>
      <c r="BQ16" s="14">
        <f t="shared" si="13"/>
        <v>695127881.58766043</v>
      </c>
      <c r="BR16" s="14">
        <f t="shared" si="13"/>
        <v>625314271.44690228</v>
      </c>
      <c r="BS16" s="14">
        <f t="shared" si="13"/>
        <v>381937845.00292754</v>
      </c>
      <c r="BT16" s="14">
        <f t="shared" si="13"/>
        <v>1324596137.3714824</v>
      </c>
      <c r="BU16" s="14">
        <f t="shared" si="13"/>
        <v>1172651074.3873572</v>
      </c>
      <c r="BV16" s="14">
        <f t="shared" si="13"/>
        <v>1048037077.759878</v>
      </c>
      <c r="BW16" s="14">
        <f t="shared" si="13"/>
        <v>822902176.45834458</v>
      </c>
      <c r="BX16" s="14">
        <f t="shared" si="13"/>
        <v>1199934856.6486278</v>
      </c>
      <c r="BY16" s="14">
        <f t="shared" si="13"/>
        <v>978959999.69304085</v>
      </c>
      <c r="BZ16" s="14">
        <f t="shared" si="13"/>
        <v>1176461198.1756098</v>
      </c>
      <c r="CA16" s="14">
        <f t="shared" si="13"/>
        <v>1103213367.0578349</v>
      </c>
      <c r="CB16" s="14">
        <f t="shared" si="13"/>
        <v>946903433.3591187</v>
      </c>
      <c r="CC16" s="14">
        <f t="shared" si="13"/>
        <v>757553787.62768745</v>
      </c>
      <c r="CD16" s="14">
        <f t="shared" si="13"/>
        <v>1058746998.8483351</v>
      </c>
      <c r="CE16" s="14">
        <f t="shared" si="13"/>
        <v>968361752.39198935</v>
      </c>
      <c r="CF16" s="14">
        <f t="shared" si="13"/>
        <v>740082388.30485415</v>
      </c>
      <c r="CG16" s="14">
        <f t="shared" si="13"/>
        <v>1141736062.8272984</v>
      </c>
      <c r="CH16" s="14">
        <f t="shared" si="13"/>
        <v>1222189033.0571082</v>
      </c>
      <c r="CI16" s="14">
        <f t="shared" si="13"/>
        <v>1069422736.1585062</v>
      </c>
      <c r="CJ16" s="14">
        <f t="shared" si="13"/>
        <v>847620225.4957552</v>
      </c>
      <c r="CK16" s="14">
        <f t="shared" si="13"/>
        <v>1140868797.9974055</v>
      </c>
      <c r="CL16" s="14">
        <f t="shared" si="13"/>
        <v>1029661513.9982431</v>
      </c>
      <c r="CM16" s="14">
        <f t="shared" si="13"/>
        <v>945475487.4094429</v>
      </c>
      <c r="CN16" s="14">
        <f t="shared" si="13"/>
        <v>709301082.96580231</v>
      </c>
      <c r="CO16" s="14">
        <f t="shared" si="13"/>
        <v>1182639857.938674</v>
      </c>
      <c r="CP16" s="14">
        <f t="shared" si="13"/>
        <v>1076805374.5827012</v>
      </c>
      <c r="CQ16" s="14">
        <f t="shared" si="13"/>
        <v>1808600860.322962</v>
      </c>
      <c r="CR16" s="14">
        <f t="shared" si="13"/>
        <v>1616797408.5435886</v>
      </c>
      <c r="CS16" s="14">
        <f t="shared" si="13"/>
        <v>1238768691.6307333</v>
      </c>
      <c r="CT16" s="14">
        <f t="shared" si="13"/>
        <v>1925266785.2636523</v>
      </c>
      <c r="CU16" s="14">
        <f t="shared" si="13"/>
        <v>1678832172.5406783</v>
      </c>
      <c r="CV16" s="14">
        <f t="shared" si="13"/>
        <v>1905131639.5197642</v>
      </c>
      <c r="CW16" s="14">
        <f t="shared" si="13"/>
        <v>2042122583.4746141</v>
      </c>
    </row>
    <row r="17" spans="1:102" s="15" customFormat="1" outlineLevel="1" x14ac:dyDescent="0.25">
      <c r="C17" s="13">
        <f>+C10*C26</f>
        <v>940800000</v>
      </c>
      <c r="D17" s="18" t="s">
        <v>30</v>
      </c>
      <c r="E17" s="14">
        <f>+E10*E26</f>
        <v>953450000</v>
      </c>
      <c r="F17" s="14">
        <f t="shared" si="12"/>
        <v>948706250</v>
      </c>
      <c r="G17" s="14">
        <f t="shared" si="12"/>
        <v>950485156.25</v>
      </c>
      <c r="H17" s="14">
        <f t="shared" si="12"/>
        <v>949818066.40625</v>
      </c>
      <c r="I17" s="14">
        <f t="shared" si="12"/>
        <v>950068225.09765625</v>
      </c>
      <c r="J17" s="14">
        <f t="shared" si="12"/>
        <v>949974415.58837891</v>
      </c>
      <c r="K17" s="14">
        <f t="shared" si="12"/>
        <v>950009594.15435791</v>
      </c>
      <c r="L17" s="14">
        <f t="shared" si="12"/>
        <v>949996402.19211578</v>
      </c>
      <c r="M17" s="14">
        <f t="shared" si="12"/>
        <v>950001349.17795658</v>
      </c>
      <c r="N17" s="14">
        <f t="shared" si="12"/>
        <v>949999494.05826628</v>
      </c>
      <c r="O17" s="14">
        <f t="shared" si="12"/>
        <v>950000189.72815013</v>
      </c>
      <c r="P17" s="14">
        <f t="shared" si="12"/>
        <v>949999928.85194373</v>
      </c>
      <c r="Q17" s="14">
        <f t="shared" si="12"/>
        <v>950000026.68052113</v>
      </c>
      <c r="R17" s="14">
        <f t="shared" si="12"/>
        <v>949999989.99480462</v>
      </c>
      <c r="S17" s="14">
        <f t="shared" si="12"/>
        <v>950000003.75194836</v>
      </c>
      <c r="T17" s="14">
        <f t="shared" si="12"/>
        <v>949999997.27983737</v>
      </c>
      <c r="U17" s="14">
        <f t="shared" si="12"/>
        <v>950000001.9721179</v>
      </c>
      <c r="V17" s="14">
        <f t="shared" si="12"/>
        <v>949999998.57021451</v>
      </c>
      <c r="W17" s="14">
        <f t="shared" si="12"/>
        <v>950000001.03659463</v>
      </c>
      <c r="X17" s="14">
        <f t="shared" si="12"/>
        <v>949999999.24846888</v>
      </c>
      <c r="Y17" s="14">
        <f t="shared" si="12"/>
        <v>950000000.54486012</v>
      </c>
      <c r="Z17" s="14">
        <f t="shared" si="12"/>
        <v>949999999.60497642</v>
      </c>
      <c r="AA17" s="14">
        <f t="shared" si="12"/>
        <v>950000000.28639209</v>
      </c>
      <c r="AB17" s="14">
        <f t="shared" si="12"/>
        <v>949999999.79236579</v>
      </c>
      <c r="AC17" s="14">
        <f t="shared" si="12"/>
        <v>950000000.15053487</v>
      </c>
      <c r="AD17" s="14">
        <f t="shared" si="12"/>
        <v>949999999.89086223</v>
      </c>
      <c r="AE17" s="14">
        <f t="shared" si="12"/>
        <v>950000000.07912481</v>
      </c>
      <c r="AF17" s="14">
        <f t="shared" si="12"/>
        <v>949999999.94263458</v>
      </c>
      <c r="AG17" s="14">
        <f t="shared" si="12"/>
        <v>950000000.04158998</v>
      </c>
      <c r="AH17" s="14">
        <f t="shared" si="12"/>
        <v>949999999.96984732</v>
      </c>
      <c r="AI17" s="14">
        <f t="shared" si="12"/>
        <v>950000000.02186084</v>
      </c>
      <c r="AJ17" s="14">
        <f t="shared" si="12"/>
        <v>949999999.98415101</v>
      </c>
      <c r="AK17" s="14">
        <f t="shared" si="12"/>
        <v>950000000.01149058</v>
      </c>
      <c r="AL17" s="14">
        <f t="shared" si="12"/>
        <v>949999999.99166918</v>
      </c>
      <c r="AM17" s="14">
        <f t="shared" si="12"/>
        <v>950000000.00603974</v>
      </c>
      <c r="AN17" s="14">
        <f t="shared" si="12"/>
        <v>949999999.9956212</v>
      </c>
      <c r="AO17" s="14">
        <f t="shared" si="12"/>
        <v>950000000.00317466</v>
      </c>
      <c r="AP17" s="14">
        <f t="shared" si="12"/>
        <v>949999999.99769831</v>
      </c>
      <c r="AQ17" s="14">
        <f t="shared" si="12"/>
        <v>950000000.00166869</v>
      </c>
      <c r="AR17" s="14">
        <f t="shared" si="12"/>
        <v>949999999.99879014</v>
      </c>
      <c r="AS17" s="14">
        <f t="shared" si="12"/>
        <v>950000000.00087714</v>
      </c>
      <c r="AT17" s="14">
        <f t="shared" si="12"/>
        <v>949999999.99936414</v>
      </c>
      <c r="AU17" s="14">
        <f t="shared" si="12"/>
        <v>950000000.00046098</v>
      </c>
      <c r="AV17" s="14">
        <f t="shared" si="12"/>
        <v>949999999.99966586</v>
      </c>
      <c r="AW17" s="14">
        <f>+AW10*AW26</f>
        <v>950000000.00024223</v>
      </c>
      <c r="AX17" s="14">
        <f t="shared" si="13"/>
        <v>949999999.99982429</v>
      </c>
      <c r="AY17" s="14">
        <f t="shared" si="13"/>
        <v>950000000.00012755</v>
      </c>
      <c r="AZ17" s="14">
        <f t="shared" si="13"/>
        <v>949999999.99990761</v>
      </c>
      <c r="BA17" s="14">
        <f t="shared" si="13"/>
        <v>950000000.000067</v>
      </c>
      <c r="BB17" s="14">
        <f t="shared" si="13"/>
        <v>949999999.99995148</v>
      </c>
      <c r="BC17" s="14">
        <f t="shared" si="13"/>
        <v>950000000.00003505</v>
      </c>
      <c r="BD17" s="14">
        <f t="shared" si="13"/>
        <v>949999999.99997449</v>
      </c>
      <c r="BE17" s="14">
        <f t="shared" si="13"/>
        <v>950000000.0000186</v>
      </c>
      <c r="BF17" s="14">
        <f t="shared" si="13"/>
        <v>949999999.99998653</v>
      </c>
      <c r="BG17" s="14">
        <f t="shared" si="13"/>
        <v>950000000.00000978</v>
      </c>
      <c r="BH17" s="14">
        <f t="shared" si="13"/>
        <v>949999999.99999285</v>
      </c>
      <c r="BI17" s="14">
        <f t="shared" si="13"/>
        <v>950000000.00000513</v>
      </c>
      <c r="BJ17" s="14">
        <f t="shared" si="13"/>
        <v>949999999.9999963</v>
      </c>
      <c r="BK17" s="14">
        <f t="shared" si="13"/>
        <v>950000000.0000025</v>
      </c>
      <c r="BL17" s="14">
        <f t="shared" si="13"/>
        <v>949999999.99999821</v>
      </c>
      <c r="BM17" s="14">
        <f t="shared" si="13"/>
        <v>950000000.00000131</v>
      </c>
      <c r="BN17" s="14">
        <f t="shared" si="13"/>
        <v>949999999.99999905</v>
      </c>
      <c r="BO17" s="14">
        <f t="shared" si="13"/>
        <v>950000000.00000072</v>
      </c>
      <c r="BP17" s="14">
        <f t="shared" si="13"/>
        <v>949999999.9999994</v>
      </c>
      <c r="BQ17" s="14">
        <f t="shared" si="13"/>
        <v>950000000.00000036</v>
      </c>
      <c r="BR17" s="14">
        <f t="shared" si="13"/>
        <v>949999999.99999976</v>
      </c>
      <c r="BS17" s="14">
        <f t="shared" si="13"/>
        <v>950000000.00000024</v>
      </c>
      <c r="BT17" s="14">
        <f t="shared" si="13"/>
        <v>949999999.99999976</v>
      </c>
      <c r="BU17" s="14">
        <f t="shared" si="13"/>
        <v>950000000.00000024</v>
      </c>
      <c r="BV17" s="14">
        <f t="shared" si="13"/>
        <v>949999999.99999976</v>
      </c>
      <c r="BW17" s="14">
        <f t="shared" si="13"/>
        <v>950000000.00000024</v>
      </c>
      <c r="BX17" s="14">
        <f t="shared" si="13"/>
        <v>949999999.99999976</v>
      </c>
      <c r="BY17" s="14">
        <f t="shared" si="13"/>
        <v>950000000.00000024</v>
      </c>
      <c r="BZ17" s="14">
        <f t="shared" si="13"/>
        <v>949999999.99999976</v>
      </c>
      <c r="CA17" s="14">
        <f t="shared" si="13"/>
        <v>950000000.00000024</v>
      </c>
      <c r="CB17" s="14">
        <f t="shared" si="13"/>
        <v>949999999.99999976</v>
      </c>
      <c r="CC17" s="14">
        <f t="shared" si="13"/>
        <v>950000000.00000024</v>
      </c>
      <c r="CD17" s="14">
        <f t="shared" si="13"/>
        <v>949999999.99999976</v>
      </c>
      <c r="CE17" s="14">
        <f t="shared" si="13"/>
        <v>950000000.00000024</v>
      </c>
      <c r="CF17" s="14">
        <f t="shared" si="13"/>
        <v>949999999.99999976</v>
      </c>
      <c r="CG17" s="14">
        <f t="shared" si="13"/>
        <v>950000000.00000024</v>
      </c>
      <c r="CH17" s="14">
        <f t="shared" si="13"/>
        <v>949999999.99999976</v>
      </c>
      <c r="CI17" s="14">
        <f t="shared" si="13"/>
        <v>950000000.00000024</v>
      </c>
      <c r="CJ17" s="14">
        <f t="shared" si="13"/>
        <v>949999999.99999976</v>
      </c>
      <c r="CK17" s="14">
        <f t="shared" si="13"/>
        <v>950000000.00000024</v>
      </c>
      <c r="CL17" s="14">
        <f t="shared" si="13"/>
        <v>949999999.99999976</v>
      </c>
      <c r="CM17" s="14">
        <f t="shared" si="13"/>
        <v>950000000.00000024</v>
      </c>
      <c r="CN17" s="14">
        <f t="shared" si="13"/>
        <v>949999999.99999976</v>
      </c>
      <c r="CO17" s="14">
        <f t="shared" si="13"/>
        <v>950000000.00000024</v>
      </c>
      <c r="CP17" s="14">
        <f t="shared" si="13"/>
        <v>949999999.99999976</v>
      </c>
      <c r="CQ17" s="14">
        <f t="shared" si="13"/>
        <v>950000000.00000024</v>
      </c>
      <c r="CR17" s="14">
        <f t="shared" si="13"/>
        <v>949999999.99999976</v>
      </c>
      <c r="CS17" s="14">
        <f t="shared" si="13"/>
        <v>950000000.00000024</v>
      </c>
      <c r="CT17" s="14">
        <f t="shared" si="13"/>
        <v>949999999.99999976</v>
      </c>
      <c r="CU17" s="14">
        <f t="shared" si="13"/>
        <v>950000000.00000024</v>
      </c>
      <c r="CV17" s="14">
        <f t="shared" si="13"/>
        <v>949999999.99999976</v>
      </c>
      <c r="CW17" s="14">
        <f t="shared" si="13"/>
        <v>950000000.00000024</v>
      </c>
    </row>
    <row r="18" spans="1:102" s="15" customFormat="1" x14ac:dyDescent="0.25">
      <c r="C18" s="24"/>
      <c r="D18" s="18" t="s">
        <v>79</v>
      </c>
      <c r="E18" s="14">
        <f t="shared" ref="E18:AV18" si="14">+E16+E17</f>
        <v>6999739389.2918262</v>
      </c>
      <c r="F18" s="14">
        <f t="shared" si="14"/>
        <v>7087117726.7975931</v>
      </c>
      <c r="G18" s="14">
        <f t="shared" si="14"/>
        <v>7220379282.492362</v>
      </c>
      <c r="H18" s="14">
        <f t="shared" si="14"/>
        <v>6603733121.0572338</v>
      </c>
      <c r="I18" s="14">
        <f t="shared" si="14"/>
        <v>6530445447.6747828</v>
      </c>
      <c r="J18" s="14">
        <f t="shared" si="14"/>
        <v>6518962643.968194</v>
      </c>
      <c r="K18" s="14">
        <f t="shared" si="14"/>
        <v>5947154178.9426489</v>
      </c>
      <c r="L18" s="14">
        <f t="shared" si="14"/>
        <v>5661315576.6843719</v>
      </c>
      <c r="M18" s="14">
        <f t="shared" si="14"/>
        <v>5377487875.9936714</v>
      </c>
      <c r="N18" s="14">
        <f t="shared" si="14"/>
        <v>5128040574.5194292</v>
      </c>
      <c r="O18" s="14">
        <f t="shared" si="14"/>
        <v>4869903413.1798258</v>
      </c>
      <c r="P18" s="14">
        <f t="shared" si="14"/>
        <v>4612106114.390276</v>
      </c>
      <c r="Q18" s="14">
        <f t="shared" si="14"/>
        <v>4370548945.2066832</v>
      </c>
      <c r="R18" s="14">
        <f t="shared" si="14"/>
        <v>3940349839.3826723</v>
      </c>
      <c r="S18" s="14">
        <f t="shared" si="14"/>
        <v>3387856971.0529432</v>
      </c>
      <c r="T18" s="14">
        <f t="shared" si="14"/>
        <v>4277168361.4358435</v>
      </c>
      <c r="U18" s="14">
        <f t="shared" si="14"/>
        <v>4142241309.8582363</v>
      </c>
      <c r="V18" s="14">
        <f t="shared" si="14"/>
        <v>4031584208.3923569</v>
      </c>
      <c r="W18" s="14">
        <f t="shared" si="14"/>
        <v>3831664655.0690155</v>
      </c>
      <c r="X18" s="14">
        <f t="shared" si="14"/>
        <v>3697622315.485074</v>
      </c>
      <c r="Y18" s="14">
        <f t="shared" si="14"/>
        <v>3501409010.9219208</v>
      </c>
      <c r="Z18" s="14">
        <f t="shared" si="14"/>
        <v>3368736630.805294</v>
      </c>
      <c r="AA18" s="14">
        <f t="shared" si="14"/>
        <v>3303698166.4368758</v>
      </c>
      <c r="AB18" s="14">
        <f t="shared" si="14"/>
        <v>3164906914.3157578</v>
      </c>
      <c r="AC18" s="14">
        <f t="shared" si="14"/>
        <v>2996778928.7913027</v>
      </c>
      <c r="AD18" s="14">
        <f t="shared" si="14"/>
        <v>2928078618.2742052</v>
      </c>
      <c r="AE18" s="14">
        <f t="shared" si="14"/>
        <v>2847825033.5555539</v>
      </c>
      <c r="AF18" s="14">
        <f t="shared" si="14"/>
        <v>2645134461.1572337</v>
      </c>
      <c r="AG18" s="14">
        <f t="shared" si="14"/>
        <v>2442725170.6860728</v>
      </c>
      <c r="AH18" s="14">
        <f t="shared" si="14"/>
        <v>2313433614.3707962</v>
      </c>
      <c r="AI18" s="14">
        <f t="shared" si="14"/>
        <v>2177794601.2111025</v>
      </c>
      <c r="AJ18" s="14">
        <f t="shared" si="14"/>
        <v>1980859319.734035</v>
      </c>
      <c r="AK18" s="14">
        <f t="shared" si="14"/>
        <v>1981993395.8965867</v>
      </c>
      <c r="AL18" s="14">
        <f t="shared" si="14"/>
        <v>1881398846.4746745</v>
      </c>
      <c r="AM18" s="14">
        <f t="shared" si="14"/>
        <v>1805246861.6000285</v>
      </c>
      <c r="AN18" s="14">
        <f t="shared" si="14"/>
        <v>1591611055.184212</v>
      </c>
      <c r="AO18" s="14">
        <f t="shared" si="14"/>
        <v>2087320227.6375575</v>
      </c>
      <c r="AP18" s="14">
        <f t="shared" si="14"/>
        <v>1994119054.4652953</v>
      </c>
      <c r="AQ18" s="14">
        <f t="shared" si="14"/>
        <v>2731057881.4960661</v>
      </c>
      <c r="AR18" s="14">
        <f t="shared" si="14"/>
        <v>2542175382.8812594</v>
      </c>
      <c r="AS18" s="14">
        <f t="shared" si="14"/>
        <v>2169903622.7291317</v>
      </c>
      <c r="AT18" s="14">
        <f t="shared" si="14"/>
        <v>2861623804.6501312</v>
      </c>
      <c r="AU18" s="14">
        <f t="shared" si="14"/>
        <v>2617872126.6610765</v>
      </c>
      <c r="AV18" s="14">
        <f t="shared" si="14"/>
        <v>2846564420.0427666</v>
      </c>
      <c r="AW18" s="14">
        <f>+AW16+AW17</f>
        <v>2984261562.3075666</v>
      </c>
      <c r="AX18" s="14">
        <f t="shared" ref="AX18:CW18" si="15">+AX16+AX17</f>
        <v>2658879054.4938216</v>
      </c>
      <c r="AY18" s="14">
        <f t="shared" si="15"/>
        <v>2761798217.9197221</v>
      </c>
      <c r="AZ18" s="14">
        <f t="shared" si="15"/>
        <v>2645902566.933075</v>
      </c>
      <c r="BA18" s="14">
        <f t="shared" si="15"/>
        <v>2377019527.9509687</v>
      </c>
      <c r="BB18" s="14">
        <f t="shared" si="15"/>
        <v>2548789747.9026341</v>
      </c>
      <c r="BC18" s="14">
        <f t="shared" si="15"/>
        <v>2483079336.8305683</v>
      </c>
      <c r="BD18" s="14">
        <f t="shared" si="15"/>
        <v>2244468585.0126743</v>
      </c>
      <c r="BE18" s="14">
        <f t="shared" si="15"/>
        <v>2056391182.9063015</v>
      </c>
      <c r="BF18" s="14">
        <f t="shared" si="15"/>
        <v>2765361509.9087396</v>
      </c>
      <c r="BG18" s="14">
        <f t="shared" si="15"/>
        <v>2649237925.126699</v>
      </c>
      <c r="BH18" s="14">
        <f t="shared" si="15"/>
        <v>2379826069.6518569</v>
      </c>
      <c r="BI18" s="14">
        <f t="shared" si="15"/>
        <v>2551566530.658988</v>
      </c>
      <c r="BJ18" s="14">
        <f t="shared" si="15"/>
        <v>2485741993.5507994</v>
      </c>
      <c r="BK18" s="14">
        <f t="shared" si="15"/>
        <v>2246716821.8744602</v>
      </c>
      <c r="BL18" s="14">
        <f t="shared" si="15"/>
        <v>2234719987.8625541</v>
      </c>
      <c r="BM18" s="14">
        <f t="shared" si="15"/>
        <v>2082689508.2176414</v>
      </c>
      <c r="BN18" s="14">
        <f t="shared" si="15"/>
        <v>1965212970.6252232</v>
      </c>
      <c r="BO18" s="14">
        <f t="shared" si="15"/>
        <v>1833274162.8262548</v>
      </c>
      <c r="BP18" s="14">
        <f t="shared" si="15"/>
        <v>1697140357.3573222</v>
      </c>
      <c r="BQ18" s="14">
        <f t="shared" si="15"/>
        <v>1645127881.5876608</v>
      </c>
      <c r="BR18" s="14">
        <f t="shared" si="15"/>
        <v>1575314271.446902</v>
      </c>
      <c r="BS18" s="14">
        <f t="shared" si="15"/>
        <v>1331937845.0029278</v>
      </c>
      <c r="BT18" s="14">
        <f t="shared" si="15"/>
        <v>2274596137.3714819</v>
      </c>
      <c r="BU18" s="14">
        <f t="shared" si="15"/>
        <v>2122651074.3873575</v>
      </c>
      <c r="BV18" s="14">
        <f t="shared" si="15"/>
        <v>1998037077.7598777</v>
      </c>
      <c r="BW18" s="14">
        <f t="shared" si="15"/>
        <v>1772902176.4583449</v>
      </c>
      <c r="BX18" s="14">
        <f t="shared" si="15"/>
        <v>2149934856.6486273</v>
      </c>
      <c r="BY18" s="14">
        <f t="shared" si="15"/>
        <v>1928959999.6930411</v>
      </c>
      <c r="BZ18" s="14">
        <f t="shared" si="15"/>
        <v>2126461198.1756096</v>
      </c>
      <c r="CA18" s="14">
        <f t="shared" si="15"/>
        <v>2053213367.0578351</v>
      </c>
      <c r="CB18" s="14">
        <f t="shared" si="15"/>
        <v>1896903433.3591185</v>
      </c>
      <c r="CC18" s="14">
        <f t="shared" si="15"/>
        <v>1707553787.6276877</v>
      </c>
      <c r="CD18" s="14">
        <f t="shared" si="15"/>
        <v>2008746998.8483348</v>
      </c>
      <c r="CE18" s="14">
        <f t="shared" si="15"/>
        <v>1918361752.3919897</v>
      </c>
      <c r="CF18" s="14">
        <f t="shared" si="15"/>
        <v>1690082388.3048539</v>
      </c>
      <c r="CG18" s="14">
        <f t="shared" si="15"/>
        <v>2091736062.8272986</v>
      </c>
      <c r="CH18" s="14">
        <f t="shared" si="15"/>
        <v>2172189033.0571079</v>
      </c>
      <c r="CI18" s="14">
        <f t="shared" si="15"/>
        <v>2019422736.1585064</v>
      </c>
      <c r="CJ18" s="14">
        <f t="shared" si="15"/>
        <v>1797620225.495755</v>
      </c>
      <c r="CK18" s="14">
        <f t="shared" si="15"/>
        <v>2090868797.9974058</v>
      </c>
      <c r="CL18" s="14">
        <f t="shared" si="15"/>
        <v>1979661513.9982429</v>
      </c>
      <c r="CM18" s="14">
        <f t="shared" si="15"/>
        <v>1895475487.4094431</v>
      </c>
      <c r="CN18" s="14">
        <f t="shared" si="15"/>
        <v>1659301082.9658022</v>
      </c>
      <c r="CO18" s="14">
        <f t="shared" si="15"/>
        <v>2132639857.9386742</v>
      </c>
      <c r="CP18" s="14">
        <f t="shared" si="15"/>
        <v>2026805374.582701</v>
      </c>
      <c r="CQ18" s="14">
        <f t="shared" si="15"/>
        <v>2758600860.3229623</v>
      </c>
      <c r="CR18" s="14">
        <f t="shared" si="15"/>
        <v>2566797408.5435886</v>
      </c>
      <c r="CS18" s="14">
        <f t="shared" si="15"/>
        <v>2188768691.6307335</v>
      </c>
      <c r="CT18" s="14">
        <f t="shared" si="15"/>
        <v>2875266785.2636518</v>
      </c>
      <c r="CU18" s="14">
        <f t="shared" si="15"/>
        <v>2628832172.5406785</v>
      </c>
      <c r="CV18" s="14">
        <f t="shared" si="15"/>
        <v>2855131639.5197639</v>
      </c>
      <c r="CW18" s="14">
        <f t="shared" si="15"/>
        <v>2992122583.4746141</v>
      </c>
    </row>
    <row r="19" spans="1:102" s="15" customFormat="1" outlineLevel="1" x14ac:dyDescent="0.25">
      <c r="A19" s="15" t="s">
        <v>141</v>
      </c>
      <c r="B19" s="15" t="s">
        <v>142</v>
      </c>
      <c r="D19" s="18" t="s">
        <v>1</v>
      </c>
      <c r="E19" s="14">
        <f>+(E16+E17)*Parámetros!$B$3</f>
        <v>15271852.261902729</v>
      </c>
      <c r="F19" s="14">
        <f>+(F16+F17)*Parámetros!$B$3</f>
        <v>15462492.082482357</v>
      </c>
      <c r="G19" s="14">
        <f>+(G16+G17)*Parámetros!$B$3</f>
        <v>15753238.734261306</v>
      </c>
      <c r="H19" s="14">
        <f>+(H16+H17)*Parámetros!$B$3</f>
        <v>14407855.920479227</v>
      </c>
      <c r="I19" s="14">
        <f>+(I16+I17)*Parámetros!$B$3</f>
        <v>14247958.750274921</v>
      </c>
      <c r="J19" s="14">
        <f>+(J16+J17)*Parámetros!$B$3</f>
        <v>14222905.86301633</v>
      </c>
      <c r="K19" s="14">
        <f>+(K16+K17)*Parámetros!$B$3</f>
        <v>12975348.787772277</v>
      </c>
      <c r="L19" s="14">
        <f>+(L16+L17)*Parámetros!$B$3</f>
        <v>12351713.440559898</v>
      </c>
      <c r="M19" s="14">
        <f>+(M16+M17)*Parámetros!$B$3</f>
        <v>11732465.42692457</v>
      </c>
      <c r="N19" s="14">
        <f>+(N16+N17)*Parámetros!$B$3</f>
        <v>11188227.688434944</v>
      </c>
      <c r="O19" s="14">
        <f>+(O16+O17)*Parámetros!$B$3</f>
        <v>10625030.636082368</v>
      </c>
      <c r="P19" s="14">
        <f>+(P16+P17)*Parámetros!$B$3</f>
        <v>10062575.087143721</v>
      </c>
      <c r="Q19" s="14">
        <f>+(Q16+Q17)*Parámetros!$B$3</f>
        <v>9535551.8373612054</v>
      </c>
      <c r="R19" s="14">
        <f>+(R16+R17)*Parámetros!$B$3</f>
        <v>8596954.4379497897</v>
      </c>
      <c r="S19" s="14">
        <f>+(S16+S17)*Parámetros!$B$3</f>
        <v>7391539.6372510251</v>
      </c>
      <c r="T19" s="14">
        <f>+(T16+T17)*Parámetros!$B$3</f>
        <v>9331816.4694902059</v>
      </c>
      <c r="U19" s="14">
        <f>+(U16+U17)*Parámetros!$B$3</f>
        <v>9037436.0814175252</v>
      </c>
      <c r="V19" s="14">
        <f>+(V16+V17)*Parámetros!$B$3</f>
        <v>8796007.2493809294</v>
      </c>
      <c r="W19" s="14">
        <f>+(W16+W17)*Parámetros!$B$3</f>
        <v>8359827.8842905173</v>
      </c>
      <c r="X19" s="14">
        <f>+(X16+X17)*Parámetros!$B$3</f>
        <v>8067377.7382040275</v>
      </c>
      <c r="Y19" s="14">
        <f>+(Y16+Y17)*Parámetros!$B$3</f>
        <v>7639284.5718081044</v>
      </c>
      <c r="Z19" s="14">
        <f>+(Z16+Z17)*Parámetros!$B$3</f>
        <v>7349823.3682273366</v>
      </c>
      <c r="AA19" s="14">
        <f>+(AA16+AA17)*Parámetros!$B$3</f>
        <v>7207924.1111357091</v>
      </c>
      <c r="AB19" s="14">
        <f>+(AB16+AB17)*Parámetros!$B$3</f>
        <v>6905112.9092099974</v>
      </c>
      <c r="AC19" s="14">
        <f>+(AC16+AC17)*Parámetros!$B$3</f>
        <v>6538295.5731319226</v>
      </c>
      <c r="AD19" s="14">
        <f>+(AD16+AD17)*Parámetros!$B$3</f>
        <v>6388406.9938272433</v>
      </c>
      <c r="AE19" s="14">
        <f>+(AE16+AE17)*Parámetros!$B$3</f>
        <v>6213311.7765415413</v>
      </c>
      <c r="AF19" s="14">
        <f>+(AF16+AF17)*Parámetros!$B$3</f>
        <v>5771086.6729493896</v>
      </c>
      <c r="AG19" s="14">
        <f>+(AG16+AG17)*Parámetros!$B$3</f>
        <v>5329475.263067333</v>
      </c>
      <c r="AH19" s="14">
        <f>+(AH16+AH17)*Parámetros!$B$3</f>
        <v>5047390.2543341517</v>
      </c>
      <c r="AI19" s="14">
        <f>+(AI16+AI17)*Parámetros!$B$3</f>
        <v>4751456.5267022299</v>
      </c>
      <c r="AJ19" s="14">
        <f>+(AJ16+AJ17)*Parámetros!$B$3</f>
        <v>4321788.1695523951</v>
      </c>
      <c r="AK19" s="14">
        <f>+(AK16+AK17)*Parámetros!$B$3</f>
        <v>4324262.4679005211</v>
      </c>
      <c r="AL19" s="14">
        <f>+(AL16+AL17)*Parámetros!$B$3</f>
        <v>4104787.8543921541</v>
      </c>
      <c r="AM19" s="14">
        <f>+(AM16+AM17)*Parámetros!$B$3</f>
        <v>3938641.4026777702</v>
      </c>
      <c r="AN19" s="14">
        <f>+(AN16+AN17)*Parámetros!$B$3</f>
        <v>3472536.26761718</v>
      </c>
      <c r="AO19" s="14">
        <f>+(AO16+AO17)*Parámetros!$B$3</f>
        <v>4554061.8538638223</v>
      </c>
      <c r="AP19" s="14">
        <f>+(AP16+AP17)*Parámetros!$B$3</f>
        <v>4350717.9194453144</v>
      </c>
      <c r="AQ19" s="14">
        <f>+(AQ16+AQ17)*Parámetros!$B$3</f>
        <v>5958552.1924885064</v>
      </c>
      <c r="AR19" s="14">
        <f>+(AR16+AR17)*Parámetros!$B$3</f>
        <v>5546453.1909003612</v>
      </c>
      <c r="AS19" s="14">
        <f>+(AS16+AS17)*Parámetros!$B$3</f>
        <v>4734240.1917965524</v>
      </c>
      <c r="AT19" s="14">
        <f>+(AT16+AT17)*Parámetros!$B$3</f>
        <v>6243417.5821769023</v>
      </c>
      <c r="AU19" s="14">
        <f>+(AU16+AU17)*Parámetros!$B$3</f>
        <v>5711606.4092445988</v>
      </c>
      <c r="AV19" s="14">
        <f>+(AV16+AV17)*Parámetros!$B$3</f>
        <v>6210561.4022410214</v>
      </c>
      <c r="AW19" s="14">
        <f>+(AW16+AW17)*Parámetros!$B$3</f>
        <v>6510985.5032827286</v>
      </c>
      <c r="AX19" s="14">
        <f>+(AX16+AX17)*Parámetros!$B$3</f>
        <v>5801074.2749388879</v>
      </c>
      <c r="AY19" s="14">
        <f>+(AY16+AY17)*Parámetros!$B$3</f>
        <v>6025620.6717895279</v>
      </c>
      <c r="AZ19" s="14">
        <f>+(AZ16+AZ17)*Parámetros!$B$3</f>
        <v>5772762.506473721</v>
      </c>
      <c r="BA19" s="14">
        <f>+(BA16+BA17)*Parámetros!$B$3</f>
        <v>5186120.3732897304</v>
      </c>
      <c r="BB19" s="14">
        <f>+(BB16+BB17)*Parámetros!$B$3</f>
        <v>5560884.2432288611</v>
      </c>
      <c r="BC19" s="14">
        <f>+(BC16+BC17)*Parámetros!$B$3</f>
        <v>5417518.9500157069</v>
      </c>
      <c r="BD19" s="14">
        <f>+(BD16+BD17)*Parámetros!$B$3</f>
        <v>4896924.1182368221</v>
      </c>
      <c r="BE19" s="14">
        <f>+(BE16+BE17)*Parámetros!$B$3</f>
        <v>4486581.6556067104</v>
      </c>
      <c r="BF19" s="14">
        <f>+(BF16+BF17)*Parámetros!$B$3</f>
        <v>6033394.971059233</v>
      </c>
      <c r="BG19" s="14">
        <f>+(BG16+BG17)*Parámetros!$B$3</f>
        <v>5780039.5056219287</v>
      </c>
      <c r="BH19" s="14">
        <f>+(BH16+BH17)*Parámetros!$B$3</f>
        <v>5192243.614147584</v>
      </c>
      <c r="BI19" s="14">
        <f>+(BI16+BI17)*Parámetros!$B$3</f>
        <v>5566942.5567831211</v>
      </c>
      <c r="BJ19" s="14">
        <f>+(BJ16+BJ17)*Parámetros!$B$3</f>
        <v>5423328.2663050732</v>
      </c>
      <c r="BK19" s="14">
        <f>+(BK16+BK17)*Parámetros!$B$3</f>
        <v>4901829.2638848843</v>
      </c>
      <c r="BL19" s="14">
        <f>+(BL16+BL17)*Parámetros!$B$3</f>
        <v>4875654.8784612389</v>
      </c>
      <c r="BM19" s="14">
        <f>+(BM16+BM17)*Parámetros!$B$3</f>
        <v>4543958.6687430348</v>
      </c>
      <c r="BN19" s="14">
        <f>+(BN16+BN17)*Parámetros!$B$3</f>
        <v>4287651.3654888794</v>
      </c>
      <c r="BO19" s="14">
        <f>+(BO16+BO17)*Parámetros!$B$3</f>
        <v>3999790.6512171617</v>
      </c>
      <c r="BP19" s="14">
        <f>+(BP16+BP17)*Parámetros!$B$3</f>
        <v>3702777.3983876901</v>
      </c>
      <c r="BQ19" s="14">
        <f>+(BQ16+BQ17)*Parámetros!$B$3</f>
        <v>3589297.9098591283</v>
      </c>
      <c r="BR19" s="14">
        <f>+(BR16+BR17)*Parámetros!$B$3</f>
        <v>3436980.3619271601</v>
      </c>
      <c r="BS19" s="14">
        <f>+(BS16+BS17)*Parámetros!$B$3</f>
        <v>2905987.9032124584</v>
      </c>
      <c r="BT19" s="14">
        <f>+(BT16+BT17)*Parámetros!$B$3</f>
        <v>4962655.6409475552</v>
      </c>
      <c r="BU19" s="14">
        <f>+(BU16+BU17)*Parámetros!$B$3</f>
        <v>4631145.7911138711</v>
      </c>
      <c r="BV19" s="14">
        <f>+(BV16+BV17)*Parámetros!$B$3</f>
        <v>4359266.1623992007</v>
      </c>
      <c r="BW19" s="14">
        <f>+(BW16+BW17)*Parámetros!$B$3</f>
        <v>3868072.5964023229</v>
      </c>
      <c r="BX19" s="14">
        <f>+(BX16+BX17)*Parámetros!$B$3</f>
        <v>4690672.8490036922</v>
      </c>
      <c r="BY19" s="14">
        <f>+(BY16+BY17)*Parámetros!$B$3</f>
        <v>4208555.5612967536</v>
      </c>
      <c r="BZ19" s="14">
        <f>+(BZ16+BZ17)*Parámetros!$B$3</f>
        <v>4639458.6216862155</v>
      </c>
      <c r="CA19" s="14">
        <f>+(CA16+CA17)*Parámetros!$B$3</f>
        <v>4479648.378315337</v>
      </c>
      <c r="CB19" s="14">
        <f>+(CB16+CB17)*Parámetros!$B$3</f>
        <v>4138615.3652625293</v>
      </c>
      <c r="CC19" s="14">
        <f>+(CC16+CC17)*Parámetros!$B$3</f>
        <v>3725497.1540505844</v>
      </c>
      <c r="CD19" s="14">
        <f>+(CD16+CD17)*Parámetros!$B$3</f>
        <v>4382632.7941412013</v>
      </c>
      <c r="CE19" s="14">
        <f>+(CE16+CE17)*Parámetros!$B$3</f>
        <v>4185432.5765661546</v>
      </c>
      <c r="CF19" s="14">
        <f>+(CF16+CF17)*Parámetros!$B$3</f>
        <v>3687378.5021368852</v>
      </c>
      <c r="CG19" s="14">
        <f>+(CG16+CG17)*Parámetros!$B$3</f>
        <v>4563696.2100705411</v>
      </c>
      <c r="CH19" s="14">
        <f>+(CH16+CH17)*Parámetros!$B$3</f>
        <v>4739226.4415618042</v>
      </c>
      <c r="CI19" s="14">
        <f>+(CI16+CI17)*Parámetros!$B$3</f>
        <v>4405924.8445905698</v>
      </c>
      <c r="CJ19" s="14">
        <f>+(CJ16+CJ17)*Parámetros!$B$3</f>
        <v>3922001.8032066901</v>
      </c>
      <c r="CK19" s="14">
        <f>+(CK16+CK17)*Parámetros!$B$3</f>
        <v>4561804.0338597624</v>
      </c>
      <c r="CL19" s="14">
        <f>+(CL16+CL17)*Parámetros!$B$3</f>
        <v>4319174.8276523435</v>
      </c>
      <c r="CM19" s="14">
        <f>+(CM16+CM17)*Parámetros!$B$3</f>
        <v>4135499.9093335862</v>
      </c>
      <c r="CN19" s="14">
        <f>+(CN16+CN17)*Parámetros!$B$3</f>
        <v>3620220.637904732</v>
      </c>
      <c r="CO19" s="14">
        <f>+(CO16+CO17)*Parámetros!$B$3</f>
        <v>4652939.0634327233</v>
      </c>
      <c r="CP19" s="14">
        <f>+(CP16+CP17)*Parámetros!$B$3</f>
        <v>4422032.0961676538</v>
      </c>
      <c r="CQ19" s="14">
        <f>+(CQ16+CQ17)*Parámetros!$B$3</f>
        <v>6018644.7588118408</v>
      </c>
      <c r="CR19" s="14">
        <f>+(CR16+CR17)*Parámetros!$B$3</f>
        <v>5600172.8963624118</v>
      </c>
      <c r="CS19" s="14">
        <f>+(CS16+CS17)*Parámetros!$B$3</f>
        <v>4775399.5163303511</v>
      </c>
      <c r="CT19" s="14">
        <f>+(CT16+CT17)*Parámetros!$B$3</f>
        <v>6273183.4881276907</v>
      </c>
      <c r="CU19" s="14">
        <f>+(CU16+CU17)*Parámetros!$B$3</f>
        <v>5735518.756854713</v>
      </c>
      <c r="CV19" s="14">
        <f>+(CV16+CV17)*Parámetros!$B$3</f>
        <v>6229253.1424432574</v>
      </c>
      <c r="CW19" s="14">
        <f>+(CW16+CW17)*Parámetros!$B$3</f>
        <v>6528136.4780853754</v>
      </c>
    </row>
    <row r="20" spans="1:102" s="15" customFormat="1" outlineLevel="1" x14ac:dyDescent="0.25">
      <c r="A20" s="15" t="s">
        <v>141</v>
      </c>
      <c r="B20" s="15" t="s">
        <v>143</v>
      </c>
      <c r="D20" s="56" t="s">
        <v>2</v>
      </c>
      <c r="E20" s="14">
        <f>+MAX((E9-E8)*(Parámetros!$B$4/4.3),0)</f>
        <v>20444164.510401729</v>
      </c>
      <c r="F20" s="14">
        <f>+MAX((F9-F8)*(Parámetros!$B$4/4.3),0)</f>
        <v>35606059.849716038</v>
      </c>
      <c r="G20" s="14">
        <f>+MAX((G9-G8)*(Parámetros!$B$4/4.3),0)</f>
        <v>40665401.67964334</v>
      </c>
      <c r="H20" s="14">
        <f>+MAX((H9-H8)*(Parámetros!$B$4/4.3),0)</f>
        <v>23307221.006123617</v>
      </c>
      <c r="I20" s="14">
        <f>+MAX((I9-I8)*(Parámetros!$B$4/4.3),0)</f>
        <v>39897060.811717741</v>
      </c>
      <c r="J20" s="14">
        <f>+MAX((J9-J8)*(Parámetros!$B$4/4.3),0)</f>
        <v>37499173.634315893</v>
      </c>
      <c r="K20" s="14">
        <f>+MAX((K9-K8)*(Parámetros!$B$4/4.3),0)</f>
        <v>19172081.225179873</v>
      </c>
      <c r="L20" s="14">
        <f>+MAX((L9-L8)*(Parámetros!$B$4/4.3),0)</f>
        <v>22008328.818017386</v>
      </c>
      <c r="M20" s="14">
        <f>+MAX((M9-M8)*(Parámetros!$B$4/4.3),0)</f>
        <v>18812336.489593115</v>
      </c>
      <c r="N20" s="14">
        <f>+MAX((N9-N8)*(Parámetros!$B$4/4.3),0)</f>
        <v>18410080.615602717</v>
      </c>
      <c r="O20" s="14">
        <f>+MAX((O9-O8)*(Parámetros!$B$4/4.3),0)</f>
        <v>14645192.223363381</v>
      </c>
      <c r="P20" s="14">
        <f>+MAX((P9-P8)*(Parámetros!$B$4/4.3),0)</f>
        <v>11505933.974012213</v>
      </c>
      <c r="Q20" s="14">
        <f>+MAX((Q9-Q8)*(Parámetros!$B$4/4.3),0)</f>
        <v>9738207.4378330633</v>
      </c>
      <c r="R20" s="14">
        <f>+MAX((R9-R8)*(Parámetros!$B$4/4.3),0)</f>
        <v>5271660.1850244328</v>
      </c>
      <c r="S20" s="14">
        <f>+MAX((S9-S8)*(Parámetros!$B$4/4.3),0)</f>
        <v>0</v>
      </c>
      <c r="T20" s="14">
        <f>+MAX((T9-T8)*(Parámetros!$B$4/4.3),0)</f>
        <v>29291719.929780643</v>
      </c>
      <c r="U20" s="14">
        <f>+MAX((U9-U8)*(Parámetros!$B$4/4.3),0)</f>
        <v>29213539.537984744</v>
      </c>
      <c r="V20" s="14">
        <f>+MAX((V9-V8)*(Parámetros!$B$4/4.3),0)</f>
        <v>29642209.453276224</v>
      </c>
      <c r="W20" s="14">
        <f>+MAX((W9-W8)*(Parámetros!$B$4/4.3),0)</f>
        <v>20624464.241362121</v>
      </c>
      <c r="X20" s="14">
        <f>+MAX((X9-X8)*(Parámetros!$B$4/4.3),0)</f>
        <v>23827241.130473621</v>
      </c>
      <c r="Y20" s="14">
        <f>+MAX((Y9-Y8)*(Parámetros!$B$4/4.3),0)</f>
        <v>16847916.77415394</v>
      </c>
      <c r="Z20" s="14">
        <f>+MAX((Z9-Z8)*(Parámetros!$B$4/4.3),0)</f>
        <v>19895621.706085235</v>
      </c>
      <c r="AA20" s="14">
        <f>+MAX((AA9-AA8)*(Parámetros!$B$4/4.3),0)</f>
        <v>24073671.917941038</v>
      </c>
      <c r="AB20" s="14">
        <f>+MAX((AB9-AB8)*(Parámetros!$B$4/4.3),0)</f>
        <v>16946373.776177309</v>
      </c>
      <c r="AC20" s="14">
        <f>+MAX((AC9-AC8)*(Parámetros!$B$4/4.3),0)</f>
        <v>12726840.73583903</v>
      </c>
      <c r="AD20" s="14">
        <f>+MAX((AD9-AD8)*(Parámetros!$B$4/4.3),0)</f>
        <v>19198894.655287646</v>
      </c>
      <c r="AE20" s="14">
        <f>+MAX((AE9-AE8)*(Parámetros!$B$4/4.3),0)</f>
        <v>17365007.839284819</v>
      </c>
      <c r="AF20" s="14">
        <f>+MAX((AF9-AF8)*(Parámetros!$B$4/4.3),0)</f>
        <v>5872811.0244914833</v>
      </c>
      <c r="AG20" s="14">
        <f>+MAX((AG9-AG8)*(Parámetros!$B$4/4.3),0)</f>
        <v>3411804.5342483479</v>
      </c>
      <c r="AH20" s="14">
        <f>+MAX((AH9-AH8)*(Parámetros!$B$4/4.3),0)</f>
        <v>7205476.72366824</v>
      </c>
      <c r="AI20" s="14">
        <f>+MAX((AI9-AI8)*(Parámetros!$B$4/4.3),0)</f>
        <v>5075485.2941398844</v>
      </c>
      <c r="AJ20" s="14">
        <f>+MAX((AJ9-AJ8)*(Parámetros!$B$4/4.3),0)</f>
        <v>0</v>
      </c>
      <c r="AK20" s="14">
        <f>+MAX((AK9-AK8)*(Parámetros!$B$4/4.3),0)</f>
        <v>12487.655852921172</v>
      </c>
      <c r="AL20" s="14">
        <f>+MAX((AL9-AL8)*(Parámetros!$B$4/4.3),0)</f>
        <v>3945325.6148202736</v>
      </c>
      <c r="AM20" s="14">
        <f>+MAX((AM9-AM8)*(Parámetros!$B$4/4.3),0)</f>
        <v>4793806.72815469</v>
      </c>
      <c r="AN20" s="14">
        <f>+MAX((AN9-AN8)*(Parámetros!$B$4/4.3),0)</f>
        <v>0</v>
      </c>
      <c r="AO20" s="14">
        <f>+MAX((AO9-AO8)*(Parámetros!$B$4/4.3),0)</f>
        <v>0</v>
      </c>
      <c r="AP20" s="14">
        <f>+MAX((AP9-AP8)*(Parámetros!$B$4/4.3),0)</f>
        <v>0</v>
      </c>
      <c r="AQ20" s="14">
        <f>+MAX((AQ9-AQ8)*(Parámetros!$B$4/4.3),0)</f>
        <v>8621302.4551553447</v>
      </c>
      <c r="AR20" s="14">
        <f>+MAX((AR9-AR8)*(Parámetros!$B$4/4.3),0)</f>
        <v>5072648.5862916112</v>
      </c>
      <c r="AS20" s="14">
        <f>+MAX((AS9-AS8)*(Parámetros!$B$4/4.3),0)</f>
        <v>0</v>
      </c>
      <c r="AT20" s="14">
        <f>+MAX((AT9-AT8)*(Parámetros!$B$4/4.3),0)</f>
        <v>0</v>
      </c>
      <c r="AU20" s="14">
        <f>+MAX((AU9-AU8)*(Parámetros!$B$4/4.3),0)</f>
        <v>0</v>
      </c>
      <c r="AV20" s="14">
        <f>+MAX((AV9-AV8)*(Parámetros!$B$4/4.3),0)</f>
        <v>0</v>
      </c>
      <c r="AW20" s="14">
        <f>+MAX((AW9-AW8)*(Parámetros!$B$4/4.3),0)</f>
        <v>11973337.477285538</v>
      </c>
      <c r="AX20" s="14">
        <f>+MAX((AX9-AX8)*(Parámetros!$B$4/4.3),0)</f>
        <v>0</v>
      </c>
      <c r="AY20" s="14">
        <f>+MAX((AY9-AY8)*(Parámetros!$B$4/4.3),0)</f>
        <v>10515383.711407343</v>
      </c>
      <c r="AZ20" s="14">
        <f>+MAX((AZ9-AZ8)*(Parámetros!$B$4/4.3),0)</f>
        <v>10928213.913427664</v>
      </c>
      <c r="BA20" s="14">
        <f>+MAX((BA9-BA8)*(Parámetros!$B$4/4.3),0)</f>
        <v>0</v>
      </c>
      <c r="BB20" s="14">
        <f>+MAX((BB9-BB8)*(Parámetros!$B$4/4.3),0)</f>
        <v>16464258.410245294</v>
      </c>
      <c r="BC20" s="14">
        <f>+MAX((BC9-BC8)*(Parámetros!$B$4/4.3),0)</f>
        <v>12433813.093308559</v>
      </c>
      <c r="BD20" s="14">
        <f>+MAX((BD9-BD8)*(Parámetros!$B$4/4.3),0)</f>
        <v>0</v>
      </c>
      <c r="BE20" s="14">
        <f>+MAX((BE9-BE8)*(Parámetros!$B$4/4.3),0)</f>
        <v>0</v>
      </c>
      <c r="BF20" s="14">
        <f>+MAX((BF9-BF8)*(Parámetros!$B$4/4.3),0)</f>
        <v>10515383.711407343</v>
      </c>
      <c r="BG20" s="14">
        <f>+MAX((BG9-BG8)*(Parámetros!$B$4/4.3),0)</f>
        <v>10928213.913427664</v>
      </c>
      <c r="BH20" s="14">
        <f>+MAX((BH9-BH8)*(Parámetros!$B$4/4.3),0)</f>
        <v>0</v>
      </c>
      <c r="BI20" s="14">
        <f>+MAX((BI9-BI8)*(Parámetros!$B$4/4.3),0)</f>
        <v>16464258.410245294</v>
      </c>
      <c r="BJ20" s="14">
        <f>+MAX((BJ9-BJ8)*(Parámetros!$B$4/4.3),0)</f>
        <v>12433813.093308559</v>
      </c>
      <c r="BK20" s="14">
        <f>+MAX((BK9-BK8)*(Parámetros!$B$4/4.3),0)</f>
        <v>0</v>
      </c>
      <c r="BL20" s="14">
        <f>+MAX((BL9-BL8)*(Parámetros!$B$4/4.3),0)</f>
        <v>4217642.9416747279</v>
      </c>
      <c r="BM20" s="14">
        <f>+MAX((BM9-BM8)*(Parámetros!$B$4/4.3),0)</f>
        <v>2403045.962087668</v>
      </c>
      <c r="BN20" s="14">
        <f>+MAX((BN9-BN8)*(Parámetros!$B$4/4.3),0)</f>
        <v>3382185.4369344767</v>
      </c>
      <c r="BO20" s="14">
        <f>+MAX((BO9-BO8)*(Parámetros!$B$4/4.3),0)</f>
        <v>998692.39353234507</v>
      </c>
      <c r="BP20" s="14">
        <f>+MAX((BP9-BP8)*(Parámetros!$B$4/4.3),0)</f>
        <v>0</v>
      </c>
      <c r="BQ20" s="14">
        <f>+MAX((BQ9-BQ8)*(Parámetros!$B$4/4.3),0)</f>
        <v>0</v>
      </c>
      <c r="BR20" s="14">
        <f>+MAX((BR9-BR8)*(Parámetros!$B$4/4.3),0)</f>
        <v>0</v>
      </c>
      <c r="BS20" s="14">
        <f>+MAX((BS9-BS8)*(Parámetros!$B$4/4.3),0)</f>
        <v>0</v>
      </c>
      <c r="BT20" s="14">
        <f>+MAX((BT9-BT8)*(Parámetros!$B$4/4.3),0)</f>
        <v>2919626.9065248291</v>
      </c>
      <c r="BU20" s="14">
        <f>+MAX((BU9-BU8)*(Parámetros!$B$4/4.3),0)</f>
        <v>2841446.5147289261</v>
      </c>
      <c r="BV20" s="14">
        <f>+MAX((BV9-BV8)*(Parámetros!$B$4/4.3),0)</f>
        <v>3270116.4300204036</v>
      </c>
      <c r="BW20" s="14">
        <f>+MAX((BW9-BW8)*(Parámetros!$B$4/4.3),0)</f>
        <v>0</v>
      </c>
      <c r="BX20" s="14">
        <f>+MAX((BX9-BX8)*(Parámetros!$B$4/4.3),0)</f>
        <v>3202776.8891115002</v>
      </c>
      <c r="BY20" s="14">
        <f>+MAX((BY9-BY8)*(Parámetros!$B$4/4.3),0)</f>
        <v>0</v>
      </c>
      <c r="BZ20" s="14">
        <f>+MAX((BZ9-BZ8)*(Parámetros!$B$4/4.3),0)</f>
        <v>3047704.9319312945</v>
      </c>
      <c r="CA20" s="14">
        <f>+MAX((CA9-CA8)*(Parámetros!$B$4/4.3),0)</f>
        <v>7225755.1437870963</v>
      </c>
      <c r="CB20" s="14">
        <f>+MAX((CB9-CB8)*(Parámetros!$B$4/4.3),0)</f>
        <v>98457.002023370209</v>
      </c>
      <c r="CC20" s="14">
        <f>+MAX((CC9-CC8)*(Parámetros!$B$4/4.3),0)</f>
        <v>0</v>
      </c>
      <c r="CD20" s="14">
        <f>+MAX((CD9-CD8)*(Parámetros!$B$4/4.3),0)</f>
        <v>6472053.9194486169</v>
      </c>
      <c r="CE20" s="14">
        <f>+MAX((CE9-CE8)*(Parámetros!$B$4/4.3),0)</f>
        <v>4638167.1034457907</v>
      </c>
      <c r="CF20" s="14">
        <f>+MAX((CF9-CF8)*(Parámetros!$B$4/4.3),0)</f>
        <v>0</v>
      </c>
      <c r="CG20" s="14">
        <f>+MAX((CG9-CG8)*(Parámetros!$B$4/4.3),0)</f>
        <v>0</v>
      </c>
      <c r="CH20" s="14">
        <f>+MAX((CH9-CH8)*(Parámetros!$B$4/4.3),0)</f>
        <v>3793672.1894198922</v>
      </c>
      <c r="CI20" s="14">
        <f>+MAX((CI9-CI8)*(Parámetros!$B$4/4.3),0)</f>
        <v>1663680.7598915366</v>
      </c>
      <c r="CJ20" s="14">
        <f>+MAX((CJ9-CJ8)*(Parámetros!$B$4/4.3),0)</f>
        <v>0</v>
      </c>
      <c r="CK20" s="14">
        <f>+MAX((CK9-CK8)*(Parámetros!$B$4/4.3),0)</f>
        <v>12487.655852921172</v>
      </c>
      <c r="CL20" s="14">
        <f>+MAX((CL9-CL8)*(Parámetros!$B$4/4.3),0)</f>
        <v>3945325.6148202736</v>
      </c>
      <c r="CM20" s="14">
        <f>+MAX((CM9-CM8)*(Parámetros!$B$4/4.3),0)</f>
        <v>4793806.72815469</v>
      </c>
      <c r="CN20" s="14">
        <f>+MAX((CN9-CN8)*(Parámetros!$B$4/4.3),0)</f>
        <v>0</v>
      </c>
      <c r="CO20" s="14">
        <f>+MAX((CO9-CO8)*(Parámetros!$B$4/4.3),0)</f>
        <v>0</v>
      </c>
      <c r="CP20" s="14">
        <f>+MAX((CP9-CP8)*(Parámetros!$B$4/4.3),0)</f>
        <v>0</v>
      </c>
      <c r="CQ20" s="14">
        <f>+MAX((CQ9-CQ8)*(Parámetros!$B$4/4.3),0)</f>
        <v>8621302.4551553447</v>
      </c>
      <c r="CR20" s="14">
        <f>+MAX((CR9-CR8)*(Parámetros!$B$4/4.3),0)</f>
        <v>5072648.5862916112</v>
      </c>
      <c r="CS20" s="14">
        <f>+MAX((CS9-CS8)*(Parámetros!$B$4/4.3),0)</f>
        <v>0</v>
      </c>
      <c r="CT20" s="14">
        <f>+MAX((CT9-CT8)*(Parámetros!$B$4/4.3),0)</f>
        <v>0</v>
      </c>
      <c r="CU20" s="14">
        <f>+MAX((CU9-CU8)*(Parámetros!$B$4/4.3),0)</f>
        <v>0</v>
      </c>
      <c r="CV20" s="14">
        <f>+MAX((CV9-CV8)*(Parámetros!$B$4/4.3),0)</f>
        <v>0</v>
      </c>
      <c r="CW20" s="14">
        <f>+MAX((CW9-CW8)*(Parámetros!$B$4/4.3),0)</f>
        <v>11973337.477285538</v>
      </c>
    </row>
    <row r="21" spans="1:102" s="15" customFormat="1" outlineLevel="1" x14ac:dyDescent="0.25">
      <c r="A21" s="15" t="s">
        <v>141</v>
      </c>
      <c r="B21" s="15" t="s">
        <v>144</v>
      </c>
      <c r="D21" s="56" t="s">
        <v>3</v>
      </c>
      <c r="E21" s="14">
        <f>+E5*Parámetros!$B$5</f>
        <v>6331483.9313564179</v>
      </c>
      <c r="F21" s="14">
        <f>+F5*Parámetros!$B$5</f>
        <v>4730791.7835157774</v>
      </c>
      <c r="G21" s="14">
        <f>+G5*Parámetros!$B$5</f>
        <v>4508002.2200323753</v>
      </c>
      <c r="H21" s="14">
        <f>+H5*Parámetros!$B$5</f>
        <v>5838609.7572799949</v>
      </c>
      <c r="I21" s="14">
        <f>+I5*Parámetros!$B$5</f>
        <v>3631604.3643337851</v>
      </c>
      <c r="J21" s="14">
        <f>+J5*Parámetros!$B$5</f>
        <v>4071293.5520434547</v>
      </c>
      <c r="K21" s="14">
        <f>+K5*Parámetros!$B$5</f>
        <v>5574508.1599336732</v>
      </c>
      <c r="L21" s="14">
        <f>+L5*Parámetros!$B$5</f>
        <v>4798365.0722923195</v>
      </c>
      <c r="M21" s="14">
        <f>+M5*Parámetros!$B$5</f>
        <v>4819306.7554099336</v>
      </c>
      <c r="N21" s="14">
        <f>+N5*Parámetros!$B$5</f>
        <v>4519450.7707259413</v>
      </c>
      <c r="O21" s="14">
        <f>+O5*Parámetros!$B$5</f>
        <v>4644953.0438663932</v>
      </c>
      <c r="P21" s="14">
        <f>+P5*Parámetros!$B$5</f>
        <v>4681356.8543248987</v>
      </c>
      <c r="Q21" s="14">
        <f>+Q5*Parámetros!$B$5</f>
        <v>4556539.3170819329</v>
      </c>
      <c r="R21" s="14">
        <f>+R5*Parámetros!$B$5</f>
        <v>4413704.4195907861</v>
      </c>
      <c r="S21" s="14">
        <f>+S5*Parámetros!$B$5</f>
        <v>5668399.7023605276</v>
      </c>
      <c r="T21" s="14">
        <f>+T5*Parámetros!$B$5</f>
        <v>1526501.4459900616</v>
      </c>
      <c r="U21" s="14">
        <f>+U5*Parámetros!$B$5</f>
        <v>1317323.3474814915</v>
      </c>
      <c r="V21" s="14">
        <f>+V5*Parámetros!$B$5</f>
        <v>1080370.2598583857</v>
      </c>
      <c r="W21" s="14">
        <f>+W5*Parámetros!$B$5</f>
        <v>1951859.8103344529</v>
      </c>
      <c r="X21" s="14">
        <f>+X5*Parámetros!$B$5</f>
        <v>1308685.6410491222</v>
      </c>
      <c r="Y21" s="14">
        <f>+Y5*Parámetros!$B$5</f>
        <v>1915674.8545546609</v>
      </c>
      <c r="Z21" s="14">
        <f>+Z5*Parámetros!$B$5</f>
        <v>1295310.4254038744</v>
      </c>
      <c r="AA21" s="14">
        <f>+AA5*Parámetros!$B$5</f>
        <v>634985.23471178778</v>
      </c>
      <c r="AB21" s="14">
        <f>+AB5*Parámetros!$B$5</f>
        <v>1355050.3601652365</v>
      </c>
      <c r="AC21" s="14">
        <f>+AC5*Parámetros!$B$5</f>
        <v>1641471.5275875204</v>
      </c>
      <c r="AD21" s="14">
        <f>+AD5*Parámetros!$B$5</f>
        <v>670736.65714832314</v>
      </c>
      <c r="AE21" s="14">
        <f>+AE5*Parámetros!$B$5</f>
        <v>783533.88889994239</v>
      </c>
      <c r="AF21" s="14">
        <f>+AF5*Parámetros!$B$5</f>
        <v>1978913.870475383</v>
      </c>
      <c r="AG21" s="14">
        <f>+AG5*Parámetros!$B$5</f>
        <v>1976167.6537420077</v>
      </c>
      <c r="AH21" s="14">
        <f>+AH5*Parámetros!$B$5</f>
        <v>1262302.686950675</v>
      </c>
      <c r="AI21" s="14">
        <f>+AI5*Parámetros!$B$5</f>
        <v>1324274.3440257618</v>
      </c>
      <c r="AJ21" s="14">
        <f>+AJ5*Parámetros!$B$5</f>
        <v>1922723.6653261411</v>
      </c>
      <c r="AK21" s="14">
        <f>+AK5*Parámetros!$B$5</f>
        <v>1646628.3025502488</v>
      </c>
      <c r="AL21" s="14">
        <f>+AL5*Parámetros!$B$5</f>
        <v>964009.35923461511</v>
      </c>
      <c r="AM21" s="14">
        <f>+AM5*Parámetros!$B$5</f>
        <v>729773.39819744811</v>
      </c>
      <c r="AN21" s="14">
        <f>+AN5*Parámetros!$B$5</f>
        <v>2047296.9764916254</v>
      </c>
      <c r="AO21" s="14">
        <f>+AO5*Parámetros!$B$5</f>
        <v>2032018.4525903519</v>
      </c>
      <c r="AP21" s="14">
        <f>+AP5*Parámetros!$B$5</f>
        <v>2857783.8395656962</v>
      </c>
      <c r="AQ21" s="14">
        <f>+AQ5*Parámetros!$B$5</f>
        <v>1468798.8318719727</v>
      </c>
      <c r="AR21" s="14">
        <f>+AR5*Parámetros!$B$5</f>
        <v>1662653.2748350785</v>
      </c>
      <c r="AS21" s="14">
        <f>+AS5*Parámetros!$B$5</f>
        <v>3276951.8917722339</v>
      </c>
      <c r="AT21" s="14">
        <f>+AT5*Parámetros!$B$5</f>
        <v>2972496.2019035127</v>
      </c>
      <c r="AU21" s="14">
        <f>+AU5*Parámetros!$B$5</f>
        <v>3281986.2650681753</v>
      </c>
      <c r="AV21" s="14">
        <f>+AV5*Parámetros!$B$5</f>
        <v>3177247.7383700488</v>
      </c>
      <c r="AW21" s="14">
        <f>+AW5*Parámetros!$B$5</f>
        <v>1361308.8775360258</v>
      </c>
      <c r="AX21" s="14">
        <f>+AX5*Parámetros!$B$5</f>
        <v>2831483.9313564179</v>
      </c>
      <c r="AY21" s="14">
        <f>+AY5*Parámetros!$B$5</f>
        <v>1230791.7835157772</v>
      </c>
      <c r="AZ21" s="14">
        <f>+AZ5*Parámetros!$B$5</f>
        <v>1008002.2200323758</v>
      </c>
      <c r="BA21" s="14">
        <f>+BA5*Parámetros!$B$5</f>
        <v>2338609.7572799949</v>
      </c>
      <c r="BB21" s="14">
        <f>+BB5*Parámetros!$B$5</f>
        <v>131604.36433378491</v>
      </c>
      <c r="BC21" s="14">
        <f>+BC5*Parámetros!$B$5</f>
        <v>571293.55204345484</v>
      </c>
      <c r="BD21" s="14">
        <f>+BD5*Parámetros!$B$5</f>
        <v>2074508.1599336728</v>
      </c>
      <c r="BE21" s="14">
        <f>+BE5*Parámetros!$B$5</f>
        <v>2831483.9313564179</v>
      </c>
      <c r="BF21" s="14">
        <f>+BF5*Parámetros!$B$5</f>
        <v>1230791.7835157772</v>
      </c>
      <c r="BG21" s="14">
        <f>+BG5*Parámetros!$B$5</f>
        <v>1008002.2200323758</v>
      </c>
      <c r="BH21" s="14">
        <f>+BH5*Parámetros!$B$5</f>
        <v>2338609.7572799949</v>
      </c>
      <c r="BI21" s="14">
        <f>+BI5*Parámetros!$B$5</f>
        <v>131604.36433378491</v>
      </c>
      <c r="BJ21" s="14">
        <f>+BJ5*Parámetros!$B$5</f>
        <v>571293.55204345484</v>
      </c>
      <c r="BK21" s="14">
        <f>+BK5*Parámetros!$B$5</f>
        <v>2074508.1599336728</v>
      </c>
      <c r="BL21" s="14">
        <f>+BL5*Parámetros!$B$5</f>
        <v>1298365.0722923195</v>
      </c>
      <c r="BM21" s="14">
        <f>+BM5*Parámetros!$B$5</f>
        <v>1319306.7554099341</v>
      </c>
      <c r="BN21" s="14">
        <f>+BN5*Parámetros!$B$5</f>
        <v>1019450.7707259414</v>
      </c>
      <c r="BO21" s="14">
        <f>+BO5*Parámetros!$B$5</f>
        <v>1144953.0438663932</v>
      </c>
      <c r="BP21" s="14">
        <f>+BP5*Parámetros!$B$5</f>
        <v>1181356.8543248984</v>
      </c>
      <c r="BQ21" s="14">
        <f>+BQ5*Parámetros!$B$5</f>
        <v>1056539.3170819327</v>
      </c>
      <c r="BR21" s="14">
        <f>+BR5*Parámetros!$B$5</f>
        <v>913704.41959078598</v>
      </c>
      <c r="BS21" s="14">
        <f>+BS5*Parámetros!$B$5</f>
        <v>2168399.7023605276</v>
      </c>
      <c r="BT21" s="14">
        <f>+BT5*Parámetros!$B$5</f>
        <v>1526501.4459900616</v>
      </c>
      <c r="BU21" s="14">
        <f>+BU5*Parámetros!$B$5</f>
        <v>1317323.3474814915</v>
      </c>
      <c r="BV21" s="14">
        <f>+BV5*Parámetros!$B$5</f>
        <v>1080370.2598583857</v>
      </c>
      <c r="BW21" s="14">
        <f>+BW5*Parámetros!$B$5</f>
        <v>1951859.8103344529</v>
      </c>
      <c r="BX21" s="14">
        <f>+BX5*Parámetros!$B$5</f>
        <v>1308685.6410491222</v>
      </c>
      <c r="BY21" s="14">
        <f>+BY5*Parámetros!$B$5</f>
        <v>1915674.8545546609</v>
      </c>
      <c r="BZ21" s="14">
        <f>+BZ5*Parámetros!$B$5</f>
        <v>1295310.4254038744</v>
      </c>
      <c r="CA21" s="14">
        <f>+CA5*Parámetros!$B$5</f>
        <v>634985.23471178778</v>
      </c>
      <c r="CB21" s="14">
        <f>+CB5*Parámetros!$B$5</f>
        <v>1355050.3601652365</v>
      </c>
      <c r="CC21" s="14">
        <f>+CC5*Parámetros!$B$5</f>
        <v>1641471.5275875204</v>
      </c>
      <c r="CD21" s="14">
        <f>+CD5*Parámetros!$B$5</f>
        <v>670736.65714832314</v>
      </c>
      <c r="CE21" s="14">
        <f>+CE5*Parámetros!$B$5</f>
        <v>783533.88889994239</v>
      </c>
      <c r="CF21" s="14">
        <f>+CF5*Parámetros!$B$5</f>
        <v>1978913.870475383</v>
      </c>
      <c r="CG21" s="14">
        <f>+CG5*Parámetros!$B$5</f>
        <v>1976167.6537420077</v>
      </c>
      <c r="CH21" s="14">
        <f>+CH5*Parámetros!$B$5</f>
        <v>1262302.686950675</v>
      </c>
      <c r="CI21" s="14">
        <f>+CI5*Parámetros!$B$5</f>
        <v>1324274.3440257618</v>
      </c>
      <c r="CJ21" s="14">
        <f>+CJ5*Parámetros!$B$5</f>
        <v>1922723.6653261411</v>
      </c>
      <c r="CK21" s="14">
        <f>+CK5*Parámetros!$B$5</f>
        <v>1646628.3025502488</v>
      </c>
      <c r="CL21" s="14">
        <f>+CL5*Parámetros!$B$5</f>
        <v>964009.35923461511</v>
      </c>
      <c r="CM21" s="14">
        <f>+CM5*Parámetros!$B$5</f>
        <v>729773.39819744811</v>
      </c>
      <c r="CN21" s="14">
        <f>+CN5*Parámetros!$B$5</f>
        <v>2047296.9764916254</v>
      </c>
      <c r="CO21" s="14">
        <f>+CO5*Parámetros!$B$5</f>
        <v>2032018.4525903519</v>
      </c>
      <c r="CP21" s="14">
        <f>+CP5*Parámetros!$B$5</f>
        <v>2857783.8395656962</v>
      </c>
      <c r="CQ21" s="14">
        <f>+CQ5*Parámetros!$B$5</f>
        <v>1468798.8318719727</v>
      </c>
      <c r="CR21" s="14">
        <f>+CR5*Parámetros!$B$5</f>
        <v>1662653.2748350785</v>
      </c>
      <c r="CS21" s="14">
        <f>+CS5*Parámetros!$B$5</f>
        <v>3276951.8917722339</v>
      </c>
      <c r="CT21" s="14">
        <f>+CT5*Parámetros!$B$5</f>
        <v>2972496.2019035127</v>
      </c>
      <c r="CU21" s="14">
        <f>+CU5*Parámetros!$B$5</f>
        <v>3281986.2650681753</v>
      </c>
      <c r="CV21" s="14">
        <f>+CV5*Parámetros!$B$5</f>
        <v>3177247.7383700488</v>
      </c>
      <c r="CW21" s="14">
        <f>+CW5*Parámetros!$B$5</f>
        <v>1361308.8775360258</v>
      </c>
    </row>
    <row r="22" spans="1:102" s="15" customFormat="1" x14ac:dyDescent="0.25">
      <c r="D22" s="18" t="s">
        <v>80</v>
      </c>
      <c r="E22" s="14">
        <f>+SUM(E19:E21,E15)</f>
        <v>2058459177.8164935</v>
      </c>
      <c r="F22" s="14">
        <f t="shared" ref="F22:AV22" si="16">+SUM(F19:F21,F15)</f>
        <v>1872091222.3872008</v>
      </c>
      <c r="G22" s="14">
        <f t="shared" si="16"/>
        <v>1843442400.2538753</v>
      </c>
      <c r="H22" s="14">
        <f t="shared" si="16"/>
        <v>1965532599.5838556</v>
      </c>
      <c r="I22" s="14">
        <f t="shared" si="16"/>
        <v>1742498111.9147494</v>
      </c>
      <c r="J22" s="14">
        <f t="shared" si="16"/>
        <v>1779649226.1468809</v>
      </c>
      <c r="K22" s="14">
        <f t="shared" si="16"/>
        <v>1915828773.7266524</v>
      </c>
      <c r="L22" s="14">
        <f t="shared" si="16"/>
        <v>1833505864.5482683</v>
      </c>
      <c r="M22" s="14">
        <f t="shared" si="16"/>
        <v>1827705789.8539286</v>
      </c>
      <c r="N22" s="14">
        <f t="shared" si="16"/>
        <v>1792353543.3683774</v>
      </c>
      <c r="O22" s="14">
        <f t="shared" si="16"/>
        <v>1796752721.8990784</v>
      </c>
      <c r="P22" s="14">
        <f t="shared" si="16"/>
        <v>1792727953.6553869</v>
      </c>
      <c r="Q22" s="14">
        <f t="shared" si="16"/>
        <v>1774201369.7541585</v>
      </c>
      <c r="R22" s="14">
        <f t="shared" si="16"/>
        <v>1754731374.4237154</v>
      </c>
      <c r="S22" s="14">
        <f t="shared" si="16"/>
        <v>1871802826.585413</v>
      </c>
      <c r="T22" s="14">
        <f t="shared" si="16"/>
        <v>1835252189.8903067</v>
      </c>
      <c r="U22" s="14">
        <f t="shared" si="16"/>
        <v>1813245358.6386745</v>
      </c>
      <c r="V22" s="14">
        <f t="shared" si="16"/>
        <v>1788925682.560112</v>
      </c>
      <c r="W22" s="14">
        <f t="shared" si="16"/>
        <v>1869605709.5138342</v>
      </c>
      <c r="X22" s="14">
        <f t="shared" si="16"/>
        <v>1805995641.0091512</v>
      </c>
      <c r="Y22" s="14">
        <f t="shared" si="16"/>
        <v>1861366182.9999452</v>
      </c>
      <c r="Z22" s="14">
        <f t="shared" si="16"/>
        <v>1799963133.9950438</v>
      </c>
      <c r="AA22" s="14">
        <f t="shared" si="16"/>
        <v>1735705046.8076487</v>
      </c>
      <c r="AB22" s="14">
        <f t="shared" si="16"/>
        <v>1802747788.3144748</v>
      </c>
      <c r="AC22" s="14">
        <f t="shared" si="16"/>
        <v>1827784593.9788554</v>
      </c>
      <c r="AD22" s="14">
        <f t="shared" si="16"/>
        <v>1733708348.3754256</v>
      </c>
      <c r="AE22" s="14">
        <f t="shared" si="16"/>
        <v>1743365438.5481308</v>
      </c>
      <c r="AF22" s="14">
        <f t="shared" si="16"/>
        <v>1855063383.7307906</v>
      </c>
      <c r="AG22" s="14">
        <f t="shared" si="16"/>
        <v>1851876738.0929165</v>
      </c>
      <c r="AH22" s="14">
        <f t="shared" si="16"/>
        <v>1781556725.8564737</v>
      </c>
      <c r="AI22" s="14">
        <f t="shared" si="16"/>
        <v>1785540229.4142849</v>
      </c>
      <c r="AJ22" s="14">
        <f t="shared" si="16"/>
        <v>1841929793.2468965</v>
      </c>
      <c r="AK22" s="14">
        <f t="shared" si="16"/>
        <v>1816559336.9194791</v>
      </c>
      <c r="AL22" s="14">
        <f t="shared" si="16"/>
        <v>1748358672.2161672</v>
      </c>
      <c r="AM22" s="14">
        <f t="shared" si="16"/>
        <v>1724364206.4284649</v>
      </c>
      <c r="AN22" s="14">
        <f t="shared" si="16"/>
        <v>1857905639.6419532</v>
      </c>
      <c r="AO22" s="14">
        <f t="shared" si="16"/>
        <v>1870766145.1165595</v>
      </c>
      <c r="AP22" s="14">
        <f t="shared" si="16"/>
        <v>1965624461.6133389</v>
      </c>
      <c r="AQ22" s="14">
        <f t="shared" si="16"/>
        <v>1821658694.3106773</v>
      </c>
      <c r="AR22" s="14">
        <f t="shared" si="16"/>
        <v>1839914253.6618681</v>
      </c>
      <c r="AS22" s="14">
        <f t="shared" si="16"/>
        <v>2019032952.2392962</v>
      </c>
      <c r="AT22" s="14">
        <f t="shared" si="16"/>
        <v>1988442949.290863</v>
      </c>
      <c r="AU22" s="14">
        <f t="shared" si="16"/>
        <v>2023881627.2391989</v>
      </c>
      <c r="AV22" s="14">
        <f t="shared" si="16"/>
        <v>2013016736.0724466</v>
      </c>
      <c r="AW22" s="14">
        <f>+SUM(AW19:AW21,AW15)</f>
        <v>1815031658.7686324</v>
      </c>
      <c r="AX22" s="14">
        <f t="shared" ref="AX22:CW22" si="17">+SUM(AX19:AX21,AX15)</f>
        <v>1972765066.0193193</v>
      </c>
      <c r="AY22" s="14">
        <f t="shared" si="17"/>
        <v>1798032808.8854616</v>
      </c>
      <c r="AZ22" s="14">
        <f t="shared" si="17"/>
        <v>1772354629.6262014</v>
      </c>
      <c r="BA22" s="14">
        <f t="shared" si="17"/>
        <v>1915157769.1129506</v>
      </c>
      <c r="BB22" s="14">
        <f t="shared" si="17"/>
        <v>1676043933.2301886</v>
      </c>
      <c r="BC22" s="14">
        <f t="shared" si="17"/>
        <v>1722883036.6675775</v>
      </c>
      <c r="BD22" s="14">
        <f t="shared" si="17"/>
        <v>1884332184.0959604</v>
      </c>
      <c r="BE22" s="14">
        <f t="shared" si="17"/>
        <v>1971865753.709451</v>
      </c>
      <c r="BF22" s="14">
        <f t="shared" si="17"/>
        <v>1798318895.1140451</v>
      </c>
      <c r="BG22" s="14">
        <f t="shared" si="17"/>
        <v>1772589840.4211626</v>
      </c>
      <c r="BH22" s="14">
        <f t="shared" si="17"/>
        <v>1915692708.8462405</v>
      </c>
      <c r="BI22" s="14">
        <f t="shared" si="17"/>
        <v>1676076281.8535578</v>
      </c>
      <c r="BJ22" s="14">
        <f t="shared" si="17"/>
        <v>1723002972.0198307</v>
      </c>
      <c r="BK22" s="14">
        <f t="shared" si="17"/>
        <v>1884751509.1001682</v>
      </c>
      <c r="BL22" s="14">
        <f t="shared" si="17"/>
        <v>1798758925.0533195</v>
      </c>
      <c r="BM22" s="14">
        <f t="shared" si="17"/>
        <v>1799046791.0311584</v>
      </c>
      <c r="BN22" s="14">
        <f t="shared" si="17"/>
        <v>1764915825.1655636</v>
      </c>
      <c r="BO22" s="14">
        <f t="shared" si="17"/>
        <v>1776832243.8875871</v>
      </c>
      <c r="BP22" s="14">
        <f t="shared" si="17"/>
        <v>1779767939.721643</v>
      </c>
      <c r="BQ22" s="14">
        <f t="shared" si="17"/>
        <v>1765159501.4359257</v>
      </c>
      <c r="BR22" s="14">
        <f t="shared" si="17"/>
        <v>1748408785.0579441</v>
      </c>
      <c r="BS22" s="14">
        <f t="shared" si="17"/>
        <v>1893745085.2201035</v>
      </c>
      <c r="BT22" s="14">
        <f t="shared" si="17"/>
        <v>1824231240.9189076</v>
      </c>
      <c r="BU22" s="14">
        <f t="shared" si="17"/>
        <v>1799484978.63745</v>
      </c>
      <c r="BV22" s="14">
        <f t="shared" si="17"/>
        <v>1772073749.4797568</v>
      </c>
      <c r="BW22" s="14">
        <f t="shared" si="17"/>
        <v>1869704833.7082705</v>
      </c>
      <c r="BX22" s="14">
        <f t="shared" si="17"/>
        <v>1798910228.1072161</v>
      </c>
      <c r="BY22" s="14">
        <f t="shared" si="17"/>
        <v>1865849087.3714385</v>
      </c>
      <c r="BZ22" s="14">
        <f t="shared" si="17"/>
        <v>1797151191.2947717</v>
      </c>
      <c r="CA22" s="14">
        <f t="shared" si="17"/>
        <v>1724338219.8745894</v>
      </c>
      <c r="CB22" s="14">
        <f t="shared" si="17"/>
        <v>1800652056.426167</v>
      </c>
      <c r="CC22" s="14">
        <f t="shared" si="17"/>
        <v>1833466614.4130695</v>
      </c>
      <c r="CD22" s="14">
        <f t="shared" si="17"/>
        <v>1727648845.1493056</v>
      </c>
      <c r="CE22" s="14">
        <f t="shared" si="17"/>
        <v>1738742380.0252578</v>
      </c>
      <c r="CF22" s="14">
        <f t="shared" si="17"/>
        <v>1872695656.4597471</v>
      </c>
      <c r="CG22" s="14">
        <f t="shared" si="17"/>
        <v>1873256918.2347875</v>
      </c>
      <c r="CH22" s="14">
        <f t="shared" si="17"/>
        <v>1794162541.0486023</v>
      </c>
      <c r="CI22" s="14">
        <f t="shared" si="17"/>
        <v>1798910176.84711</v>
      </c>
      <c r="CJ22" s="14">
        <f t="shared" si="17"/>
        <v>1866397236.1312835</v>
      </c>
      <c r="CK22" s="14">
        <f t="shared" si="17"/>
        <v>1834924533.542397</v>
      </c>
      <c r="CL22" s="14">
        <f t="shared" si="17"/>
        <v>1759185793.8008695</v>
      </c>
      <c r="CM22" s="14">
        <f t="shared" si="17"/>
        <v>1732595106.6244862</v>
      </c>
      <c r="CN22" s="14">
        <f t="shared" si="17"/>
        <v>1880591922.0580368</v>
      </c>
      <c r="CO22" s="14">
        <f t="shared" si="17"/>
        <v>1879847898.8651664</v>
      </c>
      <c r="CP22" s="14">
        <f t="shared" si="17"/>
        <v>1975702971.6680293</v>
      </c>
      <c r="CQ22" s="14">
        <f t="shared" si="17"/>
        <v>1824299176.1021302</v>
      </c>
      <c r="CR22" s="14">
        <f t="shared" si="17"/>
        <v>1842888926.5368624</v>
      </c>
      <c r="CS22" s="14">
        <f t="shared" si="17"/>
        <v>2024831068.3209581</v>
      </c>
      <c r="CT22" s="14">
        <f t="shared" si="17"/>
        <v>1990902650.2004282</v>
      </c>
      <c r="CU22" s="14">
        <f t="shared" si="17"/>
        <v>2026377245.9297807</v>
      </c>
      <c r="CV22" s="14">
        <f t="shared" si="17"/>
        <v>2014683670.191076</v>
      </c>
      <c r="CW22" s="14">
        <f t="shared" si="17"/>
        <v>1815653327.3437297</v>
      </c>
      <c r="CX22" s="30">
        <f>+SUM(AX22:CW22)</f>
        <v>95170662730.587021</v>
      </c>
    </row>
    <row r="23" spans="1:102" s="15" customFormat="1" x14ac:dyDescent="0.25">
      <c r="E23" s="14">
        <f>+SUM(E22:AW22)</f>
        <v>82859472274.409958</v>
      </c>
    </row>
    <row r="24" spans="1:102" s="15" customFormat="1" x14ac:dyDescent="0.25"/>
    <row r="25" spans="1:102" s="15" customFormat="1" x14ac:dyDescent="0.25">
      <c r="C25" s="14">
        <v>5661</v>
      </c>
      <c r="D25" s="8" t="s">
        <v>27</v>
      </c>
      <c r="E25" s="16">
        <f>+(((C9-E5)*C25)+(E13*E2))/E9</f>
        <v>5570.7156075946023</v>
      </c>
      <c r="F25" s="16">
        <f t="shared" ref="F25:BQ26" si="18">+(((E9-F5)*E25)+(F13*F2))/F9</f>
        <v>5409.4621824712531</v>
      </c>
      <c r="G25" s="16">
        <f t="shared" si="18"/>
        <v>5275.0491743632338</v>
      </c>
      <c r="H25" s="16">
        <f t="shared" si="18"/>
        <v>5275.0491743632338</v>
      </c>
      <c r="I25" s="16">
        <f t="shared" si="18"/>
        <v>5209.5112864608336</v>
      </c>
      <c r="J25" s="16">
        <f t="shared" si="18"/>
        <v>5129.0950446678362</v>
      </c>
      <c r="K25" s="16">
        <f t="shared" si="18"/>
        <v>5129.0950446678362</v>
      </c>
      <c r="L25" s="16">
        <f t="shared" si="18"/>
        <v>5086.1324310413356</v>
      </c>
      <c r="M25" s="16">
        <f t="shared" si="18"/>
        <v>5043.1509212050905</v>
      </c>
      <c r="N25" s="16">
        <f t="shared" si="18"/>
        <v>5000.4580522391343</v>
      </c>
      <c r="O25" s="16">
        <f t="shared" si="18"/>
        <v>4957.9326289181754</v>
      </c>
      <c r="P25" s="16">
        <f t="shared" si="18"/>
        <v>4915.5426502393111</v>
      </c>
      <c r="Q25" s="16">
        <f t="shared" si="18"/>
        <v>4873.4467495014032</v>
      </c>
      <c r="R25" s="16">
        <f t="shared" si="18"/>
        <v>4873.4467495014032</v>
      </c>
      <c r="S25" s="16">
        <f t="shared" si="18"/>
        <v>4873.4467495014032</v>
      </c>
      <c r="T25" s="16">
        <f t="shared" si="18"/>
        <v>5121.2580619574574</v>
      </c>
      <c r="U25" s="16">
        <f t="shared" si="18"/>
        <v>5121.2580619574574</v>
      </c>
      <c r="V25" s="16">
        <f t="shared" si="18"/>
        <v>5121.2580619574574</v>
      </c>
      <c r="W25" s="16">
        <f t="shared" si="18"/>
        <v>5121.2580619574574</v>
      </c>
      <c r="X25" s="16">
        <f t="shared" si="18"/>
        <v>5121.2580619574574</v>
      </c>
      <c r="Y25" s="16">
        <f t="shared" si="18"/>
        <v>5121.2580619574574</v>
      </c>
      <c r="Z25" s="16">
        <f t="shared" si="18"/>
        <v>5121.2580619574574</v>
      </c>
      <c r="AA25" s="16">
        <f t="shared" si="18"/>
        <v>5121.2580619574574</v>
      </c>
      <c r="AB25" s="16">
        <f t="shared" si="18"/>
        <v>5121.2580619574574</v>
      </c>
      <c r="AC25" s="16">
        <f t="shared" si="18"/>
        <v>5121.2580619574574</v>
      </c>
      <c r="AD25" s="16">
        <f t="shared" si="18"/>
        <v>5121.2580619574574</v>
      </c>
      <c r="AE25" s="16">
        <f t="shared" si="18"/>
        <v>5121.2580619574574</v>
      </c>
      <c r="AF25" s="16">
        <f t="shared" si="18"/>
        <v>5121.2580619574574</v>
      </c>
      <c r="AG25" s="16">
        <f t="shared" si="18"/>
        <v>5121.2580619574574</v>
      </c>
      <c r="AH25" s="16">
        <f t="shared" si="18"/>
        <v>5121.2580619574574</v>
      </c>
      <c r="AI25" s="16">
        <f t="shared" si="18"/>
        <v>5121.2580619574574</v>
      </c>
      <c r="AJ25" s="16">
        <f t="shared" si="18"/>
        <v>5121.2580619574574</v>
      </c>
      <c r="AK25" s="16">
        <f t="shared" si="18"/>
        <v>5217.5089608029784</v>
      </c>
      <c r="AL25" s="16">
        <f t="shared" si="18"/>
        <v>5217.5089608029784</v>
      </c>
      <c r="AM25" s="16">
        <f t="shared" si="18"/>
        <v>5217.5089608029784</v>
      </c>
      <c r="AN25" s="16">
        <f t="shared" si="18"/>
        <v>5217.5089608029784</v>
      </c>
      <c r="AO25" s="16">
        <f t="shared" si="18"/>
        <v>5546.9492542564785</v>
      </c>
      <c r="AP25" s="16">
        <f t="shared" si="18"/>
        <v>5592.8995649103899</v>
      </c>
      <c r="AQ25" s="16">
        <f t="shared" si="18"/>
        <v>5680.1529660675496</v>
      </c>
      <c r="AR25" s="16">
        <f t="shared" si="18"/>
        <v>5680.1529660675496</v>
      </c>
      <c r="AS25" s="16">
        <f t="shared" si="18"/>
        <v>5680.1529660675496</v>
      </c>
      <c r="AT25" s="16">
        <f t="shared" si="18"/>
        <v>5727.1231379513029</v>
      </c>
      <c r="AU25" s="16">
        <f t="shared" si="18"/>
        <v>5730.3413875846536</v>
      </c>
      <c r="AV25" s="16">
        <f t="shared" si="18"/>
        <v>5742.0597475914392</v>
      </c>
      <c r="AW25" s="16">
        <f t="shared" si="18"/>
        <v>5745.7947087386974</v>
      </c>
      <c r="AX25" s="16">
        <f t="shared" si="18"/>
        <v>5745.7947087386974</v>
      </c>
      <c r="AY25" s="16">
        <f t="shared" si="18"/>
        <v>5748.7795504411042</v>
      </c>
      <c r="AZ25" s="16">
        <f t="shared" si="18"/>
        <v>5748.7795504411042</v>
      </c>
      <c r="BA25" s="16">
        <f t="shared" si="18"/>
        <v>5748.7795504411042</v>
      </c>
      <c r="BB25" s="16">
        <f t="shared" si="18"/>
        <v>5751.0198423481434</v>
      </c>
      <c r="BC25" s="16">
        <f t="shared" si="18"/>
        <v>5751.0198423481434</v>
      </c>
      <c r="BD25" s="16">
        <f t="shared" si="18"/>
        <v>5751.0198423481434</v>
      </c>
      <c r="BE25" s="16">
        <f t="shared" si="18"/>
        <v>5753.1262055649913</v>
      </c>
      <c r="BF25" s="16">
        <f t="shared" si="18"/>
        <v>5760.0857654030806</v>
      </c>
      <c r="BG25" s="16">
        <f t="shared" si="18"/>
        <v>5760.0857654030806</v>
      </c>
      <c r="BH25" s="16">
        <f t="shared" si="18"/>
        <v>5760.0857654030806</v>
      </c>
      <c r="BI25" s="16">
        <f t="shared" si="18"/>
        <v>5761.0082305963924</v>
      </c>
      <c r="BJ25" s="16">
        <f t="shared" si="18"/>
        <v>5761.0082305963924</v>
      </c>
      <c r="BK25" s="16">
        <f t="shared" si="18"/>
        <v>5761.0082305963915</v>
      </c>
      <c r="BL25" s="16">
        <f t="shared" si="18"/>
        <v>5761.7562792542803</v>
      </c>
      <c r="BM25" s="16">
        <f t="shared" si="18"/>
        <v>5761.7562792542803</v>
      </c>
      <c r="BN25" s="16">
        <f t="shared" si="18"/>
        <v>5761.7562792542803</v>
      </c>
      <c r="BO25" s="16">
        <f t="shared" si="18"/>
        <v>5761.7562792542803</v>
      </c>
      <c r="BP25" s="16">
        <f t="shared" si="18"/>
        <v>5761.7562792542803</v>
      </c>
      <c r="BQ25" s="16">
        <f t="shared" si="18"/>
        <v>5762.3820637969402</v>
      </c>
      <c r="BR25" s="16">
        <f t="shared" ref="BR25:CW26" si="19">+(((BQ9-BR5)*BQ25)+(BR13*BR2))/BR9</f>
        <v>5762.7006074672363</v>
      </c>
      <c r="BS25" s="16">
        <f t="shared" si="19"/>
        <v>5762.7912728097526</v>
      </c>
      <c r="BT25" s="16">
        <f t="shared" si="19"/>
        <v>5767.1893265468789</v>
      </c>
      <c r="BU25" s="16">
        <f t="shared" si="19"/>
        <v>5767.1893265468789</v>
      </c>
      <c r="BV25" s="16">
        <f t="shared" si="19"/>
        <v>5767.1893265468789</v>
      </c>
      <c r="BW25" s="16">
        <f t="shared" si="19"/>
        <v>5767.1893265468789</v>
      </c>
      <c r="BX25" s="16">
        <f t="shared" si="19"/>
        <v>5767.5460016140678</v>
      </c>
      <c r="BY25" s="16">
        <f t="shared" si="19"/>
        <v>5767.5460016140678</v>
      </c>
      <c r="BZ25" s="16">
        <f t="shared" si="19"/>
        <v>5767.6798698336052</v>
      </c>
      <c r="CA25" s="16">
        <f t="shared" si="19"/>
        <v>5767.6798698336052</v>
      </c>
      <c r="CB25" s="16">
        <f t="shared" si="19"/>
        <v>5767.6798698336052</v>
      </c>
      <c r="CC25" s="16">
        <f t="shared" si="19"/>
        <v>5767.6798698336052</v>
      </c>
      <c r="CD25" s="16">
        <f t="shared" si="19"/>
        <v>5767.7943313494716</v>
      </c>
      <c r="CE25" s="16">
        <f t="shared" si="19"/>
        <v>5767.7943313494716</v>
      </c>
      <c r="CF25" s="16">
        <f t="shared" si="19"/>
        <v>5767.7943313494716</v>
      </c>
      <c r="CG25" s="16">
        <f t="shared" si="19"/>
        <v>5767.9077465746286</v>
      </c>
      <c r="CH25" s="16">
        <f t="shared" si="19"/>
        <v>5767.9248105870647</v>
      </c>
      <c r="CI25" s="16">
        <f t="shared" si="19"/>
        <v>5767.9248105870647</v>
      </c>
      <c r="CJ25" s="16">
        <f t="shared" si="19"/>
        <v>5767.9248105870647</v>
      </c>
      <c r="CK25" s="16">
        <f t="shared" si="19"/>
        <v>5767.95665591134</v>
      </c>
      <c r="CL25" s="16">
        <f t="shared" si="19"/>
        <v>5767.95665591134</v>
      </c>
      <c r="CM25" s="16">
        <f t="shared" si="19"/>
        <v>5767.95665591134</v>
      </c>
      <c r="CN25" s="16">
        <f t="shared" si="19"/>
        <v>5767.95665591134</v>
      </c>
      <c r="CO25" s="16">
        <f t="shared" si="19"/>
        <v>5767.9825950970326</v>
      </c>
      <c r="CP25" s="16">
        <f t="shared" si="19"/>
        <v>5767.9862130929623</v>
      </c>
      <c r="CQ25" s="16">
        <f t="shared" si="19"/>
        <v>5767.9930831760075</v>
      </c>
      <c r="CR25" s="16">
        <f t="shared" si="19"/>
        <v>5767.9930831760075</v>
      </c>
      <c r="CS25" s="16">
        <f t="shared" si="19"/>
        <v>5767.9930831760075</v>
      </c>
      <c r="CT25" s="16">
        <f t="shared" si="19"/>
        <v>5767.9967814728907</v>
      </c>
      <c r="CU25" s="16">
        <f t="shared" si="19"/>
        <v>5767.9970348686547</v>
      </c>
      <c r="CV25" s="16">
        <f t="shared" si="19"/>
        <v>5767.9979575387788</v>
      </c>
      <c r="CW25" s="16">
        <f t="shared" si="19"/>
        <v>5767.9982516189284</v>
      </c>
    </row>
    <row r="26" spans="1:102" s="15" customFormat="1" x14ac:dyDescent="0.25">
      <c r="C26" s="14">
        <v>4704</v>
      </c>
      <c r="D26" s="8" t="s">
        <v>28</v>
      </c>
      <c r="E26" s="16">
        <f>+(((C10-E6)*C26)+(E14*E3))/E10</f>
        <v>4767.25</v>
      </c>
      <c r="F26" s="16">
        <f t="shared" si="18"/>
        <v>4743.53125</v>
      </c>
      <c r="G26" s="16">
        <f t="shared" si="18"/>
        <v>4752.42578125</v>
      </c>
      <c r="H26" s="16">
        <f t="shared" si="18"/>
        <v>4749.09033203125</v>
      </c>
      <c r="I26" s="16">
        <f t="shared" si="18"/>
        <v>4750.3411254882813</v>
      </c>
      <c r="J26" s="16">
        <f t="shared" si="18"/>
        <v>4749.8720779418945</v>
      </c>
      <c r="K26" s="16">
        <f t="shared" si="18"/>
        <v>4750.0479707717896</v>
      </c>
      <c r="L26" s="16">
        <f t="shared" si="18"/>
        <v>4749.9820109605789</v>
      </c>
      <c r="M26" s="16">
        <f t="shared" si="18"/>
        <v>4750.0067458897829</v>
      </c>
      <c r="N26" s="16">
        <f t="shared" si="18"/>
        <v>4749.9974702913314</v>
      </c>
      <c r="O26" s="16">
        <f t="shared" si="18"/>
        <v>4750.0009486407507</v>
      </c>
      <c r="P26" s="16">
        <f t="shared" si="18"/>
        <v>4749.9996442597185</v>
      </c>
      <c r="Q26" s="16">
        <f t="shared" si="18"/>
        <v>4750.0001334026056</v>
      </c>
      <c r="R26" s="16">
        <f t="shared" si="18"/>
        <v>4749.9999499740234</v>
      </c>
      <c r="S26" s="16">
        <f t="shared" si="18"/>
        <v>4750.0000187597416</v>
      </c>
      <c r="T26" s="16">
        <f t="shared" si="18"/>
        <v>4749.999986399187</v>
      </c>
      <c r="U26" s="16">
        <f t="shared" si="18"/>
        <v>4750.0000098605897</v>
      </c>
      <c r="V26" s="16">
        <f t="shared" si="18"/>
        <v>4749.9999928510724</v>
      </c>
      <c r="W26" s="16">
        <f t="shared" si="18"/>
        <v>4750.0000051829729</v>
      </c>
      <c r="X26" s="16">
        <f t="shared" si="18"/>
        <v>4749.9999962423444</v>
      </c>
      <c r="Y26" s="16">
        <f t="shared" si="18"/>
        <v>4750.0000027243004</v>
      </c>
      <c r="Z26" s="16">
        <f t="shared" si="18"/>
        <v>4749.9999980248822</v>
      </c>
      <c r="AA26" s="16">
        <f t="shared" si="18"/>
        <v>4750.0000014319603</v>
      </c>
      <c r="AB26" s="16">
        <f t="shared" si="18"/>
        <v>4749.9999989618291</v>
      </c>
      <c r="AC26" s="16">
        <f t="shared" si="18"/>
        <v>4750.0000007526742</v>
      </c>
      <c r="AD26" s="16">
        <f t="shared" si="18"/>
        <v>4749.9999994543114</v>
      </c>
      <c r="AE26" s="16">
        <f t="shared" si="18"/>
        <v>4750.0000003956238</v>
      </c>
      <c r="AF26" s="16">
        <f t="shared" si="18"/>
        <v>4749.9999997131727</v>
      </c>
      <c r="AG26" s="16">
        <f t="shared" si="18"/>
        <v>4750.0000002079496</v>
      </c>
      <c r="AH26" s="16">
        <f t="shared" si="18"/>
        <v>4749.9999998492367</v>
      </c>
      <c r="AI26" s="16">
        <f t="shared" si="18"/>
        <v>4750.000000109304</v>
      </c>
      <c r="AJ26" s="16">
        <f t="shared" si="18"/>
        <v>4749.9999999207548</v>
      </c>
      <c r="AK26" s="16">
        <f t="shared" si="18"/>
        <v>4750.0000000574528</v>
      </c>
      <c r="AL26" s="16">
        <f t="shared" si="18"/>
        <v>4749.9999999583461</v>
      </c>
      <c r="AM26" s="16">
        <f t="shared" si="18"/>
        <v>4750.0000000301989</v>
      </c>
      <c r="AN26" s="16">
        <f t="shared" si="18"/>
        <v>4749.9999999781057</v>
      </c>
      <c r="AO26" s="16">
        <f t="shared" si="18"/>
        <v>4750.0000000158734</v>
      </c>
      <c r="AP26" s="16">
        <f t="shared" si="18"/>
        <v>4749.9999999884913</v>
      </c>
      <c r="AQ26" s="16">
        <f t="shared" si="18"/>
        <v>4750.0000000083437</v>
      </c>
      <c r="AR26" s="16">
        <f t="shared" si="18"/>
        <v>4749.999999993951</v>
      </c>
      <c r="AS26" s="16">
        <f t="shared" si="18"/>
        <v>4750.0000000043856</v>
      </c>
      <c r="AT26" s="16">
        <f t="shared" si="18"/>
        <v>4749.9999999968204</v>
      </c>
      <c r="AU26" s="16">
        <f t="shared" si="18"/>
        <v>4750.0000000023047</v>
      </c>
      <c r="AV26" s="16">
        <f t="shared" si="18"/>
        <v>4749.9999999983293</v>
      </c>
      <c r="AW26" s="16">
        <f t="shared" si="18"/>
        <v>4750.0000000012114</v>
      </c>
      <c r="AX26" s="16">
        <f t="shared" si="18"/>
        <v>4749.9999999991214</v>
      </c>
      <c r="AY26" s="16">
        <f t="shared" si="18"/>
        <v>4750.0000000006376</v>
      </c>
      <c r="AZ26" s="16">
        <f t="shared" si="18"/>
        <v>4749.999999999538</v>
      </c>
      <c r="BA26" s="16">
        <f t="shared" si="18"/>
        <v>4750.0000000003347</v>
      </c>
      <c r="BB26" s="16">
        <f t="shared" si="18"/>
        <v>4749.9999999997572</v>
      </c>
      <c r="BC26" s="16">
        <f t="shared" si="18"/>
        <v>4750.0000000001755</v>
      </c>
      <c r="BD26" s="16">
        <f t="shared" si="18"/>
        <v>4749.9999999998727</v>
      </c>
      <c r="BE26" s="16">
        <f t="shared" si="18"/>
        <v>4750.0000000000928</v>
      </c>
      <c r="BF26" s="16">
        <f t="shared" si="18"/>
        <v>4749.9999999999327</v>
      </c>
      <c r="BG26" s="16">
        <f t="shared" si="18"/>
        <v>4750.0000000000491</v>
      </c>
      <c r="BH26" s="16">
        <f t="shared" si="18"/>
        <v>4749.9999999999645</v>
      </c>
      <c r="BI26" s="16">
        <f t="shared" si="18"/>
        <v>4750.0000000000255</v>
      </c>
      <c r="BJ26" s="16">
        <f t="shared" si="18"/>
        <v>4749.9999999999818</v>
      </c>
      <c r="BK26" s="16">
        <f t="shared" si="18"/>
        <v>4750.0000000000127</v>
      </c>
      <c r="BL26" s="16">
        <f t="shared" si="18"/>
        <v>4749.9999999999909</v>
      </c>
      <c r="BM26" s="16">
        <f t="shared" si="18"/>
        <v>4750.0000000000064</v>
      </c>
      <c r="BN26" s="16">
        <f t="shared" si="18"/>
        <v>4749.9999999999955</v>
      </c>
      <c r="BO26" s="16">
        <f t="shared" si="18"/>
        <v>4750.0000000000036</v>
      </c>
      <c r="BP26" s="16">
        <f t="shared" si="18"/>
        <v>4749.9999999999973</v>
      </c>
      <c r="BQ26" s="16">
        <f t="shared" si="18"/>
        <v>4750.0000000000018</v>
      </c>
      <c r="BR26" s="16">
        <f t="shared" si="19"/>
        <v>4749.9999999999991</v>
      </c>
      <c r="BS26" s="16">
        <f t="shared" si="19"/>
        <v>4750.0000000000009</v>
      </c>
      <c r="BT26" s="16">
        <f t="shared" si="19"/>
        <v>4749.9999999999991</v>
      </c>
      <c r="BU26" s="16">
        <f t="shared" si="19"/>
        <v>4750.0000000000009</v>
      </c>
      <c r="BV26" s="16">
        <f t="shared" si="19"/>
        <v>4749.9999999999991</v>
      </c>
      <c r="BW26" s="16">
        <f t="shared" si="19"/>
        <v>4750.0000000000009</v>
      </c>
      <c r="BX26" s="16">
        <f t="shared" si="19"/>
        <v>4749.9999999999991</v>
      </c>
      <c r="BY26" s="16">
        <f t="shared" si="19"/>
        <v>4750.0000000000009</v>
      </c>
      <c r="BZ26" s="16">
        <f t="shared" si="19"/>
        <v>4749.9999999999991</v>
      </c>
      <c r="CA26" s="16">
        <f t="shared" si="19"/>
        <v>4750.0000000000009</v>
      </c>
      <c r="CB26" s="16">
        <f t="shared" si="19"/>
        <v>4749.9999999999991</v>
      </c>
      <c r="CC26" s="16">
        <f t="shared" si="19"/>
        <v>4750.0000000000009</v>
      </c>
      <c r="CD26" s="16">
        <f t="shared" si="19"/>
        <v>4749.9999999999991</v>
      </c>
      <c r="CE26" s="16">
        <f t="shared" si="19"/>
        <v>4750.0000000000009</v>
      </c>
      <c r="CF26" s="16">
        <f t="shared" si="19"/>
        <v>4749.9999999999991</v>
      </c>
      <c r="CG26" s="16">
        <f t="shared" si="19"/>
        <v>4750.0000000000009</v>
      </c>
      <c r="CH26" s="16">
        <f t="shared" si="19"/>
        <v>4749.9999999999991</v>
      </c>
      <c r="CI26" s="16">
        <f t="shared" si="19"/>
        <v>4750.0000000000009</v>
      </c>
      <c r="CJ26" s="16">
        <f t="shared" si="19"/>
        <v>4749.9999999999991</v>
      </c>
      <c r="CK26" s="16">
        <f t="shared" si="19"/>
        <v>4750.0000000000009</v>
      </c>
      <c r="CL26" s="16">
        <f t="shared" si="19"/>
        <v>4749.9999999999991</v>
      </c>
      <c r="CM26" s="16">
        <f t="shared" si="19"/>
        <v>4750.0000000000009</v>
      </c>
      <c r="CN26" s="16">
        <f t="shared" si="19"/>
        <v>4749.9999999999991</v>
      </c>
      <c r="CO26" s="16">
        <f t="shared" si="19"/>
        <v>4750.0000000000009</v>
      </c>
      <c r="CP26" s="16">
        <f t="shared" si="19"/>
        <v>4749.9999999999991</v>
      </c>
      <c r="CQ26" s="16">
        <f t="shared" si="19"/>
        <v>4750.0000000000009</v>
      </c>
      <c r="CR26" s="16">
        <f t="shared" si="19"/>
        <v>4749.9999999999991</v>
      </c>
      <c r="CS26" s="16">
        <f t="shared" si="19"/>
        <v>4750.0000000000009</v>
      </c>
      <c r="CT26" s="16">
        <f t="shared" si="19"/>
        <v>4749.9999999999991</v>
      </c>
      <c r="CU26" s="16">
        <f t="shared" si="19"/>
        <v>4750.0000000000009</v>
      </c>
      <c r="CV26" s="16">
        <f t="shared" si="19"/>
        <v>4749.9999999999991</v>
      </c>
      <c r="CW26" s="16">
        <f t="shared" si="19"/>
        <v>4750.0000000000009</v>
      </c>
    </row>
    <row r="27" spans="1:102" s="15" customFormat="1" x14ac:dyDescent="0.25"/>
    <row r="28" spans="1:102" s="15" customFormat="1" x14ac:dyDescent="0.25">
      <c r="C28" s="8" t="s">
        <v>98</v>
      </c>
      <c r="E28" s="34">
        <f t="shared" ref="E28:AW28" si="20">+E5/E4</f>
        <v>0.31528964458000358</v>
      </c>
      <c r="F28" s="34">
        <f t="shared" si="20"/>
        <v>0.25598425862551399</v>
      </c>
      <c r="G28" s="34">
        <f t="shared" si="20"/>
        <v>0.24690555766754541</v>
      </c>
      <c r="H28" s="34">
        <f t="shared" si="20"/>
        <v>0.29806146682309137</v>
      </c>
      <c r="I28" s="34">
        <f t="shared" si="20"/>
        <v>0.20893378356865963</v>
      </c>
      <c r="J28" s="34">
        <f t="shared" si="20"/>
        <v>0.22845106838928791</v>
      </c>
      <c r="K28" s="34">
        <f t="shared" si="20"/>
        <v>0.28846830738448176</v>
      </c>
      <c r="L28" s="34">
        <f t="shared" si="20"/>
        <v>0.25869477194300816</v>
      </c>
      <c r="M28" s="34">
        <f t="shared" si="20"/>
        <v>0.25953078479927044</v>
      </c>
      <c r="N28" s="34">
        <f t="shared" si="20"/>
        <v>0.24737748427378475</v>
      </c>
      <c r="O28" s="34">
        <f t="shared" si="20"/>
        <v>0.2525123621022346</v>
      </c>
      <c r="P28" s="34">
        <f t="shared" si="20"/>
        <v>0.25398872645810788</v>
      </c>
      <c r="Q28" s="34">
        <f t="shared" si="20"/>
        <v>0.24890227683995964</v>
      </c>
      <c r="R28" s="34">
        <f t="shared" si="20"/>
        <v>0.24299582935462805</v>
      </c>
      <c r="S28" s="34">
        <f t="shared" si="20"/>
        <v>0.29190869429222166</v>
      </c>
      <c r="T28" s="34">
        <f t="shared" si="20"/>
        <v>8.1298502299855413E-2</v>
      </c>
      <c r="U28" s="34">
        <f t="shared" si="20"/>
        <v>7.0948478831773881E-2</v>
      </c>
      <c r="V28" s="34">
        <f t="shared" si="20"/>
        <v>5.8938812721327546E-2</v>
      </c>
      <c r="W28" s="34">
        <f t="shared" si="20"/>
        <v>0.10164951882858558</v>
      </c>
      <c r="X28" s="34">
        <f t="shared" si="20"/>
        <v>7.0516073517323835E-2</v>
      </c>
      <c r="Y28" s="34">
        <f t="shared" si="20"/>
        <v>9.9953425542926133E-2</v>
      </c>
      <c r="Z28" s="34">
        <f t="shared" si="20"/>
        <v>6.9845712780818303E-2</v>
      </c>
      <c r="AA28" s="34">
        <f t="shared" si="20"/>
        <v>3.550381654659613E-2</v>
      </c>
      <c r="AB28" s="34">
        <f t="shared" si="20"/>
        <v>7.283239410447917E-2</v>
      </c>
      <c r="AC28" s="34">
        <f t="shared" si="20"/>
        <v>8.6889553584560797E-2</v>
      </c>
      <c r="AD28" s="34">
        <f t="shared" si="20"/>
        <v>3.7427962364525676E-2</v>
      </c>
      <c r="AE28" s="34">
        <f t="shared" si="20"/>
        <v>4.3448715805071661E-2</v>
      </c>
      <c r="AF28" s="34">
        <f t="shared" si="20"/>
        <v>0.10291345022424087</v>
      </c>
      <c r="AG28" s="34">
        <f t="shared" si="20"/>
        <v>0.10278531267032742</v>
      </c>
      <c r="AH28" s="34">
        <f t="shared" si="20"/>
        <v>6.8187232474351905E-2</v>
      </c>
      <c r="AI28" s="34">
        <f t="shared" si="20"/>
        <v>7.1296155074381251E-2</v>
      </c>
      <c r="AJ28" s="34">
        <f t="shared" si="20"/>
        <v>0.10028432573736958</v>
      </c>
      <c r="AK28" s="34">
        <f t="shared" si="20"/>
        <v>8.713873587321519E-2</v>
      </c>
      <c r="AL28" s="34">
        <f t="shared" si="20"/>
        <v>5.2926807064906684E-2</v>
      </c>
      <c r="AM28" s="34">
        <f t="shared" si="20"/>
        <v>4.0588575953388328E-2</v>
      </c>
      <c r="AN28" s="34">
        <f t="shared" si="20"/>
        <v>0.10609242211412748</v>
      </c>
      <c r="AO28" s="34">
        <f t="shared" si="20"/>
        <v>0.10538411513227081</v>
      </c>
      <c r="AP28" s="34">
        <f t="shared" si="20"/>
        <v>0.14212326243245613</v>
      </c>
      <c r="AQ28" s="34">
        <f t="shared" si="20"/>
        <v>7.8466510862389857E-2</v>
      </c>
      <c r="AR28" s="34">
        <f t="shared" si="20"/>
        <v>8.7912216793366721E-2</v>
      </c>
      <c r="AS28" s="34">
        <f t="shared" si="20"/>
        <v>0.15964142699071293</v>
      </c>
      <c r="AT28" s="34">
        <f t="shared" si="20"/>
        <v>0.14698957894345982</v>
      </c>
      <c r="AU28" s="34">
        <f t="shared" si="20"/>
        <v>0.15984748005856303</v>
      </c>
      <c r="AV28" s="34">
        <f t="shared" si="20"/>
        <v>0.1555396879238892</v>
      </c>
      <c r="AW28" s="34">
        <f t="shared" si="20"/>
        <v>7.3144177365146779E-2</v>
      </c>
      <c r="AX28" s="34">
        <f>+AVERAGE(E28:AW28)</f>
        <v>0.14596709906040461</v>
      </c>
      <c r="AY28" s="34">
        <f t="shared" ref="AY28:CW29" si="21">+AVERAGE(F28:AX28)</f>
        <v>0.14220437582663573</v>
      </c>
      <c r="AZ28" s="34">
        <f t="shared" si="21"/>
        <v>0.13967593398666067</v>
      </c>
      <c r="BA28" s="34">
        <f t="shared" si="21"/>
        <v>0.13729305346041876</v>
      </c>
      <c r="BB28" s="34">
        <f t="shared" si="21"/>
        <v>0.13372042205235937</v>
      </c>
      <c r="BC28" s="34">
        <f t="shared" si="21"/>
        <v>0.13204901401866381</v>
      </c>
      <c r="BD28" s="34">
        <f t="shared" si="21"/>
        <v>0.12990674614376108</v>
      </c>
      <c r="BE28" s="34">
        <f t="shared" si="21"/>
        <v>0.12638315589396729</v>
      </c>
      <c r="BF28" s="34">
        <f t="shared" si="21"/>
        <v>0.12344289775954416</v>
      </c>
      <c r="BG28" s="34">
        <f t="shared" si="21"/>
        <v>0.12041872249199467</v>
      </c>
      <c r="BH28" s="34">
        <f t="shared" si="21"/>
        <v>0.11759741667462158</v>
      </c>
      <c r="BI28" s="34">
        <f t="shared" si="21"/>
        <v>0.11459930677623016</v>
      </c>
      <c r="BJ28" s="34">
        <f t="shared" si="21"/>
        <v>0.1115017641166329</v>
      </c>
      <c r="BK28" s="34">
        <f t="shared" si="21"/>
        <v>0.10844841938944785</v>
      </c>
      <c r="BL28" s="34">
        <f t="shared" si="21"/>
        <v>0.10545847694577717</v>
      </c>
      <c r="BM28" s="34">
        <f t="shared" si="21"/>
        <v>0.10131513878252289</v>
      </c>
      <c r="BN28" s="34">
        <f t="shared" si="21"/>
        <v>0.10175995292658213</v>
      </c>
      <c r="BO28" s="34">
        <f t="shared" si="21"/>
        <v>0.10244465235091121</v>
      </c>
      <c r="BP28" s="34">
        <f t="shared" si="21"/>
        <v>0.10341144878712417</v>
      </c>
      <c r="BQ28" s="34">
        <f t="shared" si="21"/>
        <v>0.10345060278620281</v>
      </c>
      <c r="BR28" s="34">
        <f t="shared" si="21"/>
        <v>0.10418248121440012</v>
      </c>
      <c r="BS28" s="34">
        <f t="shared" si="21"/>
        <v>0.10427646022932179</v>
      </c>
      <c r="BT28" s="34">
        <f t="shared" si="21"/>
        <v>0.10504158795039964</v>
      </c>
      <c r="BU28" s="34">
        <f t="shared" si="21"/>
        <v>0.10658687175937305</v>
      </c>
      <c r="BV28" s="34">
        <f t="shared" si="21"/>
        <v>0.10733697126281511</v>
      </c>
      <c r="BW28" s="34">
        <f t="shared" si="21"/>
        <v>0.10779135832233187</v>
      </c>
      <c r="BX28" s="34">
        <f t="shared" si="21"/>
        <v>0.10935498934361645</v>
      </c>
      <c r="BY28" s="34">
        <f t="shared" si="21"/>
        <v>0.11081957320002857</v>
      </c>
      <c r="BZ28" s="34">
        <f t="shared" si="21"/>
        <v>0.11099526482171274</v>
      </c>
      <c r="CA28" s="34">
        <f t="shared" si="21"/>
        <v>0.11117770820285465</v>
      </c>
      <c r="CB28" s="34">
        <f t="shared" si="21"/>
        <v>0.11213305210793247</v>
      </c>
      <c r="CC28" s="34">
        <f t="shared" si="21"/>
        <v>0.11304053870867804</v>
      </c>
      <c r="CD28" s="34">
        <f t="shared" si="21"/>
        <v>0.11332401010804045</v>
      </c>
      <c r="CE28" s="34">
        <f t="shared" si="21"/>
        <v>0.11390590509103657</v>
      </c>
      <c r="CF28" s="34">
        <f t="shared" si="21"/>
        <v>0.1152609961582839</v>
      </c>
      <c r="CG28" s="34">
        <f t="shared" si="21"/>
        <v>0.11692038327394824</v>
      </c>
      <c r="CH28" s="34">
        <f t="shared" si="21"/>
        <v>0.11716100463305537</v>
      </c>
      <c r="CI28" s="34">
        <f t="shared" si="21"/>
        <v>0.11742271328862837</v>
      </c>
      <c r="CJ28" s="34">
        <f t="shared" si="21"/>
        <v>0.11687381219654329</v>
      </c>
      <c r="CK28" s="34">
        <f t="shared" si="21"/>
        <v>0.1177273077817467</v>
      </c>
      <c r="CL28" s="34">
        <f t="shared" si="21"/>
        <v>0.11838986535926625</v>
      </c>
      <c r="CM28" s="34">
        <f t="shared" si="21"/>
        <v>0.11747316398967855</v>
      </c>
      <c r="CN28" s="34">
        <f t="shared" si="21"/>
        <v>0.11681724365737231</v>
      </c>
      <c r="CO28" s="34">
        <f t="shared" si="21"/>
        <v>0.11586101618179032</v>
      </c>
      <c r="CP28" s="34">
        <f t="shared" si="21"/>
        <v>0.11497926792085479</v>
      </c>
      <c r="CQ28" s="34">
        <f t="shared" si="21"/>
        <v>0.11590893659987053</v>
      </c>
      <c r="CR28" s="34">
        <f t="shared" si="21"/>
        <v>0.11524097743408088</v>
      </c>
      <c r="CS28" s="34">
        <f t="shared" si="21"/>
        <v>0.11464179080313525</v>
      </c>
      <c r="CT28" s="34">
        <f t="shared" si="21"/>
        <v>0.11408547651016804</v>
      </c>
      <c r="CU28" s="34">
        <f t="shared" si="21"/>
        <v>0.11356975257794025</v>
      </c>
      <c r="CV28" s="34">
        <f t="shared" si="21"/>
        <v>0.11312195992295314</v>
      </c>
      <c r="CW28" s="34">
        <f t="shared" si="21"/>
        <v>0.11270135872082623</v>
      </c>
    </row>
    <row r="29" spans="1:102" s="15" customFormat="1" x14ac:dyDescent="0.25">
      <c r="C29" s="8" t="s">
        <v>99</v>
      </c>
      <c r="E29" s="34">
        <f t="shared" ref="E29:AW29" si="22">1-E28</f>
        <v>0.68471035541999647</v>
      </c>
      <c r="F29" s="34">
        <f t="shared" si="22"/>
        <v>0.74401574137448601</v>
      </c>
      <c r="G29" s="34">
        <f t="shared" si="22"/>
        <v>0.75309444233245459</v>
      </c>
      <c r="H29" s="34">
        <f t="shared" si="22"/>
        <v>0.70193853317690857</v>
      </c>
      <c r="I29" s="34">
        <f t="shared" si="22"/>
        <v>0.79106621643134034</v>
      </c>
      <c r="J29" s="34">
        <f t="shared" si="22"/>
        <v>0.77154893161071203</v>
      </c>
      <c r="K29" s="34">
        <f t="shared" si="22"/>
        <v>0.71153169261551819</v>
      </c>
      <c r="L29" s="34">
        <f t="shared" si="22"/>
        <v>0.74130522805699184</v>
      </c>
      <c r="M29" s="34">
        <f t="shared" si="22"/>
        <v>0.7404692152007295</v>
      </c>
      <c r="N29" s="34">
        <f t="shared" si="22"/>
        <v>0.75262251572621519</v>
      </c>
      <c r="O29" s="34">
        <f t="shared" si="22"/>
        <v>0.7474876378977654</v>
      </c>
      <c r="P29" s="34">
        <f t="shared" si="22"/>
        <v>0.74601127354189212</v>
      </c>
      <c r="Q29" s="34">
        <f t="shared" si="22"/>
        <v>0.75109772316004042</v>
      </c>
      <c r="R29" s="34">
        <f t="shared" si="22"/>
        <v>0.75700417064537195</v>
      </c>
      <c r="S29" s="34">
        <f t="shared" si="22"/>
        <v>0.70809130570777834</v>
      </c>
      <c r="T29" s="34">
        <f t="shared" si="22"/>
        <v>0.91870149770014464</v>
      </c>
      <c r="U29" s="34">
        <f t="shared" si="22"/>
        <v>0.92905152116822609</v>
      </c>
      <c r="V29" s="34">
        <f t="shared" si="22"/>
        <v>0.9410611872786725</v>
      </c>
      <c r="W29" s="34">
        <f t="shared" si="22"/>
        <v>0.89835048117141447</v>
      </c>
      <c r="X29" s="34">
        <f t="shared" si="22"/>
        <v>0.92948392648267619</v>
      </c>
      <c r="Y29" s="34">
        <f t="shared" si="22"/>
        <v>0.90004657445707381</v>
      </c>
      <c r="Z29" s="34">
        <f t="shared" si="22"/>
        <v>0.9301542872191817</v>
      </c>
      <c r="AA29" s="34">
        <f t="shared" si="22"/>
        <v>0.96449618345340382</v>
      </c>
      <c r="AB29" s="34">
        <f t="shared" si="22"/>
        <v>0.92716760589552083</v>
      </c>
      <c r="AC29" s="34">
        <f t="shared" si="22"/>
        <v>0.91311044641543915</v>
      </c>
      <c r="AD29" s="34">
        <f t="shared" si="22"/>
        <v>0.96257203763547428</v>
      </c>
      <c r="AE29" s="34">
        <f t="shared" si="22"/>
        <v>0.9565512841949283</v>
      </c>
      <c r="AF29" s="34">
        <f t="shared" si="22"/>
        <v>0.89708654977575919</v>
      </c>
      <c r="AG29" s="34">
        <f t="shared" si="22"/>
        <v>0.89721468732967258</v>
      </c>
      <c r="AH29" s="34">
        <f t="shared" si="22"/>
        <v>0.93181276752564812</v>
      </c>
      <c r="AI29" s="34">
        <f t="shared" si="22"/>
        <v>0.92870384492561875</v>
      </c>
      <c r="AJ29" s="34">
        <f t="shared" si="22"/>
        <v>0.89971567426263044</v>
      </c>
      <c r="AK29" s="34">
        <f t="shared" si="22"/>
        <v>0.91286126412678481</v>
      </c>
      <c r="AL29" s="34">
        <f t="shared" si="22"/>
        <v>0.94707319293509329</v>
      </c>
      <c r="AM29" s="34">
        <f t="shared" si="22"/>
        <v>0.95941142404661162</v>
      </c>
      <c r="AN29" s="34">
        <f t="shared" si="22"/>
        <v>0.8939075778858725</v>
      </c>
      <c r="AO29" s="34">
        <f t="shared" si="22"/>
        <v>0.89461588486772925</v>
      </c>
      <c r="AP29" s="34">
        <f t="shared" si="22"/>
        <v>0.8578767375675439</v>
      </c>
      <c r="AQ29" s="34">
        <f t="shared" si="22"/>
        <v>0.92153348913761013</v>
      </c>
      <c r="AR29" s="34">
        <f t="shared" si="22"/>
        <v>0.91208778320663331</v>
      </c>
      <c r="AS29" s="34">
        <f t="shared" si="22"/>
        <v>0.84035857300928707</v>
      </c>
      <c r="AT29" s="34">
        <f t="shared" si="22"/>
        <v>0.85301042105654012</v>
      </c>
      <c r="AU29" s="34">
        <f t="shared" si="22"/>
        <v>0.84015251994143703</v>
      </c>
      <c r="AV29" s="34">
        <f t="shared" si="22"/>
        <v>0.84446031207611083</v>
      </c>
      <c r="AW29" s="34">
        <f t="shared" si="22"/>
        <v>0.92685582263485322</v>
      </c>
      <c r="AX29" s="34">
        <f>+AVERAGE(E29:AW29)</f>
        <v>0.85403290093959516</v>
      </c>
      <c r="AY29" s="34">
        <f t="shared" si="21"/>
        <v>0.85779562417336408</v>
      </c>
      <c r="AZ29" s="34">
        <f t="shared" si="21"/>
        <v>0.86032406601333911</v>
      </c>
      <c r="BA29" s="34">
        <f t="shared" si="21"/>
        <v>0.86270694653958102</v>
      </c>
      <c r="BB29" s="34">
        <f t="shared" si="21"/>
        <v>0.86627957794764054</v>
      </c>
      <c r="BC29" s="34">
        <f t="shared" si="21"/>
        <v>0.86795098598133613</v>
      </c>
      <c r="BD29" s="34">
        <f t="shared" si="21"/>
        <v>0.87009325385623904</v>
      </c>
      <c r="BE29" s="34">
        <f t="shared" si="21"/>
        <v>0.87361684410603302</v>
      </c>
      <c r="BF29" s="34">
        <f t="shared" si="21"/>
        <v>0.87655710224045613</v>
      </c>
      <c r="BG29" s="34">
        <f t="shared" si="21"/>
        <v>0.87958127750800541</v>
      </c>
      <c r="BH29" s="34">
        <f t="shared" si="21"/>
        <v>0.88240258332537846</v>
      </c>
      <c r="BI29" s="34">
        <f t="shared" si="21"/>
        <v>0.88540069322377002</v>
      </c>
      <c r="BJ29" s="34">
        <f t="shared" si="21"/>
        <v>0.88849823588336718</v>
      </c>
      <c r="BK29" s="34">
        <f t="shared" si="21"/>
        <v>0.8915515806105524</v>
      </c>
      <c r="BL29" s="34">
        <f t="shared" si="21"/>
        <v>0.89454152305422308</v>
      </c>
      <c r="BM29" s="34">
        <f t="shared" si="21"/>
        <v>0.89868486121747715</v>
      </c>
      <c r="BN29" s="34">
        <f t="shared" si="21"/>
        <v>0.89824004707341787</v>
      </c>
      <c r="BO29" s="34">
        <f t="shared" si="21"/>
        <v>0.89755534764908873</v>
      </c>
      <c r="BP29" s="34">
        <f t="shared" si="21"/>
        <v>0.89658855121287562</v>
      </c>
      <c r="BQ29" s="34">
        <f t="shared" si="21"/>
        <v>0.89654939721379701</v>
      </c>
      <c r="BR29" s="34">
        <f t="shared" si="21"/>
        <v>0.89581751878559968</v>
      </c>
      <c r="BS29" s="34">
        <f t="shared" si="21"/>
        <v>0.89572353977067809</v>
      </c>
      <c r="BT29" s="34">
        <f t="shared" si="21"/>
        <v>0.89495841204960014</v>
      </c>
      <c r="BU29" s="34">
        <f t="shared" si="21"/>
        <v>0.8934131282406268</v>
      </c>
      <c r="BV29" s="34">
        <f t="shared" si="21"/>
        <v>0.89266302873718451</v>
      </c>
      <c r="BW29" s="34">
        <f t="shared" si="21"/>
        <v>0.89220864167766778</v>
      </c>
      <c r="BX29" s="34">
        <f t="shared" si="21"/>
        <v>0.89064501065638324</v>
      </c>
      <c r="BY29" s="34">
        <f t="shared" si="21"/>
        <v>0.88918042679997122</v>
      </c>
      <c r="BZ29" s="34">
        <f t="shared" si="21"/>
        <v>0.88900473517828704</v>
      </c>
      <c r="CA29" s="34">
        <f t="shared" si="21"/>
        <v>0.88882229179714523</v>
      </c>
      <c r="CB29" s="34">
        <f t="shared" si="21"/>
        <v>0.88786694789206755</v>
      </c>
      <c r="CC29" s="34">
        <f t="shared" si="21"/>
        <v>0.88695946129132186</v>
      </c>
      <c r="CD29" s="34">
        <f t="shared" si="21"/>
        <v>0.8866759898919595</v>
      </c>
      <c r="CE29" s="34">
        <f t="shared" si="21"/>
        <v>0.88609409490896351</v>
      </c>
      <c r="CF29" s="34">
        <f t="shared" si="21"/>
        <v>0.88473900384171611</v>
      </c>
      <c r="CG29" s="34">
        <f t="shared" si="21"/>
        <v>0.88307961672605195</v>
      </c>
      <c r="CH29" s="34">
        <f t="shared" si="21"/>
        <v>0.88283899536694466</v>
      </c>
      <c r="CI29" s="34">
        <f t="shared" si="21"/>
        <v>0.88257728671137159</v>
      </c>
      <c r="CJ29" s="34">
        <f t="shared" si="21"/>
        <v>0.88312618780345675</v>
      </c>
      <c r="CK29" s="34">
        <f t="shared" si="21"/>
        <v>0.88227269221825311</v>
      </c>
      <c r="CL29" s="34">
        <f t="shared" si="21"/>
        <v>0.88161013464073368</v>
      </c>
      <c r="CM29" s="34">
        <f t="shared" si="21"/>
        <v>0.88252683601032134</v>
      </c>
      <c r="CN29" s="34">
        <f t="shared" si="21"/>
        <v>0.88318275634262744</v>
      </c>
      <c r="CO29" s="34">
        <f t="shared" si="21"/>
        <v>0.88413898381820955</v>
      </c>
      <c r="CP29" s="34">
        <f t="shared" si="21"/>
        <v>0.88502073207914522</v>
      </c>
      <c r="CQ29" s="34">
        <f t="shared" si="21"/>
        <v>0.88409106340012944</v>
      </c>
      <c r="CR29" s="34">
        <f t="shared" si="21"/>
        <v>0.8847590225659191</v>
      </c>
      <c r="CS29" s="34">
        <f t="shared" si="21"/>
        <v>0.8853582091968647</v>
      </c>
      <c r="CT29" s="34">
        <f t="shared" si="21"/>
        <v>0.88591452348983191</v>
      </c>
      <c r="CU29" s="34">
        <f t="shared" si="21"/>
        <v>0.88643024742205967</v>
      </c>
      <c r="CV29" s="34">
        <f t="shared" si="21"/>
        <v>0.88687804007704696</v>
      </c>
      <c r="CW29" s="34">
        <f t="shared" si="21"/>
        <v>0.88729864127917402</v>
      </c>
    </row>
    <row r="31" spans="1:102" x14ac:dyDescent="0.25">
      <c r="E31" s="30">
        <f>+E18</f>
        <v>6999739389.2918262</v>
      </c>
      <c r="F31" s="15"/>
      <c r="G31" s="15"/>
      <c r="H31" s="15"/>
      <c r="I31" s="15"/>
      <c r="J31" s="30">
        <f>+J18</f>
        <v>6518962643.968194</v>
      </c>
      <c r="K31" s="15"/>
      <c r="L31" s="15"/>
      <c r="M31" s="15"/>
      <c r="N31" s="30">
        <f>+N18</f>
        <v>5128040574.5194292</v>
      </c>
      <c r="O31" s="15"/>
      <c r="P31" s="15"/>
      <c r="Q31" s="15"/>
      <c r="R31" s="15"/>
      <c r="S31" s="30">
        <f>+S18</f>
        <v>3387856971.0529432</v>
      </c>
      <c r="T31" s="15"/>
      <c r="U31" s="15"/>
      <c r="V31" s="15"/>
      <c r="W31" s="30">
        <f>+W18</f>
        <v>3831664655.0690155</v>
      </c>
      <c r="X31" s="15"/>
      <c r="Y31" s="15"/>
      <c r="Z31" s="15"/>
      <c r="AA31" s="30">
        <f>+AA18</f>
        <v>3303698166.4368758</v>
      </c>
      <c r="AB31" s="15"/>
      <c r="AC31" s="15"/>
      <c r="AD31" s="15"/>
      <c r="AE31" s="15"/>
      <c r="AF31" s="30">
        <f>+AF18</f>
        <v>2645134461.1572337</v>
      </c>
      <c r="AG31" s="15"/>
      <c r="AH31" s="15"/>
      <c r="AI31" s="15"/>
      <c r="AJ31" s="30">
        <f>+AJ18</f>
        <v>1980859319.734035</v>
      </c>
      <c r="AK31" s="15"/>
      <c r="AL31" s="15"/>
      <c r="AM31" s="15"/>
      <c r="AN31" s="30">
        <f>+AN18</f>
        <v>1591611055.184212</v>
      </c>
      <c r="AO31" s="15"/>
      <c r="AP31" s="15"/>
      <c r="AQ31" s="15"/>
      <c r="AR31" s="15"/>
      <c r="AS31" s="30">
        <f>+AS18</f>
        <v>2169903622.7291317</v>
      </c>
      <c r="AT31" s="15"/>
      <c r="AU31" s="15"/>
      <c r="AV31" s="15"/>
      <c r="AW31" s="30">
        <f>+AW18</f>
        <v>2984261562.3075666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I33"/>
  <sheetViews>
    <sheetView showGridLines="0" workbookViewId="0">
      <selection activeCell="C10" sqref="C10"/>
    </sheetView>
  </sheetViews>
  <sheetFormatPr baseColWidth="10" defaultRowHeight="15" x14ac:dyDescent="0.25"/>
  <cols>
    <col min="1" max="1" width="29.5703125" style="15" bestFit="1" customWidth="1"/>
    <col min="2" max="2" width="16.7109375" style="15" bestFit="1" customWidth="1"/>
    <col min="3" max="5" width="17.7109375" style="15" bestFit="1" customWidth="1"/>
    <col min="6" max="6" width="16.7109375" style="15" bestFit="1" customWidth="1"/>
    <col min="7" max="7" width="17.7109375" style="15" bestFit="1" customWidth="1"/>
    <col min="8" max="8" width="14" bestFit="1" customWidth="1"/>
    <col min="9" max="9" width="16.7109375" bestFit="1" customWidth="1"/>
  </cols>
  <sheetData>
    <row r="1" spans="1:9" ht="18.75" x14ac:dyDescent="0.3">
      <c r="A1" s="22" t="s">
        <v>81</v>
      </c>
      <c r="B1" s="21" t="s">
        <v>34</v>
      </c>
      <c r="C1" s="21" t="s">
        <v>39</v>
      </c>
      <c r="D1" s="21" t="s">
        <v>52</v>
      </c>
      <c r="E1" s="21" t="s">
        <v>65</v>
      </c>
      <c r="F1" s="21" t="s">
        <v>78</v>
      </c>
      <c r="I1" s="21">
        <v>2024</v>
      </c>
    </row>
    <row r="2" spans="1:9" x14ac:dyDescent="0.25">
      <c r="A2" s="23" t="s">
        <v>26</v>
      </c>
      <c r="B2" s="9">
        <f>+B3+B4</f>
        <v>401629.67862712836</v>
      </c>
      <c r="C2" s="9">
        <f t="shared" ref="C2:F2" si="0">+C3+C4</f>
        <v>2232235.7121712361</v>
      </c>
      <c r="D2" s="9">
        <f t="shared" si="0"/>
        <v>4846052.7791850157</v>
      </c>
      <c r="E2" s="9">
        <f t="shared" si="0"/>
        <v>4846396.6162008084</v>
      </c>
      <c r="F2" s="9">
        <f t="shared" si="0"/>
        <v>5034579.0681997407</v>
      </c>
      <c r="I2" s="9">
        <f t="shared" ref="I2" si="1">+I3+I4</f>
        <v>19577990.051126711</v>
      </c>
    </row>
    <row r="3" spans="1:9" x14ac:dyDescent="0.25">
      <c r="A3" s="23" t="s">
        <v>21</v>
      </c>
      <c r="B3" s="11">
        <f>+HLOOKUP(B1,Baseline!$C$1:$AU$22,5,0)</f>
        <v>126629.67862712836</v>
      </c>
      <c r="C3" s="9">
        <f>+SUM(Baseline!C$5:H$5)</f>
        <v>582235.71217123605</v>
      </c>
      <c r="D3" s="9">
        <f>+SUM(Baseline!I$5:U$5)</f>
        <v>1271052.7791850159</v>
      </c>
      <c r="E3" s="9">
        <f>+SUM(Baseline!V$5:AH$5)</f>
        <v>1271396.6162008089</v>
      </c>
      <c r="F3" s="9">
        <f>+SUM(Baseline!AI$5:AU$5)</f>
        <v>1459579.0681997407</v>
      </c>
      <c r="I3" s="9">
        <f>+SUM(Baseline!AV5:CU5)</f>
        <v>5276612.0511267129</v>
      </c>
    </row>
    <row r="4" spans="1:9" x14ac:dyDescent="0.25">
      <c r="A4" s="23" t="s">
        <v>22</v>
      </c>
      <c r="B4" s="9">
        <f>+HLOOKUP(B1,Baseline!$C$1:$AU$22,6,0)</f>
        <v>275000</v>
      </c>
      <c r="C4" s="9">
        <f>+SUM(Baseline!C$6:H$6)</f>
        <v>1650000</v>
      </c>
      <c r="D4" s="9">
        <f>+SUM(Baseline!I$6:U$6)</f>
        <v>3575000</v>
      </c>
      <c r="E4" s="9">
        <f>+SUM(Baseline!V$6:AH$6)</f>
        <v>3575000</v>
      </c>
      <c r="F4" s="9">
        <f>+SUM(Baseline!AI$6:AU$6)</f>
        <v>3575000</v>
      </c>
      <c r="I4" s="9">
        <f>+SUM(Baseline!AV6:CU6)</f>
        <v>14301378</v>
      </c>
    </row>
    <row r="5" spans="1:9" x14ac:dyDescent="0.25">
      <c r="A5" s="23" t="s">
        <v>25</v>
      </c>
      <c r="B5" s="9">
        <f>+HLOOKUP(B1,Baseline!$C$1:$AU$22,11,0)</f>
        <v>1285370.3213728718</v>
      </c>
      <c r="C5" s="9">
        <f>+HLOOKUP(C1,Baseline!$C$1:$AU$22,11,0)</f>
        <v>1285764.2878287639</v>
      </c>
      <c r="D5" s="9">
        <f>+HLOOKUP(D1,Baseline!$C$1:$AU$22,11,0)</f>
        <v>640607.23497631727</v>
      </c>
      <c r="E5" s="9">
        <f>+HLOOKUP(E1,Baseline!$C$1:$AU$22,11,0)</f>
        <v>670458.4479765686</v>
      </c>
      <c r="F5" s="9">
        <f>+HLOOKUP(F1,Baseline!$C$1:$AU$22,11,0)</f>
        <v>904043.55105368537</v>
      </c>
      <c r="I5" s="9">
        <f>+Baseline!CU11</f>
        <v>903789.55105368537</v>
      </c>
    </row>
    <row r="6" spans="1:9" x14ac:dyDescent="0.25">
      <c r="A6" s="23" t="s">
        <v>79</v>
      </c>
      <c r="B6" s="10">
        <f>+HLOOKUP(B1,Baseline!$C$1:$AU$22,18,0)</f>
        <v>6999739389.2918262</v>
      </c>
      <c r="C6" s="29">
        <f>+HLOOKUP(C1,Baseline!$C$1:$AU$22,18,0)</f>
        <v>6518962643.968194</v>
      </c>
      <c r="D6" s="29">
        <f>+HLOOKUP(D1,Baseline!$C$1:$AU$22,18,0)</f>
        <v>3301924477.5730648</v>
      </c>
      <c r="E6" s="29">
        <f>+HLOOKUP(E1,Baseline!$C$1:$AU$22,18,0)</f>
        <v>3653892218.1179943</v>
      </c>
      <c r="F6" s="29">
        <f>+HLOOKUP(F1,Baseline!$C$1:$AU$22,18,0)</f>
        <v>5010458571.8081341</v>
      </c>
      <c r="I6" s="51">
        <f>+Baseline!CU18</f>
        <v>5009458125.5639982</v>
      </c>
    </row>
    <row r="7" spans="1:9" x14ac:dyDescent="0.25">
      <c r="A7" s="41" t="s">
        <v>106</v>
      </c>
      <c r="B7" s="29">
        <f>+HLOOKUP(B1,Baseline!$C$1:$AU$22,19,0)</f>
        <v>15271852.261902729</v>
      </c>
      <c r="C7" s="29">
        <f>+SUM(Baseline!C$19:H$19)</f>
        <v>89366303.612416863</v>
      </c>
      <c r="D7" s="29">
        <f>+SUM(Baseline!I$19:U$19)</f>
        <v>125713251.29235123</v>
      </c>
      <c r="E7" s="29">
        <f>+SUM(Baseline!V$19:AH$19)</f>
        <v>105854171.00857805</v>
      </c>
      <c r="F7" s="29">
        <f>+SUM(Baseline!AI$19:AU$19)</f>
        <v>120402415.95925795</v>
      </c>
      <c r="G7" s="29">
        <f>+SUM(B7:F7)</f>
        <v>456607994.13450682</v>
      </c>
      <c r="I7" s="51">
        <f>+SUM(Baseline!AV19:CU19)</f>
        <v>452188824.12874347</v>
      </c>
    </row>
    <row r="8" spans="1:9" x14ac:dyDescent="0.25">
      <c r="A8" s="41" t="s">
        <v>107</v>
      </c>
      <c r="B8" s="10">
        <f>+HLOOKUP(B1,Baseline!$C$1:$AU$22,21,0)</f>
        <v>6331483.9313564179</v>
      </c>
      <c r="C8" s="10">
        <f>+SUM(Baseline!C$22:H$22)</f>
        <v>11261672738.103056</v>
      </c>
      <c r="D8" s="10">
        <f>+SUM(Baseline!I$22:U$22)</f>
        <v>23717072363.400723</v>
      </c>
      <c r="E8" s="10">
        <f>+SUM(Baseline!V$22:AH$22)</f>
        <v>24346465126.751438</v>
      </c>
      <c r="F8" s="10">
        <f>+SUM(Baseline!AI$22:AU$22)</f>
        <v>25598195468.670341</v>
      </c>
      <c r="G8" s="10">
        <f>+SUM(B8:F8)</f>
        <v>84929737180.856903</v>
      </c>
      <c r="I8" s="51">
        <f>+SUM(Baseline!AV22:CU22)</f>
        <v>99144499350.731705</v>
      </c>
    </row>
    <row r="10" spans="1:9" ht="18.75" x14ac:dyDescent="0.3">
      <c r="A10" s="22" t="s">
        <v>82</v>
      </c>
      <c r="B10" s="21" t="s">
        <v>34</v>
      </c>
      <c r="C10" s="21" t="s">
        <v>39</v>
      </c>
      <c r="D10" s="21" t="s">
        <v>52</v>
      </c>
      <c r="E10" s="21" t="s">
        <v>65</v>
      </c>
      <c r="F10" s="21" t="s">
        <v>78</v>
      </c>
      <c r="I10" s="21">
        <v>2024</v>
      </c>
    </row>
    <row r="11" spans="1:9" x14ac:dyDescent="0.25">
      <c r="A11" s="23" t="s">
        <v>26</v>
      </c>
      <c r="B11" s="9">
        <f>+B12+B13</f>
        <v>401629.67862712836</v>
      </c>
      <c r="C11" s="9">
        <f t="shared" ref="C11:F11" si="2">+C12+C13</f>
        <v>2232235.7121712361</v>
      </c>
      <c r="D11" s="9">
        <f t="shared" si="2"/>
        <v>4846052.7791850157</v>
      </c>
      <c r="E11" s="9">
        <f t="shared" si="2"/>
        <v>4846396.6162008084</v>
      </c>
      <c r="F11" s="9">
        <f t="shared" si="2"/>
        <v>5034579.0681997407</v>
      </c>
      <c r="I11" s="9">
        <f t="shared" ref="I11" si="3">+I12+I13</f>
        <v>19577990.051126711</v>
      </c>
    </row>
    <row r="12" spans="1:9" x14ac:dyDescent="0.25">
      <c r="A12" s="23" t="s">
        <v>21</v>
      </c>
      <c r="B12" s="11">
        <f>+HLOOKUP(B10,'Máx Nacional Copia2'!$E$1:$AW$22,5,0)</f>
        <v>126629.67862712836</v>
      </c>
      <c r="C12" s="9">
        <f>+SUM(Baseline!C$5:H$5)</f>
        <v>582235.71217123605</v>
      </c>
      <c r="D12" s="9">
        <f>+SUM(Baseline!I$5:U$5)</f>
        <v>1271052.7791850159</v>
      </c>
      <c r="E12" s="9">
        <f>+SUM(Baseline!V$5:AH$5)</f>
        <v>1271396.6162008089</v>
      </c>
      <c r="F12" s="9">
        <f>+SUM(Baseline!AI$5:AU$5)</f>
        <v>1459579.0681997407</v>
      </c>
      <c r="I12" s="9">
        <f>+SUM('Máx Nacional Copia2'!AX5:CW5)</f>
        <v>1637990.0511267106</v>
      </c>
    </row>
    <row r="13" spans="1:9" x14ac:dyDescent="0.25">
      <c r="A13" s="23" t="s">
        <v>22</v>
      </c>
      <c r="B13" s="9">
        <f>+HLOOKUP(B10,'Máx Nacional Copia2'!$E$1:$AW$22,6,0)</f>
        <v>275000</v>
      </c>
      <c r="C13" s="9">
        <f>+SUM(Baseline!C$6:H$6)</f>
        <v>1650000</v>
      </c>
      <c r="D13" s="9">
        <f>+SUM(Baseline!I$6:U$6)</f>
        <v>3575000</v>
      </c>
      <c r="E13" s="9">
        <f>+SUM(Baseline!V$6:AH$6)</f>
        <v>3575000</v>
      </c>
      <c r="F13" s="9">
        <f>+SUM(Baseline!AI$6:AU$6)</f>
        <v>3575000</v>
      </c>
      <c r="I13" s="9">
        <f>+SUM('Máx Nacional Copia2'!AX6:CW6)</f>
        <v>17940000</v>
      </c>
    </row>
    <row r="14" spans="1:9" x14ac:dyDescent="0.25">
      <c r="A14" s="23" t="s">
        <v>25</v>
      </c>
      <c r="B14" s="9">
        <f>+HLOOKUP(B10,'Máx Nacional Copia2'!$E$1:$AW$22,11,0)</f>
        <v>1285370.3213728718</v>
      </c>
      <c r="C14" s="9">
        <f>+HLOOKUP(C10,'Máx Nacional Copia2'!$E$1:$AW$22,11,0)</f>
        <v>1285764.2878287639</v>
      </c>
      <c r="D14" s="9">
        <f>+HLOOKUP(D10,'Máx Nacional Copia2'!$E$1:$AW$22,11,0)</f>
        <v>762686.86700997548</v>
      </c>
      <c r="E14" s="9">
        <f>+HLOOKUP(E10,'Máx Nacional Copia2'!$E$1:$AW$22,11,0)</f>
        <v>401290.25080916676</v>
      </c>
      <c r="F14" s="9">
        <f>+HLOOKUP(F10,'Máx Nacional Copia2'!$E$1:$AW$22,11,0)</f>
        <v>554043.55105368537</v>
      </c>
      <c r="I14" s="9">
        <f>+'Máx Nacional Copia2'!CW11</f>
        <v>554043.55105368537</v>
      </c>
    </row>
    <row r="15" spans="1:9" x14ac:dyDescent="0.25">
      <c r="A15" s="23" t="s">
        <v>79</v>
      </c>
      <c r="B15" s="29">
        <f>+HLOOKUP(B10,'Máx Nacional Copia2'!$E$1:$AW$22,18,0)</f>
        <v>6999739389.2918262</v>
      </c>
      <c r="C15" s="29">
        <f>+HLOOKUP(C10,'Máx Nacional Copia2'!$E$1:$AW$22,18,0)</f>
        <v>6518962643.968194</v>
      </c>
      <c r="D15" s="29">
        <f>+HLOOKUP(D10,'Máx Nacional Copia2'!$E$1:$AW$22,18,0)</f>
        <v>3831664655.0690155</v>
      </c>
      <c r="E15" s="29">
        <f>+HLOOKUP(E10,'Máx Nacional Copia2'!$E$1:$AW$22,18,0)</f>
        <v>1980859319.734035</v>
      </c>
      <c r="F15" s="29">
        <f>+HLOOKUP(F10,'Máx Nacional Copia2'!$E$1:$AW$22,18,0)</f>
        <v>2984261562.3075666</v>
      </c>
      <c r="I15" s="51">
        <f>+'Máx Nacional Copia2'!CW18</f>
        <v>2992122583.4746141</v>
      </c>
    </row>
    <row r="16" spans="1:9" x14ac:dyDescent="0.25">
      <c r="A16" s="41" t="s">
        <v>106</v>
      </c>
      <c r="B16" s="26">
        <f>+HLOOKUP(B1,'Máx Nacional Copia2'!$E$1:$AW$22,19,0)</f>
        <v>15271852.261902729</v>
      </c>
      <c r="C16" s="29">
        <f>+SUM('Máx Nacional Copia2'!E$19:J$19)</f>
        <v>89366303.612416863</v>
      </c>
      <c r="D16" s="29">
        <f>+SUM('Máx Nacional Copia2'!K$19:W$19)</f>
        <v>129984494.66405897</v>
      </c>
      <c r="E16" s="29">
        <f>+SUM('Máx Nacional Copia2'!X$19:AJ$19)</f>
        <v>81530733.928691387</v>
      </c>
      <c r="F16" s="29">
        <f>+SUM('Máx Nacional Copia2'!AK$19:AW$19)</f>
        <v>65660824.238027431</v>
      </c>
      <c r="G16" s="29">
        <f>+SUM(B16:F16)</f>
        <v>381814208.70509744</v>
      </c>
      <c r="I16" s="51">
        <f>+SUM('Máx Nacional Copia2'!AX19:CW19)</f>
        <v>247849225.0067969</v>
      </c>
    </row>
    <row r="17" spans="1:9" x14ac:dyDescent="0.25">
      <c r="A17" s="41" t="s">
        <v>107</v>
      </c>
      <c r="B17" s="10">
        <f>+HLOOKUP(B10,'Máx Nacional Copia2'!$E$1:$AW$22,21,0)</f>
        <v>6331483.9313564179</v>
      </c>
      <c r="C17" s="10">
        <f>+SUM('Máx Nacional Copia2'!E$22:J$22)</f>
        <v>11261672738.103056</v>
      </c>
      <c r="D17" s="10">
        <f>+SUM('Máx Nacional Copia2'!K$22:W$22)</f>
        <v>23666639158.417912</v>
      </c>
      <c r="E17" s="10">
        <f>+SUM('Máx Nacional Copia2'!X$22:AJ$22)</f>
        <v>23426603044.370029</v>
      </c>
      <c r="F17" s="10">
        <f>+SUM('Máx Nacional Copia2'!AK$22:AW$22)</f>
        <v>24504557333.518944</v>
      </c>
      <c r="G17" s="10">
        <f>+SUM(B17:F17)</f>
        <v>82865803758.341309</v>
      </c>
      <c r="I17" s="51">
        <f>+SUM('Máx Nacional Copia2'!AX22:CW22)</f>
        <v>95170662730.587021</v>
      </c>
    </row>
    <row r="18" spans="1:9" x14ac:dyDescent="0.25">
      <c r="F18" s="40"/>
    </row>
    <row r="19" spans="1:9" ht="18.75" x14ac:dyDescent="0.3">
      <c r="A19" s="27" t="s">
        <v>96</v>
      </c>
      <c r="B19" s="65" t="str">
        <f>+IF(G8&gt;G17,A10,A1)</f>
        <v>Escenario Máx Nacional</v>
      </c>
      <c r="C19" s="65"/>
      <c r="I19" s="53">
        <f>+I8-I17</f>
        <v>3973836620.1446838</v>
      </c>
    </row>
    <row r="20" spans="1:9" x14ac:dyDescent="0.25">
      <c r="A20" s="19" t="s">
        <v>95</v>
      </c>
      <c r="B20" s="66">
        <f>+G8-G17</f>
        <v>2063933422.5155945</v>
      </c>
      <c r="C20" s="66"/>
    </row>
    <row r="22" spans="1:9" x14ac:dyDescent="0.25">
      <c r="A22" s="8" t="s">
        <v>97</v>
      </c>
      <c r="B22" s="26">
        <f>+B15-B6</f>
        <v>0</v>
      </c>
      <c r="C22" s="26">
        <f>+C15-C6</f>
        <v>0</v>
      </c>
      <c r="D22" s="26">
        <f>+D15-D6</f>
        <v>529740177.4959507</v>
      </c>
      <c r="E22" s="26">
        <f>+E15-E6</f>
        <v>-1673032898.3839593</v>
      </c>
      <c r="F22" s="26">
        <f>+F15-F6</f>
        <v>-2026197009.5005674</v>
      </c>
      <c r="G22" s="30"/>
      <c r="H22" s="37"/>
    </row>
    <row r="24" spans="1:9" ht="18.75" x14ac:dyDescent="0.3">
      <c r="B24" s="65" t="s">
        <v>81</v>
      </c>
      <c r="C24" s="65"/>
      <c r="D24" s="65" t="s">
        <v>82</v>
      </c>
      <c r="E24" s="65"/>
    </row>
    <row r="25" spans="1:9" x14ac:dyDescent="0.25">
      <c r="A25" s="8" t="s">
        <v>98</v>
      </c>
      <c r="B25" s="67">
        <f>+Baseline!AV28</f>
        <v>0.26919183266149005</v>
      </c>
      <c r="C25" s="67"/>
      <c r="D25" s="67">
        <f>+'Máx Nacional Copia2'!AX28</f>
        <v>0.14596709906040461</v>
      </c>
      <c r="E25" s="67"/>
    </row>
    <row r="26" spans="1:9" x14ac:dyDescent="0.25">
      <c r="A26" s="8" t="s">
        <v>99</v>
      </c>
      <c r="B26" s="67">
        <f>+Baseline!AV29</f>
        <v>0.73080816733850973</v>
      </c>
      <c r="C26" s="67"/>
      <c r="D26" s="67">
        <f>+'Máx Nacional Copia2'!AX29</f>
        <v>0.85403290093959516</v>
      </c>
      <c r="E26" s="67"/>
    </row>
    <row r="28" spans="1:9" ht="18.75" x14ac:dyDescent="0.3">
      <c r="B28" s="68" t="s">
        <v>81</v>
      </c>
      <c r="C28" s="68"/>
      <c r="D28" s="68" t="s">
        <v>82</v>
      </c>
      <c r="E28" s="68"/>
      <c r="G28" s="38" t="s">
        <v>102</v>
      </c>
    </row>
    <row r="29" spans="1:9" x14ac:dyDescent="0.25">
      <c r="B29" s="66">
        <f>+SUM(Baseline!C18:AU18)/52</f>
        <v>3890060066.0680161</v>
      </c>
      <c r="C29" s="66"/>
      <c r="D29" s="66">
        <f>+SUM('Máx Nacional Copia2'!E18:AW18)/52</f>
        <v>3230806743.522336</v>
      </c>
      <c r="E29" s="66"/>
      <c r="F29" s="29">
        <f>+D29-B29</f>
        <v>-659253322.54568005</v>
      </c>
      <c r="G29" s="42">
        <f>+F29/5281000000</f>
        <v>-0.1248349408342511</v>
      </c>
    </row>
    <row r="33" spans="3:5" x14ac:dyDescent="0.25">
      <c r="C33" s="30"/>
      <c r="D33" s="30"/>
      <c r="E33" s="30"/>
    </row>
  </sheetData>
  <mergeCells count="12">
    <mergeCell ref="B28:C28"/>
    <mergeCell ref="D28:E28"/>
    <mergeCell ref="B29:C29"/>
    <mergeCell ref="D29:E29"/>
    <mergeCell ref="D24:E24"/>
    <mergeCell ref="D25:E25"/>
    <mergeCell ref="D26:E26"/>
    <mergeCell ref="B19:C19"/>
    <mergeCell ref="B20:C20"/>
    <mergeCell ref="B24:C24"/>
    <mergeCell ref="B25:C25"/>
    <mergeCell ref="B26:C26"/>
  </mergeCells>
  <pageMargins left="0.7" right="0.7" top="0.75" bottom="0.75" header="0.3" footer="0.3"/>
  <pageSetup paperSize="9" orientation="portrait" verticalDpi="59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V31"/>
  <sheetViews>
    <sheetView showGridLines="0" workbookViewId="0">
      <pane xSplit="2" ySplit="1" topLeftCell="C2" activePane="bottomRight" state="frozen"/>
      <selection activeCell="C4" sqref="C4:AU4"/>
      <selection pane="topRight" activeCell="C4" sqref="C4:AU4"/>
      <selection pane="bottomLeft" activeCell="C4" sqref="C4:AU4"/>
      <selection pane="bottomRight" activeCell="D13" sqref="D13"/>
    </sheetView>
  </sheetViews>
  <sheetFormatPr baseColWidth="10" defaultRowHeight="15" outlineLevelRow="1" x14ac:dyDescent="0.25"/>
  <cols>
    <col min="1" max="1" width="28.28515625" style="15" bestFit="1" customWidth="1"/>
    <col min="2" max="21" width="16.7109375" style="15" bestFit="1" customWidth="1"/>
    <col min="22" max="22" width="15.5703125" style="15" bestFit="1" customWidth="1"/>
    <col min="23" max="47" width="16.7109375" style="15" bestFit="1" customWidth="1"/>
    <col min="48" max="99" width="15.5703125" style="15" bestFit="1" customWidth="1"/>
    <col min="100" max="100" width="16.7109375" style="15" bestFit="1" customWidth="1"/>
    <col min="101" max="16384" width="11.42578125" style="15"/>
  </cols>
  <sheetData>
    <row r="1" spans="1:99" x14ac:dyDescent="0.25"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0" t="s">
        <v>39</v>
      </c>
      <c r="I1" s="20" t="s">
        <v>40</v>
      </c>
      <c r="J1" s="20" t="s">
        <v>41</v>
      </c>
      <c r="K1" s="20" t="s">
        <v>42</v>
      </c>
      <c r="L1" s="20" t="s">
        <v>43</v>
      </c>
      <c r="M1" s="20" t="s">
        <v>44</v>
      </c>
      <c r="N1" s="20" t="s">
        <v>45</v>
      </c>
      <c r="O1" s="20" t="s">
        <v>46</v>
      </c>
      <c r="P1" s="20" t="s">
        <v>47</v>
      </c>
      <c r="Q1" s="20" t="s">
        <v>48</v>
      </c>
      <c r="R1" s="20" t="s">
        <v>49</v>
      </c>
      <c r="S1" s="20" t="s">
        <v>50</v>
      </c>
      <c r="T1" s="20" t="s">
        <v>51</v>
      </c>
      <c r="U1" s="20" t="s">
        <v>52</v>
      </c>
      <c r="V1" s="20" t="s">
        <v>53</v>
      </c>
      <c r="W1" s="20" t="s">
        <v>54</v>
      </c>
      <c r="X1" s="20" t="s">
        <v>55</v>
      </c>
      <c r="Y1" s="20" t="s">
        <v>56</v>
      </c>
      <c r="Z1" s="20" t="s">
        <v>57</v>
      </c>
      <c r="AA1" s="20" t="s">
        <v>58</v>
      </c>
      <c r="AB1" s="20" t="s">
        <v>59</v>
      </c>
      <c r="AC1" s="20" t="s">
        <v>60</v>
      </c>
      <c r="AD1" s="20" t="s">
        <v>61</v>
      </c>
      <c r="AE1" s="20" t="s">
        <v>62</v>
      </c>
      <c r="AF1" s="20" t="s">
        <v>63</v>
      </c>
      <c r="AG1" s="20" t="s">
        <v>64</v>
      </c>
      <c r="AH1" s="20" t="s">
        <v>65</v>
      </c>
      <c r="AI1" s="20" t="s">
        <v>66</v>
      </c>
      <c r="AJ1" s="20" t="s">
        <v>67</v>
      </c>
      <c r="AK1" s="20" t="s">
        <v>68</v>
      </c>
      <c r="AL1" s="20" t="s">
        <v>69</v>
      </c>
      <c r="AM1" s="20" t="s">
        <v>70</v>
      </c>
      <c r="AN1" s="20" t="s">
        <v>71</v>
      </c>
      <c r="AO1" s="20" t="s">
        <v>72</v>
      </c>
      <c r="AP1" s="20" t="s">
        <v>73</v>
      </c>
      <c r="AQ1" s="20" t="s">
        <v>74</v>
      </c>
      <c r="AR1" s="20" t="s">
        <v>75</v>
      </c>
      <c r="AS1" s="20" t="s">
        <v>76</v>
      </c>
      <c r="AT1" s="20" t="s">
        <v>77</v>
      </c>
      <c r="AU1" s="20" t="s">
        <v>78</v>
      </c>
      <c r="AV1" s="20" t="s">
        <v>121</v>
      </c>
      <c r="AW1" s="20" t="s">
        <v>122</v>
      </c>
      <c r="AX1" s="20" t="s">
        <v>123</v>
      </c>
      <c r="AY1" s="20" t="s">
        <v>124</v>
      </c>
      <c r="AZ1" s="20" t="s">
        <v>125</v>
      </c>
      <c r="BA1" s="20" t="s">
        <v>126</v>
      </c>
      <c r="BB1" s="20" t="s">
        <v>33</v>
      </c>
      <c r="BC1" s="20" t="s">
        <v>34</v>
      </c>
      <c r="BD1" s="20" t="s">
        <v>35</v>
      </c>
      <c r="BE1" s="20" t="s">
        <v>36</v>
      </c>
      <c r="BF1" s="20" t="s">
        <v>37</v>
      </c>
      <c r="BG1" s="20" t="s">
        <v>38</v>
      </c>
      <c r="BH1" s="20" t="s">
        <v>39</v>
      </c>
      <c r="BI1" s="20" t="s">
        <v>40</v>
      </c>
      <c r="BJ1" s="20" t="s">
        <v>41</v>
      </c>
      <c r="BK1" s="20" t="s">
        <v>42</v>
      </c>
      <c r="BL1" s="20" t="s">
        <v>43</v>
      </c>
      <c r="BM1" s="20" t="s">
        <v>44</v>
      </c>
      <c r="BN1" s="20" t="s">
        <v>45</v>
      </c>
      <c r="BO1" s="20" t="s">
        <v>46</v>
      </c>
      <c r="BP1" s="20" t="s">
        <v>47</v>
      </c>
      <c r="BQ1" s="20" t="s">
        <v>48</v>
      </c>
      <c r="BR1" s="20" t="s">
        <v>49</v>
      </c>
      <c r="BS1" s="20" t="s">
        <v>50</v>
      </c>
      <c r="BT1" s="20" t="s">
        <v>51</v>
      </c>
      <c r="BU1" s="20" t="s">
        <v>52</v>
      </c>
      <c r="BV1" s="20" t="s">
        <v>53</v>
      </c>
      <c r="BW1" s="20" t="s">
        <v>54</v>
      </c>
      <c r="BX1" s="20" t="s">
        <v>55</v>
      </c>
      <c r="BY1" s="20" t="s">
        <v>56</v>
      </c>
      <c r="BZ1" s="20" t="s">
        <v>57</v>
      </c>
      <c r="CA1" s="20" t="s">
        <v>58</v>
      </c>
      <c r="CB1" s="20" t="s">
        <v>59</v>
      </c>
      <c r="CC1" s="20" t="s">
        <v>60</v>
      </c>
      <c r="CD1" s="20" t="s">
        <v>61</v>
      </c>
      <c r="CE1" s="20" t="s">
        <v>62</v>
      </c>
      <c r="CF1" s="20" t="s">
        <v>63</v>
      </c>
      <c r="CG1" s="20" t="s">
        <v>64</v>
      </c>
      <c r="CH1" s="20" t="s">
        <v>65</v>
      </c>
      <c r="CI1" s="20" t="s">
        <v>66</v>
      </c>
      <c r="CJ1" s="20" t="s">
        <v>67</v>
      </c>
      <c r="CK1" s="20" t="s">
        <v>68</v>
      </c>
      <c r="CL1" s="20" t="s">
        <v>69</v>
      </c>
      <c r="CM1" s="20" t="s">
        <v>70</v>
      </c>
      <c r="CN1" s="20" t="s">
        <v>71</v>
      </c>
      <c r="CO1" s="20" t="s">
        <v>72</v>
      </c>
      <c r="CP1" s="20" t="s">
        <v>73</v>
      </c>
      <c r="CQ1" s="20" t="s">
        <v>74</v>
      </c>
      <c r="CR1" s="20" t="s">
        <v>75</v>
      </c>
      <c r="CS1" s="20" t="s">
        <v>76</v>
      </c>
      <c r="CT1" s="20" t="s">
        <v>77</v>
      </c>
      <c r="CU1" s="20" t="s">
        <v>78</v>
      </c>
    </row>
    <row r="2" spans="1:99" x14ac:dyDescent="0.25">
      <c r="A2" s="17" t="s">
        <v>18</v>
      </c>
      <c r="C2" s="11">
        <f>+Baseline!C2</f>
        <v>4300</v>
      </c>
      <c r="D2" s="11">
        <f>+Baseline!D2</f>
        <v>4300</v>
      </c>
      <c r="E2" s="11">
        <f>+Baseline!E2</f>
        <v>4300</v>
      </c>
      <c r="F2" s="11">
        <f>+Baseline!F2</f>
        <v>4300</v>
      </c>
      <c r="G2" s="11">
        <f>+Baseline!G2</f>
        <v>4300</v>
      </c>
      <c r="H2" s="11">
        <f>+Baseline!H2</f>
        <v>4300</v>
      </c>
      <c r="I2" s="11">
        <f>+Baseline!I2</f>
        <v>4300</v>
      </c>
      <c r="J2" s="11">
        <f>+Baseline!J2</f>
        <v>4300</v>
      </c>
      <c r="K2" s="11">
        <f>+Baseline!K2</f>
        <v>4300</v>
      </c>
      <c r="L2" s="11">
        <f>+Baseline!L2</f>
        <v>4300</v>
      </c>
      <c r="M2" s="11">
        <f>+Baseline!M2</f>
        <v>4300</v>
      </c>
      <c r="N2" s="11">
        <f>+Baseline!N2</f>
        <v>4300</v>
      </c>
      <c r="O2" s="11">
        <f>+Baseline!O2</f>
        <v>4300</v>
      </c>
      <c r="P2" s="11">
        <f>+Baseline!P2</f>
        <v>5768</v>
      </c>
      <c r="Q2" s="11">
        <f>+Baseline!Q2</f>
        <v>5768</v>
      </c>
      <c r="R2" s="11">
        <f>+Baseline!R2</f>
        <v>5768</v>
      </c>
      <c r="S2" s="11">
        <f>+Baseline!S2</f>
        <v>5768</v>
      </c>
      <c r="T2" s="11">
        <f>+Baseline!T2</f>
        <v>5768</v>
      </c>
      <c r="U2" s="11">
        <f>+Baseline!U2</f>
        <v>5768</v>
      </c>
      <c r="V2" s="11">
        <f>+Baseline!V2</f>
        <v>5768</v>
      </c>
      <c r="W2" s="11">
        <f>+Baseline!W2</f>
        <v>5768</v>
      </c>
      <c r="X2" s="11">
        <f>+Baseline!X2</f>
        <v>5768</v>
      </c>
      <c r="Y2" s="11">
        <f>+Baseline!Y2</f>
        <v>5768</v>
      </c>
      <c r="Z2" s="11">
        <f>+Baseline!Z2</f>
        <v>5768</v>
      </c>
      <c r="AA2" s="11">
        <f>+Baseline!AA2</f>
        <v>5768</v>
      </c>
      <c r="AB2" s="11">
        <f>+Baseline!AB2</f>
        <v>5768</v>
      </c>
      <c r="AC2" s="11">
        <f>+Baseline!AC2</f>
        <v>5768</v>
      </c>
      <c r="AD2" s="11">
        <f>+Baseline!AD2</f>
        <v>5768</v>
      </c>
      <c r="AE2" s="11">
        <f>+Baseline!AE2</f>
        <v>5768</v>
      </c>
      <c r="AF2" s="11">
        <f>+Baseline!AF2</f>
        <v>5768</v>
      </c>
      <c r="AG2" s="11">
        <f>+Baseline!AG2</f>
        <v>5768</v>
      </c>
      <c r="AH2" s="11">
        <f>+Baseline!AH2</f>
        <v>5768</v>
      </c>
      <c r="AI2" s="11">
        <f>+Baseline!AI2</f>
        <v>5768</v>
      </c>
      <c r="AJ2" s="11">
        <f>+Baseline!AJ2</f>
        <v>5768</v>
      </c>
      <c r="AK2" s="11">
        <f>+Baseline!AK2</f>
        <v>5768</v>
      </c>
      <c r="AL2" s="11">
        <f>+Baseline!AL2</f>
        <v>5768</v>
      </c>
      <c r="AM2" s="11">
        <f>+Baseline!AM2</f>
        <v>5768</v>
      </c>
      <c r="AN2" s="11">
        <f>+Baseline!AN2</f>
        <v>5768</v>
      </c>
      <c r="AO2" s="11">
        <f>+Baseline!AO2</f>
        <v>5768</v>
      </c>
      <c r="AP2" s="11">
        <f>+Baseline!AP2</f>
        <v>5768</v>
      </c>
      <c r="AQ2" s="11">
        <f>+Baseline!AQ2</f>
        <v>5768</v>
      </c>
      <c r="AR2" s="11">
        <f>+Baseline!AR2</f>
        <v>5768</v>
      </c>
      <c r="AS2" s="11">
        <f>+Baseline!AS2</f>
        <v>5768</v>
      </c>
      <c r="AT2" s="11">
        <f>+Baseline!AT2</f>
        <v>5768</v>
      </c>
      <c r="AU2" s="11">
        <f>+Baseline!AU2</f>
        <v>5768</v>
      </c>
      <c r="AV2" s="11">
        <f>+Baseline!AV2</f>
        <v>5768</v>
      </c>
      <c r="AW2" s="11">
        <f>+Baseline!AW2</f>
        <v>5768</v>
      </c>
      <c r="AX2" s="11">
        <f>+Baseline!AX2</f>
        <v>5768</v>
      </c>
      <c r="AY2" s="11">
        <f>+Baseline!AY2</f>
        <v>5768</v>
      </c>
      <c r="AZ2" s="11">
        <f>+Baseline!AZ2</f>
        <v>5768</v>
      </c>
      <c r="BA2" s="11">
        <f>+Baseline!BA2</f>
        <v>5768</v>
      </c>
      <c r="BB2" s="11">
        <f>+Baseline!BB2</f>
        <v>5768</v>
      </c>
      <c r="BC2" s="11">
        <f>+Baseline!BC2</f>
        <v>5768</v>
      </c>
      <c r="BD2" s="11">
        <f>+Baseline!BD2</f>
        <v>5768</v>
      </c>
      <c r="BE2" s="11">
        <f>+Baseline!BE2</f>
        <v>5768</v>
      </c>
      <c r="BF2" s="11">
        <f>+Baseline!BF2</f>
        <v>5768</v>
      </c>
      <c r="BG2" s="11">
        <f>+Baseline!BG2</f>
        <v>5768</v>
      </c>
      <c r="BH2" s="11">
        <f>+Baseline!BH2</f>
        <v>5768</v>
      </c>
      <c r="BI2" s="11">
        <f>+Baseline!BI2</f>
        <v>5768</v>
      </c>
      <c r="BJ2" s="11">
        <f>+Baseline!BJ2</f>
        <v>5768</v>
      </c>
      <c r="BK2" s="11">
        <f>+Baseline!BK2</f>
        <v>5768</v>
      </c>
      <c r="BL2" s="11">
        <f>+Baseline!BL2</f>
        <v>5768</v>
      </c>
      <c r="BM2" s="11">
        <f>+Baseline!BM2</f>
        <v>5768</v>
      </c>
      <c r="BN2" s="11">
        <f>+Baseline!BN2</f>
        <v>5768</v>
      </c>
      <c r="BO2" s="11">
        <f>+Baseline!BO2</f>
        <v>5768</v>
      </c>
      <c r="BP2" s="11">
        <f>+Baseline!BP2</f>
        <v>5768</v>
      </c>
      <c r="BQ2" s="11">
        <f>+Baseline!BQ2</f>
        <v>5768</v>
      </c>
      <c r="BR2" s="11">
        <f>+Baseline!BR2</f>
        <v>5768</v>
      </c>
      <c r="BS2" s="11">
        <f>+Baseline!BS2</f>
        <v>5768</v>
      </c>
      <c r="BT2" s="11">
        <f>+Baseline!BT2</f>
        <v>5768</v>
      </c>
      <c r="BU2" s="11">
        <f>+Baseline!BU2</f>
        <v>5768</v>
      </c>
      <c r="BV2" s="11">
        <f>+Baseline!BV2</f>
        <v>5768</v>
      </c>
      <c r="BW2" s="11">
        <f>+Baseline!BW2</f>
        <v>5768</v>
      </c>
      <c r="BX2" s="11">
        <f>+Baseline!BX2</f>
        <v>5768</v>
      </c>
      <c r="BY2" s="11">
        <f>+Baseline!BY2</f>
        <v>5768</v>
      </c>
      <c r="BZ2" s="11">
        <f>+Baseline!BZ2</f>
        <v>5768</v>
      </c>
      <c r="CA2" s="11">
        <f>+Baseline!CA2</f>
        <v>5768</v>
      </c>
      <c r="CB2" s="11">
        <f>+Baseline!CB2</f>
        <v>5768</v>
      </c>
      <c r="CC2" s="11">
        <f>+Baseline!CC2</f>
        <v>5768</v>
      </c>
      <c r="CD2" s="11">
        <f>+Baseline!CD2</f>
        <v>5768</v>
      </c>
      <c r="CE2" s="11">
        <f>+Baseline!CE2</f>
        <v>5768</v>
      </c>
      <c r="CF2" s="11">
        <f>+Baseline!CF2</f>
        <v>5768</v>
      </c>
      <c r="CG2" s="11">
        <f>+Baseline!CG2</f>
        <v>5768</v>
      </c>
      <c r="CH2" s="11">
        <f>+Baseline!CH2</f>
        <v>5768</v>
      </c>
      <c r="CI2" s="11">
        <f>+Baseline!CI2</f>
        <v>5768</v>
      </c>
      <c r="CJ2" s="11">
        <f>+Baseline!CJ2</f>
        <v>5768</v>
      </c>
      <c r="CK2" s="11">
        <f>+Baseline!CK2</f>
        <v>5768</v>
      </c>
      <c r="CL2" s="11">
        <f>+Baseline!CL2</f>
        <v>5768</v>
      </c>
      <c r="CM2" s="11">
        <f>+Baseline!CM2</f>
        <v>5768</v>
      </c>
      <c r="CN2" s="11">
        <f>+Baseline!CN2</f>
        <v>5768</v>
      </c>
      <c r="CO2" s="11">
        <f>+Baseline!CO2</f>
        <v>5768</v>
      </c>
      <c r="CP2" s="11">
        <f>+Baseline!CP2</f>
        <v>5768</v>
      </c>
      <c r="CQ2" s="11">
        <f>+Baseline!CQ2</f>
        <v>5768</v>
      </c>
      <c r="CR2" s="11">
        <f>+Baseline!CR2</f>
        <v>5768</v>
      </c>
      <c r="CS2" s="11">
        <f>+Baseline!CS2</f>
        <v>5768</v>
      </c>
      <c r="CT2" s="11">
        <f>+Baseline!CT2</f>
        <v>5768</v>
      </c>
      <c r="CU2" s="11">
        <f>+Baseline!CU2</f>
        <v>5768</v>
      </c>
    </row>
    <row r="3" spans="1:99" x14ac:dyDescent="0.25">
      <c r="A3" s="17" t="s">
        <v>17</v>
      </c>
      <c r="C3" s="11">
        <f>+Baseline!C3</f>
        <v>4750</v>
      </c>
      <c r="D3" s="11">
        <f>+Baseline!D3</f>
        <v>4750</v>
      </c>
      <c r="E3" s="11">
        <f>+Baseline!E3</f>
        <v>4750</v>
      </c>
      <c r="F3" s="11">
        <f>+Baseline!F3</f>
        <v>4750</v>
      </c>
      <c r="G3" s="11">
        <f>+Baseline!G3</f>
        <v>4750</v>
      </c>
      <c r="H3" s="11">
        <f>+Baseline!H3</f>
        <v>4750</v>
      </c>
      <c r="I3" s="11">
        <f>+Baseline!I3</f>
        <v>4750</v>
      </c>
      <c r="J3" s="11">
        <f>+Baseline!J3</f>
        <v>4750</v>
      </c>
      <c r="K3" s="11">
        <f>+Baseline!K3</f>
        <v>4750</v>
      </c>
      <c r="L3" s="11">
        <f>+Baseline!L3</f>
        <v>4750</v>
      </c>
      <c r="M3" s="11">
        <f>+Baseline!M3</f>
        <v>4750</v>
      </c>
      <c r="N3" s="11">
        <f>+Baseline!N3</f>
        <v>4750</v>
      </c>
      <c r="O3" s="11">
        <f>+Baseline!O3</f>
        <v>4750</v>
      </c>
      <c r="P3" s="11">
        <f>+Baseline!P3</f>
        <v>4750</v>
      </c>
      <c r="Q3" s="11">
        <f>+Baseline!Q3</f>
        <v>4750</v>
      </c>
      <c r="R3" s="11">
        <f>+Baseline!R3</f>
        <v>4750</v>
      </c>
      <c r="S3" s="11">
        <f>+Baseline!S3</f>
        <v>4750</v>
      </c>
      <c r="T3" s="11">
        <f>+Baseline!T3</f>
        <v>4750</v>
      </c>
      <c r="U3" s="11">
        <f>+Baseline!U3</f>
        <v>4750</v>
      </c>
      <c r="V3" s="11">
        <f>+Baseline!V3</f>
        <v>4750</v>
      </c>
      <c r="W3" s="11">
        <f>+Baseline!W3</f>
        <v>4750</v>
      </c>
      <c r="X3" s="11">
        <f>+Baseline!X3</f>
        <v>4750</v>
      </c>
      <c r="Y3" s="11">
        <f>+Baseline!Y3</f>
        <v>4750</v>
      </c>
      <c r="Z3" s="11">
        <f>+Baseline!Z3</f>
        <v>4750</v>
      </c>
      <c r="AA3" s="11">
        <f>+Baseline!AA3</f>
        <v>4750</v>
      </c>
      <c r="AB3" s="11">
        <f>+Baseline!AB3</f>
        <v>4750</v>
      </c>
      <c r="AC3" s="11">
        <f>+Baseline!AC3</f>
        <v>4750</v>
      </c>
      <c r="AD3" s="11">
        <f>+Baseline!AD3</f>
        <v>4750</v>
      </c>
      <c r="AE3" s="11">
        <f>+Baseline!AE3</f>
        <v>4750</v>
      </c>
      <c r="AF3" s="11">
        <f>+Baseline!AF3</f>
        <v>4750</v>
      </c>
      <c r="AG3" s="11">
        <f>+Baseline!AG3</f>
        <v>4750</v>
      </c>
      <c r="AH3" s="11">
        <f>+Baseline!AH3</f>
        <v>4750</v>
      </c>
      <c r="AI3" s="11">
        <f>+Baseline!AI3</f>
        <v>4750</v>
      </c>
      <c r="AJ3" s="11">
        <f>+Baseline!AJ3</f>
        <v>4750</v>
      </c>
      <c r="AK3" s="11">
        <f>+Baseline!AK3</f>
        <v>4750</v>
      </c>
      <c r="AL3" s="11">
        <f>+Baseline!AL3</f>
        <v>4750</v>
      </c>
      <c r="AM3" s="11">
        <f>+Baseline!AM3</f>
        <v>4750</v>
      </c>
      <c r="AN3" s="11">
        <f>+Baseline!AN3</f>
        <v>4750</v>
      </c>
      <c r="AO3" s="11">
        <f>+Baseline!AO3</f>
        <v>4750</v>
      </c>
      <c r="AP3" s="11">
        <f>+Baseline!AP3</f>
        <v>4750</v>
      </c>
      <c r="AQ3" s="11">
        <f>+Baseline!AQ3</f>
        <v>4750</v>
      </c>
      <c r="AR3" s="11">
        <f>+Baseline!AR3</f>
        <v>4750</v>
      </c>
      <c r="AS3" s="11">
        <f>+Baseline!AS3</f>
        <v>4750</v>
      </c>
      <c r="AT3" s="11">
        <f>+Baseline!AT3</f>
        <v>4750</v>
      </c>
      <c r="AU3" s="11">
        <f>+Baseline!AU3</f>
        <v>4750</v>
      </c>
      <c r="AV3" s="11">
        <f>+Baseline!AV3</f>
        <v>4750</v>
      </c>
      <c r="AW3" s="11">
        <f>+Baseline!AW3</f>
        <v>4750</v>
      </c>
      <c r="AX3" s="11">
        <f>+Baseline!AX3</f>
        <v>4750</v>
      </c>
      <c r="AY3" s="11">
        <f>+Baseline!AY3</f>
        <v>4750</v>
      </c>
      <c r="AZ3" s="11">
        <f>+Baseline!AZ3</f>
        <v>4750</v>
      </c>
      <c r="BA3" s="11">
        <f>+Baseline!BA3</f>
        <v>4750</v>
      </c>
      <c r="BB3" s="11">
        <f>+Baseline!BB3</f>
        <v>4750</v>
      </c>
      <c r="BC3" s="11">
        <f>+Baseline!BC3</f>
        <v>4750</v>
      </c>
      <c r="BD3" s="11">
        <f>+Baseline!BD3</f>
        <v>4750</v>
      </c>
      <c r="BE3" s="11">
        <f>+Baseline!BE3</f>
        <v>4750</v>
      </c>
      <c r="BF3" s="11">
        <f>+Baseline!BF3</f>
        <v>4750</v>
      </c>
      <c r="BG3" s="11">
        <f>+Baseline!BG3</f>
        <v>4750</v>
      </c>
      <c r="BH3" s="11">
        <f>+Baseline!BH3</f>
        <v>4750</v>
      </c>
      <c r="BI3" s="11">
        <f>+Baseline!BI3</f>
        <v>4750</v>
      </c>
      <c r="BJ3" s="11">
        <f>+Baseline!BJ3</f>
        <v>4750</v>
      </c>
      <c r="BK3" s="11">
        <f>+Baseline!BK3</f>
        <v>4750</v>
      </c>
      <c r="BL3" s="11">
        <f>+Baseline!BL3</f>
        <v>4750</v>
      </c>
      <c r="BM3" s="11">
        <f>+Baseline!BM3</f>
        <v>4750</v>
      </c>
      <c r="BN3" s="11">
        <f>+Baseline!BN3</f>
        <v>4750</v>
      </c>
      <c r="BO3" s="11">
        <f>+Baseline!BO3</f>
        <v>4750</v>
      </c>
      <c r="BP3" s="11">
        <f>+Baseline!BP3</f>
        <v>4750</v>
      </c>
      <c r="BQ3" s="11">
        <f>+Baseline!BQ3</f>
        <v>4750</v>
      </c>
      <c r="BR3" s="11">
        <f>+Baseline!BR3</f>
        <v>4750</v>
      </c>
      <c r="BS3" s="11">
        <f>+Baseline!BS3</f>
        <v>4750</v>
      </c>
      <c r="BT3" s="11">
        <f>+Baseline!BT3</f>
        <v>4750</v>
      </c>
      <c r="BU3" s="11">
        <f>+Baseline!BU3</f>
        <v>4750</v>
      </c>
      <c r="BV3" s="11">
        <f>+Baseline!BV3</f>
        <v>4750</v>
      </c>
      <c r="BW3" s="11">
        <f>+Baseline!BW3</f>
        <v>4750</v>
      </c>
      <c r="BX3" s="11">
        <f>+Baseline!BX3</f>
        <v>4750</v>
      </c>
      <c r="BY3" s="11">
        <f>+Baseline!BY3</f>
        <v>4750</v>
      </c>
      <c r="BZ3" s="11">
        <f>+Baseline!BZ3</f>
        <v>4750</v>
      </c>
      <c r="CA3" s="11">
        <f>+Baseline!CA3</f>
        <v>4750</v>
      </c>
      <c r="CB3" s="11">
        <f>+Baseline!CB3</f>
        <v>4750</v>
      </c>
      <c r="CC3" s="11">
        <f>+Baseline!CC3</f>
        <v>4750</v>
      </c>
      <c r="CD3" s="11">
        <f>+Baseline!CD3</f>
        <v>4750</v>
      </c>
      <c r="CE3" s="11">
        <f>+Baseline!CE3</f>
        <v>4750</v>
      </c>
      <c r="CF3" s="11">
        <f>+Baseline!CF3</f>
        <v>4750</v>
      </c>
      <c r="CG3" s="11">
        <f>+Baseline!CG3</f>
        <v>4750</v>
      </c>
      <c r="CH3" s="11">
        <f>+Baseline!CH3</f>
        <v>4750</v>
      </c>
      <c r="CI3" s="11">
        <f>+Baseline!CI3</f>
        <v>4750</v>
      </c>
      <c r="CJ3" s="11">
        <f>+Baseline!CJ3</f>
        <v>4750</v>
      </c>
      <c r="CK3" s="11">
        <f>+Baseline!CK3</f>
        <v>4750</v>
      </c>
      <c r="CL3" s="11">
        <f>+Baseline!CL3</f>
        <v>4750</v>
      </c>
      <c r="CM3" s="11">
        <f>+Baseline!CM3</f>
        <v>4750</v>
      </c>
      <c r="CN3" s="11">
        <f>+Baseline!CN3</f>
        <v>4750</v>
      </c>
      <c r="CO3" s="11">
        <f>+Baseline!CO3</f>
        <v>4750</v>
      </c>
      <c r="CP3" s="11">
        <f>+Baseline!CP3</f>
        <v>4750</v>
      </c>
      <c r="CQ3" s="11">
        <f>+Baseline!CQ3</f>
        <v>4750</v>
      </c>
      <c r="CR3" s="11">
        <f>+Baseline!CR3</f>
        <v>4750</v>
      </c>
      <c r="CS3" s="11">
        <f>+Baseline!CS3</f>
        <v>4750</v>
      </c>
      <c r="CT3" s="11">
        <f>+Baseline!CT3</f>
        <v>4750</v>
      </c>
      <c r="CU3" s="11">
        <f>+Baseline!CU3</f>
        <v>4750</v>
      </c>
    </row>
    <row r="4" spans="1:99" x14ac:dyDescent="0.25">
      <c r="A4" s="18" t="s">
        <v>26</v>
      </c>
      <c r="C4" s="11">
        <f>+Baseline!C4*(1-Parámetros!$B$8)</f>
        <v>391588.93666145013</v>
      </c>
      <c r="D4" s="11">
        <f>+Baseline!D4*(1-Parámetros!$B$8)</f>
        <v>360375.43977855763</v>
      </c>
      <c r="E4" s="11">
        <f>+Baseline!E4*(1-Parámetros!$B$8)</f>
        <v>356031.04329063132</v>
      </c>
      <c r="F4" s="11">
        <f>+Baseline!F4*(1-Parámetros!$B$8)</f>
        <v>381977.8902669599</v>
      </c>
      <c r="G4" s="11">
        <f>+Baseline!G4*(1-Parámetros!$B$8)</f>
        <v>338941.2851045088</v>
      </c>
      <c r="H4" s="11">
        <f>+Baseline!H4*(1-Parámetros!$B$8)</f>
        <v>347515.22426484735</v>
      </c>
      <c r="I4" s="11">
        <f>+Baseline!I4*(1-Parámetros!$B$8)</f>
        <v>376827.90911870659</v>
      </c>
      <c r="J4" s="11">
        <f>+Baseline!J4*(1-Parámetros!$B$8)</f>
        <v>361693.11890970019</v>
      </c>
      <c r="K4" s="11">
        <f>+Baseline!K4*(1-Parámetros!$B$8)</f>
        <v>362101.48173049372</v>
      </c>
      <c r="L4" s="11">
        <f>+Baseline!L4*(1-Parámetros!$B$8)</f>
        <v>356254.29002915585</v>
      </c>
      <c r="M4" s="11">
        <f>+Baseline!M4*(1-Parámetros!$B$8)</f>
        <v>358701.58435539465</v>
      </c>
      <c r="N4" s="11">
        <f>+Baseline!N4*(1-Parámetros!$B$8)</f>
        <v>359411.45865933551</v>
      </c>
      <c r="O4" s="11">
        <f>+Baseline!O4*(1-Parámetros!$B$8)</f>
        <v>356977.5166830977</v>
      </c>
      <c r="P4" s="11">
        <f>+Baseline!P4*(1-Parámetros!$B$8)</f>
        <v>354192.23618202034</v>
      </c>
      <c r="Q4" s="11">
        <f>+Baseline!Q4*(1-Parámetros!$B$8)</f>
        <v>378658.7941960303</v>
      </c>
      <c r="R4" s="11">
        <f>+Baseline!R4*(1-Parámetros!$B$8)</f>
        <v>366141.7781968062</v>
      </c>
      <c r="S4" s="11">
        <f>+Baseline!S4*(1-Parámetros!$B$8)</f>
        <v>362062.80527588906</v>
      </c>
      <c r="T4" s="11">
        <f>+Baseline!T4*(1-Parámetros!$B$8)</f>
        <v>357442.22006723849</v>
      </c>
      <c r="U4" s="11">
        <f>+Baseline!U4*(1-Parámetros!$B$8)</f>
        <v>374436.2663015218</v>
      </c>
      <c r="V4" s="11">
        <f>+Baseline!V4*(1-Parámetros!$B$8)</f>
        <v>361894.37000045786</v>
      </c>
      <c r="W4" s="11">
        <f>+Baseline!W4*(1-Parámetros!$B$8)</f>
        <v>373730.65966381587</v>
      </c>
      <c r="X4" s="11">
        <f>+Baseline!X4*(1-Parámetros!$B$8)</f>
        <v>361633.55329537555</v>
      </c>
      <c r="Y4" s="11">
        <f>+Baseline!Y4*(1-Parámetros!$B$8)</f>
        <v>348757.21207687986</v>
      </c>
      <c r="Z4" s="11">
        <f>+Baseline!Z4*(1-Parámetros!$B$8)</f>
        <v>362798.48202322208</v>
      </c>
      <c r="AA4" s="11">
        <f>+Baseline!AA4*(1-Parámetros!$B$8)</f>
        <v>368383.69478795666</v>
      </c>
      <c r="AB4" s="11">
        <f>+Baseline!AB4*(1-Parámetros!$B$8)</f>
        <v>349454.36481439229</v>
      </c>
      <c r="AC4" s="11">
        <f>+Baseline!AC4*(1-Parámetros!$B$8)</f>
        <v>351653.91083354887</v>
      </c>
      <c r="AD4" s="11">
        <f>+Baseline!AD4*(1-Parámetros!$B$8)</f>
        <v>374963.82047426997</v>
      </c>
      <c r="AE4" s="11">
        <f>+Baseline!AE4*(1-Parámetros!$B$8)</f>
        <v>374910.26924796915</v>
      </c>
      <c r="AF4" s="11">
        <f>+Baseline!AF4*(1-Parámetros!$B$8)</f>
        <v>360989.90239553817</v>
      </c>
      <c r="AG4" s="11">
        <f>+Baseline!AG4*(1-Parámetros!$B$8)</f>
        <v>362198.34970850236</v>
      </c>
      <c r="AH4" s="11">
        <f>+Baseline!AH4*(1-Parámetros!$B$8)</f>
        <v>373868.11147385975</v>
      </c>
      <c r="AI4" s="11">
        <f>+Baseline!AI4*(1-Parámetros!$B$8)</f>
        <v>368484.25189972983</v>
      </c>
      <c r="AJ4" s="11">
        <f>+Baseline!AJ4*(1-Parámetros!$B$8)</f>
        <v>355173.182505075</v>
      </c>
      <c r="AK4" s="11">
        <f>+Baseline!AK4*(1-Parámetros!$B$8)</f>
        <v>350605.58126485022</v>
      </c>
      <c r="AL4" s="11">
        <f>+Baseline!AL4*(1-Parámetros!$B$8)</f>
        <v>376297.29104158666</v>
      </c>
      <c r="AM4" s="11">
        <f>+Baseline!AM4*(1-Parámetros!$B$8)</f>
        <v>375999.35982551187</v>
      </c>
      <c r="AN4" s="11">
        <f>+Baseline!AN4*(1-Parámetros!$B$8)</f>
        <v>392101.78487153107</v>
      </c>
      <c r="AO4" s="11">
        <f>+Baseline!AO4*(1-Parámetros!$B$8)</f>
        <v>365016.57722150348</v>
      </c>
      <c r="AP4" s="11">
        <f>+Baseline!AP4*(1-Parámetros!$B$8)</f>
        <v>368796.73885928403</v>
      </c>
      <c r="AQ4" s="11">
        <f>+Baseline!AQ4*(1-Parámetros!$B$8)</f>
        <v>400275.56188955856</v>
      </c>
      <c r="AR4" s="11">
        <f>+Baseline!AR4*(1-Parámetros!$B$8)</f>
        <v>394338.67593711847</v>
      </c>
      <c r="AS4" s="11">
        <f>+Baseline!AS4*(1-Parámetros!$B$8)</f>
        <v>400373.73216882942</v>
      </c>
      <c r="AT4" s="11">
        <f>+Baseline!AT4*(1-Parámetros!$B$8)</f>
        <v>398331.33089821594</v>
      </c>
      <c r="AU4" s="11">
        <f>+Baseline!AU4*(1-Parámetros!$B$8)</f>
        <v>362920.52311195247</v>
      </c>
      <c r="AV4" s="11">
        <f>+Baseline!AV4*(1-Parámetros!$B$8)</f>
        <v>391588.93666145013</v>
      </c>
      <c r="AW4" s="11">
        <f>+Baseline!AW4*(1-Parámetros!$B$8)</f>
        <v>360375.43977855763</v>
      </c>
      <c r="AX4" s="11">
        <f>+Baseline!AX4*(1-Parámetros!$B$8)</f>
        <v>356031.04329063132</v>
      </c>
      <c r="AY4" s="11">
        <f>+Baseline!AY4*(1-Parámetros!$B$8)</f>
        <v>381977.8902669599</v>
      </c>
      <c r="AZ4" s="11">
        <f>+Baseline!AZ4*(1-Parámetros!$B$8)</f>
        <v>338941.2851045088</v>
      </c>
      <c r="BA4" s="11">
        <f>+Baseline!BA4*(1-Parámetros!$B$8)</f>
        <v>347515.22426484735</v>
      </c>
      <c r="BB4" s="11">
        <f>+Baseline!BB4*(1-Parámetros!$B$8)</f>
        <v>376827.90911870659</v>
      </c>
      <c r="BC4" s="11">
        <f>+Baseline!BC4*(1-Parámetros!$B$8)</f>
        <v>391588.93666145013</v>
      </c>
      <c r="BD4" s="11">
        <f>+Baseline!BD4*(1-Parámetros!$B$8)</f>
        <v>360375.43977855763</v>
      </c>
      <c r="BE4" s="11">
        <f>+Baseline!BE4*(1-Parámetros!$B$8)</f>
        <v>356031.04329063132</v>
      </c>
      <c r="BF4" s="11">
        <f>+Baseline!BF4*(1-Parámetros!$B$8)</f>
        <v>381977.8902669599</v>
      </c>
      <c r="BG4" s="11">
        <f>+Baseline!BG4*(1-Parámetros!$B$8)</f>
        <v>338941.2851045088</v>
      </c>
      <c r="BH4" s="11">
        <f>+Baseline!BH4*(1-Parámetros!$B$8)</f>
        <v>347515.22426484735</v>
      </c>
      <c r="BI4" s="11">
        <f>+Baseline!BI4*(1-Parámetros!$B$8)</f>
        <v>376827.90911870659</v>
      </c>
      <c r="BJ4" s="11">
        <f>+Baseline!BJ4*(1-Parámetros!$B$8)</f>
        <v>361693.11890970019</v>
      </c>
      <c r="BK4" s="11">
        <f>+Baseline!BK4*(1-Parámetros!$B$8)</f>
        <v>362101.48173049372</v>
      </c>
      <c r="BL4" s="11">
        <f>+Baseline!BL4*(1-Parámetros!$B$8)</f>
        <v>356254.29002915585</v>
      </c>
      <c r="BM4" s="11">
        <f>+Baseline!BM4*(1-Parámetros!$B$8)</f>
        <v>358701.58435539465</v>
      </c>
      <c r="BN4" s="11">
        <f>+Baseline!BN4*(1-Parámetros!$B$8)</f>
        <v>359411.45865933551</v>
      </c>
      <c r="BO4" s="11">
        <f>+Baseline!BO4*(1-Parámetros!$B$8)</f>
        <v>356977.5166830977</v>
      </c>
      <c r="BP4" s="11">
        <f>+Baseline!BP4*(1-Parámetros!$B$8)</f>
        <v>354192.23618202034</v>
      </c>
      <c r="BQ4" s="11">
        <f>+Baseline!BQ4*(1-Parámetros!$B$8)</f>
        <v>378658.7941960303</v>
      </c>
      <c r="BR4" s="11">
        <f>+Baseline!BR4*(1-Parámetros!$B$8)</f>
        <v>366141.7781968062</v>
      </c>
      <c r="BS4" s="11">
        <f>+Baseline!BS4*(1-Parámetros!$B$8)</f>
        <v>362062.80527588906</v>
      </c>
      <c r="BT4" s="11">
        <f>+Baseline!BT4*(1-Parámetros!$B$8)</f>
        <v>357442.22006723849</v>
      </c>
      <c r="BU4" s="11">
        <f>+Baseline!BU4*(1-Parámetros!$B$8)</f>
        <v>374436.2663015218</v>
      </c>
      <c r="BV4" s="11">
        <f>+Baseline!BV4*(1-Parámetros!$B$8)</f>
        <v>361894.37000045786</v>
      </c>
      <c r="BW4" s="11">
        <f>+Baseline!BW4*(1-Parámetros!$B$8)</f>
        <v>373730.65966381587</v>
      </c>
      <c r="BX4" s="11">
        <f>+Baseline!BX4*(1-Parámetros!$B$8)</f>
        <v>361633.55329537555</v>
      </c>
      <c r="BY4" s="11">
        <f>+Baseline!BY4*(1-Parámetros!$B$8)</f>
        <v>348757.21207687986</v>
      </c>
      <c r="BZ4" s="11">
        <f>+Baseline!BZ4*(1-Parámetros!$B$8)</f>
        <v>362798.48202322208</v>
      </c>
      <c r="CA4" s="11">
        <f>+Baseline!CA4*(1-Parámetros!$B$8)</f>
        <v>368383.69478795666</v>
      </c>
      <c r="CB4" s="11">
        <f>+Baseline!CB4*(1-Parámetros!$B$8)</f>
        <v>349454.36481439229</v>
      </c>
      <c r="CC4" s="11">
        <f>+Baseline!CC4*(1-Parámetros!$B$8)</f>
        <v>351653.91083354887</v>
      </c>
      <c r="CD4" s="11">
        <f>+Baseline!CD4*(1-Parámetros!$B$8)</f>
        <v>374963.82047426997</v>
      </c>
      <c r="CE4" s="11">
        <f>+Baseline!CE4*(1-Parámetros!$B$8)</f>
        <v>374910.26924796915</v>
      </c>
      <c r="CF4" s="11">
        <f>+Baseline!CF4*(1-Parámetros!$B$8)</f>
        <v>360989.90239553817</v>
      </c>
      <c r="CG4" s="11">
        <f>+Baseline!CG4*(1-Parámetros!$B$8)</f>
        <v>362198.34970850236</v>
      </c>
      <c r="CH4" s="11">
        <f>+Baseline!CH4*(1-Parámetros!$B$8)</f>
        <v>373868.11147385975</v>
      </c>
      <c r="CI4" s="11">
        <f>+Baseline!CI4*(1-Parámetros!$B$8)</f>
        <v>368484.25189972983</v>
      </c>
      <c r="CJ4" s="11">
        <f>+Baseline!CJ4*(1-Parámetros!$B$8)</f>
        <v>355173.182505075</v>
      </c>
      <c r="CK4" s="11">
        <f>+Baseline!CK4*(1-Parámetros!$B$8)</f>
        <v>350605.58126485022</v>
      </c>
      <c r="CL4" s="11">
        <f>+Baseline!CL4*(1-Parámetros!$B$8)</f>
        <v>376297.29104158666</v>
      </c>
      <c r="CM4" s="11">
        <f>+Baseline!CM4*(1-Parámetros!$B$8)</f>
        <v>375999.35982551187</v>
      </c>
      <c r="CN4" s="11">
        <f>+Baseline!CN4*(1-Parámetros!$B$8)</f>
        <v>392101.78487153107</v>
      </c>
      <c r="CO4" s="11">
        <f>+Baseline!CO4*(1-Parámetros!$B$8)</f>
        <v>365016.57722150348</v>
      </c>
      <c r="CP4" s="11">
        <f>+Baseline!CP4*(1-Parámetros!$B$8)</f>
        <v>368796.73885928403</v>
      </c>
      <c r="CQ4" s="11">
        <f>+Baseline!CQ4*(1-Parámetros!$B$8)</f>
        <v>400275.56188955856</v>
      </c>
      <c r="CR4" s="11">
        <f>+Baseline!CR4*(1-Parámetros!$B$8)</f>
        <v>394338.67593711847</v>
      </c>
      <c r="CS4" s="11">
        <f>+Baseline!CS4*(1-Parámetros!$B$8)</f>
        <v>400373.73216882942</v>
      </c>
      <c r="CT4" s="11">
        <f>+Baseline!CT4*(1-Parámetros!$B$8)</f>
        <v>398331.33089821594</v>
      </c>
      <c r="CU4" s="11">
        <f>+Baseline!CU4*(1-Parámetros!$B$8)</f>
        <v>362920.52311195247</v>
      </c>
    </row>
    <row r="5" spans="1:99" x14ac:dyDescent="0.25">
      <c r="A5" s="18" t="s">
        <v>21</v>
      </c>
      <c r="C5" s="11">
        <f>+C4-C6</f>
        <v>116588.93666145013</v>
      </c>
      <c r="D5" s="11">
        <f t="shared" ref="D5:AU5" si="0">+D4-D6</f>
        <v>85375.439778557629</v>
      </c>
      <c r="E5" s="11">
        <f t="shared" si="0"/>
        <v>81031.043290631322</v>
      </c>
      <c r="F5" s="11">
        <f t="shared" si="0"/>
        <v>106977.8902669599</v>
      </c>
      <c r="G5" s="11">
        <f t="shared" si="0"/>
        <v>63941.285104508803</v>
      </c>
      <c r="H5" s="11">
        <f t="shared" si="0"/>
        <v>72515.224264847348</v>
      </c>
      <c r="I5" s="11">
        <f t="shared" si="0"/>
        <v>101827.90911870659</v>
      </c>
      <c r="J5" s="11">
        <f t="shared" si="0"/>
        <v>86693.118909700192</v>
      </c>
      <c r="K5" s="11">
        <f t="shared" si="0"/>
        <v>87101.481730493717</v>
      </c>
      <c r="L5" s="11">
        <f t="shared" si="0"/>
        <v>81254.290029155847</v>
      </c>
      <c r="M5" s="11">
        <f t="shared" si="0"/>
        <v>83701.584355394647</v>
      </c>
      <c r="N5" s="11">
        <f t="shared" si="0"/>
        <v>84411.458659335505</v>
      </c>
      <c r="O5" s="11">
        <f t="shared" si="0"/>
        <v>81977.516683097696</v>
      </c>
      <c r="P5" s="11">
        <f t="shared" si="0"/>
        <v>79192.236182020337</v>
      </c>
      <c r="Q5" s="11">
        <f t="shared" si="0"/>
        <v>103658.7941960303</v>
      </c>
      <c r="R5" s="11">
        <f t="shared" si="0"/>
        <v>91141.778196806205</v>
      </c>
      <c r="S5" s="11">
        <f t="shared" si="0"/>
        <v>87062.805275889055</v>
      </c>
      <c r="T5" s="11">
        <f t="shared" si="0"/>
        <v>82442.220067238493</v>
      </c>
      <c r="U5" s="11">
        <f t="shared" si="0"/>
        <v>99436.266301521799</v>
      </c>
      <c r="V5" s="11">
        <f t="shared" si="0"/>
        <v>86894.370000457857</v>
      </c>
      <c r="W5" s="11">
        <f t="shared" si="0"/>
        <v>98730.659663815866</v>
      </c>
      <c r="X5" s="11">
        <f t="shared" si="0"/>
        <v>86633.553295375546</v>
      </c>
      <c r="Y5" s="11">
        <f t="shared" si="0"/>
        <v>73757.212076879863</v>
      </c>
      <c r="Z5" s="11">
        <f t="shared" si="0"/>
        <v>87798.482023222081</v>
      </c>
      <c r="AA5" s="11">
        <f t="shared" si="0"/>
        <v>93383.694787956658</v>
      </c>
      <c r="AB5" s="11">
        <f t="shared" si="0"/>
        <v>74454.364814392291</v>
      </c>
      <c r="AC5" s="11">
        <f t="shared" si="0"/>
        <v>76653.910833548871</v>
      </c>
      <c r="AD5" s="11">
        <f t="shared" si="0"/>
        <v>99963.820474269975</v>
      </c>
      <c r="AE5" s="11">
        <f t="shared" si="0"/>
        <v>99910.269247969147</v>
      </c>
      <c r="AF5" s="11">
        <f t="shared" si="0"/>
        <v>85989.902395538171</v>
      </c>
      <c r="AG5" s="11">
        <f t="shared" si="0"/>
        <v>87198.349708502355</v>
      </c>
      <c r="AH5" s="11">
        <f t="shared" si="0"/>
        <v>98868.111473859753</v>
      </c>
      <c r="AI5" s="11">
        <f t="shared" si="0"/>
        <v>93484.251899729832</v>
      </c>
      <c r="AJ5" s="11">
        <f t="shared" si="0"/>
        <v>80173.182505075005</v>
      </c>
      <c r="AK5" s="11">
        <f t="shared" si="0"/>
        <v>75605.581264850218</v>
      </c>
      <c r="AL5" s="11">
        <f t="shared" si="0"/>
        <v>101297.29104158666</v>
      </c>
      <c r="AM5" s="11">
        <f t="shared" si="0"/>
        <v>100999.35982551187</v>
      </c>
      <c r="AN5" s="11">
        <f t="shared" si="0"/>
        <v>117101.78487153107</v>
      </c>
      <c r="AO5" s="11">
        <f t="shared" si="0"/>
        <v>90016.577221503481</v>
      </c>
      <c r="AP5" s="11">
        <f t="shared" si="0"/>
        <v>93796.738859284029</v>
      </c>
      <c r="AQ5" s="11">
        <f t="shared" si="0"/>
        <v>125275.56188955856</v>
      </c>
      <c r="AR5" s="11">
        <f t="shared" si="0"/>
        <v>119338.67593711847</v>
      </c>
      <c r="AS5" s="11">
        <f t="shared" si="0"/>
        <v>125373.73216882942</v>
      </c>
      <c r="AT5" s="11">
        <f t="shared" si="0"/>
        <v>123331.33089821594</v>
      </c>
      <c r="AU5" s="11">
        <f t="shared" si="0"/>
        <v>87920.523111952469</v>
      </c>
      <c r="AV5" s="11">
        <f t="shared" ref="AV5:CU5" si="1">+AV4-AV6</f>
        <v>116588.93666145013</v>
      </c>
      <c r="AW5" s="11">
        <f t="shared" si="1"/>
        <v>85375.439778557629</v>
      </c>
      <c r="AX5" s="11">
        <f t="shared" si="1"/>
        <v>81031.043290631322</v>
      </c>
      <c r="AY5" s="11">
        <f t="shared" si="1"/>
        <v>106977.8902669599</v>
      </c>
      <c r="AZ5" s="11">
        <f t="shared" si="1"/>
        <v>63941.285104508803</v>
      </c>
      <c r="BA5" s="11">
        <f t="shared" si="1"/>
        <v>72515.224264847348</v>
      </c>
      <c r="BB5" s="11">
        <f t="shared" si="1"/>
        <v>101827.90911870659</v>
      </c>
      <c r="BC5" s="11">
        <f t="shared" si="1"/>
        <v>116588.93666145013</v>
      </c>
      <c r="BD5" s="11">
        <f t="shared" si="1"/>
        <v>85375.439778557629</v>
      </c>
      <c r="BE5" s="11">
        <f t="shared" si="1"/>
        <v>81031.043290631322</v>
      </c>
      <c r="BF5" s="11">
        <f t="shared" si="1"/>
        <v>106977.8902669599</v>
      </c>
      <c r="BG5" s="11">
        <f t="shared" si="1"/>
        <v>63941.285104508803</v>
      </c>
      <c r="BH5" s="11">
        <f t="shared" si="1"/>
        <v>72515.224264847348</v>
      </c>
      <c r="BI5" s="11">
        <f t="shared" si="1"/>
        <v>101827.90911870659</v>
      </c>
      <c r="BJ5" s="11">
        <f t="shared" si="1"/>
        <v>86693.118909700192</v>
      </c>
      <c r="BK5" s="11">
        <f t="shared" si="1"/>
        <v>87101.481730493717</v>
      </c>
      <c r="BL5" s="11">
        <f t="shared" si="1"/>
        <v>81254.290029155847</v>
      </c>
      <c r="BM5" s="11">
        <f t="shared" si="1"/>
        <v>83701.584355394647</v>
      </c>
      <c r="BN5" s="11">
        <f t="shared" si="1"/>
        <v>84411.458659335505</v>
      </c>
      <c r="BO5" s="11">
        <f t="shared" si="1"/>
        <v>81977.516683097696</v>
      </c>
      <c r="BP5" s="11">
        <f t="shared" si="1"/>
        <v>79192.236182020337</v>
      </c>
      <c r="BQ5" s="11">
        <f t="shared" si="1"/>
        <v>103658.7941960303</v>
      </c>
      <c r="BR5" s="11">
        <f t="shared" si="1"/>
        <v>91141.778196806205</v>
      </c>
      <c r="BS5" s="11">
        <f t="shared" si="1"/>
        <v>87062.805275889055</v>
      </c>
      <c r="BT5" s="11">
        <f t="shared" si="1"/>
        <v>82442.220067238493</v>
      </c>
      <c r="BU5" s="11">
        <f t="shared" si="1"/>
        <v>99436.266301521799</v>
      </c>
      <c r="BV5" s="11">
        <f t="shared" si="1"/>
        <v>86894.370000457857</v>
      </c>
      <c r="BW5" s="11">
        <f t="shared" si="1"/>
        <v>98730.659663815866</v>
      </c>
      <c r="BX5" s="11">
        <f t="shared" si="1"/>
        <v>86633.553295375546</v>
      </c>
      <c r="BY5" s="11">
        <f t="shared" si="1"/>
        <v>73757.212076879863</v>
      </c>
      <c r="BZ5" s="11">
        <f t="shared" si="1"/>
        <v>87798.482023222081</v>
      </c>
      <c r="CA5" s="11">
        <f t="shared" si="1"/>
        <v>93383.694787956658</v>
      </c>
      <c r="CB5" s="11">
        <f t="shared" si="1"/>
        <v>74454.364814392291</v>
      </c>
      <c r="CC5" s="11">
        <f t="shared" si="1"/>
        <v>76653.910833548871</v>
      </c>
      <c r="CD5" s="11">
        <f t="shared" si="1"/>
        <v>99963.820474269975</v>
      </c>
      <c r="CE5" s="11">
        <f t="shared" si="1"/>
        <v>99910.269247969147</v>
      </c>
      <c r="CF5" s="11">
        <f t="shared" si="1"/>
        <v>85989.902395538171</v>
      </c>
      <c r="CG5" s="11">
        <f t="shared" si="1"/>
        <v>87198.349708502355</v>
      </c>
      <c r="CH5" s="11">
        <f t="shared" si="1"/>
        <v>98868.111473859753</v>
      </c>
      <c r="CI5" s="11">
        <f t="shared" si="1"/>
        <v>93484.251899729832</v>
      </c>
      <c r="CJ5" s="11">
        <f t="shared" si="1"/>
        <v>80173.182505075005</v>
      </c>
      <c r="CK5" s="11">
        <f t="shared" si="1"/>
        <v>75605.581264850218</v>
      </c>
      <c r="CL5" s="11">
        <f t="shared" si="1"/>
        <v>101297.29104158666</v>
      </c>
      <c r="CM5" s="11">
        <f t="shared" si="1"/>
        <v>100999.35982551187</v>
      </c>
      <c r="CN5" s="11">
        <f t="shared" si="1"/>
        <v>117101.78487153107</v>
      </c>
      <c r="CO5" s="11">
        <f t="shared" si="1"/>
        <v>90016.577221503481</v>
      </c>
      <c r="CP5" s="11">
        <f t="shared" si="1"/>
        <v>93796.738859284029</v>
      </c>
      <c r="CQ5" s="11">
        <f t="shared" si="1"/>
        <v>125275.56188955856</v>
      </c>
      <c r="CR5" s="11">
        <f t="shared" si="1"/>
        <v>119338.67593711847</v>
      </c>
      <c r="CS5" s="11">
        <f t="shared" si="1"/>
        <v>125373.73216882942</v>
      </c>
      <c r="CT5" s="11">
        <f t="shared" si="1"/>
        <v>123331.33089821594</v>
      </c>
      <c r="CU5" s="11">
        <f t="shared" si="1"/>
        <v>87920.523111952469</v>
      </c>
    </row>
    <row r="6" spans="1:99" x14ac:dyDescent="0.25">
      <c r="A6" s="18" t="s">
        <v>22</v>
      </c>
      <c r="C6" s="11">
        <f>+C14</f>
        <v>275000</v>
      </c>
      <c r="D6" s="11">
        <f t="shared" ref="D6:AU6" si="2">+D14</f>
        <v>275000</v>
      </c>
      <c r="E6" s="11">
        <f t="shared" si="2"/>
        <v>275000</v>
      </c>
      <c r="F6" s="11">
        <f t="shared" si="2"/>
        <v>275000</v>
      </c>
      <c r="G6" s="11">
        <f t="shared" si="2"/>
        <v>275000</v>
      </c>
      <c r="H6" s="11">
        <f t="shared" si="2"/>
        <v>275000</v>
      </c>
      <c r="I6" s="11">
        <f t="shared" si="2"/>
        <v>275000</v>
      </c>
      <c r="J6" s="11">
        <f t="shared" si="2"/>
        <v>275000</v>
      </c>
      <c r="K6" s="11">
        <f t="shared" si="2"/>
        <v>275000</v>
      </c>
      <c r="L6" s="11">
        <f t="shared" si="2"/>
        <v>275000</v>
      </c>
      <c r="M6" s="11">
        <f t="shared" si="2"/>
        <v>275000</v>
      </c>
      <c r="N6" s="11">
        <f t="shared" si="2"/>
        <v>275000</v>
      </c>
      <c r="O6" s="11">
        <f t="shared" si="2"/>
        <v>275000</v>
      </c>
      <c r="P6" s="11">
        <f t="shared" si="2"/>
        <v>275000</v>
      </c>
      <c r="Q6" s="11">
        <f t="shared" si="2"/>
        <v>275000</v>
      </c>
      <c r="R6" s="11">
        <f t="shared" si="2"/>
        <v>275000</v>
      </c>
      <c r="S6" s="11">
        <f t="shared" si="2"/>
        <v>275000</v>
      </c>
      <c r="T6" s="11">
        <f t="shared" si="2"/>
        <v>275000</v>
      </c>
      <c r="U6" s="11">
        <f t="shared" si="2"/>
        <v>275000</v>
      </c>
      <c r="V6" s="11">
        <f t="shared" si="2"/>
        <v>275000</v>
      </c>
      <c r="W6" s="11">
        <f t="shared" si="2"/>
        <v>275000</v>
      </c>
      <c r="X6" s="11">
        <f t="shared" si="2"/>
        <v>275000</v>
      </c>
      <c r="Y6" s="11">
        <f t="shared" si="2"/>
        <v>275000</v>
      </c>
      <c r="Z6" s="11">
        <f t="shared" si="2"/>
        <v>275000</v>
      </c>
      <c r="AA6" s="11">
        <f t="shared" si="2"/>
        <v>275000</v>
      </c>
      <c r="AB6" s="11">
        <f t="shared" si="2"/>
        <v>275000</v>
      </c>
      <c r="AC6" s="11">
        <f t="shared" si="2"/>
        <v>275000</v>
      </c>
      <c r="AD6" s="11">
        <f t="shared" si="2"/>
        <v>275000</v>
      </c>
      <c r="AE6" s="11">
        <f t="shared" si="2"/>
        <v>275000</v>
      </c>
      <c r="AF6" s="11">
        <f t="shared" si="2"/>
        <v>275000</v>
      </c>
      <c r="AG6" s="11">
        <f t="shared" si="2"/>
        <v>275000</v>
      </c>
      <c r="AH6" s="11">
        <f t="shared" si="2"/>
        <v>275000</v>
      </c>
      <c r="AI6" s="11">
        <f t="shared" si="2"/>
        <v>275000</v>
      </c>
      <c r="AJ6" s="11">
        <f t="shared" si="2"/>
        <v>275000</v>
      </c>
      <c r="AK6" s="11">
        <f t="shared" si="2"/>
        <v>275000</v>
      </c>
      <c r="AL6" s="11">
        <f t="shared" si="2"/>
        <v>275000</v>
      </c>
      <c r="AM6" s="11">
        <f t="shared" si="2"/>
        <v>275000</v>
      </c>
      <c r="AN6" s="11">
        <f t="shared" si="2"/>
        <v>275000</v>
      </c>
      <c r="AO6" s="11">
        <f t="shared" si="2"/>
        <v>275000</v>
      </c>
      <c r="AP6" s="11">
        <f t="shared" si="2"/>
        <v>275000</v>
      </c>
      <c r="AQ6" s="11">
        <f t="shared" si="2"/>
        <v>275000</v>
      </c>
      <c r="AR6" s="11">
        <f t="shared" si="2"/>
        <v>275000</v>
      </c>
      <c r="AS6" s="11">
        <f t="shared" si="2"/>
        <v>275000</v>
      </c>
      <c r="AT6" s="11">
        <f t="shared" si="2"/>
        <v>275000</v>
      </c>
      <c r="AU6" s="11">
        <f t="shared" si="2"/>
        <v>275000</v>
      </c>
      <c r="AV6" s="11">
        <f t="shared" ref="AV6:CU6" si="3">+AV14</f>
        <v>275000</v>
      </c>
      <c r="AW6" s="11">
        <f t="shared" si="3"/>
        <v>275000</v>
      </c>
      <c r="AX6" s="11">
        <f t="shared" si="3"/>
        <v>275000</v>
      </c>
      <c r="AY6" s="11">
        <f t="shared" si="3"/>
        <v>275000</v>
      </c>
      <c r="AZ6" s="11">
        <f t="shared" si="3"/>
        <v>275000</v>
      </c>
      <c r="BA6" s="11">
        <f t="shared" si="3"/>
        <v>275000</v>
      </c>
      <c r="BB6" s="11">
        <f t="shared" si="3"/>
        <v>275000</v>
      </c>
      <c r="BC6" s="11">
        <f t="shared" si="3"/>
        <v>275000</v>
      </c>
      <c r="BD6" s="11">
        <f t="shared" si="3"/>
        <v>275000</v>
      </c>
      <c r="BE6" s="11">
        <f t="shared" si="3"/>
        <v>275000</v>
      </c>
      <c r="BF6" s="11">
        <f t="shared" si="3"/>
        <v>275000</v>
      </c>
      <c r="BG6" s="11">
        <f t="shared" si="3"/>
        <v>275000</v>
      </c>
      <c r="BH6" s="11">
        <f t="shared" si="3"/>
        <v>275000</v>
      </c>
      <c r="BI6" s="11">
        <f t="shared" si="3"/>
        <v>275000</v>
      </c>
      <c r="BJ6" s="11">
        <f t="shared" si="3"/>
        <v>275000</v>
      </c>
      <c r="BK6" s="11">
        <f t="shared" si="3"/>
        <v>275000</v>
      </c>
      <c r="BL6" s="11">
        <f t="shared" si="3"/>
        <v>275000</v>
      </c>
      <c r="BM6" s="11">
        <f t="shared" si="3"/>
        <v>275000</v>
      </c>
      <c r="BN6" s="11">
        <f t="shared" si="3"/>
        <v>275000</v>
      </c>
      <c r="BO6" s="11">
        <f t="shared" si="3"/>
        <v>275000</v>
      </c>
      <c r="BP6" s="11">
        <f t="shared" si="3"/>
        <v>275000</v>
      </c>
      <c r="BQ6" s="11">
        <f t="shared" si="3"/>
        <v>275000</v>
      </c>
      <c r="BR6" s="11">
        <f t="shared" si="3"/>
        <v>275000</v>
      </c>
      <c r="BS6" s="11">
        <f t="shared" si="3"/>
        <v>275000</v>
      </c>
      <c r="BT6" s="11">
        <f t="shared" si="3"/>
        <v>275000</v>
      </c>
      <c r="BU6" s="11">
        <f t="shared" si="3"/>
        <v>275000</v>
      </c>
      <c r="BV6" s="11">
        <f t="shared" si="3"/>
        <v>275000</v>
      </c>
      <c r="BW6" s="11">
        <f t="shared" si="3"/>
        <v>275000</v>
      </c>
      <c r="BX6" s="11">
        <f t="shared" si="3"/>
        <v>275000</v>
      </c>
      <c r="BY6" s="11">
        <f t="shared" si="3"/>
        <v>275000</v>
      </c>
      <c r="BZ6" s="11">
        <f t="shared" si="3"/>
        <v>275000</v>
      </c>
      <c r="CA6" s="11">
        <f t="shared" si="3"/>
        <v>275000</v>
      </c>
      <c r="CB6" s="11">
        <f t="shared" si="3"/>
        <v>275000</v>
      </c>
      <c r="CC6" s="11">
        <f t="shared" si="3"/>
        <v>275000</v>
      </c>
      <c r="CD6" s="11">
        <f t="shared" si="3"/>
        <v>275000</v>
      </c>
      <c r="CE6" s="11">
        <f t="shared" si="3"/>
        <v>275000</v>
      </c>
      <c r="CF6" s="11">
        <f t="shared" si="3"/>
        <v>275000</v>
      </c>
      <c r="CG6" s="11">
        <f t="shared" si="3"/>
        <v>275000</v>
      </c>
      <c r="CH6" s="11">
        <f t="shared" si="3"/>
        <v>275000</v>
      </c>
      <c r="CI6" s="11">
        <f t="shared" si="3"/>
        <v>275000</v>
      </c>
      <c r="CJ6" s="11">
        <f t="shared" si="3"/>
        <v>275000</v>
      </c>
      <c r="CK6" s="11">
        <f t="shared" si="3"/>
        <v>275000</v>
      </c>
      <c r="CL6" s="11">
        <f t="shared" si="3"/>
        <v>275000</v>
      </c>
      <c r="CM6" s="11">
        <f t="shared" si="3"/>
        <v>275000</v>
      </c>
      <c r="CN6" s="11">
        <f t="shared" si="3"/>
        <v>275000</v>
      </c>
      <c r="CO6" s="11">
        <f t="shared" si="3"/>
        <v>275000</v>
      </c>
      <c r="CP6" s="11">
        <f t="shared" si="3"/>
        <v>275000</v>
      </c>
      <c r="CQ6" s="11">
        <f t="shared" si="3"/>
        <v>275000</v>
      </c>
      <c r="CR6" s="11">
        <f t="shared" si="3"/>
        <v>275000</v>
      </c>
      <c r="CS6" s="11">
        <f t="shared" si="3"/>
        <v>275000</v>
      </c>
      <c r="CT6" s="11">
        <f t="shared" si="3"/>
        <v>275000</v>
      </c>
      <c r="CU6" s="11">
        <f t="shared" si="3"/>
        <v>275000</v>
      </c>
    </row>
    <row r="7" spans="1:99" outlineLevel="1" x14ac:dyDescent="0.25">
      <c r="A7" s="18" t="s">
        <v>32</v>
      </c>
      <c r="C7" s="11">
        <f>+C5*Parámetros!$B$6</f>
        <v>2914723.4165362534</v>
      </c>
      <c r="D7" s="11">
        <f>+D5*Parámetros!$B$6</f>
        <v>2134385.9944639406</v>
      </c>
      <c r="E7" s="11">
        <f>+E5*Parámetros!$B$6</f>
        <v>2025776.0822657831</v>
      </c>
      <c r="F7" s="11">
        <f>+F5*Parámetros!$B$6</f>
        <v>2674447.2566739977</v>
      </c>
      <c r="G7" s="11">
        <f>+G5*Parámetros!$B$6</f>
        <v>1598532.12761272</v>
      </c>
      <c r="H7" s="11">
        <f>+H5*Parámetros!$B$6</f>
        <v>1812880.6066211837</v>
      </c>
      <c r="I7" s="11">
        <f>+I5*Parámetros!$B$6</f>
        <v>2545697.7279676646</v>
      </c>
      <c r="J7" s="11">
        <f>+J5*Parámetros!$B$6</f>
        <v>2167327.9727425049</v>
      </c>
      <c r="K7" s="11">
        <f>+K5*Parámetros!$B$6</f>
        <v>2177537.0432623429</v>
      </c>
      <c r="L7" s="11">
        <f>+L5*Parámetros!$B$6</f>
        <v>2031357.2507288961</v>
      </c>
      <c r="M7" s="11">
        <f>+M5*Parámetros!$B$6</f>
        <v>2092539.6088848661</v>
      </c>
      <c r="N7" s="11">
        <f>+N5*Parámetros!$B$6</f>
        <v>2110286.4664833876</v>
      </c>
      <c r="O7" s="11">
        <f>+O5*Parámetros!$B$6</f>
        <v>2049437.9170774424</v>
      </c>
      <c r="P7" s="11">
        <f>+P5*Parámetros!$B$6</f>
        <v>1979805.9045505084</v>
      </c>
      <c r="Q7" s="11">
        <f>+Q5*Parámetros!$B$6</f>
        <v>2591469.8549007573</v>
      </c>
      <c r="R7" s="11">
        <f>+R5*Parámetros!$B$6</f>
        <v>2278544.454920155</v>
      </c>
      <c r="S7" s="11">
        <f>+S5*Parámetros!$B$6</f>
        <v>2176570.1318972264</v>
      </c>
      <c r="T7" s="11">
        <f>+T5*Parámetros!$B$6</f>
        <v>2061055.5016809623</v>
      </c>
      <c r="U7" s="11">
        <f>+U5*Parámetros!$B$6</f>
        <v>2485906.6575380452</v>
      </c>
      <c r="V7" s="11">
        <f>+V5*Parámetros!$B$6</f>
        <v>2172359.2500114464</v>
      </c>
      <c r="W7" s="11">
        <f>+W5*Parámetros!$B$6</f>
        <v>2468266.4915953968</v>
      </c>
      <c r="X7" s="11">
        <f>+X5*Parámetros!$B$6</f>
        <v>2165838.8323843889</v>
      </c>
      <c r="Y7" s="11">
        <f>+Y5*Parámetros!$B$6</f>
        <v>1843930.3019219965</v>
      </c>
      <c r="Z7" s="11">
        <f>+Z5*Parámetros!$B$6</f>
        <v>2194962.0505805518</v>
      </c>
      <c r="AA7" s="11">
        <f>+AA5*Parámetros!$B$6</f>
        <v>2334592.3696989166</v>
      </c>
      <c r="AB7" s="11">
        <f>+AB5*Parámetros!$B$6</f>
        <v>1861359.1203598073</v>
      </c>
      <c r="AC7" s="11">
        <f>+AC5*Parámetros!$B$6</f>
        <v>1916347.7708387217</v>
      </c>
      <c r="AD7" s="11">
        <f>+AD5*Parámetros!$B$6</f>
        <v>2499095.5118567492</v>
      </c>
      <c r="AE7" s="11">
        <f>+AE5*Parámetros!$B$6</f>
        <v>2497756.7311992287</v>
      </c>
      <c r="AF7" s="11">
        <f>+AF5*Parámetros!$B$6</f>
        <v>2149747.5598884542</v>
      </c>
      <c r="AG7" s="11">
        <f>+AG5*Parámetros!$B$6</f>
        <v>2179958.7427125587</v>
      </c>
      <c r="AH7" s="11">
        <f>+AH5*Parámetros!$B$6</f>
        <v>2471702.7868464938</v>
      </c>
      <c r="AI7" s="11">
        <f>+AI5*Parámetros!$B$6</f>
        <v>2337106.2974932459</v>
      </c>
      <c r="AJ7" s="11">
        <f>+AJ5*Parámetros!$B$6</f>
        <v>2004329.562626875</v>
      </c>
      <c r="AK7" s="11">
        <f>+AK5*Parámetros!$B$6</f>
        <v>1890139.5316212554</v>
      </c>
      <c r="AL7" s="11">
        <f>+AL5*Parámetros!$B$6</f>
        <v>2532432.2760396665</v>
      </c>
      <c r="AM7" s="11">
        <f>+AM5*Parámetros!$B$6</f>
        <v>2524983.9956377968</v>
      </c>
      <c r="AN7" s="11">
        <f>+AN5*Parámetros!$B$6</f>
        <v>2927544.6217882768</v>
      </c>
      <c r="AO7" s="11">
        <f>+AO5*Parámetros!$B$6</f>
        <v>2250414.430537587</v>
      </c>
      <c r="AP7" s="11">
        <f>+AP5*Parámetros!$B$6</f>
        <v>2344918.4714821009</v>
      </c>
      <c r="AQ7" s="11">
        <f>+AQ5*Parámetros!$B$6</f>
        <v>3131889.0472389641</v>
      </c>
      <c r="AR7" s="11">
        <f>+AR5*Parámetros!$B$6</f>
        <v>2983466.8984279619</v>
      </c>
      <c r="AS7" s="11">
        <f>+AS5*Parámetros!$B$6</f>
        <v>3134343.3042207356</v>
      </c>
      <c r="AT7" s="11">
        <f>+AT5*Parámetros!$B$6</f>
        <v>3083283.2724553985</v>
      </c>
      <c r="AU7" s="11">
        <f>+AU5*Parámetros!$B$6</f>
        <v>2198013.0777988117</v>
      </c>
      <c r="AV7" s="11">
        <f>+AV5*Parámetros!$B$6</f>
        <v>2914723.4165362534</v>
      </c>
      <c r="AW7" s="11">
        <f>+AW5*Parámetros!$B$6</f>
        <v>2134385.9944639406</v>
      </c>
      <c r="AX7" s="11">
        <f>+AX5*Parámetros!$B$6</f>
        <v>2025776.0822657831</v>
      </c>
      <c r="AY7" s="11">
        <f>+AY5*Parámetros!$B$6</f>
        <v>2674447.2566739977</v>
      </c>
      <c r="AZ7" s="11">
        <f>+AZ5*Parámetros!$B$6</f>
        <v>1598532.12761272</v>
      </c>
      <c r="BA7" s="11">
        <f>+BA5*Parámetros!$B$6</f>
        <v>1812880.6066211837</v>
      </c>
      <c r="BB7" s="11">
        <f>+BB5*Parámetros!$B$6</f>
        <v>2545697.7279676646</v>
      </c>
      <c r="BC7" s="11">
        <f>+BC5*Parámetros!$B$6</f>
        <v>2914723.4165362534</v>
      </c>
      <c r="BD7" s="11">
        <f>+BD5*Parámetros!$B$6</f>
        <v>2134385.9944639406</v>
      </c>
      <c r="BE7" s="11">
        <f>+BE5*Parámetros!$B$6</f>
        <v>2025776.0822657831</v>
      </c>
      <c r="BF7" s="11">
        <f>+BF5*Parámetros!$B$6</f>
        <v>2674447.2566739977</v>
      </c>
      <c r="BG7" s="11">
        <f>+BG5*Parámetros!$B$6</f>
        <v>1598532.12761272</v>
      </c>
      <c r="BH7" s="11">
        <f>+BH5*Parámetros!$B$6</f>
        <v>1812880.6066211837</v>
      </c>
      <c r="BI7" s="11">
        <f>+BI5*Parámetros!$B$6</f>
        <v>2545697.7279676646</v>
      </c>
      <c r="BJ7" s="11">
        <f>+BJ5*Parámetros!$B$6</f>
        <v>2167327.9727425049</v>
      </c>
      <c r="BK7" s="11">
        <f>+BK5*Parámetros!$B$6</f>
        <v>2177537.0432623429</v>
      </c>
      <c r="BL7" s="11">
        <f>+BL5*Parámetros!$B$6</f>
        <v>2031357.2507288961</v>
      </c>
      <c r="BM7" s="11">
        <f>+BM5*Parámetros!$B$6</f>
        <v>2092539.6088848661</v>
      </c>
      <c r="BN7" s="11">
        <f>+BN5*Parámetros!$B$6</f>
        <v>2110286.4664833876</v>
      </c>
      <c r="BO7" s="11">
        <f>+BO5*Parámetros!$B$6</f>
        <v>2049437.9170774424</v>
      </c>
      <c r="BP7" s="11">
        <f>+BP5*Parámetros!$B$6</f>
        <v>1979805.9045505084</v>
      </c>
      <c r="BQ7" s="11">
        <f>+BQ5*Parámetros!$B$6</f>
        <v>2591469.8549007573</v>
      </c>
      <c r="BR7" s="11">
        <f>+BR5*Parámetros!$B$6</f>
        <v>2278544.454920155</v>
      </c>
      <c r="BS7" s="11">
        <f>+BS5*Parámetros!$B$6</f>
        <v>2176570.1318972264</v>
      </c>
      <c r="BT7" s="11">
        <f>+BT5*Parámetros!$B$6</f>
        <v>2061055.5016809623</v>
      </c>
      <c r="BU7" s="11">
        <f>+BU5*Parámetros!$B$6</f>
        <v>2485906.6575380452</v>
      </c>
      <c r="BV7" s="11">
        <f>+BV5*Parámetros!$B$6</f>
        <v>2172359.2500114464</v>
      </c>
      <c r="BW7" s="11">
        <f>+BW5*Parámetros!$B$6</f>
        <v>2468266.4915953968</v>
      </c>
      <c r="BX7" s="11">
        <f>+BX5*Parámetros!$B$6</f>
        <v>2165838.8323843889</v>
      </c>
      <c r="BY7" s="11">
        <f>+BY5*Parámetros!$B$6</f>
        <v>1843930.3019219965</v>
      </c>
      <c r="BZ7" s="11">
        <f>+BZ5*Parámetros!$B$6</f>
        <v>2194962.0505805518</v>
      </c>
      <c r="CA7" s="11">
        <f>+CA5*Parámetros!$B$6</f>
        <v>2334592.3696989166</v>
      </c>
      <c r="CB7" s="11">
        <f>+CB5*Parámetros!$B$6</f>
        <v>1861359.1203598073</v>
      </c>
      <c r="CC7" s="11">
        <f>+CC5*Parámetros!$B$6</f>
        <v>1916347.7708387217</v>
      </c>
      <c r="CD7" s="11">
        <f>+CD5*Parámetros!$B$6</f>
        <v>2499095.5118567492</v>
      </c>
      <c r="CE7" s="11">
        <f>+CE5*Parámetros!$B$6</f>
        <v>2497756.7311992287</v>
      </c>
      <c r="CF7" s="11">
        <f>+CF5*Parámetros!$B$6</f>
        <v>2149747.5598884542</v>
      </c>
      <c r="CG7" s="11">
        <f>+CG5*Parámetros!$B$6</f>
        <v>2179958.7427125587</v>
      </c>
      <c r="CH7" s="11">
        <f>+CH5*Parámetros!$B$6</f>
        <v>2471702.7868464938</v>
      </c>
      <c r="CI7" s="11">
        <f>+CI5*Parámetros!$B$6</f>
        <v>2337106.2974932459</v>
      </c>
      <c r="CJ7" s="11">
        <f>+CJ5*Parámetros!$B$6</f>
        <v>2004329.562626875</v>
      </c>
      <c r="CK7" s="11">
        <f>+CK5*Parámetros!$B$6</f>
        <v>1890139.5316212554</v>
      </c>
      <c r="CL7" s="11">
        <f>+CL5*Parámetros!$B$6</f>
        <v>2532432.2760396665</v>
      </c>
      <c r="CM7" s="11">
        <f>+CM5*Parámetros!$B$6</f>
        <v>2524983.9956377968</v>
      </c>
      <c r="CN7" s="11">
        <f>+CN5*Parámetros!$B$6</f>
        <v>2927544.6217882768</v>
      </c>
      <c r="CO7" s="11">
        <f>+CO5*Parámetros!$B$6</f>
        <v>2250414.430537587</v>
      </c>
      <c r="CP7" s="11">
        <f>+CP5*Parámetros!$B$6</f>
        <v>2344918.4714821009</v>
      </c>
      <c r="CQ7" s="11">
        <f>+CQ5*Parámetros!$B$6</f>
        <v>3131889.0472389641</v>
      </c>
      <c r="CR7" s="11">
        <f>+CR5*Parámetros!$B$6</f>
        <v>2983466.8984279619</v>
      </c>
      <c r="CS7" s="11">
        <f>+CS5*Parámetros!$B$6</f>
        <v>3134343.3042207356</v>
      </c>
      <c r="CT7" s="11">
        <f>+CT5*Parámetros!$B$6</f>
        <v>3083283.2724553985</v>
      </c>
      <c r="CU7" s="11">
        <f>+CU5*Parámetros!$B$6</f>
        <v>2198013.0777988117</v>
      </c>
    </row>
    <row r="8" spans="1:99" outlineLevel="1" x14ac:dyDescent="0.25">
      <c r="A8" s="18" t="s">
        <v>31</v>
      </c>
      <c r="C8" s="11">
        <f>+C5*Parámetros!$B$7</f>
        <v>699533.6199687008</v>
      </c>
      <c r="D8" s="11">
        <f>+D5*Parámetros!$B$7</f>
        <v>512252.63867134578</v>
      </c>
      <c r="E8" s="11">
        <f>+E5*Parámetros!$B$7</f>
        <v>486186.25974378793</v>
      </c>
      <c r="F8" s="11">
        <f>+F5*Parámetros!$B$7</f>
        <v>641867.34160175943</v>
      </c>
      <c r="G8" s="11">
        <f>+G5*Parámetros!$B$7</f>
        <v>383647.71062705282</v>
      </c>
      <c r="H8" s="11">
        <f>+H5*Parámetros!$B$7</f>
        <v>435091.34558908409</v>
      </c>
      <c r="I8" s="11">
        <f>+I5*Parámetros!$B$7</f>
        <v>610967.45471223956</v>
      </c>
      <c r="J8" s="11">
        <f>+J5*Parámetros!$B$7</f>
        <v>520158.71345820115</v>
      </c>
      <c r="K8" s="11">
        <f>+K5*Parámetros!$B$7</f>
        <v>522608.8903829623</v>
      </c>
      <c r="L8" s="11">
        <f>+L5*Parámetros!$B$7</f>
        <v>487525.74017493508</v>
      </c>
      <c r="M8" s="11">
        <f>+M5*Parámetros!$B$7</f>
        <v>502209.50613236788</v>
      </c>
      <c r="N8" s="11">
        <f>+N5*Parámetros!$B$7</f>
        <v>506468.75195601303</v>
      </c>
      <c r="O8" s="11">
        <f>+O5*Parámetros!$B$7</f>
        <v>491865.10009858618</v>
      </c>
      <c r="P8" s="11">
        <f>+P5*Parámetros!$B$7</f>
        <v>475153.41709212202</v>
      </c>
      <c r="Q8" s="11">
        <f>+Q5*Parámetros!$B$7</f>
        <v>621952.7651761818</v>
      </c>
      <c r="R8" s="11">
        <f>+R5*Parámetros!$B$7</f>
        <v>546850.66918083723</v>
      </c>
      <c r="S8" s="11">
        <f>+S5*Parámetros!$B$7</f>
        <v>522376.83165533433</v>
      </c>
      <c r="T8" s="11">
        <f>+T5*Parámetros!$B$7</f>
        <v>494653.32040343096</v>
      </c>
      <c r="U8" s="11">
        <f>+U5*Parámetros!$B$7</f>
        <v>596617.59780913079</v>
      </c>
      <c r="V8" s="11">
        <f>+V5*Parámetros!$B$7</f>
        <v>521366.22000274714</v>
      </c>
      <c r="W8" s="11">
        <f>+W5*Parámetros!$B$7</f>
        <v>592383.9579828952</v>
      </c>
      <c r="X8" s="11">
        <f>+X5*Parámetros!$B$7</f>
        <v>519801.31977225328</v>
      </c>
      <c r="Y8" s="11">
        <f>+Y5*Parámetros!$B$7</f>
        <v>442543.27246127918</v>
      </c>
      <c r="Z8" s="11">
        <f>+Z5*Parámetros!$B$7</f>
        <v>526790.89213933249</v>
      </c>
      <c r="AA8" s="11">
        <f>+AA5*Parámetros!$B$7</f>
        <v>560302.16872773995</v>
      </c>
      <c r="AB8" s="11">
        <f>+AB5*Parámetros!$B$7</f>
        <v>446726.18888635375</v>
      </c>
      <c r="AC8" s="11">
        <f>+AC5*Parámetros!$B$7</f>
        <v>459923.46500129323</v>
      </c>
      <c r="AD8" s="11">
        <f>+AD5*Parámetros!$B$7</f>
        <v>599782.92284561985</v>
      </c>
      <c r="AE8" s="11">
        <f>+AE5*Parámetros!$B$7</f>
        <v>599461.61548781488</v>
      </c>
      <c r="AF8" s="11">
        <f>+AF5*Parámetros!$B$7</f>
        <v>515939.41437322902</v>
      </c>
      <c r="AG8" s="11">
        <f>+AG5*Parámetros!$B$7</f>
        <v>523190.09825101413</v>
      </c>
      <c r="AH8" s="11">
        <f>+AH5*Parámetros!$B$7</f>
        <v>593208.66884315852</v>
      </c>
      <c r="AI8" s="11">
        <f>+AI5*Parámetros!$B$7</f>
        <v>560905.51139837899</v>
      </c>
      <c r="AJ8" s="11">
        <f>+AJ5*Parámetros!$B$7</f>
        <v>481039.09503045003</v>
      </c>
      <c r="AK8" s="11">
        <f>+AK5*Parámetros!$B$7</f>
        <v>453633.48758910131</v>
      </c>
      <c r="AL8" s="11">
        <f>+AL5*Parámetros!$B$7</f>
        <v>607783.74624951999</v>
      </c>
      <c r="AM8" s="11">
        <f>+AM5*Parámetros!$B$7</f>
        <v>605996.15895307122</v>
      </c>
      <c r="AN8" s="11">
        <f>+AN5*Parámetros!$B$7</f>
        <v>702610.70922918641</v>
      </c>
      <c r="AO8" s="11">
        <f>+AO5*Parámetros!$B$7</f>
        <v>540099.46332902089</v>
      </c>
      <c r="AP8" s="11">
        <f>+AP5*Parámetros!$B$7</f>
        <v>562780.43315570417</v>
      </c>
      <c r="AQ8" s="11">
        <f>+AQ5*Parámetros!$B$7</f>
        <v>751653.37133735139</v>
      </c>
      <c r="AR8" s="11">
        <f>+AR5*Parámetros!$B$7</f>
        <v>716032.05562271085</v>
      </c>
      <c r="AS8" s="11">
        <f>+AS5*Parámetros!$B$7</f>
        <v>752242.39301297651</v>
      </c>
      <c r="AT8" s="11">
        <f>+AT5*Parámetros!$B$7</f>
        <v>739987.98538929562</v>
      </c>
      <c r="AU8" s="11">
        <f>+AU5*Parámetros!$B$7</f>
        <v>527523.13867171481</v>
      </c>
      <c r="AV8" s="11">
        <f>+AV5*Parámetros!$B$7</f>
        <v>699533.6199687008</v>
      </c>
      <c r="AW8" s="11">
        <f>+AW5*Parámetros!$B$7</f>
        <v>512252.63867134578</v>
      </c>
      <c r="AX8" s="11">
        <f>+AX5*Parámetros!$B$7</f>
        <v>486186.25974378793</v>
      </c>
      <c r="AY8" s="11">
        <f>+AY5*Parámetros!$B$7</f>
        <v>641867.34160175943</v>
      </c>
      <c r="AZ8" s="11">
        <f>+AZ5*Parámetros!$B$7</f>
        <v>383647.71062705282</v>
      </c>
      <c r="BA8" s="11">
        <f>+BA5*Parámetros!$B$7</f>
        <v>435091.34558908409</v>
      </c>
      <c r="BB8" s="11">
        <f>+BB5*Parámetros!$B$7</f>
        <v>610967.45471223956</v>
      </c>
      <c r="BC8" s="11">
        <f>+BC5*Parámetros!$B$7</f>
        <v>699533.6199687008</v>
      </c>
      <c r="BD8" s="11">
        <f>+BD5*Parámetros!$B$7</f>
        <v>512252.63867134578</v>
      </c>
      <c r="BE8" s="11">
        <f>+BE5*Parámetros!$B$7</f>
        <v>486186.25974378793</v>
      </c>
      <c r="BF8" s="11">
        <f>+BF5*Parámetros!$B$7</f>
        <v>641867.34160175943</v>
      </c>
      <c r="BG8" s="11">
        <f>+BG5*Parámetros!$B$7</f>
        <v>383647.71062705282</v>
      </c>
      <c r="BH8" s="11">
        <f>+BH5*Parámetros!$B$7</f>
        <v>435091.34558908409</v>
      </c>
      <c r="BI8" s="11">
        <f>+BI5*Parámetros!$B$7</f>
        <v>610967.45471223956</v>
      </c>
      <c r="BJ8" s="11">
        <f>+BJ5*Parámetros!$B$7</f>
        <v>520158.71345820115</v>
      </c>
      <c r="BK8" s="11">
        <f>+BK5*Parámetros!$B$7</f>
        <v>522608.8903829623</v>
      </c>
      <c r="BL8" s="11">
        <f>+BL5*Parámetros!$B$7</f>
        <v>487525.74017493508</v>
      </c>
      <c r="BM8" s="11">
        <f>+BM5*Parámetros!$B$7</f>
        <v>502209.50613236788</v>
      </c>
      <c r="BN8" s="11">
        <f>+BN5*Parámetros!$B$7</f>
        <v>506468.75195601303</v>
      </c>
      <c r="BO8" s="11">
        <f>+BO5*Parámetros!$B$7</f>
        <v>491865.10009858618</v>
      </c>
      <c r="BP8" s="11">
        <f>+BP5*Parámetros!$B$7</f>
        <v>475153.41709212202</v>
      </c>
      <c r="BQ8" s="11">
        <f>+BQ5*Parámetros!$B$7</f>
        <v>621952.7651761818</v>
      </c>
      <c r="BR8" s="11">
        <f>+BR5*Parámetros!$B$7</f>
        <v>546850.66918083723</v>
      </c>
      <c r="BS8" s="11">
        <f>+BS5*Parámetros!$B$7</f>
        <v>522376.83165533433</v>
      </c>
      <c r="BT8" s="11">
        <f>+BT5*Parámetros!$B$7</f>
        <v>494653.32040343096</v>
      </c>
      <c r="BU8" s="11">
        <f>+BU5*Parámetros!$B$7</f>
        <v>596617.59780913079</v>
      </c>
      <c r="BV8" s="11">
        <f>+BV5*Parámetros!$B$7</f>
        <v>521366.22000274714</v>
      </c>
      <c r="BW8" s="11">
        <f>+BW5*Parámetros!$B$7</f>
        <v>592383.9579828952</v>
      </c>
      <c r="BX8" s="11">
        <f>+BX5*Parámetros!$B$7</f>
        <v>519801.31977225328</v>
      </c>
      <c r="BY8" s="11">
        <f>+BY5*Parámetros!$B$7</f>
        <v>442543.27246127918</v>
      </c>
      <c r="BZ8" s="11">
        <f>+BZ5*Parámetros!$B$7</f>
        <v>526790.89213933249</v>
      </c>
      <c r="CA8" s="11">
        <f>+CA5*Parámetros!$B$7</f>
        <v>560302.16872773995</v>
      </c>
      <c r="CB8" s="11">
        <f>+CB5*Parámetros!$B$7</f>
        <v>446726.18888635375</v>
      </c>
      <c r="CC8" s="11">
        <f>+CC5*Parámetros!$B$7</f>
        <v>459923.46500129323</v>
      </c>
      <c r="CD8" s="11">
        <f>+CD5*Parámetros!$B$7</f>
        <v>599782.92284561985</v>
      </c>
      <c r="CE8" s="11">
        <f>+CE5*Parámetros!$B$7</f>
        <v>599461.61548781488</v>
      </c>
      <c r="CF8" s="11">
        <f>+CF5*Parámetros!$B$7</f>
        <v>515939.41437322902</v>
      </c>
      <c r="CG8" s="11">
        <f>+CG5*Parámetros!$B$7</f>
        <v>523190.09825101413</v>
      </c>
      <c r="CH8" s="11">
        <f>+CH5*Parámetros!$B$7</f>
        <v>593208.66884315852</v>
      </c>
      <c r="CI8" s="11">
        <f>+CI5*Parámetros!$B$7</f>
        <v>560905.51139837899</v>
      </c>
      <c r="CJ8" s="11">
        <f>+CJ5*Parámetros!$B$7</f>
        <v>481039.09503045003</v>
      </c>
      <c r="CK8" s="11">
        <f>+CK5*Parámetros!$B$7</f>
        <v>453633.48758910131</v>
      </c>
      <c r="CL8" s="11">
        <f>+CL5*Parámetros!$B$7</f>
        <v>607783.74624951999</v>
      </c>
      <c r="CM8" s="11">
        <f>+CM5*Parámetros!$B$7</f>
        <v>605996.15895307122</v>
      </c>
      <c r="CN8" s="11">
        <f>+CN5*Parámetros!$B$7</f>
        <v>702610.70922918641</v>
      </c>
      <c r="CO8" s="11">
        <f>+CO5*Parámetros!$B$7</f>
        <v>540099.46332902089</v>
      </c>
      <c r="CP8" s="11">
        <f>+CP5*Parámetros!$B$7</f>
        <v>562780.43315570417</v>
      </c>
      <c r="CQ8" s="11">
        <f>+CQ5*Parámetros!$B$7</f>
        <v>751653.37133735139</v>
      </c>
      <c r="CR8" s="11">
        <f>+CR5*Parámetros!$B$7</f>
        <v>716032.05562271085</v>
      </c>
      <c r="CS8" s="11">
        <f>+CS5*Parámetros!$B$7</f>
        <v>752242.39301297651</v>
      </c>
      <c r="CT8" s="11">
        <f>+CT5*Parámetros!$B$7</f>
        <v>739987.98538929562</v>
      </c>
      <c r="CU8" s="11">
        <f>+CU5*Parámetros!$B$7</f>
        <v>527523.13867171481</v>
      </c>
    </row>
    <row r="9" spans="1:99" outlineLevel="1" x14ac:dyDescent="0.25">
      <c r="A9" s="18" t="s">
        <v>23</v>
      </c>
      <c r="B9" s="11">
        <f>+Baseline!B9</f>
        <v>1140000</v>
      </c>
      <c r="C9" s="11">
        <f>+B9+C13-C5</f>
        <v>1095411.0633385498</v>
      </c>
      <c r="D9" s="11">
        <f t="shared" ref="D9:AU10" si="4">+C9+D13-D5</f>
        <v>1154035.6235599923</v>
      </c>
      <c r="E9" s="11">
        <f t="shared" si="4"/>
        <v>1217004.5802693609</v>
      </c>
      <c r="F9" s="11">
        <f t="shared" si="4"/>
        <v>1110026.6900024009</v>
      </c>
      <c r="G9" s="11">
        <f t="shared" si="4"/>
        <v>1118085.4048978921</v>
      </c>
      <c r="H9" s="11">
        <f t="shared" si="4"/>
        <v>1141570.1806330448</v>
      </c>
      <c r="I9" s="11">
        <f t="shared" si="4"/>
        <v>1039742.2715143382</v>
      </c>
      <c r="J9" s="11">
        <f t="shared" si="4"/>
        <v>1001049.152604638</v>
      </c>
      <c r="K9" s="11">
        <f t="shared" si="4"/>
        <v>961947.67087414442</v>
      </c>
      <c r="L9" s="11">
        <f t="shared" si="4"/>
        <v>928693.38084498863</v>
      </c>
      <c r="M9" s="11">
        <f t="shared" si="4"/>
        <v>892991.79648959404</v>
      </c>
      <c r="N9" s="11">
        <f t="shared" si="4"/>
        <v>856580.33783025853</v>
      </c>
      <c r="O9" s="11">
        <f t="shared" si="4"/>
        <v>822602.82114716084</v>
      </c>
      <c r="P9" s="11">
        <f t="shared" si="4"/>
        <v>743410.58496514056</v>
      </c>
      <c r="Q9" s="11">
        <f t="shared" si="4"/>
        <v>639751.7907691102</v>
      </c>
      <c r="R9" s="11">
        <f t="shared" si="4"/>
        <v>548610.012572304</v>
      </c>
      <c r="S9" s="11">
        <f t="shared" si="4"/>
        <v>461547.20729641494</v>
      </c>
      <c r="T9" s="11">
        <f t="shared" si="4"/>
        <v>439934.61158809584</v>
      </c>
      <c r="U9" s="11">
        <f t="shared" si="4"/>
        <v>395217.05410190916</v>
      </c>
      <c r="V9" s="11">
        <f t="shared" si="4"/>
        <v>509723.22780867293</v>
      </c>
      <c r="W9" s="11">
        <f t="shared" si="4"/>
        <v>422635.56033893127</v>
      </c>
      <c r="X9" s="11">
        <f t="shared" si="4"/>
        <v>505750.40468751965</v>
      </c>
      <c r="Y9" s="11">
        <f t="shared" si="4"/>
        <v>446044.10769537342</v>
      </c>
      <c r="Z9" s="11">
        <f t="shared" si="4"/>
        <v>358245.62567215133</v>
      </c>
      <c r="AA9" s="11">
        <f t="shared" si="4"/>
        <v>433407.19735137583</v>
      </c>
      <c r="AB9" s="11">
        <f t="shared" si="4"/>
        <v>485847.80391334766</v>
      </c>
      <c r="AC9" s="11">
        <f t="shared" si="4"/>
        <v>409193.89307979879</v>
      </c>
      <c r="AD9" s="11">
        <f t="shared" si="4"/>
        <v>359959.64452702325</v>
      </c>
      <c r="AE9" s="11">
        <f t="shared" si="4"/>
        <v>499872.6535976507</v>
      </c>
      <c r="AF9" s="11">
        <f t="shared" si="4"/>
        <v>513471.71309227671</v>
      </c>
      <c r="AG9" s="11">
        <f t="shared" si="4"/>
        <v>428741.06466472667</v>
      </c>
      <c r="AH9" s="11">
        <f t="shared" si="4"/>
        <v>424321.98677715438</v>
      </c>
      <c r="AI9" s="11">
        <f t="shared" si="4"/>
        <v>499724.41694342869</v>
      </c>
      <c r="AJ9" s="11">
        <f t="shared" si="4"/>
        <v>480732.32889330399</v>
      </c>
      <c r="AK9" s="11">
        <f t="shared" si="4"/>
        <v>405433.51376559981</v>
      </c>
      <c r="AL9" s="11">
        <f t="shared" si="4"/>
        <v>352336.19654751464</v>
      </c>
      <c r="AM9" s="11">
        <f t="shared" si="4"/>
        <v>506784.38642400812</v>
      </c>
      <c r="AN9" s="11">
        <f t="shared" si="4"/>
        <v>488894.37408154015</v>
      </c>
      <c r="AO9" s="11">
        <f t="shared" si="4"/>
        <v>612594.13200768293</v>
      </c>
      <c r="AP9" s="11">
        <f t="shared" si="4"/>
        <v>518797.3931483989</v>
      </c>
      <c r="AQ9" s="11">
        <f t="shared" si="4"/>
        <v>437504.87126614561</v>
      </c>
      <c r="AR9" s="11">
        <f t="shared" si="4"/>
        <v>632314.69540023291</v>
      </c>
      <c r="AS9" s="11">
        <f t="shared" si="4"/>
        <v>590658.32345388143</v>
      </c>
      <c r="AT9" s="11">
        <f t="shared" si="4"/>
        <v>628911.06211476051</v>
      </c>
      <c r="AU9" s="11">
        <f t="shared" si="4"/>
        <v>652067.46227734315</v>
      </c>
      <c r="AV9" s="11">
        <f t="shared" ref="AV9:AV10" si="5">+AU9+AV13-AV5</f>
        <v>535478.52561589307</v>
      </c>
      <c r="AW9" s="11">
        <f t="shared" ref="AW9:AW10" si="6">+AV9+AW13-AW5</f>
        <v>614158.18019014318</v>
      </c>
      <c r="AX9" s="11">
        <f t="shared" ref="AX9:AX10" si="7">+AW9+AX13-AX5</f>
        <v>533127.1368995118</v>
      </c>
      <c r="AY9" s="11">
        <f t="shared" ref="AY9:AY10" si="8">+AX9+AY13-AY5</f>
        <v>426149.24663255189</v>
      </c>
      <c r="AZ9" s="11">
        <f t="shared" ref="AZ9:AZ10" si="9">+AY9+AZ13-AZ5</f>
        <v>577926.05649725068</v>
      </c>
      <c r="BA9" s="11">
        <f t="shared" ref="BA9:BA10" si="10">+AZ9+BA13-BA5</f>
        <v>505410.83223240334</v>
      </c>
      <c r="BB9" s="11">
        <f t="shared" ref="BB9:BB10" si="11">+BA9+BB13-BB5</f>
        <v>403582.92311369674</v>
      </c>
      <c r="BC9" s="11">
        <f t="shared" ref="BC9:BC10" si="12">+BB9+BC13-BC5</f>
        <v>494378.51805078943</v>
      </c>
      <c r="BD9" s="11">
        <f t="shared" ref="BD9:BD10" si="13">+BC9+BD13-BD5</f>
        <v>614158.18019014318</v>
      </c>
      <c r="BE9" s="11">
        <f t="shared" ref="BE9:BE10" si="14">+BD9+BE13-BE5</f>
        <v>533127.1368995118</v>
      </c>
      <c r="BF9" s="11">
        <f t="shared" ref="BF9:BF10" si="15">+BE9+BF13-BF5</f>
        <v>426149.24663255189</v>
      </c>
      <c r="BG9" s="11">
        <f t="shared" ref="BG9:BG10" si="16">+BF9+BG13-BG5</f>
        <v>577926.05649725068</v>
      </c>
      <c r="BH9" s="11">
        <f t="shared" ref="BH9:BH10" si="17">+BG9+BH13-BH5</f>
        <v>505410.83223240334</v>
      </c>
      <c r="BI9" s="11">
        <f t="shared" ref="BI9:BI10" si="18">+BH9+BI13-BI5</f>
        <v>403582.92311369674</v>
      </c>
      <c r="BJ9" s="11">
        <f t="shared" ref="BJ9:BJ10" si="19">+BI9+BJ13-BJ5</f>
        <v>524274.33580253937</v>
      </c>
      <c r="BK9" s="11">
        <f t="shared" ref="BK9:BK10" si="20">+BJ9+BK13-BK5</f>
        <v>437172.85407204565</v>
      </c>
      <c r="BL9" s="11">
        <f t="shared" ref="BL9:BL10" si="21">+BK9+BL13-BL5</f>
        <v>441354.60035380645</v>
      </c>
      <c r="BM9" s="11">
        <f t="shared" ref="BM9:BM10" si="22">+BL9+BM13-BM5</f>
        <v>403824.15581954044</v>
      </c>
      <c r="BN9" s="11">
        <f t="shared" ref="BN9:BN10" si="23">+BM9+BN13-BN5</f>
        <v>417798.04747303238</v>
      </c>
      <c r="BO9" s="11">
        <f t="shared" ref="BO9:BO10" si="24">+BN9+BO13-BO5</f>
        <v>424491.23527291534</v>
      </c>
      <c r="BP9" s="11">
        <f t="shared" ref="BP9:BP10" si="25">+BO9+BP13-BP5</f>
        <v>412672.86391656584</v>
      </c>
      <c r="BQ9" s="11">
        <f t="shared" ref="BQ9:BQ10" si="26">+BP9+BQ13-BQ5</f>
        <v>371494.62289609172</v>
      </c>
      <c r="BR9" s="11">
        <f t="shared" ref="BR9:BR10" si="27">+BQ9+BR13-BR5</f>
        <v>530810.98697937559</v>
      </c>
      <c r="BS9" s="11">
        <f t="shared" ref="BS9:BS10" si="28">+BR9+BS13-BS5</f>
        <v>459787.86390494817</v>
      </c>
      <c r="BT9" s="11">
        <f t="shared" ref="BT9:BT10" si="29">+BS9+BT13-BT5</f>
        <v>439934.61158809584</v>
      </c>
      <c r="BU9" s="11">
        <f t="shared" ref="BU9:BU10" si="30">+BT9+BU13-BU5</f>
        <v>395217.05410190916</v>
      </c>
      <c r="BV9" s="11">
        <f t="shared" ref="BV9:BV10" si="31">+BU9+BV13-BV5</f>
        <v>509723.22780867293</v>
      </c>
      <c r="BW9" s="11">
        <f t="shared" ref="BW9:BW10" si="32">+BV9+BW13-BW5</f>
        <v>422635.56033893127</v>
      </c>
      <c r="BX9" s="11">
        <f t="shared" ref="BX9:BX10" si="33">+BW9+BX13-BX5</f>
        <v>505750.40468751965</v>
      </c>
      <c r="BY9" s="11">
        <f t="shared" ref="BY9:BY10" si="34">+BX9+BY13-BY5</f>
        <v>446044.10769537342</v>
      </c>
      <c r="BZ9" s="11">
        <f t="shared" ref="BZ9:BZ10" si="35">+BY9+BZ13-BZ5</f>
        <v>358245.62567215133</v>
      </c>
      <c r="CA9" s="11">
        <f t="shared" ref="CA9:CA10" si="36">+BZ9+CA13-CA5</f>
        <v>433407.19735137583</v>
      </c>
      <c r="CB9" s="11">
        <f t="shared" ref="CB9:CB10" si="37">+CA9+CB13-CB5</f>
        <v>485847.80391334766</v>
      </c>
      <c r="CC9" s="11">
        <f t="shared" ref="CC9:CC10" si="38">+CB9+CC13-CC5</f>
        <v>409193.89307979879</v>
      </c>
      <c r="CD9" s="11">
        <f t="shared" ref="CD9:CD10" si="39">+CC9+CD13-CD5</f>
        <v>359959.64452702325</v>
      </c>
      <c r="CE9" s="11">
        <f t="shared" ref="CE9:CE10" si="40">+CD9+CE13-CE5</f>
        <v>499872.6535976507</v>
      </c>
      <c r="CF9" s="11">
        <f t="shared" ref="CF9:CF10" si="41">+CE9+CF13-CF5</f>
        <v>513471.71309227671</v>
      </c>
      <c r="CG9" s="11">
        <f t="shared" ref="CG9:CG10" si="42">+CF9+CG13-CG5</f>
        <v>428741.06466472667</v>
      </c>
      <c r="CH9" s="11">
        <f t="shared" ref="CH9:CH10" si="43">+CG9+CH13-CH5</f>
        <v>424321.98677715438</v>
      </c>
      <c r="CI9" s="11">
        <f t="shared" ref="CI9:CI10" si="44">+CH9+CI13-CI5</f>
        <v>499724.41694342869</v>
      </c>
      <c r="CJ9" s="11">
        <f t="shared" ref="CJ9:CJ10" si="45">+CI9+CJ13-CJ5</f>
        <v>480732.32889330399</v>
      </c>
      <c r="CK9" s="11">
        <f t="shared" ref="CK9:CK10" si="46">+CJ9+CK13-CK5</f>
        <v>405433.51376559981</v>
      </c>
      <c r="CL9" s="11">
        <f t="shared" ref="CL9:CL10" si="47">+CK9+CL13-CL5</f>
        <v>352336.19654751464</v>
      </c>
      <c r="CM9" s="11">
        <f t="shared" ref="CM9:CM10" si="48">+CL9+CM13-CM5</f>
        <v>506784.38642400812</v>
      </c>
      <c r="CN9" s="11">
        <f t="shared" ref="CN9:CN10" si="49">+CM9+CN13-CN5</f>
        <v>488894.37408154015</v>
      </c>
      <c r="CO9" s="11">
        <f t="shared" ref="CO9:CO10" si="50">+CN9+CO13-CO5</f>
        <v>612594.13200768293</v>
      </c>
      <c r="CP9" s="11">
        <f t="shared" ref="CP9:CP10" si="51">+CO9+CP13-CP5</f>
        <v>518797.3931483989</v>
      </c>
      <c r="CQ9" s="11">
        <f t="shared" ref="CQ9:CQ10" si="52">+CP9+CQ13-CQ5</f>
        <v>437504.87126614561</v>
      </c>
      <c r="CR9" s="11">
        <f t="shared" ref="CR9:CR10" si="53">+CQ9+CR13-CR5</f>
        <v>632314.69540023291</v>
      </c>
      <c r="CS9" s="11">
        <f t="shared" ref="CS9:CS10" si="54">+CR9+CS13-CS5</f>
        <v>590658.32345388143</v>
      </c>
      <c r="CT9" s="11">
        <f t="shared" ref="CT9:CT10" si="55">+CS9+CT13-CT5</f>
        <v>628911.06211476051</v>
      </c>
      <c r="CU9" s="11">
        <f t="shared" ref="CU9:CU10" si="56">+CT9+CU13-CU5</f>
        <v>652067.46227734315</v>
      </c>
    </row>
    <row r="10" spans="1:99" outlineLevel="1" x14ac:dyDescent="0.25">
      <c r="A10" s="18" t="s">
        <v>24</v>
      </c>
      <c r="B10" s="11">
        <f>+Baseline!B10</f>
        <v>200000</v>
      </c>
      <c r="C10" s="11">
        <f>+B10+C14-C6</f>
        <v>200000</v>
      </c>
      <c r="D10" s="11">
        <f t="shared" si="4"/>
        <v>200000</v>
      </c>
      <c r="E10" s="11">
        <f t="shared" si="4"/>
        <v>200000</v>
      </c>
      <c r="F10" s="11">
        <f t="shared" si="4"/>
        <v>200000</v>
      </c>
      <c r="G10" s="11">
        <f t="shared" si="4"/>
        <v>200000</v>
      </c>
      <c r="H10" s="11">
        <f t="shared" si="4"/>
        <v>200000</v>
      </c>
      <c r="I10" s="11">
        <f t="shared" si="4"/>
        <v>200000</v>
      </c>
      <c r="J10" s="11">
        <f t="shared" si="4"/>
        <v>200000</v>
      </c>
      <c r="K10" s="11">
        <f t="shared" si="4"/>
        <v>200000</v>
      </c>
      <c r="L10" s="11">
        <f t="shared" si="4"/>
        <v>200000</v>
      </c>
      <c r="M10" s="11">
        <f t="shared" si="4"/>
        <v>200000</v>
      </c>
      <c r="N10" s="11">
        <f t="shared" si="4"/>
        <v>200000</v>
      </c>
      <c r="O10" s="11">
        <f t="shared" si="4"/>
        <v>200000</v>
      </c>
      <c r="P10" s="11">
        <f t="shared" si="4"/>
        <v>200000</v>
      </c>
      <c r="Q10" s="11">
        <f t="shared" si="4"/>
        <v>200000</v>
      </c>
      <c r="R10" s="11">
        <f t="shared" si="4"/>
        <v>200000</v>
      </c>
      <c r="S10" s="11">
        <f t="shared" si="4"/>
        <v>200000</v>
      </c>
      <c r="T10" s="11">
        <f t="shared" si="4"/>
        <v>200000</v>
      </c>
      <c r="U10" s="11">
        <f t="shared" si="4"/>
        <v>200000</v>
      </c>
      <c r="V10" s="11">
        <f t="shared" si="4"/>
        <v>200000</v>
      </c>
      <c r="W10" s="11">
        <f t="shared" si="4"/>
        <v>200000</v>
      </c>
      <c r="X10" s="11">
        <f t="shared" si="4"/>
        <v>200000</v>
      </c>
      <c r="Y10" s="11">
        <f t="shared" si="4"/>
        <v>200000</v>
      </c>
      <c r="Z10" s="11">
        <f t="shared" si="4"/>
        <v>200000</v>
      </c>
      <c r="AA10" s="11">
        <f t="shared" si="4"/>
        <v>200000</v>
      </c>
      <c r="AB10" s="11">
        <f t="shared" si="4"/>
        <v>200000</v>
      </c>
      <c r="AC10" s="11">
        <f t="shared" si="4"/>
        <v>200000</v>
      </c>
      <c r="AD10" s="11">
        <f t="shared" si="4"/>
        <v>200000</v>
      </c>
      <c r="AE10" s="11">
        <f t="shared" si="4"/>
        <v>200000</v>
      </c>
      <c r="AF10" s="11">
        <f t="shared" si="4"/>
        <v>200000</v>
      </c>
      <c r="AG10" s="11">
        <f t="shared" si="4"/>
        <v>200000</v>
      </c>
      <c r="AH10" s="11">
        <f t="shared" si="4"/>
        <v>200000</v>
      </c>
      <c r="AI10" s="11">
        <f t="shared" si="4"/>
        <v>200000</v>
      </c>
      <c r="AJ10" s="11">
        <f t="shared" si="4"/>
        <v>200000</v>
      </c>
      <c r="AK10" s="11">
        <f t="shared" si="4"/>
        <v>200000</v>
      </c>
      <c r="AL10" s="11">
        <f t="shared" si="4"/>
        <v>200000</v>
      </c>
      <c r="AM10" s="11">
        <f t="shared" si="4"/>
        <v>200000</v>
      </c>
      <c r="AN10" s="11">
        <f t="shared" si="4"/>
        <v>200000</v>
      </c>
      <c r="AO10" s="11">
        <f t="shared" si="4"/>
        <v>200000</v>
      </c>
      <c r="AP10" s="11">
        <f t="shared" si="4"/>
        <v>200000</v>
      </c>
      <c r="AQ10" s="11">
        <f t="shared" si="4"/>
        <v>200000</v>
      </c>
      <c r="AR10" s="11">
        <f t="shared" si="4"/>
        <v>200000</v>
      </c>
      <c r="AS10" s="11">
        <f t="shared" si="4"/>
        <v>200000</v>
      </c>
      <c r="AT10" s="11">
        <f t="shared" si="4"/>
        <v>200000</v>
      </c>
      <c r="AU10" s="11">
        <f t="shared" si="4"/>
        <v>200000</v>
      </c>
      <c r="AV10" s="11">
        <f t="shared" si="5"/>
        <v>200000</v>
      </c>
      <c r="AW10" s="11">
        <f t="shared" si="6"/>
        <v>200000</v>
      </c>
      <c r="AX10" s="11">
        <f t="shared" si="7"/>
        <v>200000</v>
      </c>
      <c r="AY10" s="11">
        <f t="shared" si="8"/>
        <v>200000</v>
      </c>
      <c r="AZ10" s="11">
        <f t="shared" si="9"/>
        <v>200000</v>
      </c>
      <c r="BA10" s="11">
        <f t="shared" si="10"/>
        <v>200000</v>
      </c>
      <c r="BB10" s="11">
        <f t="shared" si="11"/>
        <v>200000</v>
      </c>
      <c r="BC10" s="11">
        <f t="shared" si="12"/>
        <v>200000</v>
      </c>
      <c r="BD10" s="11">
        <f t="shared" si="13"/>
        <v>200000</v>
      </c>
      <c r="BE10" s="11">
        <f t="shared" si="14"/>
        <v>200000</v>
      </c>
      <c r="BF10" s="11">
        <f t="shared" si="15"/>
        <v>200000</v>
      </c>
      <c r="BG10" s="11">
        <f t="shared" si="16"/>
        <v>200000</v>
      </c>
      <c r="BH10" s="11">
        <f t="shared" si="17"/>
        <v>200000</v>
      </c>
      <c r="BI10" s="11">
        <f t="shared" si="18"/>
        <v>200000</v>
      </c>
      <c r="BJ10" s="11">
        <f t="shared" si="19"/>
        <v>200000</v>
      </c>
      <c r="BK10" s="11">
        <f t="shared" si="20"/>
        <v>200000</v>
      </c>
      <c r="BL10" s="11">
        <f t="shared" si="21"/>
        <v>200000</v>
      </c>
      <c r="BM10" s="11">
        <f t="shared" si="22"/>
        <v>200000</v>
      </c>
      <c r="BN10" s="11">
        <f t="shared" si="23"/>
        <v>200000</v>
      </c>
      <c r="BO10" s="11">
        <f t="shared" si="24"/>
        <v>200000</v>
      </c>
      <c r="BP10" s="11">
        <f t="shared" si="25"/>
        <v>200000</v>
      </c>
      <c r="BQ10" s="11">
        <f t="shared" si="26"/>
        <v>200000</v>
      </c>
      <c r="BR10" s="11">
        <f t="shared" si="27"/>
        <v>200000</v>
      </c>
      <c r="BS10" s="11">
        <f t="shared" si="28"/>
        <v>200000</v>
      </c>
      <c r="BT10" s="11">
        <f t="shared" si="29"/>
        <v>200000</v>
      </c>
      <c r="BU10" s="11">
        <f t="shared" si="30"/>
        <v>200000</v>
      </c>
      <c r="BV10" s="11">
        <f t="shared" si="31"/>
        <v>200000</v>
      </c>
      <c r="BW10" s="11">
        <f t="shared" si="32"/>
        <v>200000</v>
      </c>
      <c r="BX10" s="11">
        <f t="shared" si="33"/>
        <v>200000</v>
      </c>
      <c r="BY10" s="11">
        <f t="shared" si="34"/>
        <v>200000</v>
      </c>
      <c r="BZ10" s="11">
        <f t="shared" si="35"/>
        <v>200000</v>
      </c>
      <c r="CA10" s="11">
        <f t="shared" si="36"/>
        <v>200000</v>
      </c>
      <c r="CB10" s="11">
        <f t="shared" si="37"/>
        <v>200000</v>
      </c>
      <c r="CC10" s="11">
        <f t="shared" si="38"/>
        <v>200000</v>
      </c>
      <c r="CD10" s="11">
        <f t="shared" si="39"/>
        <v>200000</v>
      </c>
      <c r="CE10" s="11">
        <f t="shared" si="40"/>
        <v>200000</v>
      </c>
      <c r="CF10" s="11">
        <f t="shared" si="41"/>
        <v>200000</v>
      </c>
      <c r="CG10" s="11">
        <f t="shared" si="42"/>
        <v>200000</v>
      </c>
      <c r="CH10" s="11">
        <f t="shared" si="43"/>
        <v>200000</v>
      </c>
      <c r="CI10" s="11">
        <f t="shared" si="44"/>
        <v>200000</v>
      </c>
      <c r="CJ10" s="11">
        <f t="shared" si="45"/>
        <v>200000</v>
      </c>
      <c r="CK10" s="11">
        <f t="shared" si="46"/>
        <v>200000</v>
      </c>
      <c r="CL10" s="11">
        <f t="shared" si="47"/>
        <v>200000</v>
      </c>
      <c r="CM10" s="11">
        <f t="shared" si="48"/>
        <v>200000</v>
      </c>
      <c r="CN10" s="11">
        <f t="shared" si="49"/>
        <v>200000</v>
      </c>
      <c r="CO10" s="11">
        <f t="shared" si="50"/>
        <v>200000</v>
      </c>
      <c r="CP10" s="11">
        <f t="shared" si="51"/>
        <v>200000</v>
      </c>
      <c r="CQ10" s="11">
        <f t="shared" si="52"/>
        <v>200000</v>
      </c>
      <c r="CR10" s="11">
        <f t="shared" si="53"/>
        <v>200000</v>
      </c>
      <c r="CS10" s="11">
        <f t="shared" si="54"/>
        <v>200000</v>
      </c>
      <c r="CT10" s="11">
        <f t="shared" si="55"/>
        <v>200000</v>
      </c>
      <c r="CU10" s="11">
        <f t="shared" si="56"/>
        <v>200000</v>
      </c>
    </row>
    <row r="11" spans="1:99" x14ac:dyDescent="0.25">
      <c r="A11" s="18" t="s">
        <v>25</v>
      </c>
      <c r="B11" s="11">
        <f>+Baseline!B11</f>
        <v>1340000</v>
      </c>
      <c r="C11" s="11">
        <f>+SUM(C9:C10)</f>
        <v>1295411.0633385498</v>
      </c>
      <c r="D11" s="11">
        <f t="shared" ref="D11:AU11" si="57">+SUM(D9:D10)</f>
        <v>1354035.6235599923</v>
      </c>
      <c r="E11" s="11">
        <f t="shared" si="57"/>
        <v>1417004.5802693609</v>
      </c>
      <c r="F11" s="11">
        <f t="shared" si="57"/>
        <v>1310026.6900024009</v>
      </c>
      <c r="G11" s="11">
        <f t="shared" si="57"/>
        <v>1318085.4048978921</v>
      </c>
      <c r="H11" s="11">
        <f t="shared" si="57"/>
        <v>1341570.1806330448</v>
      </c>
      <c r="I11" s="11">
        <f t="shared" si="57"/>
        <v>1239742.2715143382</v>
      </c>
      <c r="J11" s="11">
        <f t="shared" si="57"/>
        <v>1201049.1526046381</v>
      </c>
      <c r="K11" s="11">
        <f t="shared" si="57"/>
        <v>1161947.6708741444</v>
      </c>
      <c r="L11" s="11">
        <f t="shared" si="57"/>
        <v>1128693.3808449886</v>
      </c>
      <c r="M11" s="11">
        <f t="shared" si="57"/>
        <v>1092991.796489594</v>
      </c>
      <c r="N11" s="11">
        <f t="shared" si="57"/>
        <v>1056580.3378302585</v>
      </c>
      <c r="O11" s="11">
        <f t="shared" si="57"/>
        <v>1022602.8211471608</v>
      </c>
      <c r="P11" s="11">
        <f t="shared" si="57"/>
        <v>943410.58496514056</v>
      </c>
      <c r="Q11" s="11">
        <f t="shared" si="57"/>
        <v>839751.7907691102</v>
      </c>
      <c r="R11" s="11">
        <f t="shared" si="57"/>
        <v>748610.012572304</v>
      </c>
      <c r="S11" s="11">
        <f t="shared" si="57"/>
        <v>661547.207296415</v>
      </c>
      <c r="T11" s="11">
        <f t="shared" si="57"/>
        <v>639934.61158809578</v>
      </c>
      <c r="U11" s="11">
        <f t="shared" si="57"/>
        <v>595217.05410190916</v>
      </c>
      <c r="V11" s="11">
        <f t="shared" si="57"/>
        <v>709723.22780867293</v>
      </c>
      <c r="W11" s="11">
        <f t="shared" si="57"/>
        <v>622635.56033893127</v>
      </c>
      <c r="X11" s="11">
        <f t="shared" si="57"/>
        <v>705750.40468751965</v>
      </c>
      <c r="Y11" s="11">
        <f t="shared" si="57"/>
        <v>646044.10769537347</v>
      </c>
      <c r="Z11" s="11">
        <f t="shared" si="57"/>
        <v>558245.62567215133</v>
      </c>
      <c r="AA11" s="11">
        <f t="shared" si="57"/>
        <v>633407.19735137583</v>
      </c>
      <c r="AB11" s="11">
        <f t="shared" si="57"/>
        <v>685847.80391334766</v>
      </c>
      <c r="AC11" s="11">
        <f t="shared" si="57"/>
        <v>609193.89307979879</v>
      </c>
      <c r="AD11" s="11">
        <f t="shared" si="57"/>
        <v>559959.64452702319</v>
      </c>
      <c r="AE11" s="11">
        <f t="shared" si="57"/>
        <v>699872.6535976507</v>
      </c>
      <c r="AF11" s="11">
        <f t="shared" si="57"/>
        <v>713471.71309227671</v>
      </c>
      <c r="AG11" s="11">
        <f t="shared" si="57"/>
        <v>628741.06466472661</v>
      </c>
      <c r="AH11" s="11">
        <f t="shared" si="57"/>
        <v>624321.98677715438</v>
      </c>
      <c r="AI11" s="11">
        <f t="shared" si="57"/>
        <v>699724.41694342869</v>
      </c>
      <c r="AJ11" s="11">
        <f t="shared" si="57"/>
        <v>680732.32889330399</v>
      </c>
      <c r="AK11" s="11">
        <f t="shared" si="57"/>
        <v>605433.51376559981</v>
      </c>
      <c r="AL11" s="11">
        <f t="shared" si="57"/>
        <v>552336.19654751464</v>
      </c>
      <c r="AM11" s="11">
        <f t="shared" si="57"/>
        <v>706784.38642400806</v>
      </c>
      <c r="AN11" s="11">
        <f t="shared" si="57"/>
        <v>688894.37408154015</v>
      </c>
      <c r="AO11" s="11">
        <f t="shared" si="57"/>
        <v>812594.13200768293</v>
      </c>
      <c r="AP11" s="11">
        <f t="shared" si="57"/>
        <v>718797.39314839896</v>
      </c>
      <c r="AQ11" s="11">
        <f t="shared" si="57"/>
        <v>637504.87126614561</v>
      </c>
      <c r="AR11" s="11">
        <f t="shared" si="57"/>
        <v>832314.69540023291</v>
      </c>
      <c r="AS11" s="11">
        <f t="shared" si="57"/>
        <v>790658.32345388143</v>
      </c>
      <c r="AT11" s="11">
        <f t="shared" si="57"/>
        <v>828911.06211476051</v>
      </c>
      <c r="AU11" s="11">
        <f t="shared" si="57"/>
        <v>852067.46227734315</v>
      </c>
      <c r="AV11" s="11">
        <f t="shared" ref="AV11:CU11" si="58">+SUM(AV9:AV10)</f>
        <v>735478.52561589307</v>
      </c>
      <c r="AW11" s="11">
        <f t="shared" si="58"/>
        <v>814158.18019014318</v>
      </c>
      <c r="AX11" s="11">
        <f t="shared" si="58"/>
        <v>733127.1368995118</v>
      </c>
      <c r="AY11" s="11">
        <f t="shared" si="58"/>
        <v>626149.24663255189</v>
      </c>
      <c r="AZ11" s="11">
        <f t="shared" si="58"/>
        <v>777926.05649725068</v>
      </c>
      <c r="BA11" s="11">
        <f t="shared" si="58"/>
        <v>705410.83223240334</v>
      </c>
      <c r="BB11" s="11">
        <f t="shared" si="58"/>
        <v>603582.92311369674</v>
      </c>
      <c r="BC11" s="11">
        <f t="shared" si="58"/>
        <v>694378.51805078937</v>
      </c>
      <c r="BD11" s="11">
        <f t="shared" si="58"/>
        <v>814158.18019014318</v>
      </c>
      <c r="BE11" s="11">
        <f t="shared" si="58"/>
        <v>733127.1368995118</v>
      </c>
      <c r="BF11" s="11">
        <f t="shared" si="58"/>
        <v>626149.24663255189</v>
      </c>
      <c r="BG11" s="11">
        <f t="shared" si="58"/>
        <v>777926.05649725068</v>
      </c>
      <c r="BH11" s="11">
        <f t="shared" si="58"/>
        <v>705410.83223240334</v>
      </c>
      <c r="BI11" s="11">
        <f t="shared" si="58"/>
        <v>603582.92311369674</v>
      </c>
      <c r="BJ11" s="11">
        <f t="shared" si="58"/>
        <v>724274.33580253937</v>
      </c>
      <c r="BK11" s="11">
        <f t="shared" si="58"/>
        <v>637172.85407204565</v>
      </c>
      <c r="BL11" s="11">
        <f t="shared" si="58"/>
        <v>641354.60035380651</v>
      </c>
      <c r="BM11" s="11">
        <f t="shared" si="58"/>
        <v>603824.15581954038</v>
      </c>
      <c r="BN11" s="11">
        <f t="shared" si="58"/>
        <v>617798.04747303238</v>
      </c>
      <c r="BO11" s="11">
        <f t="shared" si="58"/>
        <v>624491.23527291534</v>
      </c>
      <c r="BP11" s="11">
        <f t="shared" si="58"/>
        <v>612672.8639165659</v>
      </c>
      <c r="BQ11" s="11">
        <f t="shared" si="58"/>
        <v>571494.62289609178</v>
      </c>
      <c r="BR11" s="11">
        <f t="shared" si="58"/>
        <v>730810.98697937559</v>
      </c>
      <c r="BS11" s="11">
        <f t="shared" si="58"/>
        <v>659787.86390494811</v>
      </c>
      <c r="BT11" s="11">
        <f t="shared" si="58"/>
        <v>639934.61158809578</v>
      </c>
      <c r="BU11" s="11">
        <f t="shared" si="58"/>
        <v>595217.05410190916</v>
      </c>
      <c r="BV11" s="11">
        <f t="shared" si="58"/>
        <v>709723.22780867293</v>
      </c>
      <c r="BW11" s="11">
        <f t="shared" si="58"/>
        <v>622635.56033893127</v>
      </c>
      <c r="BX11" s="11">
        <f t="shared" si="58"/>
        <v>705750.40468751965</v>
      </c>
      <c r="BY11" s="11">
        <f t="shared" si="58"/>
        <v>646044.10769537347</v>
      </c>
      <c r="BZ11" s="11">
        <f t="shared" si="58"/>
        <v>558245.62567215133</v>
      </c>
      <c r="CA11" s="11">
        <f t="shared" si="58"/>
        <v>633407.19735137583</v>
      </c>
      <c r="CB11" s="11">
        <f t="shared" si="58"/>
        <v>685847.80391334766</v>
      </c>
      <c r="CC11" s="11">
        <f t="shared" si="58"/>
        <v>609193.89307979879</v>
      </c>
      <c r="CD11" s="11">
        <f t="shared" si="58"/>
        <v>559959.64452702319</v>
      </c>
      <c r="CE11" s="11">
        <f t="shared" si="58"/>
        <v>699872.6535976507</v>
      </c>
      <c r="CF11" s="11">
        <f t="shared" si="58"/>
        <v>713471.71309227671</v>
      </c>
      <c r="CG11" s="11">
        <f t="shared" si="58"/>
        <v>628741.06466472661</v>
      </c>
      <c r="CH11" s="11">
        <f t="shared" si="58"/>
        <v>624321.98677715438</v>
      </c>
      <c r="CI11" s="11">
        <f t="shared" si="58"/>
        <v>699724.41694342869</v>
      </c>
      <c r="CJ11" s="11">
        <f t="shared" si="58"/>
        <v>680732.32889330399</v>
      </c>
      <c r="CK11" s="11">
        <f t="shared" si="58"/>
        <v>605433.51376559981</v>
      </c>
      <c r="CL11" s="11">
        <f t="shared" si="58"/>
        <v>552336.19654751464</v>
      </c>
      <c r="CM11" s="11">
        <f t="shared" si="58"/>
        <v>706784.38642400806</v>
      </c>
      <c r="CN11" s="11">
        <f t="shared" si="58"/>
        <v>688894.37408154015</v>
      </c>
      <c r="CO11" s="11">
        <f t="shared" si="58"/>
        <v>812594.13200768293</v>
      </c>
      <c r="CP11" s="11">
        <f t="shared" si="58"/>
        <v>718797.39314839896</v>
      </c>
      <c r="CQ11" s="11">
        <f t="shared" si="58"/>
        <v>637504.87126614561</v>
      </c>
      <c r="CR11" s="11">
        <f t="shared" si="58"/>
        <v>832314.69540023291</v>
      </c>
      <c r="CS11" s="11">
        <f t="shared" si="58"/>
        <v>790658.32345388143</v>
      </c>
      <c r="CT11" s="11">
        <f t="shared" si="58"/>
        <v>828911.06211476051</v>
      </c>
      <c r="CU11" s="11">
        <f t="shared" si="58"/>
        <v>852067.46227734315</v>
      </c>
    </row>
    <row r="12" spans="1:99" outlineLevel="1" x14ac:dyDescent="0.25">
      <c r="A12" s="18" t="s">
        <v>101</v>
      </c>
      <c r="B12" s="36"/>
      <c r="C12" s="39">
        <v>3</v>
      </c>
      <c r="D12" s="39">
        <v>6</v>
      </c>
      <c r="E12" s="39">
        <v>6</v>
      </c>
      <c r="F12" s="39">
        <v>0</v>
      </c>
      <c r="G12" s="39">
        <v>3</v>
      </c>
      <c r="H12" s="39">
        <v>4</v>
      </c>
      <c r="I12" s="39">
        <v>0</v>
      </c>
      <c r="J12" s="39">
        <v>2</v>
      </c>
      <c r="K12" s="39">
        <v>2</v>
      </c>
      <c r="L12" s="39">
        <v>2</v>
      </c>
      <c r="M12" s="39">
        <v>2</v>
      </c>
      <c r="N12" s="39">
        <v>2</v>
      </c>
      <c r="O12" s="39">
        <v>2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</row>
    <row r="13" spans="1:99" outlineLevel="1" x14ac:dyDescent="0.25">
      <c r="A13" s="18" t="s">
        <v>20</v>
      </c>
      <c r="C13" s="25">
        <f>+C12*Parámetros!$B$9</f>
        <v>72000</v>
      </c>
      <c r="D13" s="25">
        <f>+D12*Parámetros!$B$9</f>
        <v>144000</v>
      </c>
      <c r="E13" s="25">
        <f>+E12*Parámetros!$B$9</f>
        <v>144000</v>
      </c>
      <c r="F13" s="25">
        <f>+F12*Parámetros!$B$9</f>
        <v>0</v>
      </c>
      <c r="G13" s="25">
        <f>+G12*Parámetros!$B$9</f>
        <v>72000</v>
      </c>
      <c r="H13" s="25">
        <f>+H12*Parámetros!$B$9</f>
        <v>96000</v>
      </c>
      <c r="I13" s="25">
        <f>+I12*Parámetros!$B$9</f>
        <v>0</v>
      </c>
      <c r="J13" s="25">
        <f>+J12*Parámetros!$B$9</f>
        <v>48000</v>
      </c>
      <c r="K13" s="25">
        <f>+K12*Parámetros!$B$9</f>
        <v>48000</v>
      </c>
      <c r="L13" s="25">
        <f>+L12*Parámetros!$B$9</f>
        <v>48000</v>
      </c>
      <c r="M13" s="25">
        <f>+M12*Parámetros!$B$9</f>
        <v>48000</v>
      </c>
      <c r="N13" s="25">
        <f>+N12*Parámetros!$B$9</f>
        <v>48000</v>
      </c>
      <c r="O13" s="25">
        <f>+O12*Parámetros!$B$9</f>
        <v>48000</v>
      </c>
      <c r="P13" s="25">
        <f>+MAX(0,O8-O9)</f>
        <v>0</v>
      </c>
      <c r="Q13" s="25">
        <f t="shared" ref="Q13:AU13" si="59">+MAX(0,P8-P9)</f>
        <v>0</v>
      </c>
      <c r="R13" s="25">
        <f t="shared" si="59"/>
        <v>0</v>
      </c>
      <c r="S13" s="25">
        <f t="shared" si="59"/>
        <v>0</v>
      </c>
      <c r="T13" s="25">
        <f t="shared" si="59"/>
        <v>60829.624358919391</v>
      </c>
      <c r="U13" s="25">
        <f t="shared" si="59"/>
        <v>54718.708815335121</v>
      </c>
      <c r="V13" s="25">
        <f t="shared" si="59"/>
        <v>201400.54370722163</v>
      </c>
      <c r="W13" s="25">
        <f t="shared" si="59"/>
        <v>11642.992194074206</v>
      </c>
      <c r="X13" s="25">
        <f t="shared" si="59"/>
        <v>169748.39764396392</v>
      </c>
      <c r="Y13" s="25">
        <f t="shared" si="59"/>
        <v>14050.915084733628</v>
      </c>
      <c r="Z13" s="25">
        <f t="shared" si="59"/>
        <v>0</v>
      </c>
      <c r="AA13" s="25">
        <f t="shared" si="59"/>
        <v>168545.26646718115</v>
      </c>
      <c r="AB13" s="25">
        <f t="shared" si="59"/>
        <v>126894.97137636412</v>
      </c>
      <c r="AC13" s="25">
        <f t="shared" si="59"/>
        <v>0</v>
      </c>
      <c r="AD13" s="25">
        <f t="shared" si="59"/>
        <v>50729.57192149444</v>
      </c>
      <c r="AE13" s="25">
        <f t="shared" si="59"/>
        <v>239823.2783185966</v>
      </c>
      <c r="AF13" s="25">
        <f t="shared" si="59"/>
        <v>99588.961890164181</v>
      </c>
      <c r="AG13" s="25">
        <f t="shared" si="59"/>
        <v>2467.7012809523148</v>
      </c>
      <c r="AH13" s="25">
        <f t="shared" si="59"/>
        <v>94449.033586287464</v>
      </c>
      <c r="AI13" s="25">
        <f t="shared" si="59"/>
        <v>168886.68206600414</v>
      </c>
      <c r="AJ13" s="25">
        <f t="shared" si="59"/>
        <v>61181.094454950304</v>
      </c>
      <c r="AK13" s="25">
        <f t="shared" si="59"/>
        <v>306.76613714604173</v>
      </c>
      <c r="AL13" s="25">
        <f t="shared" si="59"/>
        <v>48199.973823501496</v>
      </c>
      <c r="AM13" s="25">
        <f t="shared" si="59"/>
        <v>255447.54970200534</v>
      </c>
      <c r="AN13" s="25">
        <f t="shared" si="59"/>
        <v>99211.772529063106</v>
      </c>
      <c r="AO13" s="25">
        <f t="shared" si="59"/>
        <v>213716.33514764626</v>
      </c>
      <c r="AP13" s="25">
        <f t="shared" si="59"/>
        <v>0</v>
      </c>
      <c r="AQ13" s="25">
        <f t="shared" si="59"/>
        <v>43983.040007305273</v>
      </c>
      <c r="AR13" s="25">
        <f t="shared" si="59"/>
        <v>314148.50007120578</v>
      </c>
      <c r="AS13" s="25">
        <f t="shared" si="59"/>
        <v>83717.360222477932</v>
      </c>
      <c r="AT13" s="25">
        <f>+MAX(0,AS8-AS9)</f>
        <v>161584.06955909508</v>
      </c>
      <c r="AU13" s="25">
        <f t="shared" si="59"/>
        <v>111076.9232745351</v>
      </c>
      <c r="AV13" s="25">
        <f t="shared" ref="AV13" si="60">+MAX(0,AU8-AU9)</f>
        <v>0</v>
      </c>
      <c r="AW13" s="25">
        <f t="shared" ref="AW13" si="61">+MAX(0,AV8-AV9)</f>
        <v>164055.09435280773</v>
      </c>
      <c r="AX13" s="25">
        <f t="shared" ref="AX13" si="62">+MAX(0,AW8-AW9)</f>
        <v>0</v>
      </c>
      <c r="AY13" s="25">
        <f t="shared" ref="AY13" si="63">+MAX(0,AX8-AX9)</f>
        <v>0</v>
      </c>
      <c r="AZ13" s="25">
        <f t="shared" ref="AZ13" si="64">+MAX(0,AY8-AY9)</f>
        <v>215718.09496920754</v>
      </c>
      <c r="BA13" s="25">
        <f t="shared" ref="BA13" si="65">+MAX(0,AZ8-AZ9)</f>
        <v>0</v>
      </c>
      <c r="BB13" s="25">
        <f t="shared" ref="BB13" si="66">+MAX(0,BA8-BA9)</f>
        <v>0</v>
      </c>
      <c r="BC13" s="25">
        <f t="shared" ref="BC13" si="67">+MAX(0,BB8-BB9)</f>
        <v>207384.53159854282</v>
      </c>
      <c r="BD13" s="25">
        <f t="shared" ref="BD13" si="68">+MAX(0,BC8-BC9)</f>
        <v>205155.10191791138</v>
      </c>
      <c r="BE13" s="25">
        <f t="shared" ref="BE13" si="69">+MAX(0,BD8-BD9)</f>
        <v>0</v>
      </c>
      <c r="BF13" s="25">
        <f t="shared" ref="BF13" si="70">+MAX(0,BE8-BE9)</f>
        <v>0</v>
      </c>
      <c r="BG13" s="25">
        <f t="shared" ref="BG13" si="71">+MAX(0,BF8-BF9)</f>
        <v>215718.09496920754</v>
      </c>
      <c r="BH13" s="25">
        <f t="shared" ref="BH13" si="72">+MAX(0,BG8-BG9)</f>
        <v>0</v>
      </c>
      <c r="BI13" s="25">
        <f t="shared" ref="BI13" si="73">+MAX(0,BH8-BH9)</f>
        <v>0</v>
      </c>
      <c r="BJ13" s="25">
        <f t="shared" ref="BJ13" si="74">+MAX(0,BI8-BI9)</f>
        <v>207384.53159854282</v>
      </c>
      <c r="BK13" s="25">
        <f t="shared" ref="BK13" si="75">+MAX(0,BJ8-BJ9)</f>
        <v>0</v>
      </c>
      <c r="BL13" s="25">
        <f t="shared" ref="BL13" si="76">+MAX(0,BK8-BK9)</f>
        <v>85436.03631091665</v>
      </c>
      <c r="BM13" s="25">
        <f t="shared" ref="BM13" si="77">+MAX(0,BL8-BL9)</f>
        <v>46171.139821128629</v>
      </c>
      <c r="BN13" s="25">
        <f t="shared" ref="BN13" si="78">+MAX(0,BM8-BM9)</f>
        <v>98385.350312827446</v>
      </c>
      <c r="BO13" s="25">
        <f t="shared" ref="BO13" si="79">+MAX(0,BN8-BN9)</f>
        <v>88670.704482980655</v>
      </c>
      <c r="BP13" s="25">
        <f t="shared" ref="BP13" si="80">+MAX(0,BO8-BO9)</f>
        <v>67373.86482567084</v>
      </c>
      <c r="BQ13" s="25">
        <f t="shared" ref="BQ13" si="81">+MAX(0,BP8-BP9)</f>
        <v>62480.553175556182</v>
      </c>
      <c r="BR13" s="25">
        <f t="shared" ref="BR13" si="82">+MAX(0,BQ8-BQ9)</f>
        <v>250458.14228009008</v>
      </c>
      <c r="BS13" s="25">
        <f t="shared" ref="BS13" si="83">+MAX(0,BR8-BR9)</f>
        <v>16039.682201461634</v>
      </c>
      <c r="BT13" s="25">
        <f t="shared" ref="BT13" si="84">+MAX(0,BS8-BS9)</f>
        <v>62588.96775038616</v>
      </c>
      <c r="BU13" s="25">
        <f t="shared" ref="BU13" si="85">+MAX(0,BT8-BT9)</f>
        <v>54718.708815335121</v>
      </c>
      <c r="BV13" s="25">
        <f t="shared" ref="BV13" si="86">+MAX(0,BU8-BU9)</f>
        <v>201400.54370722163</v>
      </c>
      <c r="BW13" s="25">
        <f t="shared" ref="BW13" si="87">+MAX(0,BV8-BV9)</f>
        <v>11642.992194074206</v>
      </c>
      <c r="BX13" s="25">
        <f t="shared" ref="BX13" si="88">+MAX(0,BW8-BW9)</f>
        <v>169748.39764396392</v>
      </c>
      <c r="BY13" s="25">
        <f t="shared" ref="BY13" si="89">+MAX(0,BX8-BX9)</f>
        <v>14050.915084733628</v>
      </c>
      <c r="BZ13" s="25">
        <f t="shared" ref="BZ13" si="90">+MAX(0,BY8-BY9)</f>
        <v>0</v>
      </c>
      <c r="CA13" s="25">
        <f t="shared" ref="CA13" si="91">+MAX(0,BZ8-BZ9)</f>
        <v>168545.26646718115</v>
      </c>
      <c r="CB13" s="25">
        <f t="shared" ref="CB13" si="92">+MAX(0,CA8-CA9)</f>
        <v>126894.97137636412</v>
      </c>
      <c r="CC13" s="25">
        <f t="shared" ref="CC13" si="93">+MAX(0,CB8-CB9)</f>
        <v>0</v>
      </c>
      <c r="CD13" s="25">
        <f t="shared" ref="CD13" si="94">+MAX(0,CC8-CC9)</f>
        <v>50729.57192149444</v>
      </c>
      <c r="CE13" s="25">
        <f t="shared" ref="CE13" si="95">+MAX(0,CD8-CD9)</f>
        <v>239823.2783185966</v>
      </c>
      <c r="CF13" s="25">
        <f t="shared" ref="CF13" si="96">+MAX(0,CE8-CE9)</f>
        <v>99588.961890164181</v>
      </c>
      <c r="CG13" s="25">
        <f t="shared" ref="CG13" si="97">+MAX(0,CF8-CF9)</f>
        <v>2467.7012809523148</v>
      </c>
      <c r="CH13" s="25">
        <f t="shared" ref="CH13" si="98">+MAX(0,CG8-CG9)</f>
        <v>94449.033586287464</v>
      </c>
      <c r="CI13" s="25">
        <f t="shared" ref="CI13" si="99">+MAX(0,CH8-CH9)</f>
        <v>168886.68206600414</v>
      </c>
      <c r="CJ13" s="25">
        <f t="shared" ref="CJ13" si="100">+MAX(0,CI8-CI9)</f>
        <v>61181.094454950304</v>
      </c>
      <c r="CK13" s="25">
        <f t="shared" ref="CK13" si="101">+MAX(0,CJ8-CJ9)</f>
        <v>306.76613714604173</v>
      </c>
      <c r="CL13" s="25">
        <f t="shared" ref="CL13" si="102">+MAX(0,CK8-CK9)</f>
        <v>48199.973823501496</v>
      </c>
      <c r="CM13" s="25">
        <f t="shared" ref="CM13" si="103">+MAX(0,CL8-CL9)</f>
        <v>255447.54970200534</v>
      </c>
      <c r="CN13" s="25">
        <f t="shared" ref="CN13" si="104">+MAX(0,CM8-CM9)</f>
        <v>99211.772529063106</v>
      </c>
      <c r="CO13" s="25">
        <f t="shared" ref="CO13" si="105">+MAX(0,CN8-CN9)</f>
        <v>213716.33514764626</v>
      </c>
      <c r="CP13" s="25">
        <f t="shared" ref="CP13" si="106">+MAX(0,CO8-CO9)</f>
        <v>0</v>
      </c>
      <c r="CQ13" s="25">
        <f t="shared" ref="CQ13" si="107">+MAX(0,CP8-CP9)</f>
        <v>43983.040007305273</v>
      </c>
      <c r="CR13" s="25">
        <f t="shared" ref="CR13" si="108">+MAX(0,CQ8-CQ9)</f>
        <v>314148.50007120578</v>
      </c>
      <c r="CS13" s="25">
        <f t="shared" ref="CS13" si="109">+MAX(0,CR8-CR9)</f>
        <v>83717.360222477932</v>
      </c>
      <c r="CT13" s="25">
        <f t="shared" ref="CT13" si="110">+MAX(0,CS8-CS9)</f>
        <v>161584.06955909508</v>
      </c>
      <c r="CU13" s="25">
        <f t="shared" ref="CU13" si="111">+MAX(0,CT8-CT9)</f>
        <v>111076.9232745351</v>
      </c>
    </row>
    <row r="14" spans="1:99" outlineLevel="1" x14ac:dyDescent="0.25">
      <c r="A14" s="18" t="s">
        <v>19</v>
      </c>
      <c r="C14" s="25">
        <v>275000</v>
      </c>
      <c r="D14" s="25">
        <v>275000</v>
      </c>
      <c r="E14" s="25">
        <v>275000</v>
      </c>
      <c r="F14" s="25">
        <v>275000</v>
      </c>
      <c r="G14" s="25">
        <v>275000</v>
      </c>
      <c r="H14" s="25">
        <v>275000</v>
      </c>
      <c r="I14" s="25">
        <v>275000</v>
      </c>
      <c r="J14" s="25">
        <v>275000</v>
      </c>
      <c r="K14" s="25">
        <v>275000</v>
      </c>
      <c r="L14" s="25">
        <v>275000</v>
      </c>
      <c r="M14" s="25">
        <v>275000</v>
      </c>
      <c r="N14" s="25">
        <v>275000</v>
      </c>
      <c r="O14" s="25">
        <v>275000</v>
      </c>
      <c r="P14" s="25">
        <v>275000</v>
      </c>
      <c r="Q14" s="25">
        <v>275000</v>
      </c>
      <c r="R14" s="25">
        <v>275000</v>
      </c>
      <c r="S14" s="25">
        <v>275000</v>
      </c>
      <c r="T14" s="25">
        <v>275000</v>
      </c>
      <c r="U14" s="25">
        <v>275000</v>
      </c>
      <c r="V14" s="25">
        <v>275000</v>
      </c>
      <c r="W14" s="25">
        <v>275000</v>
      </c>
      <c r="X14" s="25">
        <v>275000</v>
      </c>
      <c r="Y14" s="25">
        <v>275000</v>
      </c>
      <c r="Z14" s="25">
        <v>275000</v>
      </c>
      <c r="AA14" s="25">
        <v>275000</v>
      </c>
      <c r="AB14" s="25">
        <v>275000</v>
      </c>
      <c r="AC14" s="25">
        <v>275000</v>
      </c>
      <c r="AD14" s="25">
        <v>275000</v>
      </c>
      <c r="AE14" s="25">
        <v>275000</v>
      </c>
      <c r="AF14" s="25">
        <v>275000</v>
      </c>
      <c r="AG14" s="25">
        <v>275000</v>
      </c>
      <c r="AH14" s="25">
        <v>275000</v>
      </c>
      <c r="AI14" s="25">
        <v>275000</v>
      </c>
      <c r="AJ14" s="25">
        <v>275000</v>
      </c>
      <c r="AK14" s="25">
        <v>275000</v>
      </c>
      <c r="AL14" s="25">
        <v>275000</v>
      </c>
      <c r="AM14" s="25">
        <v>275000</v>
      </c>
      <c r="AN14" s="25">
        <v>275000</v>
      </c>
      <c r="AO14" s="25">
        <v>275000</v>
      </c>
      <c r="AP14" s="25">
        <v>275000</v>
      </c>
      <c r="AQ14" s="25">
        <v>275000</v>
      </c>
      <c r="AR14" s="25">
        <v>275000</v>
      </c>
      <c r="AS14" s="25">
        <v>275000</v>
      </c>
      <c r="AT14" s="25">
        <v>275000</v>
      </c>
      <c r="AU14" s="25">
        <v>275000</v>
      </c>
      <c r="AV14" s="25">
        <v>275000</v>
      </c>
      <c r="AW14" s="25">
        <v>275000</v>
      </c>
      <c r="AX14" s="25">
        <v>275000</v>
      </c>
      <c r="AY14" s="25">
        <v>275000</v>
      </c>
      <c r="AZ14" s="25">
        <v>275000</v>
      </c>
      <c r="BA14" s="25">
        <v>275000</v>
      </c>
      <c r="BB14" s="25">
        <v>275000</v>
      </c>
      <c r="BC14" s="25">
        <v>275000</v>
      </c>
      <c r="BD14" s="25">
        <v>275000</v>
      </c>
      <c r="BE14" s="25">
        <v>275000</v>
      </c>
      <c r="BF14" s="25">
        <v>275000</v>
      </c>
      <c r="BG14" s="25">
        <v>275000</v>
      </c>
      <c r="BH14" s="25">
        <v>275000</v>
      </c>
      <c r="BI14" s="25">
        <v>275000</v>
      </c>
      <c r="BJ14" s="25">
        <v>275000</v>
      </c>
      <c r="BK14" s="25">
        <v>275000</v>
      </c>
      <c r="BL14" s="25">
        <v>275000</v>
      </c>
      <c r="BM14" s="25">
        <v>275000</v>
      </c>
      <c r="BN14" s="25">
        <v>275000</v>
      </c>
      <c r="BO14" s="25">
        <v>275000</v>
      </c>
      <c r="BP14" s="25">
        <v>275000</v>
      </c>
      <c r="BQ14" s="25">
        <v>275000</v>
      </c>
      <c r="BR14" s="25">
        <v>275000</v>
      </c>
      <c r="BS14" s="25">
        <v>275000</v>
      </c>
      <c r="BT14" s="25">
        <v>275000</v>
      </c>
      <c r="BU14" s="25">
        <v>275000</v>
      </c>
      <c r="BV14" s="25">
        <v>275000</v>
      </c>
      <c r="BW14" s="25">
        <v>275000</v>
      </c>
      <c r="BX14" s="25">
        <v>275000</v>
      </c>
      <c r="BY14" s="25">
        <v>275000</v>
      </c>
      <c r="BZ14" s="25">
        <v>275000</v>
      </c>
      <c r="CA14" s="25">
        <v>275000</v>
      </c>
      <c r="CB14" s="25">
        <v>275000</v>
      </c>
      <c r="CC14" s="25">
        <v>275000</v>
      </c>
      <c r="CD14" s="25">
        <v>275000</v>
      </c>
      <c r="CE14" s="25">
        <v>275000</v>
      </c>
      <c r="CF14" s="25">
        <v>275000</v>
      </c>
      <c r="CG14" s="25">
        <v>275000</v>
      </c>
      <c r="CH14" s="25">
        <v>275000</v>
      </c>
      <c r="CI14" s="25">
        <v>275000</v>
      </c>
      <c r="CJ14" s="25">
        <v>275000</v>
      </c>
      <c r="CK14" s="25">
        <v>275000</v>
      </c>
      <c r="CL14" s="25">
        <v>275000</v>
      </c>
      <c r="CM14" s="25">
        <v>275000</v>
      </c>
      <c r="CN14" s="25">
        <v>275000</v>
      </c>
      <c r="CO14" s="25">
        <v>275000</v>
      </c>
      <c r="CP14" s="25">
        <v>275000</v>
      </c>
      <c r="CQ14" s="25">
        <v>275000</v>
      </c>
      <c r="CR14" s="25">
        <v>275000</v>
      </c>
      <c r="CS14" s="25">
        <v>275000</v>
      </c>
      <c r="CT14" s="25">
        <v>275000</v>
      </c>
      <c r="CU14" s="25">
        <v>275000</v>
      </c>
    </row>
    <row r="15" spans="1:99" outlineLevel="1" x14ac:dyDescent="0.25">
      <c r="A15" s="18" t="s">
        <v>103</v>
      </c>
      <c r="C15" s="13">
        <f>+(C5*C25)+(C6*C26)</f>
        <v>1960574043.8891764</v>
      </c>
      <c r="D15" s="13">
        <f t="shared" ref="D15:AU15" si="112">+(D5*D25)+(D6*D26)</f>
        <v>1766598158.5953329</v>
      </c>
      <c r="E15" s="13">
        <f t="shared" si="112"/>
        <v>1734858310.6779976</v>
      </c>
      <c r="F15" s="13">
        <f t="shared" si="112"/>
        <v>1870971574.4123688</v>
      </c>
      <c r="G15" s="13">
        <f t="shared" si="112"/>
        <v>1639990439.7476354</v>
      </c>
      <c r="H15" s="13">
        <f t="shared" si="112"/>
        <v>1679002207.1609752</v>
      </c>
      <c r="I15" s="13">
        <f t="shared" si="112"/>
        <v>1829741681.0552721</v>
      </c>
      <c r="J15" s="13">
        <f t="shared" si="112"/>
        <v>1748423185.7731264</v>
      </c>
      <c r="K15" s="13">
        <f t="shared" si="112"/>
        <v>1747033669.7411196</v>
      </c>
      <c r="L15" s="13">
        <f t="shared" si="112"/>
        <v>1714247006.3763745</v>
      </c>
      <c r="M15" s="13">
        <f t="shared" si="112"/>
        <v>1723291460.3744798</v>
      </c>
      <c r="N15" s="13">
        <f t="shared" si="112"/>
        <v>1723599819.177177</v>
      </c>
      <c r="O15" s="13">
        <f t="shared" si="112"/>
        <v>1708484288.9474657</v>
      </c>
      <c r="P15" s="13">
        <f t="shared" si="112"/>
        <v>1694817866.7356119</v>
      </c>
      <c r="Q15" s="13">
        <f t="shared" si="112"/>
        <v>1814866504.667892</v>
      </c>
      <c r="R15" s="13">
        <f t="shared" si="112"/>
        <v>1753449992.479934</v>
      </c>
      <c r="S15" s="13">
        <f t="shared" si="112"/>
        <v>1733435938.978931</v>
      </c>
      <c r="T15" s="13">
        <f t="shared" si="112"/>
        <v>1720583239.3217859</v>
      </c>
      <c r="U15" s="13">
        <f t="shared" si="112"/>
        <v>1816209727.2230282</v>
      </c>
      <c r="V15" s="13">
        <f t="shared" si="112"/>
        <v>1773844479.9484849</v>
      </c>
      <c r="W15" s="13">
        <f t="shared" si="112"/>
        <v>1838589815.8437538</v>
      </c>
      <c r="X15" s="13">
        <f t="shared" si="112"/>
        <v>1784301952.077709</v>
      </c>
      <c r="Y15" s="13">
        <f t="shared" si="112"/>
        <v>1713829756.5484514</v>
      </c>
      <c r="Z15" s="13">
        <f t="shared" si="112"/>
        <v>1791421319.8000979</v>
      </c>
      <c r="AA15" s="13">
        <f t="shared" si="112"/>
        <v>1831074627.9106801</v>
      </c>
      <c r="AB15" s="13">
        <f t="shared" si="112"/>
        <v>1727566432.578124</v>
      </c>
      <c r="AC15" s="13">
        <f t="shared" si="112"/>
        <v>1740013048.4938433</v>
      </c>
      <c r="AD15" s="13">
        <f t="shared" si="112"/>
        <v>1873456843.7885675</v>
      </c>
      <c r="AE15" s="13">
        <f t="shared" si="112"/>
        <v>1877652952.4265027</v>
      </c>
      <c r="AF15" s="13">
        <f t="shared" si="112"/>
        <v>1798854655.2799563</v>
      </c>
      <c r="AG15" s="13">
        <f t="shared" si="112"/>
        <v>1805797164.7288706</v>
      </c>
      <c r="AH15" s="13">
        <f t="shared" si="112"/>
        <v>1873512941.6923442</v>
      </c>
      <c r="AI15" s="13">
        <f t="shared" si="112"/>
        <v>1843583986.4816818</v>
      </c>
      <c r="AJ15" s="13">
        <f t="shared" si="112"/>
        <v>1767279420.7717977</v>
      </c>
      <c r="AK15" s="13">
        <f t="shared" si="112"/>
        <v>1741014803.8928075</v>
      </c>
      <c r="AL15" s="13">
        <f t="shared" si="112"/>
        <v>1888996691.7080503</v>
      </c>
      <c r="AM15" s="13">
        <f t="shared" si="112"/>
        <v>1888054736.4359276</v>
      </c>
      <c r="AN15" s="13">
        <f t="shared" si="112"/>
        <v>1980991140.1473851</v>
      </c>
      <c r="AO15" s="13">
        <f t="shared" si="112"/>
        <v>1825114271.2002225</v>
      </c>
      <c r="AP15" s="13">
        <f t="shared" si="112"/>
        <v>1846903489.0726111</v>
      </c>
      <c r="AQ15" s="13">
        <f t="shared" si="112"/>
        <v>2028399631.000011</v>
      </c>
      <c r="AR15" s="13">
        <f t="shared" si="112"/>
        <v>1994384668.2007506</v>
      </c>
      <c r="AS15" s="13">
        <f t="shared" si="112"/>
        <v>2029215602.4808993</v>
      </c>
      <c r="AT15" s="13">
        <f t="shared" si="112"/>
        <v>2017486170.7685993</v>
      </c>
      <c r="AU15" s="13">
        <f t="shared" si="112"/>
        <v>1813293398.5518415</v>
      </c>
      <c r="AV15" s="13">
        <f t="shared" ref="AV15:CU15" si="113">+(AV5*AV25)+(AV6*AV26)</f>
        <v>1978626011.7201862</v>
      </c>
      <c r="AW15" s="13">
        <f t="shared" si="113"/>
        <v>1798637053.0541992</v>
      </c>
      <c r="AX15" s="13">
        <f t="shared" si="113"/>
        <v>1773581550.0952992</v>
      </c>
      <c r="AY15" s="13">
        <f t="shared" si="113"/>
        <v>1923225189.4353733</v>
      </c>
      <c r="AZ15" s="13">
        <f t="shared" si="113"/>
        <v>1675035880.8528454</v>
      </c>
      <c r="BA15" s="13">
        <f t="shared" si="113"/>
        <v>1724486680.9181886</v>
      </c>
      <c r="BB15" s="13">
        <f t="shared" si="113"/>
        <v>1893549662.4695253</v>
      </c>
      <c r="BC15" s="13">
        <f t="shared" si="113"/>
        <v>1978705929.2250714</v>
      </c>
      <c r="BD15" s="13">
        <f t="shared" si="113"/>
        <v>1798681366.3353493</v>
      </c>
      <c r="BE15" s="13">
        <f t="shared" si="113"/>
        <v>1773623608.4602404</v>
      </c>
      <c r="BF15" s="13">
        <f t="shared" si="113"/>
        <v>1923280715.2556858</v>
      </c>
      <c r="BG15" s="13">
        <f t="shared" si="113"/>
        <v>1675056681.077785</v>
      </c>
      <c r="BH15" s="13">
        <f t="shared" si="113"/>
        <v>1724510270.262284</v>
      </c>
      <c r="BI15" s="13">
        <f t="shared" si="113"/>
        <v>1893582787.2872596</v>
      </c>
      <c r="BJ15" s="13">
        <f t="shared" si="113"/>
        <v>1806290458.9948249</v>
      </c>
      <c r="BK15" s="13">
        <f t="shared" si="113"/>
        <v>1808645870.0691304</v>
      </c>
      <c r="BL15" s="13">
        <f t="shared" si="113"/>
        <v>1774920624.9472942</v>
      </c>
      <c r="BM15" s="13">
        <f t="shared" si="113"/>
        <v>1789036979.7728035</v>
      </c>
      <c r="BN15" s="13">
        <f t="shared" si="113"/>
        <v>1793132395.5265241</v>
      </c>
      <c r="BO15" s="13">
        <f t="shared" si="113"/>
        <v>1779094089.6736276</v>
      </c>
      <c r="BP15" s="13">
        <f t="shared" si="113"/>
        <v>1763029018.5545256</v>
      </c>
      <c r="BQ15" s="13">
        <f t="shared" si="113"/>
        <v>1904151965.3569098</v>
      </c>
      <c r="BR15" s="13">
        <f t="shared" si="113"/>
        <v>1831954866.649936</v>
      </c>
      <c r="BS15" s="13">
        <f t="shared" si="113"/>
        <v>1808427421.8921044</v>
      </c>
      <c r="BT15" s="13">
        <f t="shared" si="113"/>
        <v>1781776043.9531631</v>
      </c>
      <c r="BU15" s="13">
        <f t="shared" si="113"/>
        <v>1879797675.9620748</v>
      </c>
      <c r="BV15" s="13">
        <f t="shared" si="113"/>
        <v>1807456351.8874209</v>
      </c>
      <c r="BW15" s="13">
        <f t="shared" si="113"/>
        <v>1875728031.399096</v>
      </c>
      <c r="BX15" s="13">
        <f t="shared" si="113"/>
        <v>1805952094.3288665</v>
      </c>
      <c r="BY15" s="13">
        <f t="shared" si="113"/>
        <v>1731681400.4776559</v>
      </c>
      <c r="BZ15" s="13">
        <f t="shared" si="113"/>
        <v>1812671407.6857741</v>
      </c>
      <c r="CA15" s="13">
        <f t="shared" si="113"/>
        <v>1844886997.7333083</v>
      </c>
      <c r="CB15" s="13">
        <f t="shared" si="113"/>
        <v>1735702685.6505358</v>
      </c>
      <c r="CC15" s="13">
        <f t="shared" si="113"/>
        <v>1748389664.4125404</v>
      </c>
      <c r="CD15" s="13">
        <f t="shared" si="113"/>
        <v>1882841211.9986873</v>
      </c>
      <c r="CE15" s="13">
        <f t="shared" si="113"/>
        <v>1882532378.6888547</v>
      </c>
      <c r="CF15" s="13">
        <f t="shared" si="113"/>
        <v>1802239719.3240685</v>
      </c>
      <c r="CG15" s="13">
        <f t="shared" si="113"/>
        <v>1809210043.1155272</v>
      </c>
      <c r="CH15" s="13">
        <f t="shared" si="113"/>
        <v>1876521233.4832649</v>
      </c>
      <c r="CI15" s="13">
        <f t="shared" si="113"/>
        <v>1845467143.9882894</v>
      </c>
      <c r="CJ15" s="13">
        <f t="shared" si="113"/>
        <v>1768688900.9944158</v>
      </c>
      <c r="CK15" s="13">
        <f t="shared" si="113"/>
        <v>1742342977.9461603</v>
      </c>
      <c r="CL15" s="13">
        <f t="shared" si="113"/>
        <v>1890532757.623457</v>
      </c>
      <c r="CM15" s="13">
        <f t="shared" si="113"/>
        <v>1888814299.0156643</v>
      </c>
      <c r="CN15" s="13">
        <f t="shared" si="113"/>
        <v>1981693087.3226626</v>
      </c>
      <c r="CO15" s="13">
        <f t="shared" si="113"/>
        <v>1825465613.5013621</v>
      </c>
      <c r="CP15" s="13">
        <f t="shared" si="113"/>
        <v>1847269585.6637883</v>
      </c>
      <c r="CQ15" s="13">
        <f t="shared" si="113"/>
        <v>2028839436.0816522</v>
      </c>
      <c r="CR15" s="13">
        <f t="shared" si="113"/>
        <v>1994595480.4578609</v>
      </c>
      <c r="CS15" s="13">
        <f t="shared" si="113"/>
        <v>2029405685.0331991</v>
      </c>
      <c r="CT15" s="13">
        <f t="shared" si="113"/>
        <v>2017625115.0737357</v>
      </c>
      <c r="CU15" s="13">
        <f t="shared" si="113"/>
        <v>1813375576.3946743</v>
      </c>
    </row>
    <row r="16" spans="1:99" outlineLevel="1" x14ac:dyDescent="0.25">
      <c r="A16" s="18" t="s">
        <v>29</v>
      </c>
      <c r="B16" s="14">
        <f>+Baseline!B16</f>
        <v>6453540000</v>
      </c>
      <c r="C16" s="14">
        <f>+C9*C25</f>
        <v>6103130029.5595303</v>
      </c>
      <c r="D16" s="14">
        <f t="shared" ref="D16:AU17" si="114">+D9*D25</f>
        <v>6246657081.0763292</v>
      </c>
      <c r="E16" s="14">
        <f t="shared" si="114"/>
        <v>6427245715.8595676</v>
      </c>
      <c r="F16" s="14">
        <f t="shared" si="114"/>
        <v>5862273982.7557917</v>
      </c>
      <c r="G16" s="14">
        <f t="shared" si="114"/>
        <v>5834187208.673521</v>
      </c>
      <c r="H16" s="14">
        <f t="shared" si="114"/>
        <v>5868601629.1938391</v>
      </c>
      <c r="I16" s="14">
        <f t="shared" si="114"/>
        <v>5345123140.1008091</v>
      </c>
      <c r="J16" s="14">
        <f t="shared" si="114"/>
        <v>5105849814.4440098</v>
      </c>
      <c r="K16" s="14">
        <f t="shared" si="114"/>
        <v>4867988827.6839685</v>
      </c>
      <c r="L16" s="14">
        <f t="shared" si="114"/>
        <v>4663197046.6342964</v>
      </c>
      <c r="M16" s="14">
        <f t="shared" si="114"/>
        <v>4449310880.0530834</v>
      </c>
      <c r="N16" s="14">
        <f t="shared" si="114"/>
        <v>4235132748.3272014</v>
      </c>
      <c r="O16" s="14">
        <f t="shared" si="114"/>
        <v>4036216807.4890571</v>
      </c>
      <c r="P16" s="14">
        <f t="shared" si="114"/>
        <v>3647648926.9963017</v>
      </c>
      <c r="Q16" s="14">
        <f t="shared" si="114"/>
        <v>3139032427.4873385</v>
      </c>
      <c r="R16" s="14">
        <f t="shared" si="114"/>
        <v>2691832433.0728059</v>
      </c>
      <c r="S16" s="14">
        <f t="shared" si="114"/>
        <v>2264646494.8193493</v>
      </c>
      <c r="T16" s="14">
        <f t="shared" si="114"/>
        <v>2210997383.1380186</v>
      </c>
      <c r="U16" s="14">
        <f t="shared" si="114"/>
        <v>2026873982.2976823</v>
      </c>
      <c r="V16" s="14">
        <f t="shared" si="114"/>
        <v>2742913811.8281364</v>
      </c>
      <c r="W16" s="14">
        <f t="shared" si="114"/>
        <v>2278782873.7281375</v>
      </c>
      <c r="X16" s="14">
        <f t="shared" si="114"/>
        <v>2790777464.7468696</v>
      </c>
      <c r="Y16" s="14">
        <f t="shared" si="114"/>
        <v>2464824031.4988637</v>
      </c>
      <c r="Z16" s="14">
        <f t="shared" si="114"/>
        <v>1979652711.6980093</v>
      </c>
      <c r="AA16" s="14">
        <f t="shared" si="114"/>
        <v>2435786799.8274851</v>
      </c>
      <c r="AB16" s="14">
        <f t="shared" si="114"/>
        <v>2749276876.2587152</v>
      </c>
      <c r="AC16" s="14">
        <f t="shared" si="114"/>
        <v>2315513827.7649117</v>
      </c>
      <c r="AD16" s="14">
        <f t="shared" si="114"/>
        <v>2042454689.0540807</v>
      </c>
      <c r="AE16" s="14">
        <f t="shared" si="114"/>
        <v>2858852370.7613897</v>
      </c>
      <c r="AF16" s="14">
        <f t="shared" si="114"/>
        <v>2941491374.8867693</v>
      </c>
      <c r="AG16" s="14">
        <f t="shared" si="114"/>
        <v>2456197668.5576859</v>
      </c>
      <c r="AH16" s="14">
        <f t="shared" si="114"/>
        <v>2434578094.55164</v>
      </c>
      <c r="AI16" s="14">
        <f t="shared" si="114"/>
        <v>2872343818.7905383</v>
      </c>
      <c r="AJ16" s="14">
        <f t="shared" si="114"/>
        <v>2764412490.6969714</v>
      </c>
      <c r="AK16" s="14">
        <f t="shared" si="114"/>
        <v>2331418119.6014647</v>
      </c>
      <c r="AL16" s="14">
        <f t="shared" si="114"/>
        <v>2026932317.6941442</v>
      </c>
      <c r="AM16" s="14">
        <f t="shared" si="114"/>
        <v>2919321042.0605655</v>
      </c>
      <c r="AN16" s="14">
        <f t="shared" si="114"/>
        <v>2817012121.0476775</v>
      </c>
      <c r="AO16" s="14">
        <f t="shared" si="114"/>
        <v>3531051920.176424</v>
      </c>
      <c r="AP16" s="14">
        <f t="shared" si="114"/>
        <v>2990398431.1038132</v>
      </c>
      <c r="AQ16" s="14">
        <f t="shared" si="114"/>
        <v>2521992131.4269319</v>
      </c>
      <c r="AR16" s="14">
        <f t="shared" si="114"/>
        <v>3646074164.1458187</v>
      </c>
      <c r="AS16" s="14">
        <f t="shared" si="114"/>
        <v>3406021686.433938</v>
      </c>
      <c r="AT16" s="14">
        <f t="shared" si="114"/>
        <v>3626850471.1237607</v>
      </c>
      <c r="AU16" s="14">
        <f t="shared" si="114"/>
        <v>3760515639.0753016</v>
      </c>
      <c r="AV16" s="14">
        <f t="shared" ref="AV16:CU16" si="115">+AV9*AV25</f>
        <v>3088139627.3551154</v>
      </c>
      <c r="AW16" s="14">
        <f t="shared" si="115"/>
        <v>3542043674.823966</v>
      </c>
      <c r="AX16" s="14">
        <f t="shared" si="115"/>
        <v>3074712124.7286668</v>
      </c>
      <c r="AY16" s="14">
        <f t="shared" si="115"/>
        <v>2457736935.2932935</v>
      </c>
      <c r="AZ16" s="14">
        <f t="shared" si="115"/>
        <v>3333229375.4308834</v>
      </c>
      <c r="BA16" s="14">
        <f t="shared" si="115"/>
        <v>2914992694.5126953</v>
      </c>
      <c r="BB16" s="14">
        <f t="shared" si="115"/>
        <v>2327693032.04317</v>
      </c>
      <c r="BC16" s="14">
        <f t="shared" si="115"/>
        <v>2851452078.2543554</v>
      </c>
      <c r="BD16" s="14">
        <f t="shared" si="115"/>
        <v>3542362447.5785198</v>
      </c>
      <c r="BE16" s="14">
        <f t="shared" si="115"/>
        <v>3074988839.118279</v>
      </c>
      <c r="BF16" s="14">
        <f t="shared" si="115"/>
        <v>2457958123.8625932</v>
      </c>
      <c r="BG16" s="14">
        <f t="shared" si="115"/>
        <v>3333417375.9059105</v>
      </c>
      <c r="BH16" s="14">
        <f t="shared" si="115"/>
        <v>2915157105.6436267</v>
      </c>
      <c r="BI16" s="14">
        <f t="shared" si="115"/>
        <v>2327824318.3563671</v>
      </c>
      <c r="BJ16" s="14">
        <f t="shared" si="115"/>
        <v>3023981404.8791308</v>
      </c>
      <c r="BK16" s="14">
        <f t="shared" si="115"/>
        <v>2521585534.8099999</v>
      </c>
      <c r="BL16" s="14">
        <f t="shared" si="115"/>
        <v>2545710956.2702403</v>
      </c>
      <c r="BM16" s="14">
        <f t="shared" si="115"/>
        <v>2329239596.2257857</v>
      </c>
      <c r="BN16" s="14">
        <f t="shared" si="115"/>
        <v>2409844793.9505825</v>
      </c>
      <c r="BO16" s="14">
        <f t="shared" si="115"/>
        <v>2448453915.6385522</v>
      </c>
      <c r="BP16" s="14">
        <f t="shared" si="115"/>
        <v>2380287700.5598569</v>
      </c>
      <c r="BQ16" s="14">
        <f t="shared" si="115"/>
        <v>2142773962.1304941</v>
      </c>
      <c r="BR16" s="14">
        <f t="shared" si="115"/>
        <v>3061712473.1070042</v>
      </c>
      <c r="BS16" s="14">
        <f t="shared" si="115"/>
        <v>2652051968.4771528</v>
      </c>
      <c r="BT16" s="14">
        <f t="shared" si="115"/>
        <v>2537539203.5287051</v>
      </c>
      <c r="BU16" s="14">
        <f t="shared" si="115"/>
        <v>2279609153.8008447</v>
      </c>
      <c r="BV16" s="14">
        <f t="shared" si="115"/>
        <v>2940081382.4983091</v>
      </c>
      <c r="BW16" s="14">
        <f t="shared" si="115"/>
        <v>2437760141.7898421</v>
      </c>
      <c r="BX16" s="14">
        <f t="shared" si="115"/>
        <v>2917166926.864531</v>
      </c>
      <c r="BY16" s="14">
        <f t="shared" si="115"/>
        <v>2572781211.061151</v>
      </c>
      <c r="BZ16" s="14">
        <f t="shared" si="115"/>
        <v>2066359803.3753769</v>
      </c>
      <c r="CA16" s="14">
        <f t="shared" si="115"/>
        <v>2499892000.4979248</v>
      </c>
      <c r="CB16" s="14">
        <f t="shared" si="115"/>
        <v>2802369541.7742596</v>
      </c>
      <c r="CC16" s="14">
        <f t="shared" si="115"/>
        <v>2360229877.3617191</v>
      </c>
      <c r="CD16" s="14">
        <f t="shared" si="115"/>
        <v>2076246853.3490565</v>
      </c>
      <c r="CE16" s="14">
        <f t="shared" si="115"/>
        <v>2883265194.1093578</v>
      </c>
      <c r="CF16" s="14">
        <f t="shared" si="115"/>
        <v>2961704616.0375862</v>
      </c>
      <c r="CG16" s="14">
        <f t="shared" si="115"/>
        <v>2472978274.1305923</v>
      </c>
      <c r="CH16" s="14">
        <f t="shared" si="115"/>
        <v>2447489075.9641495</v>
      </c>
      <c r="CI16" s="14">
        <f t="shared" si="115"/>
        <v>2882410324.8370476</v>
      </c>
      <c r="CJ16" s="14">
        <f t="shared" si="115"/>
        <v>2772863978.9474893</v>
      </c>
      <c r="CK16" s="14">
        <f t="shared" si="115"/>
        <v>2338540428.0915861</v>
      </c>
      <c r="CL16" s="14">
        <f t="shared" si="115"/>
        <v>2032275122.1928196</v>
      </c>
      <c r="CM16" s="14">
        <f t="shared" si="115"/>
        <v>2923132298.4545422</v>
      </c>
      <c r="CN16" s="14">
        <f t="shared" si="115"/>
        <v>2819942717.0695243</v>
      </c>
      <c r="CO16" s="14">
        <f t="shared" si="115"/>
        <v>3533442926.7959566</v>
      </c>
      <c r="CP16" s="14">
        <f t="shared" si="115"/>
        <v>2992423341.1321683</v>
      </c>
      <c r="CQ16" s="14">
        <f t="shared" si="115"/>
        <v>2523528080.3600154</v>
      </c>
      <c r="CR16" s="14">
        <f t="shared" si="115"/>
        <v>3647191150.6306653</v>
      </c>
      <c r="CS16" s="14">
        <f t="shared" si="115"/>
        <v>3406917199.7102604</v>
      </c>
      <c r="CT16" s="14">
        <f t="shared" si="115"/>
        <v>3627558998.3883395</v>
      </c>
      <c r="CU16" s="14">
        <f t="shared" si="115"/>
        <v>3761125115.6290665</v>
      </c>
    </row>
    <row r="17" spans="1:100" outlineLevel="1" x14ac:dyDescent="0.25">
      <c r="A17" s="18" t="s">
        <v>30</v>
      </c>
      <c r="B17" s="14">
        <f>+Baseline!B17</f>
        <v>940800000</v>
      </c>
      <c r="C17" s="14">
        <f>+C10*C26</f>
        <v>953450000</v>
      </c>
      <c r="D17" s="14">
        <f t="shared" si="114"/>
        <v>948706250</v>
      </c>
      <c r="E17" s="14">
        <f t="shared" si="114"/>
        <v>950485156.25</v>
      </c>
      <c r="F17" s="14">
        <f t="shared" si="114"/>
        <v>949818066.40625</v>
      </c>
      <c r="G17" s="14">
        <f t="shared" si="114"/>
        <v>950068225.09765625</v>
      </c>
      <c r="H17" s="14">
        <f t="shared" si="114"/>
        <v>949974415.58837891</v>
      </c>
      <c r="I17" s="14">
        <f t="shared" si="114"/>
        <v>950009594.15435791</v>
      </c>
      <c r="J17" s="14">
        <f t="shared" si="114"/>
        <v>949996402.19211578</v>
      </c>
      <c r="K17" s="14">
        <f t="shared" si="114"/>
        <v>950001349.17795658</v>
      </c>
      <c r="L17" s="14">
        <f t="shared" si="114"/>
        <v>949999494.05826628</v>
      </c>
      <c r="M17" s="14">
        <f t="shared" si="114"/>
        <v>950000189.72815013</v>
      </c>
      <c r="N17" s="14">
        <f t="shared" si="114"/>
        <v>949999928.85194373</v>
      </c>
      <c r="O17" s="14">
        <f t="shared" si="114"/>
        <v>950000026.68052113</v>
      </c>
      <c r="P17" s="14">
        <f t="shared" si="114"/>
        <v>949999989.99480462</v>
      </c>
      <c r="Q17" s="14">
        <f t="shared" si="114"/>
        <v>950000003.75194836</v>
      </c>
      <c r="R17" s="14">
        <f t="shared" si="114"/>
        <v>949999998.59301937</v>
      </c>
      <c r="S17" s="14">
        <f t="shared" si="114"/>
        <v>950000000.52761769</v>
      </c>
      <c r="T17" s="14">
        <f t="shared" si="114"/>
        <v>949999999.80214322</v>
      </c>
      <c r="U17" s="14">
        <f t="shared" si="114"/>
        <v>950000000.07419634</v>
      </c>
      <c r="V17" s="14">
        <f t="shared" si="114"/>
        <v>949999999.97217643</v>
      </c>
      <c r="W17" s="14">
        <f t="shared" si="114"/>
        <v>950000000.01043391</v>
      </c>
      <c r="X17" s="14">
        <f t="shared" si="114"/>
        <v>949999999.99608731</v>
      </c>
      <c r="Y17" s="14">
        <f t="shared" si="114"/>
        <v>950000000.00146723</v>
      </c>
      <c r="Z17" s="14">
        <f t="shared" si="114"/>
        <v>949999999.99944973</v>
      </c>
      <c r="AA17" s="14">
        <f t="shared" si="114"/>
        <v>950000000.00020623</v>
      </c>
      <c r="AB17" s="14">
        <f t="shared" si="114"/>
        <v>949999999.99992275</v>
      </c>
      <c r="AC17" s="14">
        <f t="shared" si="114"/>
        <v>950000000.00002897</v>
      </c>
      <c r="AD17" s="14">
        <f t="shared" si="114"/>
        <v>949999999.99998903</v>
      </c>
      <c r="AE17" s="14">
        <f t="shared" si="114"/>
        <v>950000000.00000405</v>
      </c>
      <c r="AF17" s="14">
        <f t="shared" si="114"/>
        <v>949999999.99999857</v>
      </c>
      <c r="AG17" s="14">
        <f t="shared" si="114"/>
        <v>950000000.0000006</v>
      </c>
      <c r="AH17" s="14">
        <f t="shared" si="114"/>
        <v>949999999.99999976</v>
      </c>
      <c r="AI17" s="14">
        <f t="shared" si="114"/>
        <v>950000000</v>
      </c>
      <c r="AJ17" s="14">
        <f t="shared" si="114"/>
        <v>950000000</v>
      </c>
      <c r="AK17" s="14">
        <f t="shared" si="114"/>
        <v>950000000</v>
      </c>
      <c r="AL17" s="14">
        <f t="shared" si="114"/>
        <v>950000000</v>
      </c>
      <c r="AM17" s="14">
        <f t="shared" si="114"/>
        <v>950000000</v>
      </c>
      <c r="AN17" s="14">
        <f t="shared" si="114"/>
        <v>950000000</v>
      </c>
      <c r="AO17" s="14">
        <f t="shared" si="114"/>
        <v>950000000</v>
      </c>
      <c r="AP17" s="14">
        <f t="shared" si="114"/>
        <v>950000000</v>
      </c>
      <c r="AQ17" s="14">
        <f t="shared" si="114"/>
        <v>950000000</v>
      </c>
      <c r="AR17" s="14">
        <f t="shared" si="114"/>
        <v>950000000</v>
      </c>
      <c r="AS17" s="14">
        <f t="shared" si="114"/>
        <v>950000000</v>
      </c>
      <c r="AT17" s="14">
        <f t="shared" si="114"/>
        <v>950000000</v>
      </c>
      <c r="AU17" s="14">
        <f t="shared" si="114"/>
        <v>950000000</v>
      </c>
      <c r="AV17" s="14">
        <f t="shared" ref="AV17:CU17" si="116">+AV10*AV26</f>
        <v>950000000</v>
      </c>
      <c r="AW17" s="14">
        <f t="shared" si="116"/>
        <v>950000000</v>
      </c>
      <c r="AX17" s="14">
        <f t="shared" si="116"/>
        <v>950000000</v>
      </c>
      <c r="AY17" s="14">
        <f t="shared" si="116"/>
        <v>950000000</v>
      </c>
      <c r="AZ17" s="14">
        <f t="shared" si="116"/>
        <v>950000000</v>
      </c>
      <c r="BA17" s="14">
        <f t="shared" si="116"/>
        <v>950000000</v>
      </c>
      <c r="BB17" s="14">
        <f t="shared" si="116"/>
        <v>950000000</v>
      </c>
      <c r="BC17" s="14">
        <f t="shared" si="116"/>
        <v>950000000</v>
      </c>
      <c r="BD17" s="14">
        <f t="shared" si="116"/>
        <v>950000000</v>
      </c>
      <c r="BE17" s="14">
        <f t="shared" si="116"/>
        <v>950000000</v>
      </c>
      <c r="BF17" s="14">
        <f t="shared" si="116"/>
        <v>950000000</v>
      </c>
      <c r="BG17" s="14">
        <f t="shared" si="116"/>
        <v>950000000</v>
      </c>
      <c r="BH17" s="14">
        <f t="shared" si="116"/>
        <v>950000000</v>
      </c>
      <c r="BI17" s="14">
        <f t="shared" si="116"/>
        <v>950000000</v>
      </c>
      <c r="BJ17" s="14">
        <f t="shared" si="116"/>
        <v>950000000</v>
      </c>
      <c r="BK17" s="14">
        <f t="shared" si="116"/>
        <v>950000000</v>
      </c>
      <c r="BL17" s="14">
        <f t="shared" si="116"/>
        <v>950000000</v>
      </c>
      <c r="BM17" s="14">
        <f t="shared" si="116"/>
        <v>950000000</v>
      </c>
      <c r="BN17" s="14">
        <f t="shared" si="116"/>
        <v>950000000</v>
      </c>
      <c r="BO17" s="14">
        <f t="shared" si="116"/>
        <v>950000000</v>
      </c>
      <c r="BP17" s="14">
        <f t="shared" si="116"/>
        <v>950000000</v>
      </c>
      <c r="BQ17" s="14">
        <f t="shared" si="116"/>
        <v>950000000</v>
      </c>
      <c r="BR17" s="14">
        <f t="shared" si="116"/>
        <v>950000000</v>
      </c>
      <c r="BS17" s="14">
        <f t="shared" si="116"/>
        <v>950000000</v>
      </c>
      <c r="BT17" s="14">
        <f t="shared" si="116"/>
        <v>950000000</v>
      </c>
      <c r="BU17" s="14">
        <f t="shared" si="116"/>
        <v>950000000</v>
      </c>
      <c r="BV17" s="14">
        <f t="shared" si="116"/>
        <v>950000000</v>
      </c>
      <c r="BW17" s="14">
        <f t="shared" si="116"/>
        <v>950000000</v>
      </c>
      <c r="BX17" s="14">
        <f t="shared" si="116"/>
        <v>950000000</v>
      </c>
      <c r="BY17" s="14">
        <f t="shared" si="116"/>
        <v>950000000</v>
      </c>
      <c r="BZ17" s="14">
        <f t="shared" si="116"/>
        <v>950000000</v>
      </c>
      <c r="CA17" s="14">
        <f t="shared" si="116"/>
        <v>950000000</v>
      </c>
      <c r="CB17" s="14">
        <f t="shared" si="116"/>
        <v>950000000</v>
      </c>
      <c r="CC17" s="14">
        <f t="shared" si="116"/>
        <v>950000000</v>
      </c>
      <c r="CD17" s="14">
        <f t="shared" si="116"/>
        <v>950000000</v>
      </c>
      <c r="CE17" s="14">
        <f t="shared" si="116"/>
        <v>950000000</v>
      </c>
      <c r="CF17" s="14">
        <f t="shared" si="116"/>
        <v>950000000</v>
      </c>
      <c r="CG17" s="14">
        <f t="shared" si="116"/>
        <v>950000000</v>
      </c>
      <c r="CH17" s="14">
        <f t="shared" si="116"/>
        <v>950000000</v>
      </c>
      <c r="CI17" s="14">
        <f t="shared" si="116"/>
        <v>950000000</v>
      </c>
      <c r="CJ17" s="14">
        <f t="shared" si="116"/>
        <v>950000000</v>
      </c>
      <c r="CK17" s="14">
        <f t="shared" si="116"/>
        <v>950000000</v>
      </c>
      <c r="CL17" s="14">
        <f t="shared" si="116"/>
        <v>950000000</v>
      </c>
      <c r="CM17" s="14">
        <f t="shared" si="116"/>
        <v>950000000</v>
      </c>
      <c r="CN17" s="14">
        <f t="shared" si="116"/>
        <v>950000000</v>
      </c>
      <c r="CO17" s="14">
        <f t="shared" si="116"/>
        <v>950000000</v>
      </c>
      <c r="CP17" s="14">
        <f t="shared" si="116"/>
        <v>950000000</v>
      </c>
      <c r="CQ17" s="14">
        <f t="shared" si="116"/>
        <v>950000000</v>
      </c>
      <c r="CR17" s="14">
        <f t="shared" si="116"/>
        <v>950000000</v>
      </c>
      <c r="CS17" s="14">
        <f t="shared" si="116"/>
        <v>950000000</v>
      </c>
      <c r="CT17" s="14">
        <f t="shared" si="116"/>
        <v>950000000</v>
      </c>
      <c r="CU17" s="14">
        <f t="shared" si="116"/>
        <v>950000000</v>
      </c>
    </row>
    <row r="18" spans="1:100" x14ac:dyDescent="0.25">
      <c r="A18" s="18" t="s">
        <v>79</v>
      </c>
      <c r="B18" s="24"/>
      <c r="C18" s="14">
        <f t="shared" ref="C18:AU18" si="117">+C16+C17</f>
        <v>7056580029.5595303</v>
      </c>
      <c r="D18" s="14">
        <f t="shared" si="117"/>
        <v>7195363331.0763292</v>
      </c>
      <c r="E18" s="14">
        <f t="shared" si="117"/>
        <v>7377730872.1095676</v>
      </c>
      <c r="F18" s="14">
        <f t="shared" si="117"/>
        <v>6812092049.1620417</v>
      </c>
      <c r="G18" s="14">
        <f t="shared" si="117"/>
        <v>6784255433.7711773</v>
      </c>
      <c r="H18" s="14">
        <f t="shared" si="117"/>
        <v>6818576044.782218</v>
      </c>
      <c r="I18" s="14">
        <f t="shared" si="117"/>
        <v>6295132734.255167</v>
      </c>
      <c r="J18" s="14">
        <f t="shared" si="117"/>
        <v>6055846216.6361256</v>
      </c>
      <c r="K18" s="14">
        <f t="shared" si="117"/>
        <v>5817990176.8619251</v>
      </c>
      <c r="L18" s="14">
        <f t="shared" si="117"/>
        <v>5613196540.6925631</v>
      </c>
      <c r="M18" s="14">
        <f t="shared" si="117"/>
        <v>5399311069.7812338</v>
      </c>
      <c r="N18" s="14">
        <f t="shared" si="117"/>
        <v>5185132677.1791449</v>
      </c>
      <c r="O18" s="14">
        <f t="shared" si="117"/>
        <v>4986216834.1695786</v>
      </c>
      <c r="P18" s="14">
        <f t="shared" si="117"/>
        <v>4597648916.991106</v>
      </c>
      <c r="Q18" s="14">
        <f t="shared" si="117"/>
        <v>4089032431.2392869</v>
      </c>
      <c r="R18" s="14">
        <f t="shared" si="117"/>
        <v>3641832431.6658254</v>
      </c>
      <c r="S18" s="14">
        <f t="shared" si="117"/>
        <v>3214646495.3469667</v>
      </c>
      <c r="T18" s="14">
        <f t="shared" si="117"/>
        <v>3160997382.9401617</v>
      </c>
      <c r="U18" s="14">
        <f t="shared" si="117"/>
        <v>2976873982.3718786</v>
      </c>
      <c r="V18" s="14">
        <f t="shared" si="117"/>
        <v>3692913811.800313</v>
      </c>
      <c r="W18" s="14">
        <f t="shared" si="117"/>
        <v>3228782873.7385712</v>
      </c>
      <c r="X18" s="14">
        <f t="shared" si="117"/>
        <v>3740777464.7429571</v>
      </c>
      <c r="Y18" s="14">
        <f t="shared" si="117"/>
        <v>3414824031.5003309</v>
      </c>
      <c r="Z18" s="14">
        <f t="shared" si="117"/>
        <v>2929652711.6974592</v>
      </c>
      <c r="AA18" s="14">
        <f t="shared" si="117"/>
        <v>3385786799.8276911</v>
      </c>
      <c r="AB18" s="14">
        <f t="shared" si="117"/>
        <v>3699276876.2586379</v>
      </c>
      <c r="AC18" s="14">
        <f t="shared" si="117"/>
        <v>3265513827.7649407</v>
      </c>
      <c r="AD18" s="14">
        <f t="shared" si="117"/>
        <v>2992454689.0540695</v>
      </c>
      <c r="AE18" s="14">
        <f t="shared" si="117"/>
        <v>3808852370.7613935</v>
      </c>
      <c r="AF18" s="14">
        <f t="shared" si="117"/>
        <v>3891491374.8867679</v>
      </c>
      <c r="AG18" s="14">
        <f t="shared" si="117"/>
        <v>3406197668.5576863</v>
      </c>
      <c r="AH18" s="14">
        <f t="shared" si="117"/>
        <v>3384578094.5516396</v>
      </c>
      <c r="AI18" s="14">
        <f t="shared" si="117"/>
        <v>3822343818.7905383</v>
      </c>
      <c r="AJ18" s="14">
        <f t="shared" si="117"/>
        <v>3714412490.6969714</v>
      </c>
      <c r="AK18" s="14">
        <f t="shared" si="117"/>
        <v>3281418119.6014647</v>
      </c>
      <c r="AL18" s="14">
        <f t="shared" si="117"/>
        <v>2976932317.6941442</v>
      </c>
      <c r="AM18" s="14">
        <f t="shared" si="117"/>
        <v>3869321042.0605655</v>
      </c>
      <c r="AN18" s="14">
        <f t="shared" si="117"/>
        <v>3767012121.0476775</v>
      </c>
      <c r="AO18" s="14">
        <f t="shared" si="117"/>
        <v>4481051920.176424</v>
      </c>
      <c r="AP18" s="14">
        <f t="shared" si="117"/>
        <v>3940398431.1038132</v>
      </c>
      <c r="AQ18" s="14">
        <f t="shared" si="117"/>
        <v>3471992131.4269319</v>
      </c>
      <c r="AR18" s="14">
        <f t="shared" si="117"/>
        <v>4596074164.1458187</v>
      </c>
      <c r="AS18" s="14">
        <f t="shared" si="117"/>
        <v>4356021686.433938</v>
      </c>
      <c r="AT18" s="14">
        <f t="shared" si="117"/>
        <v>4576850471.1237602</v>
      </c>
      <c r="AU18" s="14">
        <f t="shared" si="117"/>
        <v>4710515639.0753021</v>
      </c>
      <c r="AV18" s="14">
        <f t="shared" ref="AV18:CU18" si="118">+AV16+AV17</f>
        <v>4038139627.3551154</v>
      </c>
      <c r="AW18" s="14">
        <f t="shared" si="118"/>
        <v>4492043674.823966</v>
      </c>
      <c r="AX18" s="14">
        <f t="shared" si="118"/>
        <v>4024712124.7286668</v>
      </c>
      <c r="AY18" s="14">
        <f t="shared" si="118"/>
        <v>3407736935.2932935</v>
      </c>
      <c r="AZ18" s="14">
        <f t="shared" si="118"/>
        <v>4283229375.4308834</v>
      </c>
      <c r="BA18" s="14">
        <f t="shared" si="118"/>
        <v>3864992694.5126953</v>
      </c>
      <c r="BB18" s="14">
        <f t="shared" si="118"/>
        <v>3277693032.04317</v>
      </c>
      <c r="BC18" s="14">
        <f t="shared" si="118"/>
        <v>3801452078.2543554</v>
      </c>
      <c r="BD18" s="14">
        <f t="shared" si="118"/>
        <v>4492362447.5785198</v>
      </c>
      <c r="BE18" s="14">
        <f t="shared" si="118"/>
        <v>4024988839.118279</v>
      </c>
      <c r="BF18" s="14">
        <f t="shared" si="118"/>
        <v>3407958123.8625932</v>
      </c>
      <c r="BG18" s="14">
        <f t="shared" si="118"/>
        <v>4283417375.9059105</v>
      </c>
      <c r="BH18" s="14">
        <f t="shared" si="118"/>
        <v>3865157105.6436267</v>
      </c>
      <c r="BI18" s="14">
        <f t="shared" si="118"/>
        <v>3277824318.3563671</v>
      </c>
      <c r="BJ18" s="14">
        <f t="shared" si="118"/>
        <v>3973981404.8791308</v>
      </c>
      <c r="BK18" s="14">
        <f t="shared" si="118"/>
        <v>3471585534.8099999</v>
      </c>
      <c r="BL18" s="14">
        <f t="shared" si="118"/>
        <v>3495710956.2702403</v>
      </c>
      <c r="BM18" s="14">
        <f t="shared" si="118"/>
        <v>3279239596.2257857</v>
      </c>
      <c r="BN18" s="14">
        <f t="shared" si="118"/>
        <v>3359844793.9505825</v>
      </c>
      <c r="BO18" s="14">
        <f t="shared" si="118"/>
        <v>3398453915.6385522</v>
      </c>
      <c r="BP18" s="14">
        <f t="shared" si="118"/>
        <v>3330287700.5598569</v>
      </c>
      <c r="BQ18" s="14">
        <f t="shared" si="118"/>
        <v>3092773962.1304941</v>
      </c>
      <c r="BR18" s="14">
        <f t="shared" si="118"/>
        <v>4011712473.1070042</v>
      </c>
      <c r="BS18" s="14">
        <f t="shared" si="118"/>
        <v>3602051968.4771528</v>
      </c>
      <c r="BT18" s="14">
        <f t="shared" si="118"/>
        <v>3487539203.5287051</v>
      </c>
      <c r="BU18" s="14">
        <f t="shared" si="118"/>
        <v>3229609153.8008447</v>
      </c>
      <c r="BV18" s="14">
        <f t="shared" si="118"/>
        <v>3890081382.4983091</v>
      </c>
      <c r="BW18" s="14">
        <f t="shared" si="118"/>
        <v>3387760141.7898421</v>
      </c>
      <c r="BX18" s="14">
        <f t="shared" si="118"/>
        <v>3867166926.864531</v>
      </c>
      <c r="BY18" s="14">
        <f t="shared" si="118"/>
        <v>3522781211.061151</v>
      </c>
      <c r="BZ18" s="14">
        <f t="shared" si="118"/>
        <v>3016359803.3753767</v>
      </c>
      <c r="CA18" s="14">
        <f t="shared" si="118"/>
        <v>3449892000.4979248</v>
      </c>
      <c r="CB18" s="14">
        <f t="shared" si="118"/>
        <v>3752369541.7742596</v>
      </c>
      <c r="CC18" s="14">
        <f t="shared" si="118"/>
        <v>3310229877.3617191</v>
      </c>
      <c r="CD18" s="14">
        <f t="shared" si="118"/>
        <v>3026246853.3490562</v>
      </c>
      <c r="CE18" s="14">
        <f t="shared" si="118"/>
        <v>3833265194.1093578</v>
      </c>
      <c r="CF18" s="14">
        <f t="shared" si="118"/>
        <v>3911704616.0375862</v>
      </c>
      <c r="CG18" s="14">
        <f t="shared" si="118"/>
        <v>3422978274.1305923</v>
      </c>
      <c r="CH18" s="14">
        <f t="shared" si="118"/>
        <v>3397489075.9641495</v>
      </c>
      <c r="CI18" s="14">
        <f t="shared" si="118"/>
        <v>3832410324.8370476</v>
      </c>
      <c r="CJ18" s="14">
        <f t="shared" si="118"/>
        <v>3722863978.9474893</v>
      </c>
      <c r="CK18" s="14">
        <f t="shared" si="118"/>
        <v>3288540428.0915861</v>
      </c>
      <c r="CL18" s="14">
        <f t="shared" si="118"/>
        <v>2982275122.1928196</v>
      </c>
      <c r="CM18" s="14">
        <f t="shared" si="118"/>
        <v>3873132298.4545422</v>
      </c>
      <c r="CN18" s="14">
        <f t="shared" si="118"/>
        <v>3769942717.0695243</v>
      </c>
      <c r="CO18" s="14">
        <f t="shared" si="118"/>
        <v>4483442926.7959566</v>
      </c>
      <c r="CP18" s="14">
        <f t="shared" si="118"/>
        <v>3942423341.1321683</v>
      </c>
      <c r="CQ18" s="14">
        <f t="shared" si="118"/>
        <v>3473528080.3600154</v>
      </c>
      <c r="CR18" s="14">
        <f t="shared" si="118"/>
        <v>4597191150.6306648</v>
      </c>
      <c r="CS18" s="14">
        <f t="shared" si="118"/>
        <v>4356917199.7102604</v>
      </c>
      <c r="CT18" s="14">
        <f t="shared" si="118"/>
        <v>4577558998.38834</v>
      </c>
      <c r="CU18" s="14">
        <f t="shared" si="118"/>
        <v>4711125115.6290665</v>
      </c>
    </row>
    <row r="19" spans="1:100" outlineLevel="1" x14ac:dyDescent="0.25">
      <c r="A19" s="18" t="s">
        <v>1</v>
      </c>
      <c r="C19" s="14">
        <f>+(C16+C17)*Parámetros!$B$3</f>
        <v>15395865.71617051</v>
      </c>
      <c r="D19" s="14">
        <f>+(D16+D17)*Parámetros!$B$3</f>
        <v>15698659.571671192</v>
      </c>
      <c r="E19" s="14">
        <f>+(E16+E17)*Parámetros!$B$3</f>
        <v>16096544.405538967</v>
      </c>
      <c r="F19" s="14">
        <f>+(F16+F17)*Parámetros!$B$3</f>
        <v>14862448.097486971</v>
      </c>
      <c r="G19" s="14">
        <f>+(G16+G17)*Parámetros!$B$3</f>
        <v>14801714.882423133</v>
      </c>
      <c r="H19" s="14">
        <f>+(H16+H17)*Parámetros!$B$3</f>
        <v>14876594.713192357</v>
      </c>
      <c r="I19" s="14">
        <f>+(I16+I17)*Parámetros!$B$3</f>
        <v>13734559.494269848</v>
      </c>
      <c r="J19" s="14">
        <f>+(J16+J17)*Parámetros!$B$3</f>
        <v>13212490.293960249</v>
      </c>
      <c r="K19" s="14">
        <f>+(K16+K17)*Parámetros!$B$3</f>
        <v>12693542.073603669</v>
      </c>
      <c r="L19" s="14">
        <f>+(L16+L17)*Parámetros!$B$3</f>
        <v>12246728.559297564</v>
      </c>
      <c r="M19" s="14">
        <f>+(M16+M17)*Parámetros!$B$3</f>
        <v>11780078.712630088</v>
      </c>
      <c r="N19" s="14">
        <f>+(N16+N17)*Parámetros!$B$3</f>
        <v>11312789.776914179</v>
      </c>
      <c r="O19" s="14">
        <f>+(O16+O17)*Parámetros!$B$3</f>
        <v>10878800.281299362</v>
      </c>
      <c r="P19" s="14">
        <f>+(P16+P17)*Parámetros!$B$3</f>
        <v>10031032.743847478</v>
      </c>
      <c r="Q19" s="14">
        <f>+(Q16+Q17)*Parámetros!$B$3</f>
        <v>8921346.3117707837</v>
      </c>
      <c r="R19" s="14">
        <f>+(R16+R17)*Parámetros!$B$3</f>
        <v>7945656.7974644778</v>
      </c>
      <c r="S19" s="14">
        <f>+(S16+S17)*Parámetros!$B$3</f>
        <v>7013633.4541662307</v>
      </c>
      <c r="T19" s="14">
        <f>+(T16+T17)*Parámetros!$B$3</f>
        <v>6896583.1937076291</v>
      </c>
      <c r="U19" s="14">
        <f>+(U16+U17)*Parámetros!$B$3</f>
        <v>6494867.4704423323</v>
      </c>
      <c r="V19" s="14">
        <f>+(V16+V17)*Parámetros!$B$3</f>
        <v>8057104.8453648593</v>
      </c>
      <c r="W19" s="14">
        <f>+(W16+W17)*Parámetros!$B$3</f>
        <v>7044475.8427621834</v>
      </c>
      <c r="X19" s="14">
        <f>+(X16+X17)*Parámetros!$B$3</f>
        <v>8161532.5384263005</v>
      </c>
      <c r="Y19" s="14">
        <f>+(Y16+Y17)*Parámetros!$B$3</f>
        <v>7450375.6795928776</v>
      </c>
      <c r="Z19" s="14">
        <f>+(Z16+Z17)*Parámetros!$B$3</f>
        <v>6391841.3105738265</v>
      </c>
      <c r="AA19" s="14">
        <f>+(AA16+AA17)*Parámetros!$B$3</f>
        <v>7387022.9906516876</v>
      </c>
      <c r="AB19" s="14">
        <f>+(AB16+AB17)*Parámetros!$B$3</f>
        <v>8070987.6165561927</v>
      </c>
      <c r="AC19" s="14">
        <f>+(AC16+AC17)*Parámetros!$B$3</f>
        <v>7124614.4982366422</v>
      </c>
      <c r="AD19" s="14">
        <f>+(AD16+AD17)*Parámetros!$B$3</f>
        <v>6528861.0575393699</v>
      </c>
      <c r="AE19" s="14">
        <f>+(AE16+AE17)*Parámetros!$B$3</f>
        <v>8310056.6262011826</v>
      </c>
      <c r="AF19" s="14">
        <f>+(AF16+AF17)*Parámetros!$B$3</f>
        <v>8490356.2905007079</v>
      </c>
      <c r="AG19" s="14">
        <f>+(AG16+AG17)*Parámetros!$B$3</f>
        <v>7431554.9016908947</v>
      </c>
      <c r="AH19" s="14">
        <f>+(AH16+AH17)*Parámetros!$B$3</f>
        <v>7384385.8684136402</v>
      </c>
      <c r="AI19" s="14">
        <f>+(AI16+AI17)*Parámetros!$B$3</f>
        <v>8339491.9222374083</v>
      </c>
      <c r="AJ19" s="14">
        <f>+(AJ16+AJ17)*Parámetros!$B$3</f>
        <v>8104010.1127864048</v>
      </c>
      <c r="AK19" s="14">
        <f>+(AK16+AK17)*Parámetros!$B$3</f>
        <v>7159314.0751421982</v>
      </c>
      <c r="AL19" s="14">
        <f>+(AL16+AL17)*Parámetros!$B$3</f>
        <v>6494994.7449555313</v>
      </c>
      <c r="AM19" s="14">
        <f>+(AM16+AM17)*Parámetros!$B$3</f>
        <v>8441985.6257246826</v>
      </c>
      <c r="AN19" s="14">
        <f>+(AN16+AN17)*Parámetros!$B$3</f>
        <v>8218770.6401534025</v>
      </c>
      <c r="AO19" s="14">
        <f>+(AO16+AO17)*Parámetros!$B$3</f>
        <v>9776644.4001529384</v>
      </c>
      <c r="AP19" s="14">
        <f>+(AP16+AP17)*Parámetros!$B$3</f>
        <v>8597060.4541234132</v>
      </c>
      <c r="AQ19" s="14">
        <f>+(AQ16+AQ17)*Parámetros!$B$3</f>
        <v>7575103.5769640785</v>
      </c>
      <c r="AR19" s="14">
        <f>+(AR16+AR17)*Parámetros!$B$3</f>
        <v>10027596.988390777</v>
      </c>
      <c r="AS19" s="14">
        <f>+(AS16+AS17)*Parámetros!$B$3</f>
        <v>9503856.6359531078</v>
      </c>
      <c r="AT19" s="14">
        <f>+(AT16+AT17)*Parámetros!$B$3</f>
        <v>9985655.2269288916</v>
      </c>
      <c r="AU19" s="14">
        <f>+(AU16+AU17)*Parámetros!$B$3</f>
        <v>10277282.469600406</v>
      </c>
      <c r="AV19" s="14">
        <f>+(AV16+AV17)*Parámetros!$B$3</f>
        <v>8810309.6947072893</v>
      </c>
      <c r="AW19" s="14">
        <f>+(AW16+AW17)*Parámetros!$B$3</f>
        <v>9800625.9291414525</v>
      </c>
      <c r="AX19" s="14">
        <f>+(AX16+AX17)*Parámetros!$B$3</f>
        <v>8781013.9131141733</v>
      </c>
      <c r="AY19" s="14">
        <f>+(AY16+AY17)*Parámetros!$B$3</f>
        <v>7434913.2344616568</v>
      </c>
      <c r="AZ19" s="14">
        <f>+(AZ16+AZ17)*Parámetros!$B$3</f>
        <v>9345040.2347108331</v>
      </c>
      <c r="BA19" s="14">
        <f>+(BA16+BA17)*Parámetros!$B$3</f>
        <v>8432542.1478160098</v>
      </c>
      <c r="BB19" s="14">
        <f>+(BB16+BB17)*Parámetros!$B$3</f>
        <v>7151186.7744401237</v>
      </c>
      <c r="BC19" s="14">
        <f>+(BC16+BC17)*Parámetros!$B$3</f>
        <v>8293910.8573979549</v>
      </c>
      <c r="BD19" s="14">
        <f>+(BD16+BD17)*Parámetros!$B$3</f>
        <v>9801321.4193792921</v>
      </c>
      <c r="BE19" s="14">
        <f>+(BE16+BE17)*Parámetros!$B$3</f>
        <v>8781617.64148774</v>
      </c>
      <c r="BF19" s="14">
        <f>+(BF16+BF17)*Parámetros!$B$3</f>
        <v>7435395.8180214874</v>
      </c>
      <c r="BG19" s="14">
        <f>+(BG16+BG17)*Parámetros!$B$3</f>
        <v>9345450.4093359299</v>
      </c>
      <c r="BH19" s="14">
        <f>+(BH16+BH17)*Parámetros!$B$3</f>
        <v>8432900.855813859</v>
      </c>
      <c r="BI19" s="14">
        <f>+(BI16+BI17)*Parámetros!$B$3</f>
        <v>7151473.2115583718</v>
      </c>
      <c r="BJ19" s="14">
        <f>+(BJ16+BJ17)*Parámetros!$B$3</f>
        <v>8670330.9268493839</v>
      </c>
      <c r="BK19" s="14">
        <f>+(BK16+BK17)*Parámetros!$B$3</f>
        <v>7574216.474870896</v>
      </c>
      <c r="BL19" s="14">
        <f>+(BL16+BL17)*Parámetros!$B$3</f>
        <v>7626852.701993946</v>
      </c>
      <c r="BM19" s="14">
        <f>+(BM16+BM17)*Parámetros!$B$3</f>
        <v>7154561.0285940133</v>
      </c>
      <c r="BN19" s="14">
        <f>+(BN16+BN17)*Parámetros!$B$3</f>
        <v>7330423.3861380266</v>
      </c>
      <c r="BO19" s="14">
        <f>+(BO16+BO17)*Parámetros!$B$3</f>
        <v>7414659.7797504105</v>
      </c>
      <c r="BP19" s="14">
        <f>+(BP16+BP17)*Parámetros!$B$3</f>
        <v>7265936.4762046421</v>
      </c>
      <c r="BQ19" s="14">
        <f>+(BQ16+BQ17)*Parámetros!$B$3</f>
        <v>6747735.0801620372</v>
      </c>
      <c r="BR19" s="14">
        <f>+(BR16+BR17)*Parámetros!$B$3</f>
        <v>8752651.6058937144</v>
      </c>
      <c r="BS19" s="14">
        <f>+(BS16+BS17)*Parámetros!$B$3</f>
        <v>7858864.8009428857</v>
      </c>
      <c r="BT19" s="14">
        <f>+(BT16+BT17)*Parámetros!$B$3</f>
        <v>7609023.7809943389</v>
      </c>
      <c r="BU19" s="14">
        <f>+(BU16+BU17)*Parámetros!$B$3</f>
        <v>7046278.5994558549</v>
      </c>
      <c r="BV19" s="14">
        <f>+(BV16+BV17)*Parámetros!$B$3</f>
        <v>8487280.0051921606</v>
      </c>
      <c r="BW19" s="14">
        <f>+(BW16+BW17)*Parámetros!$B$3</f>
        <v>7391328.3776428504</v>
      </c>
      <c r="BX19" s="14">
        <f>+(BX16+BX17)*Parámetros!$B$3</f>
        <v>8437285.8323181905</v>
      </c>
      <c r="BY19" s="14">
        <f>+(BY16+BY17)*Parámetros!$B$3</f>
        <v>7685913.891113543</v>
      </c>
      <c r="BZ19" s="14">
        <f>+(BZ16+BZ17)*Parámetros!$B$3</f>
        <v>6581016.6241848068</v>
      </c>
      <c r="CA19" s="14">
        <f>+(CA16+CA17)*Parámetros!$B$3</f>
        <v>7526886.0768907433</v>
      </c>
      <c r="CB19" s="14">
        <f>+(CB16+CB17)*Parámetros!$B$3</f>
        <v>8186823.8354282249</v>
      </c>
      <c r="CC19" s="14">
        <f>+(CC16+CC17)*Parámetros!$B$3</f>
        <v>7222174.8308716845</v>
      </c>
      <c r="CD19" s="14">
        <f>+(CD16+CD17)*Parámetros!$B$3</f>
        <v>6602587.936787541</v>
      </c>
      <c r="CE19" s="14">
        <f>+(CE16+CE17)*Parámetros!$B$3</f>
        <v>8363319.8994076671</v>
      </c>
      <c r="CF19" s="14">
        <f>+(CF16+CF17)*Parámetros!$B$3</f>
        <v>8534457.0227453616</v>
      </c>
      <c r="CG19" s="14">
        <f>+(CG16+CG17)*Parámetros!$B$3</f>
        <v>7468166.3974798275</v>
      </c>
      <c r="CH19" s="14">
        <f>+(CH16+CH17)*Parámetros!$B$3</f>
        <v>7412554.7172410209</v>
      </c>
      <c r="CI19" s="14">
        <f>+(CI16+CI17)*Parámetros!$B$3</f>
        <v>8361454.7675071945</v>
      </c>
      <c r="CJ19" s="14">
        <f>+(CJ16+CJ17)*Parámetros!$B$3</f>
        <v>8122449.3535605064</v>
      </c>
      <c r="CK19" s="14">
        <f>+(CK16+CK17)*Parámetros!$B$3</f>
        <v>7174853.3455314972</v>
      </c>
      <c r="CL19" s="14">
        <f>+(CL16+CL17)*Parámetros!$B$3</f>
        <v>6506651.5390774412</v>
      </c>
      <c r="CM19" s="14">
        <f>+(CM16+CM17)*Parámetros!$B$3</f>
        <v>8450300.9273872115</v>
      </c>
      <c r="CN19" s="14">
        <f>+(CN16+CN17)*Parámetros!$B$3</f>
        <v>8225164.5395539189</v>
      </c>
      <c r="CO19" s="14">
        <f>+(CO16+CO17)*Parámetros!$B$3</f>
        <v>9781861.0372046828</v>
      </c>
      <c r="CP19" s="14">
        <f>+(CP16+CP17)*Parámetros!$B$3</f>
        <v>8601478.3510016873</v>
      </c>
      <c r="CQ19" s="14">
        <f>+(CQ16+CQ17)*Parámetros!$B$3</f>
        <v>7578454.6710382039</v>
      </c>
      <c r="CR19" s="14">
        <f>+(CR16+CR17)*Parámetros!$B$3</f>
        <v>10030034.000917444</v>
      </c>
      <c r="CS19" s="14">
        <f>+(CS16+CS17)*Parámetros!$B$3</f>
        <v>9505810.4439013712</v>
      </c>
      <c r="CT19" s="14">
        <f>+(CT16+CT17)*Parámetros!$B$3</f>
        <v>9987201.0735820886</v>
      </c>
      <c r="CU19" s="14">
        <f>+(CU16+CU17)*Parámetros!$B$3</f>
        <v>10278612.209947655</v>
      </c>
    </row>
    <row r="20" spans="1:100" outlineLevel="1" x14ac:dyDescent="0.25">
      <c r="A20" s="18" t="s">
        <v>2</v>
      </c>
      <c r="C20" s="14">
        <f>+MAX((C9-C8)*(Parámetros!$B$4/4.3),0)</f>
        <v>24857420.862757962</v>
      </c>
      <c r="D20" s="14">
        <f>+MAX((D9-D8)*(Parámetros!$B$4/4.3),0)</f>
        <v>40298001.376728974</v>
      </c>
      <c r="E20" s="14">
        <f>+MAX((E9-E8)*(Parámetros!$B$4/4.3),0)</f>
        <v>45888592.219047606</v>
      </c>
      <c r="F20" s="14">
        <f>+MAX((F9-F8)*(Parámetros!$B$4/4.3),0)</f>
        <v>29396052.108877491</v>
      </c>
      <c r="G20" s="14">
        <f>+MAX((G9-G8)*(Parámetros!$B$4/4.3),0)</f>
        <v>46115855.221657358</v>
      </c>
      <c r="H20" s="14">
        <f>+MAX((H9-H8)*(Parámetros!$B$4/4.3),0)</f>
        <v>44360298.944620796</v>
      </c>
      <c r="I20" s="14">
        <f>+MAX((I9-I8)*(Parámetros!$B$4/4.3),0)</f>
        <v>26923069.8922248</v>
      </c>
      <c r="J20" s="14">
        <f>+MAX((J9-J8)*(Parámetros!$B$4/4.3),0)</f>
        <v>30195446.178962316</v>
      </c>
      <c r="K20" s="14">
        <f>+MAX((K9-K8)*(Parámetros!$B$4/4.3),0)</f>
        <v>27586388.542469576</v>
      </c>
      <c r="L20" s="14">
        <f>+MAX((L9-L8)*(Parámetros!$B$4/4.3),0)</f>
        <v>27701223.949049875</v>
      </c>
      <c r="M20" s="14">
        <f>+MAX((M9-M8)*(Parámetros!$B$4/4.3),0)</f>
        <v>24537492.650337458</v>
      </c>
      <c r="N20" s="14">
        <f>+MAX((N9-N8)*(Parámetros!$B$4/4.3),0)</f>
        <v>21983750.740940999</v>
      </c>
      <c r="O20" s="14">
        <f>+MAX((O9-O8)*(Parámetros!$B$4/4.3),0)</f>
        <v>20767252.251887247</v>
      </c>
      <c r="P20" s="14">
        <f>+MAX((P9-P8)*(Parámetros!$B$4/4.3),0)</f>
        <v>16844054.726910468</v>
      </c>
      <c r="Q20" s="14">
        <f>+MAX((Q9-Q8)*(Parámetros!$B$4/4.3),0)</f>
        <v>1117613.2349048068</v>
      </c>
      <c r="R20" s="14">
        <f>+MAX((R9-R8)*(Parámetros!$B$4/4.3),0)</f>
        <v>110470.39899907622</v>
      </c>
      <c r="S20" s="14">
        <f>+MAX((S9-S8)*(Parámetros!$B$4/4.3),0)</f>
        <v>0</v>
      </c>
      <c r="T20" s="14">
        <f>+MAX((T9-T8)*(Parámetros!$B$4/4.3),0)</f>
        <v>0</v>
      </c>
      <c r="U20" s="14">
        <f>+MAX((U9-U8)*(Parámetros!$B$4/4.3),0)</f>
        <v>0</v>
      </c>
      <c r="V20" s="14">
        <f>+MAX((V9-V8)*(Parámetros!$B$4/4.3),0)</f>
        <v>0</v>
      </c>
      <c r="W20" s="14">
        <f>+MAX((W9-W8)*(Parámetros!$B$4/4.3),0)</f>
        <v>0</v>
      </c>
      <c r="X20" s="14">
        <f>+MAX((X9-X8)*(Parámetros!$B$4/4.3),0)</f>
        <v>0</v>
      </c>
      <c r="Y20" s="14">
        <f>+MAX((Y9-Y8)*(Parámetros!$B$4/4.3),0)</f>
        <v>219819.88679196371</v>
      </c>
      <c r="Z20" s="14">
        <f>+MAX((Z9-Z8)*(Parámetros!$B$4/4.3),0)</f>
        <v>0</v>
      </c>
      <c r="AA20" s="14">
        <f>+MAX((AA9-AA8)*(Parámetros!$B$4/4.3),0)</f>
        <v>0</v>
      </c>
      <c r="AB20" s="14">
        <f>+MAX((AB9-AB8)*(Parámetros!$B$4/4.3),0)</f>
        <v>2456473.5016949666</v>
      </c>
      <c r="AC20" s="14">
        <f>+MAX((AC9-AC8)*(Parámetros!$B$4/4.3),0)</f>
        <v>0</v>
      </c>
      <c r="AD20" s="14">
        <f>+MAX((AD9-AD8)*(Parámetros!$B$4/4.3),0)</f>
        <v>0</v>
      </c>
      <c r="AE20" s="14">
        <f>+MAX((AE9-AE8)*(Parámetros!$B$4/4.3),0)</f>
        <v>0</v>
      </c>
      <c r="AF20" s="14">
        <f>+MAX((AF9-AF8)*(Parámetros!$B$4/4.3),0)</f>
        <v>0</v>
      </c>
      <c r="AG20" s="14">
        <f>+MAX((AG9-AG8)*(Parámetros!$B$4/4.3),0)</f>
        <v>0</v>
      </c>
      <c r="AH20" s="14">
        <f>+MAX((AH9-AH8)*(Parámetros!$B$4/4.3),0)</f>
        <v>0</v>
      </c>
      <c r="AI20" s="14">
        <f>+MAX((AI9-AI8)*(Parámetros!$B$4/4.3),0)</f>
        <v>0</v>
      </c>
      <c r="AJ20" s="14">
        <f>+MAX((AJ9-AJ8)*(Parámetros!$B$4/4.3),0)</f>
        <v>0</v>
      </c>
      <c r="AK20" s="14">
        <f>+MAX((AK9-AK8)*(Parámetros!$B$4/4.3),0)</f>
        <v>0</v>
      </c>
      <c r="AL20" s="14">
        <f>+MAX((AL9-AL8)*(Parámetros!$B$4/4.3),0)</f>
        <v>0</v>
      </c>
      <c r="AM20" s="14">
        <f>+MAX((AM9-AM8)*(Parámetros!$B$4/4.3),0)</f>
        <v>0</v>
      </c>
      <c r="AN20" s="14">
        <f>+MAX((AN9-AN8)*(Parámetros!$B$4/4.3),0)</f>
        <v>0</v>
      </c>
      <c r="AO20" s="14">
        <f>+MAX((AO9-AO8)*(Parámetros!$B$4/4.3),0)</f>
        <v>4551990.8240090124</v>
      </c>
      <c r="AP20" s="14">
        <f>+MAX((AP9-AP8)*(Parámetros!$B$4/4.3),0)</f>
        <v>0</v>
      </c>
      <c r="AQ20" s="14">
        <f>+MAX((AQ9-AQ8)*(Parámetros!$B$4/4.3),0)</f>
        <v>0</v>
      </c>
      <c r="AR20" s="14">
        <f>+MAX((AR9-AR8)*(Parámetros!$B$4/4.3),0)</f>
        <v>0</v>
      </c>
      <c r="AS20" s="14">
        <f>+MAX((AS9-AS8)*(Parámetros!$B$4/4.3),0)</f>
        <v>0</v>
      </c>
      <c r="AT20" s="14">
        <f>+MAX((AT9-AT8)*(Parámetros!$B$4/4.3),0)</f>
        <v>0</v>
      </c>
      <c r="AU20" s="14">
        <f>+MAX((AU9-AU8)*(Parámetros!$B$4/4.3),0)</f>
        <v>7820224.9705859656</v>
      </c>
      <c r="AV20" s="14">
        <f>+MAX((AV9-AV8)*(Parámetros!$B$4/4.3),0)</f>
        <v>0</v>
      </c>
      <c r="AW20" s="14">
        <f>+MAX((AW9-AW8)*(Parámetros!$B$4/4.3),0)</f>
        <v>6398720.0488547208</v>
      </c>
      <c r="AX20" s="14">
        <f>+MAX((AX9-AX8)*(Parámetros!$B$4/4.3),0)</f>
        <v>2947450.4260570803</v>
      </c>
      <c r="AY20" s="14">
        <f>+MAX((AY9-AY8)*(Parámetros!$B$4/4.3),0)</f>
        <v>0</v>
      </c>
      <c r="AZ20" s="14">
        <f>+MAX((AZ9-AZ8)*(Parámetros!$B$4/4.3),0)</f>
        <v>12198872.880221728</v>
      </c>
      <c r="BA20" s="14">
        <f>+MAX((BA9-BA8)*(Parámetros!$B$4/4.3),0)</f>
        <v>4415409.6264409767</v>
      </c>
      <c r="BB20" s="14">
        <f>+MAX((BB9-BB8)*(Parámetros!$B$4/4.3),0)</f>
        <v>0</v>
      </c>
      <c r="BC20" s="14">
        <f>+MAX((BC9-BC8)*(Parámetros!$B$4/4.3),0)</f>
        <v>0</v>
      </c>
      <c r="BD20" s="14">
        <f>+MAX((BD9-BD8)*(Parámetros!$B$4/4.3),0)</f>
        <v>6398720.0488547208</v>
      </c>
      <c r="BE20" s="14">
        <f>+MAX((BE9-BE8)*(Parámetros!$B$4/4.3),0)</f>
        <v>2947450.4260570803</v>
      </c>
      <c r="BF20" s="14">
        <f>+MAX((BF9-BF8)*(Parámetros!$B$4/4.3),0)</f>
        <v>0</v>
      </c>
      <c r="BG20" s="14">
        <f>+MAX((BG9-BG8)*(Parámetros!$B$4/4.3),0)</f>
        <v>12198872.880221728</v>
      </c>
      <c r="BH20" s="14">
        <f>+MAX((BH9-BH8)*(Parámetros!$B$4/4.3),0)</f>
        <v>4415409.6264409767</v>
      </c>
      <c r="BI20" s="14">
        <f>+MAX((BI9-BI8)*(Parámetros!$B$4/4.3),0)</f>
        <v>0</v>
      </c>
      <c r="BJ20" s="14">
        <f>+MAX((BJ9-BJ8)*(Parámetros!$B$4/4.3),0)</f>
        <v>258422.79836542305</v>
      </c>
      <c r="BK20" s="14">
        <f>+MAX((BK9-BK8)*(Parámetros!$B$4/4.3),0)</f>
        <v>0</v>
      </c>
      <c r="BL20" s="14">
        <f>+MAX((BL9-BL8)*(Parámetros!$B$4/4.3),0)</f>
        <v>0</v>
      </c>
      <c r="BM20" s="14">
        <f>+MAX((BM9-BM8)*(Parámetros!$B$4/4.3),0)</f>
        <v>0</v>
      </c>
      <c r="BN20" s="14">
        <f>+MAX((BN9-BN8)*(Parámetros!$B$4/4.3),0)</f>
        <v>0</v>
      </c>
      <c r="BO20" s="14">
        <f>+MAX((BO9-BO8)*(Parámetros!$B$4/4.3),0)</f>
        <v>0</v>
      </c>
      <c r="BP20" s="14">
        <f>+MAX((BP9-BP8)*(Parámetros!$B$4/4.3),0)</f>
        <v>0</v>
      </c>
      <c r="BQ20" s="14">
        <f>+MAX((BQ9-BQ8)*(Parámetros!$B$4/4.3),0)</f>
        <v>0</v>
      </c>
      <c r="BR20" s="14">
        <f>+MAX((BR9-BR8)*(Parámetros!$B$4/4.3),0)</f>
        <v>0</v>
      </c>
      <c r="BS20" s="14">
        <f>+MAX((BS9-BS8)*(Parámetros!$B$4/4.3),0)</f>
        <v>0</v>
      </c>
      <c r="BT20" s="14">
        <f>+MAX((BT9-BT8)*(Parámetros!$B$4/4.3),0)</f>
        <v>0</v>
      </c>
      <c r="BU20" s="14">
        <f>+MAX((BU9-BU8)*(Parámetros!$B$4/4.3),0)</f>
        <v>0</v>
      </c>
      <c r="BV20" s="14">
        <f>+MAX((BV9-BV8)*(Parámetros!$B$4/4.3),0)</f>
        <v>0</v>
      </c>
      <c r="BW20" s="14">
        <f>+MAX((BW9-BW8)*(Parámetros!$B$4/4.3),0)</f>
        <v>0</v>
      </c>
      <c r="BX20" s="14">
        <f>+MAX((BX9-BX8)*(Parámetros!$B$4/4.3),0)</f>
        <v>0</v>
      </c>
      <c r="BY20" s="14">
        <f>+MAX((BY9-BY8)*(Parámetros!$B$4/4.3),0)</f>
        <v>219819.88679196371</v>
      </c>
      <c r="BZ20" s="14">
        <f>+MAX((BZ9-BZ8)*(Parámetros!$B$4/4.3),0)</f>
        <v>0</v>
      </c>
      <c r="CA20" s="14">
        <f>+MAX((CA9-CA8)*(Parámetros!$B$4/4.3),0)</f>
        <v>0</v>
      </c>
      <c r="CB20" s="14">
        <f>+MAX((CB9-CB8)*(Parámetros!$B$4/4.3),0)</f>
        <v>2456473.5016949666</v>
      </c>
      <c r="CC20" s="14">
        <f>+MAX((CC9-CC8)*(Parámetros!$B$4/4.3),0)</f>
        <v>0</v>
      </c>
      <c r="CD20" s="14">
        <f>+MAX((CD9-CD8)*(Parámetros!$B$4/4.3),0)</f>
        <v>0</v>
      </c>
      <c r="CE20" s="14">
        <f>+MAX((CE9-CE8)*(Parámetros!$B$4/4.3),0)</f>
        <v>0</v>
      </c>
      <c r="CF20" s="14">
        <f>+MAX((CF9-CF8)*(Parámetros!$B$4/4.3),0)</f>
        <v>0</v>
      </c>
      <c r="CG20" s="14">
        <f>+MAX((CG9-CG8)*(Parámetros!$B$4/4.3),0)</f>
        <v>0</v>
      </c>
      <c r="CH20" s="14">
        <f>+MAX((CH9-CH8)*(Parámetros!$B$4/4.3),0)</f>
        <v>0</v>
      </c>
      <c r="CI20" s="14">
        <f>+MAX((CI9-CI8)*(Parámetros!$B$4/4.3),0)</f>
        <v>0</v>
      </c>
      <c r="CJ20" s="14">
        <f>+MAX((CJ9-CJ8)*(Parámetros!$B$4/4.3),0)</f>
        <v>0</v>
      </c>
      <c r="CK20" s="14">
        <f>+MAX((CK9-CK8)*(Parámetros!$B$4/4.3),0)</f>
        <v>0</v>
      </c>
      <c r="CL20" s="14">
        <f>+MAX((CL9-CL8)*(Parámetros!$B$4/4.3),0)</f>
        <v>0</v>
      </c>
      <c r="CM20" s="14">
        <f>+MAX((CM9-CM8)*(Parámetros!$B$4/4.3),0)</f>
        <v>0</v>
      </c>
      <c r="CN20" s="14">
        <f>+MAX((CN9-CN8)*(Parámetros!$B$4/4.3),0)</f>
        <v>0</v>
      </c>
      <c r="CO20" s="14">
        <f>+MAX((CO9-CO8)*(Parámetros!$B$4/4.3),0)</f>
        <v>4551990.8240090124</v>
      </c>
      <c r="CP20" s="14">
        <f>+MAX((CP9-CP8)*(Parámetros!$B$4/4.3),0)</f>
        <v>0</v>
      </c>
      <c r="CQ20" s="14">
        <f>+MAX((CQ9-CQ8)*(Parámetros!$B$4/4.3),0)</f>
        <v>0</v>
      </c>
      <c r="CR20" s="14">
        <f>+MAX((CR9-CR8)*(Parámetros!$B$4/4.3),0)</f>
        <v>0</v>
      </c>
      <c r="CS20" s="14">
        <f>+MAX((CS9-CS8)*(Parámetros!$B$4/4.3),0)</f>
        <v>0</v>
      </c>
      <c r="CT20" s="14">
        <f>+MAX((CT9-CT8)*(Parámetros!$B$4/4.3),0)</f>
        <v>0</v>
      </c>
      <c r="CU20" s="14">
        <f>+MAX((CU9-CU8)*(Parámetros!$B$4/4.3),0)</f>
        <v>7820224.9705859656</v>
      </c>
    </row>
    <row r="21" spans="1:100" outlineLevel="1" x14ac:dyDescent="0.25">
      <c r="A21" s="18" t="s">
        <v>3</v>
      </c>
      <c r="C21" s="14">
        <f>+C5*Parámetros!$B$5</f>
        <v>5829446.8330725068</v>
      </c>
      <c r="D21" s="14">
        <f>+D5*Parámetros!$B$5</f>
        <v>4268771.9889278812</v>
      </c>
      <c r="E21" s="14">
        <f>+E5*Parámetros!$B$5</f>
        <v>4051552.1645315662</v>
      </c>
      <c r="F21" s="14">
        <f>+F5*Parámetros!$B$5</f>
        <v>5348894.5133479955</v>
      </c>
      <c r="G21" s="14">
        <f>+G5*Parámetros!$B$5</f>
        <v>3197064.25522544</v>
      </c>
      <c r="H21" s="14">
        <f>+H5*Parámetros!$B$5</f>
        <v>3625761.2132423674</v>
      </c>
      <c r="I21" s="14">
        <f>+I5*Parámetros!$B$5</f>
        <v>5091395.4559353292</v>
      </c>
      <c r="J21" s="14">
        <f>+J5*Parámetros!$B$5</f>
        <v>4334655.9454850098</v>
      </c>
      <c r="K21" s="14">
        <f>+K5*Parámetros!$B$5</f>
        <v>4355074.0865246858</v>
      </c>
      <c r="L21" s="14">
        <f>+L5*Parámetros!$B$5</f>
        <v>4062714.5014577922</v>
      </c>
      <c r="M21" s="14">
        <f>+M5*Parámetros!$B$5</f>
        <v>4185079.2177697322</v>
      </c>
      <c r="N21" s="14">
        <f>+N5*Parámetros!$B$5</f>
        <v>4220572.9329667753</v>
      </c>
      <c r="O21" s="14">
        <f>+O5*Parámetros!$B$5</f>
        <v>4098875.8341548848</v>
      </c>
      <c r="P21" s="14">
        <f>+P5*Parámetros!$B$5</f>
        <v>3959611.8091010167</v>
      </c>
      <c r="Q21" s="14">
        <f>+Q5*Parámetros!$B$5</f>
        <v>5182939.7098015146</v>
      </c>
      <c r="R21" s="14">
        <f>+R5*Parámetros!$B$5</f>
        <v>4557088.90984031</v>
      </c>
      <c r="S21" s="14">
        <f>+S5*Parámetros!$B$5</f>
        <v>4353140.2637944529</v>
      </c>
      <c r="T21" s="14">
        <f>+T5*Parámetros!$B$5</f>
        <v>4122111.0033619246</v>
      </c>
      <c r="U21" s="14">
        <f>+U5*Parámetros!$B$5</f>
        <v>4971813.3150760904</v>
      </c>
      <c r="V21" s="14">
        <f>+V5*Parámetros!$B$5</f>
        <v>4344718.5000228928</v>
      </c>
      <c r="W21" s="14">
        <f>+W5*Parámetros!$B$5</f>
        <v>4936532.9831907935</v>
      </c>
      <c r="X21" s="14">
        <f>+X5*Parámetros!$B$5</f>
        <v>4331677.6647687778</v>
      </c>
      <c r="Y21" s="14">
        <f>+Y5*Parámetros!$B$5</f>
        <v>3687860.603843993</v>
      </c>
      <c r="Z21" s="14">
        <f>+Z5*Parámetros!$B$5</f>
        <v>4389924.1011611037</v>
      </c>
      <c r="AA21" s="14">
        <f>+AA5*Parámetros!$B$5</f>
        <v>4669184.7393978331</v>
      </c>
      <c r="AB21" s="14">
        <f>+AB5*Parámetros!$B$5</f>
        <v>3722718.2407196146</v>
      </c>
      <c r="AC21" s="14">
        <f>+AC5*Parámetros!$B$5</f>
        <v>3832695.5416774433</v>
      </c>
      <c r="AD21" s="14">
        <f>+AD5*Parámetros!$B$5</f>
        <v>4998191.0237134984</v>
      </c>
      <c r="AE21" s="14">
        <f>+AE5*Parámetros!$B$5</f>
        <v>4995513.4623984573</v>
      </c>
      <c r="AF21" s="14">
        <f>+AF5*Parámetros!$B$5</f>
        <v>4299495.1197769083</v>
      </c>
      <c r="AG21" s="14">
        <f>+AG5*Parámetros!$B$5</f>
        <v>4359917.4854251174</v>
      </c>
      <c r="AH21" s="14">
        <f>+AH5*Parámetros!$B$5</f>
        <v>4943405.5736929877</v>
      </c>
      <c r="AI21" s="14">
        <f>+AI5*Parámetros!$B$5</f>
        <v>4674212.5949864918</v>
      </c>
      <c r="AJ21" s="14">
        <f>+AJ5*Parámetros!$B$5</f>
        <v>4008659.12525375</v>
      </c>
      <c r="AK21" s="14">
        <f>+AK5*Parámetros!$B$5</f>
        <v>3780279.0632425109</v>
      </c>
      <c r="AL21" s="14">
        <f>+AL5*Parámetros!$B$5</f>
        <v>5064864.552079333</v>
      </c>
      <c r="AM21" s="14">
        <f>+AM5*Parámetros!$B$5</f>
        <v>5049967.9912755936</v>
      </c>
      <c r="AN21" s="14">
        <f>+AN5*Parámetros!$B$5</f>
        <v>5855089.2435765537</v>
      </c>
      <c r="AO21" s="14">
        <f>+AO5*Parámetros!$B$5</f>
        <v>4500828.8610751741</v>
      </c>
      <c r="AP21" s="14">
        <f>+AP5*Parámetros!$B$5</f>
        <v>4689836.9429642018</v>
      </c>
      <c r="AQ21" s="14">
        <f>+AQ5*Parámetros!$B$5</f>
        <v>6263778.0944779282</v>
      </c>
      <c r="AR21" s="14">
        <f>+AR5*Parámetros!$B$5</f>
        <v>5966933.7968559237</v>
      </c>
      <c r="AS21" s="14">
        <f>+AS5*Parámetros!$B$5</f>
        <v>6268686.6084414711</v>
      </c>
      <c r="AT21" s="14">
        <f>+AT5*Parámetros!$B$5</f>
        <v>6166566.5449107969</v>
      </c>
      <c r="AU21" s="14">
        <f>+AU5*Parámetros!$B$5</f>
        <v>4396026.1555976234</v>
      </c>
      <c r="AV21" s="14">
        <f>+AV5*Parámetros!$B$5</f>
        <v>5829446.8330725068</v>
      </c>
      <c r="AW21" s="14">
        <f>+AW5*Parámetros!$B$5</f>
        <v>4268771.9889278812</v>
      </c>
      <c r="AX21" s="14">
        <f>+AX5*Parámetros!$B$5</f>
        <v>4051552.1645315662</v>
      </c>
      <c r="AY21" s="14">
        <f>+AY5*Parámetros!$B$5</f>
        <v>5348894.5133479955</v>
      </c>
      <c r="AZ21" s="14">
        <f>+AZ5*Parámetros!$B$5</f>
        <v>3197064.25522544</v>
      </c>
      <c r="BA21" s="14">
        <f>+BA5*Parámetros!$B$5</f>
        <v>3625761.2132423674</v>
      </c>
      <c r="BB21" s="14">
        <f>+BB5*Parámetros!$B$5</f>
        <v>5091395.4559353292</v>
      </c>
      <c r="BC21" s="14">
        <f>+BC5*Parámetros!$B$5</f>
        <v>5829446.8330725068</v>
      </c>
      <c r="BD21" s="14">
        <f>+BD5*Parámetros!$B$5</f>
        <v>4268771.9889278812</v>
      </c>
      <c r="BE21" s="14">
        <f>+BE5*Parámetros!$B$5</f>
        <v>4051552.1645315662</v>
      </c>
      <c r="BF21" s="14">
        <f>+BF5*Parámetros!$B$5</f>
        <v>5348894.5133479955</v>
      </c>
      <c r="BG21" s="14">
        <f>+BG5*Parámetros!$B$5</f>
        <v>3197064.25522544</v>
      </c>
      <c r="BH21" s="14">
        <f>+BH5*Parámetros!$B$5</f>
        <v>3625761.2132423674</v>
      </c>
      <c r="BI21" s="14">
        <f>+BI5*Parámetros!$B$5</f>
        <v>5091395.4559353292</v>
      </c>
      <c r="BJ21" s="14">
        <f>+BJ5*Parámetros!$B$5</f>
        <v>4334655.9454850098</v>
      </c>
      <c r="BK21" s="14">
        <f>+BK5*Parámetros!$B$5</f>
        <v>4355074.0865246858</v>
      </c>
      <c r="BL21" s="14">
        <f>+BL5*Parámetros!$B$5</f>
        <v>4062714.5014577922</v>
      </c>
      <c r="BM21" s="14">
        <f>+BM5*Parámetros!$B$5</f>
        <v>4185079.2177697322</v>
      </c>
      <c r="BN21" s="14">
        <f>+BN5*Parámetros!$B$5</f>
        <v>4220572.9329667753</v>
      </c>
      <c r="BO21" s="14">
        <f>+BO5*Parámetros!$B$5</f>
        <v>4098875.8341548848</v>
      </c>
      <c r="BP21" s="14">
        <f>+BP5*Parámetros!$B$5</f>
        <v>3959611.8091010167</v>
      </c>
      <c r="BQ21" s="14">
        <f>+BQ5*Parámetros!$B$5</f>
        <v>5182939.7098015146</v>
      </c>
      <c r="BR21" s="14">
        <f>+BR5*Parámetros!$B$5</f>
        <v>4557088.90984031</v>
      </c>
      <c r="BS21" s="14">
        <f>+BS5*Parámetros!$B$5</f>
        <v>4353140.2637944529</v>
      </c>
      <c r="BT21" s="14">
        <f>+BT5*Parámetros!$B$5</f>
        <v>4122111.0033619246</v>
      </c>
      <c r="BU21" s="14">
        <f>+BU5*Parámetros!$B$5</f>
        <v>4971813.3150760904</v>
      </c>
      <c r="BV21" s="14">
        <f>+BV5*Parámetros!$B$5</f>
        <v>4344718.5000228928</v>
      </c>
      <c r="BW21" s="14">
        <f>+BW5*Parámetros!$B$5</f>
        <v>4936532.9831907935</v>
      </c>
      <c r="BX21" s="14">
        <f>+BX5*Parámetros!$B$5</f>
        <v>4331677.6647687778</v>
      </c>
      <c r="BY21" s="14">
        <f>+BY5*Parámetros!$B$5</f>
        <v>3687860.603843993</v>
      </c>
      <c r="BZ21" s="14">
        <f>+BZ5*Parámetros!$B$5</f>
        <v>4389924.1011611037</v>
      </c>
      <c r="CA21" s="14">
        <f>+CA5*Parámetros!$B$5</f>
        <v>4669184.7393978331</v>
      </c>
      <c r="CB21" s="14">
        <f>+CB5*Parámetros!$B$5</f>
        <v>3722718.2407196146</v>
      </c>
      <c r="CC21" s="14">
        <f>+CC5*Parámetros!$B$5</f>
        <v>3832695.5416774433</v>
      </c>
      <c r="CD21" s="14">
        <f>+CD5*Parámetros!$B$5</f>
        <v>4998191.0237134984</v>
      </c>
      <c r="CE21" s="14">
        <f>+CE5*Parámetros!$B$5</f>
        <v>4995513.4623984573</v>
      </c>
      <c r="CF21" s="14">
        <f>+CF5*Parámetros!$B$5</f>
        <v>4299495.1197769083</v>
      </c>
      <c r="CG21" s="14">
        <f>+CG5*Parámetros!$B$5</f>
        <v>4359917.4854251174</v>
      </c>
      <c r="CH21" s="14">
        <f>+CH5*Parámetros!$B$5</f>
        <v>4943405.5736929877</v>
      </c>
      <c r="CI21" s="14">
        <f>+CI5*Parámetros!$B$5</f>
        <v>4674212.5949864918</v>
      </c>
      <c r="CJ21" s="14">
        <f>+CJ5*Parámetros!$B$5</f>
        <v>4008659.12525375</v>
      </c>
      <c r="CK21" s="14">
        <f>+CK5*Parámetros!$B$5</f>
        <v>3780279.0632425109</v>
      </c>
      <c r="CL21" s="14">
        <f>+CL5*Parámetros!$B$5</f>
        <v>5064864.552079333</v>
      </c>
      <c r="CM21" s="14">
        <f>+CM5*Parámetros!$B$5</f>
        <v>5049967.9912755936</v>
      </c>
      <c r="CN21" s="14">
        <f>+CN5*Parámetros!$B$5</f>
        <v>5855089.2435765537</v>
      </c>
      <c r="CO21" s="14">
        <f>+CO5*Parámetros!$B$5</f>
        <v>4500828.8610751741</v>
      </c>
      <c r="CP21" s="14">
        <f>+CP5*Parámetros!$B$5</f>
        <v>4689836.9429642018</v>
      </c>
      <c r="CQ21" s="14">
        <f>+CQ5*Parámetros!$B$5</f>
        <v>6263778.0944779282</v>
      </c>
      <c r="CR21" s="14">
        <f>+CR5*Parámetros!$B$5</f>
        <v>5966933.7968559237</v>
      </c>
      <c r="CS21" s="14">
        <f>+CS5*Parámetros!$B$5</f>
        <v>6268686.6084414711</v>
      </c>
      <c r="CT21" s="14">
        <f>+CT5*Parámetros!$B$5</f>
        <v>6166566.5449107969</v>
      </c>
      <c r="CU21" s="14">
        <f>+CU5*Parámetros!$B$5</f>
        <v>4396026.1555976234</v>
      </c>
    </row>
    <row r="22" spans="1:100" x14ac:dyDescent="0.25">
      <c r="A22" s="18" t="s">
        <v>80</v>
      </c>
      <c r="C22" s="14">
        <f>+SUM(C19:C21,C15)</f>
        <v>2006656777.3011773</v>
      </c>
      <c r="D22" s="14">
        <f t="shared" ref="D22:AU22" si="119">+SUM(D19:D21,D15)</f>
        <v>1826863591.532661</v>
      </c>
      <c r="E22" s="14">
        <f t="shared" si="119"/>
        <v>1800894999.4671156</v>
      </c>
      <c r="F22" s="14">
        <f t="shared" si="119"/>
        <v>1920578969.1320813</v>
      </c>
      <c r="G22" s="14">
        <f t="shared" si="119"/>
        <v>1704105074.1069412</v>
      </c>
      <c r="H22" s="14">
        <f t="shared" si="119"/>
        <v>1741864862.0320308</v>
      </c>
      <c r="I22" s="14">
        <f t="shared" si="119"/>
        <v>1875490705.897702</v>
      </c>
      <c r="J22" s="14">
        <f t="shared" si="119"/>
        <v>1796165778.191534</v>
      </c>
      <c r="K22" s="14">
        <f t="shared" si="119"/>
        <v>1791668674.4437175</v>
      </c>
      <c r="L22" s="14">
        <f t="shared" si="119"/>
        <v>1758257673.3861797</v>
      </c>
      <c r="M22" s="14">
        <f t="shared" si="119"/>
        <v>1763794110.9552171</v>
      </c>
      <c r="N22" s="14">
        <f t="shared" si="119"/>
        <v>1761116932.6279988</v>
      </c>
      <c r="O22" s="14">
        <f t="shared" si="119"/>
        <v>1744229217.3148072</v>
      </c>
      <c r="P22" s="14">
        <f t="shared" si="119"/>
        <v>1725652566.015471</v>
      </c>
      <c r="Q22" s="14">
        <f t="shared" si="119"/>
        <v>1830088403.9243691</v>
      </c>
      <c r="R22" s="14">
        <f t="shared" si="119"/>
        <v>1766063208.5862379</v>
      </c>
      <c r="S22" s="14">
        <f t="shared" si="119"/>
        <v>1744802712.6968915</v>
      </c>
      <c r="T22" s="14">
        <f t="shared" si="119"/>
        <v>1731601933.5188556</v>
      </c>
      <c r="U22" s="14">
        <f t="shared" si="119"/>
        <v>1827676408.0085466</v>
      </c>
      <c r="V22" s="14">
        <f t="shared" si="119"/>
        <v>1786246303.2938726</v>
      </c>
      <c r="W22" s="14">
        <f t="shared" si="119"/>
        <v>1850570824.6697068</v>
      </c>
      <c r="X22" s="14">
        <f t="shared" si="119"/>
        <v>1796795162.2809041</v>
      </c>
      <c r="Y22" s="14">
        <f t="shared" si="119"/>
        <v>1725187812.7186801</v>
      </c>
      <c r="Z22" s="14">
        <f t="shared" si="119"/>
        <v>1802203085.2118328</v>
      </c>
      <c r="AA22" s="14">
        <f t="shared" si="119"/>
        <v>1843130835.6407297</v>
      </c>
      <c r="AB22" s="14">
        <f t="shared" si="119"/>
        <v>1741816611.9370949</v>
      </c>
      <c r="AC22" s="14">
        <f t="shared" si="119"/>
        <v>1750970358.5337574</v>
      </c>
      <c r="AD22" s="14">
        <f t="shared" si="119"/>
        <v>1884983895.8698204</v>
      </c>
      <c r="AE22" s="14">
        <f t="shared" si="119"/>
        <v>1890958522.5151024</v>
      </c>
      <c r="AF22" s="14">
        <f t="shared" si="119"/>
        <v>1811644506.6902339</v>
      </c>
      <c r="AG22" s="14">
        <f t="shared" si="119"/>
        <v>1817588637.1159866</v>
      </c>
      <c r="AH22" s="14">
        <f t="shared" si="119"/>
        <v>1885840733.1344509</v>
      </c>
      <c r="AI22" s="14">
        <f t="shared" si="119"/>
        <v>1856597690.9989057</v>
      </c>
      <c r="AJ22" s="14">
        <f t="shared" si="119"/>
        <v>1779392090.0098379</v>
      </c>
      <c r="AK22" s="14">
        <f t="shared" si="119"/>
        <v>1751954397.0311923</v>
      </c>
      <c r="AL22" s="14">
        <f t="shared" si="119"/>
        <v>1900556551.0050852</v>
      </c>
      <c r="AM22" s="14">
        <f t="shared" si="119"/>
        <v>1901546690.052928</v>
      </c>
      <c r="AN22" s="14">
        <f t="shared" si="119"/>
        <v>1995065000.0311151</v>
      </c>
      <c r="AO22" s="14">
        <f t="shared" si="119"/>
        <v>1843943735.2854595</v>
      </c>
      <c r="AP22" s="14">
        <f t="shared" si="119"/>
        <v>1860190386.4696987</v>
      </c>
      <c r="AQ22" s="14">
        <f t="shared" si="119"/>
        <v>2042238512.671453</v>
      </c>
      <c r="AR22" s="14">
        <f t="shared" si="119"/>
        <v>2010379198.9859972</v>
      </c>
      <c r="AS22" s="14">
        <f t="shared" si="119"/>
        <v>2044988145.7252939</v>
      </c>
      <c r="AT22" s="14">
        <f t="shared" si="119"/>
        <v>2033638392.5404389</v>
      </c>
      <c r="AU22" s="14">
        <f t="shared" si="119"/>
        <v>1835786932.1476254</v>
      </c>
      <c r="AV22" s="14">
        <f t="shared" ref="AV22:CU22" si="120">+SUM(AV19:AV21,AV15)</f>
        <v>1993265768.2479661</v>
      </c>
      <c r="AW22" s="14">
        <f t="shared" si="120"/>
        <v>1819105171.0211232</v>
      </c>
      <c r="AX22" s="14">
        <f t="shared" si="120"/>
        <v>1789361566.5990021</v>
      </c>
      <c r="AY22" s="14">
        <f t="shared" si="120"/>
        <v>1936008997.183183</v>
      </c>
      <c r="AZ22" s="14">
        <f t="shared" si="120"/>
        <v>1699776858.2230034</v>
      </c>
      <c r="BA22" s="14">
        <f t="shared" si="120"/>
        <v>1740960393.9056878</v>
      </c>
      <c r="BB22" s="14">
        <f t="shared" si="120"/>
        <v>1905792244.6999009</v>
      </c>
      <c r="BC22" s="14">
        <f t="shared" si="120"/>
        <v>1992829286.9155419</v>
      </c>
      <c r="BD22" s="14">
        <f t="shared" si="120"/>
        <v>1819150179.7925112</v>
      </c>
      <c r="BE22" s="14">
        <f t="shared" si="120"/>
        <v>1789404228.6923168</v>
      </c>
      <c r="BF22" s="14">
        <f t="shared" si="120"/>
        <v>1936065005.5870552</v>
      </c>
      <c r="BG22" s="14">
        <f t="shared" si="120"/>
        <v>1699798068.6225681</v>
      </c>
      <c r="BH22" s="14">
        <f t="shared" si="120"/>
        <v>1740984341.9577813</v>
      </c>
      <c r="BI22" s="14">
        <f t="shared" si="120"/>
        <v>1905825655.9547534</v>
      </c>
      <c r="BJ22" s="14">
        <f t="shared" si="120"/>
        <v>1819553868.6655247</v>
      </c>
      <c r="BK22" s="14">
        <f t="shared" si="120"/>
        <v>1820575160.6305261</v>
      </c>
      <c r="BL22" s="14">
        <f t="shared" si="120"/>
        <v>1786610192.1507459</v>
      </c>
      <c r="BM22" s="14">
        <f t="shared" si="120"/>
        <v>1800376620.0191672</v>
      </c>
      <c r="BN22" s="14">
        <f t="shared" si="120"/>
        <v>1804683391.845629</v>
      </c>
      <c r="BO22" s="14">
        <f t="shared" si="120"/>
        <v>1790607625.2875328</v>
      </c>
      <c r="BP22" s="14">
        <f t="shared" si="120"/>
        <v>1774254566.8398314</v>
      </c>
      <c r="BQ22" s="14">
        <f t="shared" si="120"/>
        <v>1916082640.1468732</v>
      </c>
      <c r="BR22" s="14">
        <f t="shared" si="120"/>
        <v>1845264607.1656699</v>
      </c>
      <c r="BS22" s="14">
        <f t="shared" si="120"/>
        <v>1820639426.9568417</v>
      </c>
      <c r="BT22" s="14">
        <f t="shared" si="120"/>
        <v>1793507178.7375195</v>
      </c>
      <c r="BU22" s="14">
        <f t="shared" si="120"/>
        <v>1891815767.8766067</v>
      </c>
      <c r="BV22" s="14">
        <f t="shared" si="120"/>
        <v>1820288350.3926361</v>
      </c>
      <c r="BW22" s="14">
        <f t="shared" si="120"/>
        <v>1888055892.7599297</v>
      </c>
      <c r="BX22" s="14">
        <f t="shared" si="120"/>
        <v>1818721057.8259535</v>
      </c>
      <c r="BY22" s="14">
        <f t="shared" si="120"/>
        <v>1743274994.8594053</v>
      </c>
      <c r="BZ22" s="14">
        <f t="shared" si="120"/>
        <v>1823642348.4111199</v>
      </c>
      <c r="CA22" s="14">
        <f t="shared" si="120"/>
        <v>1857083068.5495968</v>
      </c>
      <c r="CB22" s="14">
        <f t="shared" si="120"/>
        <v>1750068701.2283785</v>
      </c>
      <c r="CC22" s="14">
        <f t="shared" si="120"/>
        <v>1759444534.7850895</v>
      </c>
      <c r="CD22" s="14">
        <f t="shared" si="120"/>
        <v>1894441990.9591882</v>
      </c>
      <c r="CE22" s="14">
        <f t="shared" si="120"/>
        <v>1895891212.0506608</v>
      </c>
      <c r="CF22" s="14">
        <f t="shared" si="120"/>
        <v>1815073671.4665909</v>
      </c>
      <c r="CG22" s="14">
        <f t="shared" si="120"/>
        <v>1821038126.9984322</v>
      </c>
      <c r="CH22" s="14">
        <f t="shared" si="120"/>
        <v>1888877193.774199</v>
      </c>
      <c r="CI22" s="14">
        <f t="shared" si="120"/>
        <v>1858502811.3507831</v>
      </c>
      <c r="CJ22" s="14">
        <f t="shared" si="120"/>
        <v>1780820009.4732301</v>
      </c>
      <c r="CK22" s="14">
        <f t="shared" si="120"/>
        <v>1753298110.3549342</v>
      </c>
      <c r="CL22" s="14">
        <f t="shared" si="120"/>
        <v>1902104273.7146137</v>
      </c>
      <c r="CM22" s="14">
        <f t="shared" si="120"/>
        <v>1902314567.9343271</v>
      </c>
      <c r="CN22" s="14">
        <f t="shared" si="120"/>
        <v>1995773341.105793</v>
      </c>
      <c r="CO22" s="14">
        <f t="shared" si="120"/>
        <v>1844300294.2236509</v>
      </c>
      <c r="CP22" s="14">
        <f t="shared" si="120"/>
        <v>1860560900.9577541</v>
      </c>
      <c r="CQ22" s="14">
        <f t="shared" si="120"/>
        <v>2042681668.8471682</v>
      </c>
      <c r="CR22" s="14">
        <f t="shared" si="120"/>
        <v>2010592448.2556343</v>
      </c>
      <c r="CS22" s="14">
        <f t="shared" si="120"/>
        <v>2045180182.085542</v>
      </c>
      <c r="CT22" s="14">
        <f t="shared" si="120"/>
        <v>2033778882.6922286</v>
      </c>
      <c r="CU22" s="14">
        <f t="shared" si="120"/>
        <v>1835870439.7308056</v>
      </c>
      <c r="CV22" s="30">
        <f>+SUM(AV22:CU22)</f>
        <v>96273977888.512512</v>
      </c>
    </row>
    <row r="23" spans="1:100" x14ac:dyDescent="0.25">
      <c r="C23" s="14">
        <f>+SUM(C22:AU22)</f>
        <v>82561787611.706726</v>
      </c>
    </row>
    <row r="25" spans="1:100" x14ac:dyDescent="0.25">
      <c r="A25" s="8" t="s">
        <v>27</v>
      </c>
      <c r="B25" s="14">
        <f>+B16/B9</f>
        <v>5661</v>
      </c>
      <c r="C25" s="16">
        <f>+(((B9-C5)*B25)+(C13*C2))/C9</f>
        <v>5571.5431711622996</v>
      </c>
      <c r="D25" s="16">
        <f t="shared" ref="D25:AU26" si="121">+(((C9-D5)*C25)+(D13*D2))/D9</f>
        <v>5412.8806369135436</v>
      </c>
      <c r="E25" s="16">
        <f t="shared" si="121"/>
        <v>5281.2009256670326</v>
      </c>
      <c r="F25" s="16">
        <f t="shared" si="121"/>
        <v>5281.2009256670326</v>
      </c>
      <c r="G25" s="16">
        <f t="shared" si="121"/>
        <v>5218.015710710687</v>
      </c>
      <c r="H25" s="16">
        <f t="shared" si="121"/>
        <v>5140.8154564264041</v>
      </c>
      <c r="I25" s="16">
        <f t="shared" si="121"/>
        <v>5140.8154564264041</v>
      </c>
      <c r="J25" s="16">
        <f t="shared" si="121"/>
        <v>5100.4986130391871</v>
      </c>
      <c r="K25" s="16">
        <f t="shared" si="121"/>
        <v>5060.5547215061215</v>
      </c>
      <c r="L25" s="16">
        <f t="shared" si="121"/>
        <v>5021.2450554901143</v>
      </c>
      <c r="M25" s="16">
        <f t="shared" si="121"/>
        <v>4982.476768032584</v>
      </c>
      <c r="N25" s="16">
        <f t="shared" si="121"/>
        <v>4944.2329706690543</v>
      </c>
      <c r="O25" s="16">
        <f t="shared" si="121"/>
        <v>4906.6410954685889</v>
      </c>
      <c r="P25" s="16">
        <f t="shared" si="121"/>
        <v>4906.6410954685889</v>
      </c>
      <c r="Q25" s="16">
        <f t="shared" si="121"/>
        <v>4906.6410954685889</v>
      </c>
      <c r="R25" s="16">
        <f t="shared" si="121"/>
        <v>4906.6410954685889</v>
      </c>
      <c r="S25" s="16">
        <f t="shared" si="121"/>
        <v>4906.6410954685889</v>
      </c>
      <c r="T25" s="16">
        <f t="shared" si="121"/>
        <v>5025.7409280816992</v>
      </c>
      <c r="U25" s="16">
        <f t="shared" si="121"/>
        <v>5128.5084012974812</v>
      </c>
      <c r="V25" s="16">
        <f t="shared" si="121"/>
        <v>5381.1826932432878</v>
      </c>
      <c r="W25" s="16">
        <f t="shared" si="121"/>
        <v>5391.8389448835651</v>
      </c>
      <c r="X25" s="16">
        <f t="shared" si="121"/>
        <v>5518.0924006796695</v>
      </c>
      <c r="Y25" s="16">
        <f t="shared" si="121"/>
        <v>5525.9647845908084</v>
      </c>
      <c r="Z25" s="16">
        <f t="shared" si="121"/>
        <v>5525.9647845908084</v>
      </c>
      <c r="AA25" s="16">
        <f t="shared" si="121"/>
        <v>5620.0884865618</v>
      </c>
      <c r="AB25" s="16">
        <f t="shared" si="121"/>
        <v>5658.7203937409513</v>
      </c>
      <c r="AC25" s="16">
        <f t="shared" si="121"/>
        <v>5658.7203937409513</v>
      </c>
      <c r="AD25" s="16">
        <f t="shared" si="121"/>
        <v>5674.1213080644311</v>
      </c>
      <c r="AE25" s="16">
        <f t="shared" si="121"/>
        <v>5719.1613707728256</v>
      </c>
      <c r="AF25" s="16">
        <f t="shared" si="121"/>
        <v>5728.6337297379996</v>
      </c>
      <c r="AG25" s="16">
        <f t="shared" si="121"/>
        <v>5728.8603098432386</v>
      </c>
      <c r="AH25" s="16">
        <f t="shared" si="121"/>
        <v>5737.5723399179715</v>
      </c>
      <c r="AI25" s="16">
        <f t="shared" si="121"/>
        <v>5747.8556608445688</v>
      </c>
      <c r="AJ25" s="16">
        <f t="shared" si="121"/>
        <v>5750.4193592740839</v>
      </c>
      <c r="AK25" s="16">
        <f t="shared" si="121"/>
        <v>5750.432661443393</v>
      </c>
      <c r="AL25" s="16">
        <f t="shared" si="121"/>
        <v>5752.8358924110717</v>
      </c>
      <c r="AM25" s="16">
        <f t="shared" si="121"/>
        <v>5760.4794470090001</v>
      </c>
      <c r="AN25" s="16">
        <f t="shared" si="121"/>
        <v>5762.0055995527628</v>
      </c>
      <c r="AO25" s="16">
        <f t="shared" si="121"/>
        <v>5764.0968721067329</v>
      </c>
      <c r="AP25" s="16">
        <f t="shared" si="121"/>
        <v>5764.0968721067329</v>
      </c>
      <c r="AQ25" s="16">
        <f t="shared" si="121"/>
        <v>5764.4892595784113</v>
      </c>
      <c r="AR25" s="16">
        <f t="shared" si="121"/>
        <v>5766.2334762566006</v>
      </c>
      <c r="AS25" s="16">
        <f t="shared" si="121"/>
        <v>5766.4838557038975</v>
      </c>
      <c r="AT25" s="16">
        <f t="shared" si="121"/>
        <v>5766.8733937167599</v>
      </c>
      <c r="AU25" s="16">
        <f t="shared" si="121"/>
        <v>5767.0653063131149</v>
      </c>
      <c r="AV25" s="16">
        <f t="shared" ref="AV25:AV26" si="122">+(((AU9-AV5)*AU25)+(AV13*AV2))/AV9</f>
        <v>5767.0653063131149</v>
      </c>
      <c r="AW25" s="16">
        <f t="shared" ref="AW25:AW26" si="123">+(((AV9-AW5)*AV25)+(AW13*AW2))/AW9</f>
        <v>5767.31498345809</v>
      </c>
      <c r="AX25" s="16">
        <f t="shared" ref="AX25:AX26" si="124">+(((AW9-AX5)*AW25)+(AX13*AX2))/AX9</f>
        <v>5767.31498345809</v>
      </c>
      <c r="AY25" s="16">
        <f t="shared" ref="AY25:AY26" si="125">+(((AX9-AY5)*AX25)+(AY13*AY2))/AY9</f>
        <v>5767.31498345809</v>
      </c>
      <c r="AZ25" s="16">
        <f t="shared" ref="AZ25:AZ26" si="126">+(((AY9-AZ5)*AY25)+(AZ13*AZ2))/AZ9</f>
        <v>5767.5706744098679</v>
      </c>
      <c r="BA25" s="16">
        <f t="shared" ref="BA25:BA26" si="127">+(((AZ9-BA5)*AZ25)+(BA13*BA2))/BA9</f>
        <v>5767.5706744098679</v>
      </c>
      <c r="BB25" s="16">
        <f t="shared" ref="BB25:BB26" si="128">+(((BA9-BB5)*BA25)+(BB13*BB2))/BB9</f>
        <v>5767.5706744098679</v>
      </c>
      <c r="BC25" s="16">
        <f t="shared" ref="BC25:BC26" si="129">+(((BB9-BC5)*BB25)+(BC13*BC2))/BC9</f>
        <v>5767.7507701930826</v>
      </c>
      <c r="BD25" s="16">
        <f t="shared" ref="BD25:BD26" si="130">+(((BC9-BD5)*BC25)+(BD13*BD2))/BD9</f>
        <v>5767.8340236090407</v>
      </c>
      <c r="BE25" s="16">
        <f t="shared" ref="BE25:BE26" si="131">+(((BD9-BE5)*BD25)+(BE13*BE2))/BE9</f>
        <v>5767.8340236090407</v>
      </c>
      <c r="BF25" s="16">
        <f t="shared" ref="BF25:BF26" si="132">+(((BE9-BF5)*BE25)+(BF13*BF2))/BF9</f>
        <v>5767.8340236090407</v>
      </c>
      <c r="BG25" s="16">
        <f t="shared" ref="BG25:BG26" si="133">+(((BF9-BG5)*BF25)+(BG13*BG2))/BG9</f>
        <v>5767.8959763631428</v>
      </c>
      <c r="BH25" s="16">
        <f t="shared" ref="BH25:BH26" si="134">+(((BG9-BH5)*BG25)+(BH13*BH2))/BH9</f>
        <v>5767.8959763631428</v>
      </c>
      <c r="BI25" s="16">
        <f t="shared" ref="BI25:BI26" si="135">+(((BH9-BI5)*BH25)+(BI13*BI2))/BI9</f>
        <v>5767.8959763631428</v>
      </c>
      <c r="BJ25" s="16">
        <f t="shared" ref="BJ25:BJ26" si="136">+(((BI9-BJ5)*BI25)+(BJ13*BJ2))/BJ9</f>
        <v>5767.9371244639206</v>
      </c>
      <c r="BK25" s="16">
        <f t="shared" ref="BK25:BK26" si="137">+(((BJ9-BK5)*BJ25)+(BK13*BK2))/BK9</f>
        <v>5767.9371244639196</v>
      </c>
      <c r="BL25" s="16">
        <f t="shared" ref="BL25:BL26" si="138">+(((BK9-BL5)*BK25)+(BL13*BL2))/BL9</f>
        <v>5767.9492957125694</v>
      </c>
      <c r="BM25" s="16">
        <f t="shared" ref="BM25:BM26" si="139">+(((BL9-BM5)*BL25)+(BM13*BM2))/BM9</f>
        <v>5767.9550929753404</v>
      </c>
      <c r="BN25" s="16">
        <f t="shared" ref="BN25:BN26" si="140">+(((BM9-BN5)*BM25)+(BN13*BN2))/BN9</f>
        <v>5767.9656679250775</v>
      </c>
      <c r="BO25" s="16">
        <f t="shared" ref="BO25:BO26" si="141">+(((BN9-BO5)*BN25)+(BO13*BO2))/BO9</f>
        <v>5767.9728394495214</v>
      </c>
      <c r="BP25" s="16">
        <f t="shared" ref="BP25:BP26" si="142">+(((BO9-BP5)*BO25)+(BP13*BP2))/BP9</f>
        <v>5767.9772737397707</v>
      </c>
      <c r="BQ25" s="16">
        <f t="shared" ref="BQ25:BQ26" si="143">+(((BP9-BQ5)*BP25)+(BQ13*BQ2))/BQ9</f>
        <v>5767.981096000507</v>
      </c>
      <c r="BR25" s="16">
        <f t="shared" ref="BR25:BR26" si="144">+(((BQ9-BR5)*BQ25)+(BR13*BR2))/BR9</f>
        <v>5767.9900156738195</v>
      </c>
      <c r="BS25" s="16">
        <f t="shared" ref="BS25:BS26" si="145">+(((BR9-BS5)*BR25)+(BS13*BS2))/BS9</f>
        <v>5767.9903639766599</v>
      </c>
      <c r="BT25" s="16">
        <f t="shared" ref="BT25:BT26" si="146">+(((BS9-BT5)*BS25)+(BT13*BT2))/BT9</f>
        <v>5767.9917348821027</v>
      </c>
      <c r="BU25" s="16">
        <f t="shared" ref="BU25:BU26" si="147">+(((BT9-BU5)*BT25)+(BU13*BU2))/BU9</f>
        <v>5767.9928792066585</v>
      </c>
      <c r="BV25" s="16">
        <f t="shared" ref="BV25:BV26" si="148">+(((BU9-BV5)*BU25)+(BV13*BV2))/BV9</f>
        <v>5767.995692756389</v>
      </c>
      <c r="BW25" s="16">
        <f t="shared" ref="BW25:BW26" si="149">+(((BV9-BW5)*BV25)+(BW13*BW2))/BW9</f>
        <v>5767.9958114146566</v>
      </c>
      <c r="BX25" s="16">
        <f t="shared" ref="BX25:BX26" si="150">+(((BW9-BX5)*BW25)+(BX13*BX2))/BX9</f>
        <v>5767.9972172576254</v>
      </c>
      <c r="BY25" s="16">
        <f t="shared" ref="BY25:BY26" si="151">+(((BX9-BY5)*BX25)+(BY13*BY2))/BY9</f>
        <v>5767.9973049172895</v>
      </c>
      <c r="BZ25" s="16">
        <f t="shared" ref="BZ25:BZ26" si="152">+(((BY9-BZ5)*BY25)+(BZ13*BZ2))/BZ9</f>
        <v>5767.9973049172895</v>
      </c>
      <c r="CA25" s="16">
        <f t="shared" ref="CA25:CA26" si="153">+(((BZ9-CA5)*BZ25)+(CA13*CA2))/CA9</f>
        <v>5767.9983529927158</v>
      </c>
      <c r="CB25" s="16">
        <f t="shared" ref="CB25:CB26" si="154">+(((CA9-CB5)*CA25)+(CB13*CB2))/CB9</f>
        <v>5767.9987831622884</v>
      </c>
      <c r="CC25" s="16">
        <f t="shared" ref="CC25:CC26" si="155">+(((CB9-CC5)*CB25)+(CC13*CC2))/CC9</f>
        <v>5767.9987831622893</v>
      </c>
      <c r="CD25" s="16">
        <f t="shared" ref="CD25:CD26" si="156">+(((CC9-CD5)*CC25)+(CD13*CD2))/CD9</f>
        <v>5767.9989546527804</v>
      </c>
      <c r="CE25" s="16">
        <f t="shared" ref="CE25:CE26" si="157">+(((CD9-CE5)*CD25)+(CE13*CE2))/CE9</f>
        <v>5767.9994561777094</v>
      </c>
      <c r="CF25" s="16">
        <f t="shared" ref="CF25:CF26" si="158">+(((CE9-CF5)*CE25)+(CF13*CF2))/CF9</f>
        <v>5767.9995616532324</v>
      </c>
      <c r="CG25" s="16">
        <f t="shared" ref="CG25:CG26" si="159">+(((CF9-CG5)*CF25)+(CG13*CG2))/CG9</f>
        <v>5767.9995641762207</v>
      </c>
      <c r="CH25" s="16">
        <f t="shared" ref="CH25:CH26" si="160">+(((CG9-CH5)*CG25)+(CH13*CH2))/CH9</f>
        <v>5767.9996611854167</v>
      </c>
      <c r="CI25" s="16">
        <f t="shared" ref="CI25:CI26" si="161">+(((CH9-CI5)*CH25)+(CI13*CI2))/CI9</f>
        <v>5767.9997756910707</v>
      </c>
      <c r="CJ25" s="16">
        <f t="shared" ref="CJ25:CJ26" si="162">+(((CI9-CJ5)*CI25)+(CJ13*CJ2))/CJ9</f>
        <v>5767.9998042380712</v>
      </c>
      <c r="CK25" s="16">
        <f t="shared" ref="CK25:CK26" si="163">+(((CJ9-CK5)*CJ25)+(CK13*CK2))/CK9</f>
        <v>5767.9998043861915</v>
      </c>
      <c r="CL25" s="16">
        <f t="shared" ref="CL25:CL26" si="164">+(((CK9-CL5)*CK25)+(CL13*CL2))/CL9</f>
        <v>5767.9998311463723</v>
      </c>
      <c r="CM25" s="16">
        <f t="shared" ref="CM25:CM26" si="165">+(((CL9-CM5)*CL25)+(CM13*CM2))/CM9</f>
        <v>5767.9999162580025</v>
      </c>
      <c r="CN25" s="16">
        <f t="shared" ref="CN25:CN26" si="166">+(((CM9-CN5)*CM25)+(CN13*CN2))/CN9</f>
        <v>5767.999933251841</v>
      </c>
      <c r="CO25" s="16">
        <f t="shared" ref="CO25:CO26" si="167">+(((CN9-CO5)*CN25)+(CO13*CO2))/CO9</f>
        <v>5767.9999565383387</v>
      </c>
      <c r="CP25" s="16">
        <f t="shared" ref="CP25:CP26" si="168">+(((CO9-CP5)*CO25)+(CP13*CP2))/CP9</f>
        <v>5767.9999565383387</v>
      </c>
      <c r="CQ25" s="16">
        <f t="shared" ref="CQ25:CQ26" si="169">+(((CP9-CQ5)*CP25)+(CQ13*CQ2))/CQ9</f>
        <v>5767.9999609076067</v>
      </c>
      <c r="CR25" s="16">
        <f t="shared" ref="CR25:CR26" si="170">+(((CQ9-CR5)*CQ25)+(CR13*CR2))/CR9</f>
        <v>5767.9999803296078</v>
      </c>
      <c r="CS25" s="16">
        <f t="shared" ref="CS25:CS26" si="171">+(((CR9-CS5)*CR25)+(CS13*CS2))/CS9</f>
        <v>5767.9999831176037</v>
      </c>
      <c r="CT25" s="16">
        <f t="shared" ref="CT25:CT26" si="172">+(((CS9-CT5)*CS25)+(CT13*CT2))/CT9</f>
        <v>5767.9999874551431</v>
      </c>
      <c r="CU25" s="16">
        <f t="shared" ref="CU25:CU26" si="173">+(((CT9-CU5)*CT25)+(CU13*CU2))/CU9</f>
        <v>5767.9999895921064</v>
      </c>
    </row>
    <row r="26" spans="1:100" x14ac:dyDescent="0.25">
      <c r="A26" s="8" t="s">
        <v>28</v>
      </c>
      <c r="B26" s="14">
        <f>+B17/B10</f>
        <v>4704</v>
      </c>
      <c r="C26" s="16">
        <f>+(((B10-C6)*B26)+(C14*C3))/C10</f>
        <v>4767.25</v>
      </c>
      <c r="D26" s="16">
        <f t="shared" si="121"/>
        <v>4743.53125</v>
      </c>
      <c r="E26" s="16">
        <f t="shared" si="121"/>
        <v>4752.42578125</v>
      </c>
      <c r="F26" s="16">
        <f t="shared" si="121"/>
        <v>4749.09033203125</v>
      </c>
      <c r="G26" s="16">
        <f t="shared" si="121"/>
        <v>4750.3411254882813</v>
      </c>
      <c r="H26" s="16">
        <f t="shared" si="121"/>
        <v>4749.8720779418945</v>
      </c>
      <c r="I26" s="16">
        <f t="shared" si="121"/>
        <v>4750.0479707717896</v>
      </c>
      <c r="J26" s="16">
        <f t="shared" si="121"/>
        <v>4749.9820109605789</v>
      </c>
      <c r="K26" s="16">
        <f t="shared" si="121"/>
        <v>4750.0067458897829</v>
      </c>
      <c r="L26" s="16">
        <f t="shared" si="121"/>
        <v>4749.9974702913314</v>
      </c>
      <c r="M26" s="16">
        <f t="shared" si="121"/>
        <v>4750.0009486407507</v>
      </c>
      <c r="N26" s="16">
        <f t="shared" si="121"/>
        <v>4749.9996442597185</v>
      </c>
      <c r="O26" s="16">
        <f t="shared" si="121"/>
        <v>4750.0001334026056</v>
      </c>
      <c r="P26" s="16">
        <f t="shared" si="121"/>
        <v>4749.9999499740234</v>
      </c>
      <c r="Q26" s="16">
        <f t="shared" si="121"/>
        <v>4750.0000187597416</v>
      </c>
      <c r="R26" s="16">
        <f t="shared" si="121"/>
        <v>4749.9999929650967</v>
      </c>
      <c r="S26" s="16">
        <f t="shared" si="121"/>
        <v>4750.0000026380885</v>
      </c>
      <c r="T26" s="16">
        <f t="shared" si="121"/>
        <v>4749.9999990107162</v>
      </c>
      <c r="U26" s="16">
        <f t="shared" si="121"/>
        <v>4750.000000370982</v>
      </c>
      <c r="V26" s="16">
        <f t="shared" si="121"/>
        <v>4749.9999998608819</v>
      </c>
      <c r="W26" s="16">
        <f t="shared" si="121"/>
        <v>4750.0000000521695</v>
      </c>
      <c r="X26" s="16">
        <f t="shared" si="121"/>
        <v>4749.9999999804368</v>
      </c>
      <c r="Y26" s="16">
        <f t="shared" si="121"/>
        <v>4750.000000007336</v>
      </c>
      <c r="Z26" s="16">
        <f t="shared" si="121"/>
        <v>4749.9999999972488</v>
      </c>
      <c r="AA26" s="16">
        <f t="shared" si="121"/>
        <v>4750.0000000010314</v>
      </c>
      <c r="AB26" s="16">
        <f t="shared" si="121"/>
        <v>4749.9999999996135</v>
      </c>
      <c r="AC26" s="16">
        <f t="shared" si="121"/>
        <v>4750.0000000001446</v>
      </c>
      <c r="AD26" s="16">
        <f t="shared" si="121"/>
        <v>4749.9999999999454</v>
      </c>
      <c r="AE26" s="16">
        <f t="shared" si="121"/>
        <v>4750.00000000002</v>
      </c>
      <c r="AF26" s="16">
        <f t="shared" si="121"/>
        <v>4749.9999999999927</v>
      </c>
      <c r="AG26" s="16">
        <f t="shared" si="121"/>
        <v>4750.0000000000027</v>
      </c>
      <c r="AH26" s="16">
        <f t="shared" si="121"/>
        <v>4749.9999999999991</v>
      </c>
      <c r="AI26" s="16">
        <f t="shared" si="121"/>
        <v>4750</v>
      </c>
      <c r="AJ26" s="16">
        <f t="shared" si="121"/>
        <v>4750</v>
      </c>
      <c r="AK26" s="16">
        <f t="shared" si="121"/>
        <v>4750</v>
      </c>
      <c r="AL26" s="16">
        <f t="shared" si="121"/>
        <v>4750</v>
      </c>
      <c r="AM26" s="16">
        <f t="shared" si="121"/>
        <v>4750</v>
      </c>
      <c r="AN26" s="16">
        <f t="shared" si="121"/>
        <v>4750</v>
      </c>
      <c r="AO26" s="16">
        <f t="shared" si="121"/>
        <v>4750</v>
      </c>
      <c r="AP26" s="16">
        <f t="shared" si="121"/>
        <v>4750</v>
      </c>
      <c r="AQ26" s="16">
        <f t="shared" si="121"/>
        <v>4750</v>
      </c>
      <c r="AR26" s="16">
        <f t="shared" si="121"/>
        <v>4750</v>
      </c>
      <c r="AS26" s="16">
        <f t="shared" si="121"/>
        <v>4750</v>
      </c>
      <c r="AT26" s="16">
        <f t="shared" si="121"/>
        <v>4750</v>
      </c>
      <c r="AU26" s="16">
        <f t="shared" si="121"/>
        <v>4750</v>
      </c>
      <c r="AV26" s="16">
        <f t="shared" si="122"/>
        <v>4750</v>
      </c>
      <c r="AW26" s="16">
        <f t="shared" si="123"/>
        <v>4750</v>
      </c>
      <c r="AX26" s="16">
        <f t="shared" si="124"/>
        <v>4750</v>
      </c>
      <c r="AY26" s="16">
        <f t="shared" si="125"/>
        <v>4750</v>
      </c>
      <c r="AZ26" s="16">
        <f t="shared" si="126"/>
        <v>4750</v>
      </c>
      <c r="BA26" s="16">
        <f t="shared" si="127"/>
        <v>4750</v>
      </c>
      <c r="BB26" s="16">
        <f t="shared" si="128"/>
        <v>4750</v>
      </c>
      <c r="BC26" s="16">
        <f t="shared" si="129"/>
        <v>4750</v>
      </c>
      <c r="BD26" s="16">
        <f t="shared" si="130"/>
        <v>4750</v>
      </c>
      <c r="BE26" s="16">
        <f t="shared" si="131"/>
        <v>4750</v>
      </c>
      <c r="BF26" s="16">
        <f t="shared" si="132"/>
        <v>4750</v>
      </c>
      <c r="BG26" s="16">
        <f t="shared" si="133"/>
        <v>4750</v>
      </c>
      <c r="BH26" s="16">
        <f t="shared" si="134"/>
        <v>4750</v>
      </c>
      <c r="BI26" s="16">
        <f t="shared" si="135"/>
        <v>4750</v>
      </c>
      <c r="BJ26" s="16">
        <f t="shared" si="136"/>
        <v>4750</v>
      </c>
      <c r="BK26" s="16">
        <f t="shared" si="137"/>
        <v>4750</v>
      </c>
      <c r="BL26" s="16">
        <f t="shared" si="138"/>
        <v>4750</v>
      </c>
      <c r="BM26" s="16">
        <f t="shared" si="139"/>
        <v>4750</v>
      </c>
      <c r="BN26" s="16">
        <f t="shared" si="140"/>
        <v>4750</v>
      </c>
      <c r="BO26" s="16">
        <f t="shared" si="141"/>
        <v>4750</v>
      </c>
      <c r="BP26" s="16">
        <f t="shared" si="142"/>
        <v>4750</v>
      </c>
      <c r="BQ26" s="16">
        <f t="shared" si="143"/>
        <v>4750</v>
      </c>
      <c r="BR26" s="16">
        <f t="shared" si="144"/>
        <v>4750</v>
      </c>
      <c r="BS26" s="16">
        <f t="shared" si="145"/>
        <v>4750</v>
      </c>
      <c r="BT26" s="16">
        <f t="shared" si="146"/>
        <v>4750</v>
      </c>
      <c r="BU26" s="16">
        <f t="shared" si="147"/>
        <v>4750</v>
      </c>
      <c r="BV26" s="16">
        <f t="shared" si="148"/>
        <v>4750</v>
      </c>
      <c r="BW26" s="16">
        <f t="shared" si="149"/>
        <v>4750</v>
      </c>
      <c r="BX26" s="16">
        <f t="shared" si="150"/>
        <v>4750</v>
      </c>
      <c r="BY26" s="16">
        <f t="shared" si="151"/>
        <v>4750</v>
      </c>
      <c r="BZ26" s="16">
        <f t="shared" si="152"/>
        <v>4750</v>
      </c>
      <c r="CA26" s="16">
        <f t="shared" si="153"/>
        <v>4750</v>
      </c>
      <c r="CB26" s="16">
        <f t="shared" si="154"/>
        <v>4750</v>
      </c>
      <c r="CC26" s="16">
        <f t="shared" si="155"/>
        <v>4750</v>
      </c>
      <c r="CD26" s="16">
        <f t="shared" si="156"/>
        <v>4750</v>
      </c>
      <c r="CE26" s="16">
        <f t="shared" si="157"/>
        <v>4750</v>
      </c>
      <c r="CF26" s="16">
        <f t="shared" si="158"/>
        <v>4750</v>
      </c>
      <c r="CG26" s="16">
        <f t="shared" si="159"/>
        <v>4750</v>
      </c>
      <c r="CH26" s="16">
        <f t="shared" si="160"/>
        <v>4750</v>
      </c>
      <c r="CI26" s="16">
        <f t="shared" si="161"/>
        <v>4750</v>
      </c>
      <c r="CJ26" s="16">
        <f t="shared" si="162"/>
        <v>4750</v>
      </c>
      <c r="CK26" s="16">
        <f t="shared" si="163"/>
        <v>4750</v>
      </c>
      <c r="CL26" s="16">
        <f t="shared" si="164"/>
        <v>4750</v>
      </c>
      <c r="CM26" s="16">
        <f t="shared" si="165"/>
        <v>4750</v>
      </c>
      <c r="CN26" s="16">
        <f t="shared" si="166"/>
        <v>4750</v>
      </c>
      <c r="CO26" s="16">
        <f t="shared" si="167"/>
        <v>4750</v>
      </c>
      <c r="CP26" s="16">
        <f t="shared" si="168"/>
        <v>4750</v>
      </c>
      <c r="CQ26" s="16">
        <f t="shared" si="169"/>
        <v>4750</v>
      </c>
      <c r="CR26" s="16">
        <f t="shared" si="170"/>
        <v>4750</v>
      </c>
      <c r="CS26" s="16">
        <f t="shared" si="171"/>
        <v>4750</v>
      </c>
      <c r="CT26" s="16">
        <f t="shared" si="172"/>
        <v>4750</v>
      </c>
      <c r="CU26" s="16">
        <f t="shared" si="173"/>
        <v>4750</v>
      </c>
    </row>
    <row r="28" spans="1:100" x14ac:dyDescent="0.25">
      <c r="B28" s="8" t="s">
        <v>98</v>
      </c>
      <c r="C28" s="34">
        <f t="shared" ref="C28:AU28" si="174">+C5/C4</f>
        <v>0.29773296880000366</v>
      </c>
      <c r="D28" s="34">
        <f t="shared" si="174"/>
        <v>0.23690693192360407</v>
      </c>
      <c r="E28" s="34">
        <f t="shared" si="174"/>
        <v>0.22759544376158503</v>
      </c>
      <c r="F28" s="34">
        <f t="shared" si="174"/>
        <v>0.28006304289547834</v>
      </c>
      <c r="G28" s="34">
        <f t="shared" si="174"/>
        <v>0.18865003442939449</v>
      </c>
      <c r="H28" s="34">
        <f t="shared" si="174"/>
        <v>0.20866776245055166</v>
      </c>
      <c r="I28" s="34">
        <f t="shared" si="174"/>
        <v>0.27022390500972482</v>
      </c>
      <c r="J28" s="34">
        <f t="shared" si="174"/>
        <v>0.23968694558257239</v>
      </c>
      <c r="K28" s="34">
        <f t="shared" si="174"/>
        <v>0.2405443946659184</v>
      </c>
      <c r="L28" s="34">
        <f t="shared" si="174"/>
        <v>0.22807947105003562</v>
      </c>
      <c r="M28" s="34">
        <f t="shared" si="174"/>
        <v>0.23334601241254826</v>
      </c>
      <c r="N28" s="34">
        <f t="shared" si="174"/>
        <v>0.23486023226472599</v>
      </c>
      <c r="O28" s="34">
        <f t="shared" si="174"/>
        <v>0.22964336086149709</v>
      </c>
      <c r="P28" s="34">
        <f t="shared" si="174"/>
        <v>0.22358546600474674</v>
      </c>
      <c r="Q28" s="34">
        <f t="shared" si="174"/>
        <v>0.2737525069663812</v>
      </c>
      <c r="R28" s="34">
        <f t="shared" si="174"/>
        <v>0.24892482536591673</v>
      </c>
      <c r="S28" s="34">
        <f t="shared" si="174"/>
        <v>0.24046326771828405</v>
      </c>
      <c r="T28" s="34">
        <f t="shared" si="174"/>
        <v>0.23064488591115587</v>
      </c>
      <c r="U28" s="34">
        <f t="shared" si="174"/>
        <v>0.26556259436004759</v>
      </c>
      <c r="V28" s="34">
        <f t="shared" si="174"/>
        <v>0.24010975910000457</v>
      </c>
      <c r="W28" s="34">
        <f t="shared" si="174"/>
        <v>0.2641759703435293</v>
      </c>
      <c r="X28" s="34">
        <f t="shared" si="174"/>
        <v>0.23956171241835758</v>
      </c>
      <c r="Y28" s="34">
        <f t="shared" si="174"/>
        <v>0.21148584035767801</v>
      </c>
      <c r="Z28" s="34">
        <f t="shared" si="174"/>
        <v>0.24200344371232033</v>
      </c>
      <c r="AA28" s="34">
        <f t="shared" si="174"/>
        <v>0.25349573314233881</v>
      </c>
      <c r="AB28" s="34">
        <f t="shared" si="174"/>
        <v>0.21305890642956388</v>
      </c>
      <c r="AC28" s="34">
        <f t="shared" si="174"/>
        <v>0.21798111288411653</v>
      </c>
      <c r="AD28" s="34">
        <f t="shared" si="174"/>
        <v>0.26659590876749534</v>
      </c>
      <c r="AE28" s="34">
        <f t="shared" si="174"/>
        <v>0.26649115119833533</v>
      </c>
      <c r="AF28" s="34">
        <f t="shared" si="174"/>
        <v>0.23820583851489194</v>
      </c>
      <c r="AG28" s="34">
        <f t="shared" si="174"/>
        <v>0.24074750693557739</v>
      </c>
      <c r="AH28" s="34">
        <f t="shared" si="174"/>
        <v>0.26444649447127949</v>
      </c>
      <c r="AI28" s="34">
        <f t="shared" si="174"/>
        <v>0.25369944961764151</v>
      </c>
      <c r="AJ28" s="34">
        <f t="shared" si="174"/>
        <v>0.22572983111958186</v>
      </c>
      <c r="AK28" s="34">
        <f t="shared" si="174"/>
        <v>0.21564283429857087</v>
      </c>
      <c r="AL28" s="34">
        <f t="shared" si="174"/>
        <v>0.26919484528096627</v>
      </c>
      <c r="AM28" s="34">
        <f t="shared" si="174"/>
        <v>0.26861577602786912</v>
      </c>
      <c r="AN28" s="34">
        <f t="shared" si="174"/>
        <v>0.2986514966002986</v>
      </c>
      <c r="AO28" s="34">
        <f t="shared" si="174"/>
        <v>0.24660955923346628</v>
      </c>
      <c r="AP28" s="34">
        <f t="shared" si="174"/>
        <v>0.25433180116886167</v>
      </c>
      <c r="AQ28" s="34">
        <f t="shared" si="174"/>
        <v>0.31297329594186862</v>
      </c>
      <c r="AR28" s="34">
        <f t="shared" si="174"/>
        <v>0.3026299047475331</v>
      </c>
      <c r="AS28" s="34">
        <f t="shared" si="174"/>
        <v>0.31314175255623883</v>
      </c>
      <c r="AT28" s="34">
        <f t="shared" si="174"/>
        <v>0.30961996039857159</v>
      </c>
      <c r="AU28" s="34">
        <f t="shared" si="174"/>
        <v>0.2422583389830259</v>
      </c>
      <c r="AV28" s="34">
        <f t="shared" ref="AV28:CU28" si="175">+AV5/AV4</f>
        <v>0.29773296880000366</v>
      </c>
      <c r="AW28" s="34">
        <f t="shared" si="175"/>
        <v>0.23690693192360407</v>
      </c>
      <c r="AX28" s="34">
        <f t="shared" si="175"/>
        <v>0.22759544376158503</v>
      </c>
      <c r="AY28" s="34">
        <f t="shared" si="175"/>
        <v>0.28006304289547834</v>
      </c>
      <c r="AZ28" s="34">
        <f t="shared" si="175"/>
        <v>0.18865003442939449</v>
      </c>
      <c r="BA28" s="34">
        <f t="shared" si="175"/>
        <v>0.20866776245055166</v>
      </c>
      <c r="BB28" s="34">
        <f t="shared" si="175"/>
        <v>0.27022390500972482</v>
      </c>
      <c r="BC28" s="34">
        <f t="shared" si="175"/>
        <v>0.29773296880000366</v>
      </c>
      <c r="BD28" s="34">
        <f t="shared" si="175"/>
        <v>0.23690693192360407</v>
      </c>
      <c r="BE28" s="34">
        <f t="shared" si="175"/>
        <v>0.22759544376158503</v>
      </c>
      <c r="BF28" s="34">
        <f t="shared" si="175"/>
        <v>0.28006304289547834</v>
      </c>
      <c r="BG28" s="34">
        <f t="shared" si="175"/>
        <v>0.18865003442939449</v>
      </c>
      <c r="BH28" s="34">
        <f t="shared" si="175"/>
        <v>0.20866776245055166</v>
      </c>
      <c r="BI28" s="34">
        <f t="shared" si="175"/>
        <v>0.27022390500972482</v>
      </c>
      <c r="BJ28" s="34">
        <f t="shared" si="175"/>
        <v>0.23968694558257239</v>
      </c>
      <c r="BK28" s="34">
        <f t="shared" si="175"/>
        <v>0.2405443946659184</v>
      </c>
      <c r="BL28" s="34">
        <f t="shared" si="175"/>
        <v>0.22807947105003562</v>
      </c>
      <c r="BM28" s="34">
        <f t="shared" si="175"/>
        <v>0.23334601241254826</v>
      </c>
      <c r="BN28" s="34">
        <f t="shared" si="175"/>
        <v>0.23486023226472599</v>
      </c>
      <c r="BO28" s="34">
        <f t="shared" si="175"/>
        <v>0.22964336086149709</v>
      </c>
      <c r="BP28" s="34">
        <f t="shared" si="175"/>
        <v>0.22358546600474674</v>
      </c>
      <c r="BQ28" s="34">
        <f t="shared" si="175"/>
        <v>0.2737525069663812</v>
      </c>
      <c r="BR28" s="34">
        <f t="shared" si="175"/>
        <v>0.24892482536591673</v>
      </c>
      <c r="BS28" s="34">
        <f t="shared" si="175"/>
        <v>0.24046326771828405</v>
      </c>
      <c r="BT28" s="34">
        <f t="shared" si="175"/>
        <v>0.23064488591115587</v>
      </c>
      <c r="BU28" s="34">
        <f t="shared" si="175"/>
        <v>0.26556259436004759</v>
      </c>
      <c r="BV28" s="34">
        <f t="shared" si="175"/>
        <v>0.24010975910000457</v>
      </c>
      <c r="BW28" s="34">
        <f t="shared" si="175"/>
        <v>0.2641759703435293</v>
      </c>
      <c r="BX28" s="34">
        <f t="shared" si="175"/>
        <v>0.23956171241835758</v>
      </c>
      <c r="BY28" s="34">
        <f t="shared" si="175"/>
        <v>0.21148584035767801</v>
      </c>
      <c r="BZ28" s="34">
        <f t="shared" si="175"/>
        <v>0.24200344371232033</v>
      </c>
      <c r="CA28" s="34">
        <f t="shared" si="175"/>
        <v>0.25349573314233881</v>
      </c>
      <c r="CB28" s="34">
        <f t="shared" si="175"/>
        <v>0.21305890642956388</v>
      </c>
      <c r="CC28" s="34">
        <f t="shared" si="175"/>
        <v>0.21798111288411653</v>
      </c>
      <c r="CD28" s="34">
        <f t="shared" si="175"/>
        <v>0.26659590876749534</v>
      </c>
      <c r="CE28" s="34">
        <f t="shared" si="175"/>
        <v>0.26649115119833533</v>
      </c>
      <c r="CF28" s="34">
        <f t="shared" si="175"/>
        <v>0.23820583851489194</v>
      </c>
      <c r="CG28" s="34">
        <f t="shared" si="175"/>
        <v>0.24074750693557739</v>
      </c>
      <c r="CH28" s="34">
        <f t="shared" si="175"/>
        <v>0.26444649447127949</v>
      </c>
      <c r="CI28" s="34">
        <f t="shared" si="175"/>
        <v>0.25369944961764151</v>
      </c>
      <c r="CJ28" s="34">
        <f t="shared" si="175"/>
        <v>0.22572983111958186</v>
      </c>
      <c r="CK28" s="34">
        <f t="shared" si="175"/>
        <v>0.21564283429857087</v>
      </c>
      <c r="CL28" s="34">
        <f t="shared" si="175"/>
        <v>0.26919484528096627</v>
      </c>
      <c r="CM28" s="34">
        <f t="shared" si="175"/>
        <v>0.26861577602786912</v>
      </c>
      <c r="CN28" s="34">
        <f t="shared" si="175"/>
        <v>0.2986514966002986</v>
      </c>
      <c r="CO28" s="34">
        <f t="shared" si="175"/>
        <v>0.24660955923346628</v>
      </c>
      <c r="CP28" s="34">
        <f t="shared" si="175"/>
        <v>0.25433180116886167</v>
      </c>
      <c r="CQ28" s="34">
        <f t="shared" si="175"/>
        <v>0.31297329594186862</v>
      </c>
      <c r="CR28" s="34">
        <f t="shared" si="175"/>
        <v>0.3026299047475331</v>
      </c>
      <c r="CS28" s="34">
        <f t="shared" si="175"/>
        <v>0.31314175255623883</v>
      </c>
      <c r="CT28" s="34">
        <f t="shared" si="175"/>
        <v>0.30961996039857159</v>
      </c>
      <c r="CU28" s="34">
        <f t="shared" si="175"/>
        <v>0.2422583389830259</v>
      </c>
    </row>
    <row r="29" spans="1:100" x14ac:dyDescent="0.25">
      <c r="B29" s="8" t="s">
        <v>99</v>
      </c>
      <c r="C29" s="34">
        <f t="shared" ref="C29:AU29" si="176">1-C28</f>
        <v>0.70226703119999634</v>
      </c>
      <c r="D29" s="34">
        <f t="shared" si="176"/>
        <v>0.76309306807639588</v>
      </c>
      <c r="E29" s="34">
        <f t="shared" si="176"/>
        <v>0.77240455623841497</v>
      </c>
      <c r="F29" s="34">
        <f t="shared" si="176"/>
        <v>0.71993695710452166</v>
      </c>
      <c r="G29" s="34">
        <f t="shared" si="176"/>
        <v>0.81134996557060557</v>
      </c>
      <c r="H29" s="34">
        <f t="shared" si="176"/>
        <v>0.79133223754944837</v>
      </c>
      <c r="I29" s="34">
        <f t="shared" si="176"/>
        <v>0.72977609499027518</v>
      </c>
      <c r="J29" s="34">
        <f t="shared" si="176"/>
        <v>0.76031305441742758</v>
      </c>
      <c r="K29" s="34">
        <f t="shared" si="176"/>
        <v>0.75945560533408163</v>
      </c>
      <c r="L29" s="34">
        <f t="shared" si="176"/>
        <v>0.77192052894996444</v>
      </c>
      <c r="M29" s="34">
        <f t="shared" si="176"/>
        <v>0.76665398758745174</v>
      </c>
      <c r="N29" s="34">
        <f t="shared" si="176"/>
        <v>0.76513976773527403</v>
      </c>
      <c r="O29" s="34">
        <f t="shared" si="176"/>
        <v>0.77035663913850294</v>
      </c>
      <c r="P29" s="34">
        <f t="shared" si="176"/>
        <v>0.77641453399525329</v>
      </c>
      <c r="Q29" s="34">
        <f t="shared" si="176"/>
        <v>0.7262474930336188</v>
      </c>
      <c r="R29" s="34">
        <f t="shared" si="176"/>
        <v>0.75107517463408324</v>
      </c>
      <c r="S29" s="34">
        <f t="shared" si="176"/>
        <v>0.75953673228171592</v>
      </c>
      <c r="T29" s="34">
        <f t="shared" si="176"/>
        <v>0.76935511408884416</v>
      </c>
      <c r="U29" s="34">
        <f t="shared" si="176"/>
        <v>0.73443740563995241</v>
      </c>
      <c r="V29" s="34">
        <f t="shared" si="176"/>
        <v>0.75989024089999546</v>
      </c>
      <c r="W29" s="34">
        <f t="shared" si="176"/>
        <v>0.73582402965647065</v>
      </c>
      <c r="X29" s="34">
        <f t="shared" si="176"/>
        <v>0.76043828758164245</v>
      </c>
      <c r="Y29" s="34">
        <f t="shared" si="176"/>
        <v>0.78851415964232197</v>
      </c>
      <c r="Z29" s="34">
        <f t="shared" si="176"/>
        <v>0.7579965562876797</v>
      </c>
      <c r="AA29" s="34">
        <f t="shared" si="176"/>
        <v>0.74650426685766114</v>
      </c>
      <c r="AB29" s="34">
        <f t="shared" si="176"/>
        <v>0.78694109357043618</v>
      </c>
      <c r="AC29" s="34">
        <f t="shared" si="176"/>
        <v>0.78201888711588352</v>
      </c>
      <c r="AD29" s="34">
        <f t="shared" si="176"/>
        <v>0.73340409123250461</v>
      </c>
      <c r="AE29" s="34">
        <f t="shared" si="176"/>
        <v>0.73350884880166467</v>
      </c>
      <c r="AF29" s="34">
        <f t="shared" si="176"/>
        <v>0.76179416148510803</v>
      </c>
      <c r="AG29" s="34">
        <f t="shared" si="176"/>
        <v>0.75925249306442266</v>
      </c>
      <c r="AH29" s="34">
        <f t="shared" si="176"/>
        <v>0.73555350552872056</v>
      </c>
      <c r="AI29" s="34">
        <f t="shared" si="176"/>
        <v>0.74630055038235854</v>
      </c>
      <c r="AJ29" s="34">
        <f t="shared" si="176"/>
        <v>0.77427016888041811</v>
      </c>
      <c r="AK29" s="34">
        <f t="shared" si="176"/>
        <v>0.7843571657014291</v>
      </c>
      <c r="AL29" s="34">
        <f t="shared" si="176"/>
        <v>0.73080515471903373</v>
      </c>
      <c r="AM29" s="34">
        <f t="shared" si="176"/>
        <v>0.73138422397213088</v>
      </c>
      <c r="AN29" s="34">
        <f t="shared" si="176"/>
        <v>0.70134850339970134</v>
      </c>
      <c r="AO29" s="34">
        <f t="shared" si="176"/>
        <v>0.75339044076653372</v>
      </c>
      <c r="AP29" s="34">
        <f t="shared" si="176"/>
        <v>0.74566819883113833</v>
      </c>
      <c r="AQ29" s="34">
        <f t="shared" si="176"/>
        <v>0.68702670405813138</v>
      </c>
      <c r="AR29" s="34">
        <f t="shared" si="176"/>
        <v>0.69737009525246685</v>
      </c>
      <c r="AS29" s="34">
        <f t="shared" si="176"/>
        <v>0.68685824744376123</v>
      </c>
      <c r="AT29" s="34">
        <f t="shared" si="176"/>
        <v>0.69038003960142835</v>
      </c>
      <c r="AU29" s="34">
        <f t="shared" si="176"/>
        <v>0.75774166101697404</v>
      </c>
      <c r="AV29" s="34">
        <f t="shared" ref="AV29:CU29" si="177">1-AV28</f>
        <v>0.70226703119999634</v>
      </c>
      <c r="AW29" s="34">
        <f t="shared" si="177"/>
        <v>0.76309306807639588</v>
      </c>
      <c r="AX29" s="34">
        <f t="shared" si="177"/>
        <v>0.77240455623841497</v>
      </c>
      <c r="AY29" s="34">
        <f t="shared" si="177"/>
        <v>0.71993695710452166</v>
      </c>
      <c r="AZ29" s="34">
        <f t="shared" si="177"/>
        <v>0.81134996557060557</v>
      </c>
      <c r="BA29" s="34">
        <f t="shared" si="177"/>
        <v>0.79133223754944837</v>
      </c>
      <c r="BB29" s="34">
        <f t="shared" si="177"/>
        <v>0.72977609499027518</v>
      </c>
      <c r="BC29" s="34">
        <f t="shared" si="177"/>
        <v>0.70226703119999634</v>
      </c>
      <c r="BD29" s="34">
        <f t="shared" si="177"/>
        <v>0.76309306807639588</v>
      </c>
      <c r="BE29" s="34">
        <f t="shared" si="177"/>
        <v>0.77240455623841497</v>
      </c>
      <c r="BF29" s="34">
        <f t="shared" si="177"/>
        <v>0.71993695710452166</v>
      </c>
      <c r="BG29" s="34">
        <f t="shared" si="177"/>
        <v>0.81134996557060557</v>
      </c>
      <c r="BH29" s="34">
        <f t="shared" si="177"/>
        <v>0.79133223754944837</v>
      </c>
      <c r="BI29" s="34">
        <f t="shared" si="177"/>
        <v>0.72977609499027518</v>
      </c>
      <c r="BJ29" s="34">
        <f t="shared" si="177"/>
        <v>0.76031305441742758</v>
      </c>
      <c r="BK29" s="34">
        <f t="shared" si="177"/>
        <v>0.75945560533408163</v>
      </c>
      <c r="BL29" s="34">
        <f t="shared" si="177"/>
        <v>0.77192052894996444</v>
      </c>
      <c r="BM29" s="34">
        <f t="shared" si="177"/>
        <v>0.76665398758745174</v>
      </c>
      <c r="BN29" s="34">
        <f t="shared" si="177"/>
        <v>0.76513976773527403</v>
      </c>
      <c r="BO29" s="34">
        <f t="shared" si="177"/>
        <v>0.77035663913850294</v>
      </c>
      <c r="BP29" s="34">
        <f t="shared" si="177"/>
        <v>0.77641453399525329</v>
      </c>
      <c r="BQ29" s="34">
        <f t="shared" si="177"/>
        <v>0.7262474930336188</v>
      </c>
      <c r="BR29" s="34">
        <f t="shared" si="177"/>
        <v>0.75107517463408324</v>
      </c>
      <c r="BS29" s="34">
        <f t="shared" si="177"/>
        <v>0.75953673228171592</v>
      </c>
      <c r="BT29" s="34">
        <f t="shared" si="177"/>
        <v>0.76935511408884416</v>
      </c>
      <c r="BU29" s="34">
        <f t="shared" si="177"/>
        <v>0.73443740563995241</v>
      </c>
      <c r="BV29" s="34">
        <f t="shared" si="177"/>
        <v>0.75989024089999546</v>
      </c>
      <c r="BW29" s="34">
        <f t="shared" si="177"/>
        <v>0.73582402965647065</v>
      </c>
      <c r="BX29" s="34">
        <f t="shared" si="177"/>
        <v>0.76043828758164245</v>
      </c>
      <c r="BY29" s="34">
        <f t="shared" si="177"/>
        <v>0.78851415964232197</v>
      </c>
      <c r="BZ29" s="34">
        <f t="shared" si="177"/>
        <v>0.7579965562876797</v>
      </c>
      <c r="CA29" s="34">
        <f t="shared" si="177"/>
        <v>0.74650426685766114</v>
      </c>
      <c r="CB29" s="34">
        <f t="shared" si="177"/>
        <v>0.78694109357043618</v>
      </c>
      <c r="CC29" s="34">
        <f t="shared" si="177"/>
        <v>0.78201888711588352</v>
      </c>
      <c r="CD29" s="34">
        <f t="shared" si="177"/>
        <v>0.73340409123250461</v>
      </c>
      <c r="CE29" s="34">
        <f t="shared" si="177"/>
        <v>0.73350884880166467</v>
      </c>
      <c r="CF29" s="34">
        <f t="shared" si="177"/>
        <v>0.76179416148510803</v>
      </c>
      <c r="CG29" s="34">
        <f t="shared" si="177"/>
        <v>0.75925249306442266</v>
      </c>
      <c r="CH29" s="34">
        <f t="shared" si="177"/>
        <v>0.73555350552872056</v>
      </c>
      <c r="CI29" s="34">
        <f t="shared" si="177"/>
        <v>0.74630055038235854</v>
      </c>
      <c r="CJ29" s="34">
        <f t="shared" si="177"/>
        <v>0.77427016888041811</v>
      </c>
      <c r="CK29" s="34">
        <f t="shared" si="177"/>
        <v>0.7843571657014291</v>
      </c>
      <c r="CL29" s="34">
        <f t="shared" si="177"/>
        <v>0.73080515471903373</v>
      </c>
      <c r="CM29" s="34">
        <f t="shared" si="177"/>
        <v>0.73138422397213088</v>
      </c>
      <c r="CN29" s="34">
        <f t="shared" si="177"/>
        <v>0.70134850339970134</v>
      </c>
      <c r="CO29" s="34">
        <f t="shared" si="177"/>
        <v>0.75339044076653372</v>
      </c>
      <c r="CP29" s="34">
        <f t="shared" si="177"/>
        <v>0.74566819883113833</v>
      </c>
      <c r="CQ29" s="34">
        <f t="shared" si="177"/>
        <v>0.68702670405813138</v>
      </c>
      <c r="CR29" s="34">
        <f t="shared" si="177"/>
        <v>0.69737009525246685</v>
      </c>
      <c r="CS29" s="34">
        <f t="shared" si="177"/>
        <v>0.68685824744376123</v>
      </c>
      <c r="CT29" s="34">
        <f t="shared" si="177"/>
        <v>0.69038003960142835</v>
      </c>
      <c r="CU29" s="34">
        <f t="shared" si="177"/>
        <v>0.75774166101697404</v>
      </c>
    </row>
    <row r="31" spans="1:100" x14ac:dyDescent="0.25">
      <c r="C31" s="30">
        <f>+C18</f>
        <v>7056580029.5595303</v>
      </c>
      <c r="H31" s="30">
        <f>+H18</f>
        <v>6818576044.782218</v>
      </c>
      <c r="L31" s="30">
        <f>+L18</f>
        <v>5613196540.6925631</v>
      </c>
      <c r="Q31" s="30">
        <f>+Q18</f>
        <v>4089032431.2392869</v>
      </c>
      <c r="U31" s="30">
        <f>+U18</f>
        <v>2976873982.3718786</v>
      </c>
      <c r="Y31" s="30">
        <f>+Y18</f>
        <v>3414824031.5003309</v>
      </c>
      <c r="AD31" s="30">
        <f>+AD18</f>
        <v>2992454689.0540695</v>
      </c>
      <c r="AH31" s="30">
        <f>+AH18</f>
        <v>3384578094.5516396</v>
      </c>
      <c r="AL31" s="30">
        <f>+AL18</f>
        <v>2976932317.6941442</v>
      </c>
      <c r="AQ31" s="30">
        <f>+AQ18</f>
        <v>3471992131.4269319</v>
      </c>
      <c r="AU31" s="30">
        <f>+AU18</f>
        <v>4710515639.0753021</v>
      </c>
    </row>
  </sheetData>
  <pageMargins left="0.7" right="0.7" top="0.75" bottom="0.75" header="0.3" footer="0.3"/>
  <pageSetup paperSize="9" orientation="portrait" verticalDpi="599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V31"/>
  <sheetViews>
    <sheetView showGridLines="0" workbookViewId="0">
      <pane xSplit="2" ySplit="1" topLeftCell="CP2" activePane="bottomRight" state="frozen"/>
      <selection activeCell="C4" sqref="C4:AU4"/>
      <selection pane="topRight" activeCell="C4" sqref="C4:AU4"/>
      <selection pane="bottomLeft" activeCell="C4" sqref="C4:AU4"/>
      <selection pane="bottomRight" activeCell="CV22" sqref="CV22"/>
    </sheetView>
  </sheetViews>
  <sheetFormatPr baseColWidth="10" defaultRowHeight="15" outlineLevelRow="1" x14ac:dyDescent="0.25"/>
  <cols>
    <col min="1" max="1" width="28.28515625" style="15" bestFit="1" customWidth="1"/>
    <col min="2" max="3" width="16.7109375" bestFit="1" customWidth="1"/>
    <col min="4" max="99" width="15.5703125" bestFit="1" customWidth="1"/>
    <col min="100" max="100" width="16.7109375" bestFit="1" customWidth="1"/>
  </cols>
  <sheetData>
    <row r="1" spans="1:99" s="15" customFormat="1" x14ac:dyDescent="0.25"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0" t="s">
        <v>39</v>
      </c>
      <c r="I1" s="20" t="s">
        <v>40</v>
      </c>
      <c r="J1" s="20" t="s">
        <v>41</v>
      </c>
      <c r="K1" s="20" t="s">
        <v>42</v>
      </c>
      <c r="L1" s="20" t="s">
        <v>43</v>
      </c>
      <c r="M1" s="20" t="s">
        <v>44</v>
      </c>
      <c r="N1" s="20" t="s">
        <v>45</v>
      </c>
      <c r="O1" s="20" t="s">
        <v>46</v>
      </c>
      <c r="P1" s="20" t="s">
        <v>47</v>
      </c>
      <c r="Q1" s="20" t="s">
        <v>48</v>
      </c>
      <c r="R1" s="20" t="s">
        <v>49</v>
      </c>
      <c r="S1" s="20" t="s">
        <v>50</v>
      </c>
      <c r="T1" s="20" t="s">
        <v>51</v>
      </c>
      <c r="U1" s="20" t="s">
        <v>52</v>
      </c>
      <c r="V1" s="20" t="s">
        <v>53</v>
      </c>
      <c r="W1" s="20" t="s">
        <v>54</v>
      </c>
      <c r="X1" s="20" t="s">
        <v>55</v>
      </c>
      <c r="Y1" s="20" t="s">
        <v>56</v>
      </c>
      <c r="Z1" s="20" t="s">
        <v>57</v>
      </c>
      <c r="AA1" s="20" t="s">
        <v>58</v>
      </c>
      <c r="AB1" s="20" t="s">
        <v>59</v>
      </c>
      <c r="AC1" s="20" t="s">
        <v>60</v>
      </c>
      <c r="AD1" s="20" t="s">
        <v>61</v>
      </c>
      <c r="AE1" s="20" t="s">
        <v>62</v>
      </c>
      <c r="AF1" s="20" t="s">
        <v>63</v>
      </c>
      <c r="AG1" s="20" t="s">
        <v>64</v>
      </c>
      <c r="AH1" s="20" t="s">
        <v>65</v>
      </c>
      <c r="AI1" s="20" t="s">
        <v>66</v>
      </c>
      <c r="AJ1" s="20" t="s">
        <v>67</v>
      </c>
      <c r="AK1" s="20" t="s">
        <v>68</v>
      </c>
      <c r="AL1" s="20" t="s">
        <v>69</v>
      </c>
      <c r="AM1" s="20" t="s">
        <v>70</v>
      </c>
      <c r="AN1" s="20" t="s">
        <v>71</v>
      </c>
      <c r="AO1" s="20" t="s">
        <v>72</v>
      </c>
      <c r="AP1" s="20" t="s">
        <v>73</v>
      </c>
      <c r="AQ1" s="20" t="s">
        <v>74</v>
      </c>
      <c r="AR1" s="20" t="s">
        <v>75</v>
      </c>
      <c r="AS1" s="20" t="s">
        <v>76</v>
      </c>
      <c r="AT1" s="20" t="s">
        <v>77</v>
      </c>
      <c r="AU1" s="20" t="s">
        <v>78</v>
      </c>
      <c r="AV1" s="20" t="s">
        <v>121</v>
      </c>
      <c r="AW1" s="20" t="s">
        <v>122</v>
      </c>
      <c r="AX1" s="20" t="s">
        <v>123</v>
      </c>
      <c r="AY1" s="20" t="s">
        <v>124</v>
      </c>
      <c r="AZ1" s="20" t="s">
        <v>125</v>
      </c>
      <c r="BA1" s="20" t="s">
        <v>126</v>
      </c>
      <c r="BB1" s="20" t="s">
        <v>33</v>
      </c>
      <c r="BC1" s="20" t="s">
        <v>34</v>
      </c>
      <c r="BD1" s="20" t="s">
        <v>35</v>
      </c>
      <c r="BE1" s="20" t="s">
        <v>36</v>
      </c>
      <c r="BF1" s="20" t="s">
        <v>37</v>
      </c>
      <c r="BG1" s="20" t="s">
        <v>38</v>
      </c>
      <c r="BH1" s="20" t="s">
        <v>39</v>
      </c>
      <c r="BI1" s="20" t="s">
        <v>40</v>
      </c>
      <c r="BJ1" s="20" t="s">
        <v>41</v>
      </c>
      <c r="BK1" s="20" t="s">
        <v>42</v>
      </c>
      <c r="BL1" s="20" t="s">
        <v>43</v>
      </c>
      <c r="BM1" s="20" t="s">
        <v>44</v>
      </c>
      <c r="BN1" s="20" t="s">
        <v>45</v>
      </c>
      <c r="BO1" s="20" t="s">
        <v>46</v>
      </c>
      <c r="BP1" s="20" t="s">
        <v>47</v>
      </c>
      <c r="BQ1" s="20" t="s">
        <v>48</v>
      </c>
      <c r="BR1" s="20" t="s">
        <v>49</v>
      </c>
      <c r="BS1" s="20" t="s">
        <v>50</v>
      </c>
      <c r="BT1" s="20" t="s">
        <v>51</v>
      </c>
      <c r="BU1" s="20" t="s">
        <v>52</v>
      </c>
      <c r="BV1" s="20" t="s">
        <v>53</v>
      </c>
      <c r="BW1" s="20" t="s">
        <v>54</v>
      </c>
      <c r="BX1" s="20" t="s">
        <v>55</v>
      </c>
      <c r="BY1" s="20" t="s">
        <v>56</v>
      </c>
      <c r="BZ1" s="20" t="s">
        <v>57</v>
      </c>
      <c r="CA1" s="20" t="s">
        <v>58</v>
      </c>
      <c r="CB1" s="20" t="s">
        <v>59</v>
      </c>
      <c r="CC1" s="20" t="s">
        <v>60</v>
      </c>
      <c r="CD1" s="20" t="s">
        <v>61</v>
      </c>
      <c r="CE1" s="20" t="s">
        <v>62</v>
      </c>
      <c r="CF1" s="20" t="s">
        <v>63</v>
      </c>
      <c r="CG1" s="20" t="s">
        <v>64</v>
      </c>
      <c r="CH1" s="20" t="s">
        <v>65</v>
      </c>
      <c r="CI1" s="20" t="s">
        <v>66</v>
      </c>
      <c r="CJ1" s="20" t="s">
        <v>67</v>
      </c>
      <c r="CK1" s="20" t="s">
        <v>68</v>
      </c>
      <c r="CL1" s="20" t="s">
        <v>69</v>
      </c>
      <c r="CM1" s="20" t="s">
        <v>70</v>
      </c>
      <c r="CN1" s="20" t="s">
        <v>71</v>
      </c>
      <c r="CO1" s="20" t="s">
        <v>72</v>
      </c>
      <c r="CP1" s="20" t="s">
        <v>73</v>
      </c>
      <c r="CQ1" s="20" t="s">
        <v>74</v>
      </c>
      <c r="CR1" s="20" t="s">
        <v>75</v>
      </c>
      <c r="CS1" s="20" t="s">
        <v>76</v>
      </c>
      <c r="CT1" s="20" t="s">
        <v>77</v>
      </c>
      <c r="CU1" s="20" t="s">
        <v>78</v>
      </c>
    </row>
    <row r="2" spans="1:99" s="15" customFormat="1" x14ac:dyDescent="0.25">
      <c r="A2" s="17" t="s">
        <v>18</v>
      </c>
      <c r="C2" s="11">
        <f>+Baseline!C2</f>
        <v>4300</v>
      </c>
      <c r="D2" s="11">
        <f>+Baseline!D2</f>
        <v>4300</v>
      </c>
      <c r="E2" s="11">
        <f>+Baseline!E2</f>
        <v>4300</v>
      </c>
      <c r="F2" s="11">
        <f>+Baseline!F2</f>
        <v>4300</v>
      </c>
      <c r="G2" s="11">
        <f>+Baseline!G2</f>
        <v>4300</v>
      </c>
      <c r="H2" s="11">
        <f>+Baseline!H2</f>
        <v>4300</v>
      </c>
      <c r="I2" s="11">
        <f>+Baseline!I2</f>
        <v>4300</v>
      </c>
      <c r="J2" s="11">
        <f>+Baseline!J2</f>
        <v>4300</v>
      </c>
      <c r="K2" s="11">
        <f>+Baseline!K2</f>
        <v>4300</v>
      </c>
      <c r="L2" s="11">
        <f>+Baseline!L2</f>
        <v>4300</v>
      </c>
      <c r="M2" s="11">
        <f>+Baseline!M2</f>
        <v>4300</v>
      </c>
      <c r="N2" s="11">
        <f>+Baseline!N2</f>
        <v>4300</v>
      </c>
      <c r="O2" s="11">
        <f>+Baseline!O2</f>
        <v>4300</v>
      </c>
      <c r="P2" s="11">
        <f>+Baseline!P2</f>
        <v>5768</v>
      </c>
      <c r="Q2" s="11">
        <f>+Baseline!Q2</f>
        <v>5768</v>
      </c>
      <c r="R2" s="11">
        <f>+Baseline!R2</f>
        <v>5768</v>
      </c>
      <c r="S2" s="11">
        <f>+Baseline!S2</f>
        <v>5768</v>
      </c>
      <c r="T2" s="11">
        <f>+Baseline!T2</f>
        <v>5768</v>
      </c>
      <c r="U2" s="11">
        <f>+Baseline!U2</f>
        <v>5768</v>
      </c>
      <c r="V2" s="11">
        <f>+Baseline!V2</f>
        <v>5768</v>
      </c>
      <c r="W2" s="11">
        <f>+Baseline!W2</f>
        <v>5768</v>
      </c>
      <c r="X2" s="11">
        <f>+Baseline!X2</f>
        <v>5768</v>
      </c>
      <c r="Y2" s="11">
        <f>+Baseline!Y2</f>
        <v>5768</v>
      </c>
      <c r="Z2" s="11">
        <f>+Baseline!Z2</f>
        <v>5768</v>
      </c>
      <c r="AA2" s="11">
        <f>+Baseline!AA2</f>
        <v>5768</v>
      </c>
      <c r="AB2" s="11">
        <f>+Baseline!AB2</f>
        <v>5768</v>
      </c>
      <c r="AC2" s="11">
        <f>+Baseline!AC2</f>
        <v>5768</v>
      </c>
      <c r="AD2" s="11">
        <f>+Baseline!AD2</f>
        <v>5768</v>
      </c>
      <c r="AE2" s="11">
        <f>+Baseline!AE2</f>
        <v>5768</v>
      </c>
      <c r="AF2" s="11">
        <f>+Baseline!AF2</f>
        <v>5768</v>
      </c>
      <c r="AG2" s="11">
        <f>+Baseline!AG2</f>
        <v>5768</v>
      </c>
      <c r="AH2" s="11">
        <f>+Baseline!AH2</f>
        <v>5768</v>
      </c>
      <c r="AI2" s="11">
        <f>+Baseline!AI2</f>
        <v>5768</v>
      </c>
      <c r="AJ2" s="11">
        <f>+Baseline!AJ2</f>
        <v>5768</v>
      </c>
      <c r="AK2" s="11">
        <f>+Baseline!AK2</f>
        <v>5768</v>
      </c>
      <c r="AL2" s="11">
        <f>+Baseline!AL2</f>
        <v>5768</v>
      </c>
      <c r="AM2" s="11">
        <f>+Baseline!AM2</f>
        <v>5768</v>
      </c>
      <c r="AN2" s="11">
        <f>+Baseline!AN2</f>
        <v>5768</v>
      </c>
      <c r="AO2" s="11">
        <f>+Baseline!AO2</f>
        <v>5768</v>
      </c>
      <c r="AP2" s="11">
        <f>+Baseline!AP2</f>
        <v>5768</v>
      </c>
      <c r="AQ2" s="11">
        <f>+Baseline!AQ2</f>
        <v>5768</v>
      </c>
      <c r="AR2" s="11">
        <f>+Baseline!AR2</f>
        <v>5768</v>
      </c>
      <c r="AS2" s="11">
        <f>+Baseline!AS2</f>
        <v>5768</v>
      </c>
      <c r="AT2" s="11">
        <f>+Baseline!AT2</f>
        <v>5768</v>
      </c>
      <c r="AU2" s="11">
        <f>+Baseline!AU2</f>
        <v>5768</v>
      </c>
      <c r="AV2" s="11">
        <f>+Baseline!AV2</f>
        <v>5768</v>
      </c>
      <c r="AW2" s="11">
        <f>+Baseline!AW2</f>
        <v>5768</v>
      </c>
      <c r="AX2" s="11">
        <f>+Baseline!AX2</f>
        <v>5768</v>
      </c>
      <c r="AY2" s="11">
        <f>+Baseline!AY2</f>
        <v>5768</v>
      </c>
      <c r="AZ2" s="11">
        <f>+Baseline!AZ2</f>
        <v>5768</v>
      </c>
      <c r="BA2" s="11">
        <f>+Baseline!BA2</f>
        <v>5768</v>
      </c>
      <c r="BB2" s="11">
        <f>+Baseline!BB2</f>
        <v>5768</v>
      </c>
      <c r="BC2" s="11">
        <f>+Baseline!BC2</f>
        <v>5768</v>
      </c>
      <c r="BD2" s="11">
        <f>+Baseline!BD2</f>
        <v>5768</v>
      </c>
      <c r="BE2" s="11">
        <f>+Baseline!BE2</f>
        <v>5768</v>
      </c>
      <c r="BF2" s="11">
        <f>+Baseline!BF2</f>
        <v>5768</v>
      </c>
      <c r="BG2" s="11">
        <f>+Baseline!BG2</f>
        <v>5768</v>
      </c>
      <c r="BH2" s="11">
        <f>+Baseline!BH2</f>
        <v>5768</v>
      </c>
      <c r="BI2" s="11">
        <f>+Baseline!BI2</f>
        <v>5768</v>
      </c>
      <c r="BJ2" s="11">
        <f>+Baseline!BJ2</f>
        <v>5768</v>
      </c>
      <c r="BK2" s="11">
        <f>+Baseline!BK2</f>
        <v>5768</v>
      </c>
      <c r="BL2" s="11">
        <f>+Baseline!BL2</f>
        <v>5768</v>
      </c>
      <c r="BM2" s="11">
        <f>+Baseline!BM2</f>
        <v>5768</v>
      </c>
      <c r="BN2" s="11">
        <f>+Baseline!BN2</f>
        <v>5768</v>
      </c>
      <c r="BO2" s="11">
        <f>+Baseline!BO2</f>
        <v>5768</v>
      </c>
      <c r="BP2" s="11">
        <f>+Baseline!BP2</f>
        <v>5768</v>
      </c>
      <c r="BQ2" s="11">
        <f>+Baseline!BQ2</f>
        <v>5768</v>
      </c>
      <c r="BR2" s="11">
        <f>+Baseline!BR2</f>
        <v>5768</v>
      </c>
      <c r="BS2" s="11">
        <f>+Baseline!BS2</f>
        <v>5768</v>
      </c>
      <c r="BT2" s="11">
        <f>+Baseline!BT2</f>
        <v>5768</v>
      </c>
      <c r="BU2" s="11">
        <f>+Baseline!BU2</f>
        <v>5768</v>
      </c>
      <c r="BV2" s="11">
        <f>+Baseline!BV2</f>
        <v>5768</v>
      </c>
      <c r="BW2" s="11">
        <f>+Baseline!BW2</f>
        <v>5768</v>
      </c>
      <c r="BX2" s="11">
        <f>+Baseline!BX2</f>
        <v>5768</v>
      </c>
      <c r="BY2" s="11">
        <f>+Baseline!BY2</f>
        <v>5768</v>
      </c>
      <c r="BZ2" s="11">
        <f>+Baseline!BZ2</f>
        <v>5768</v>
      </c>
      <c r="CA2" s="11">
        <f>+Baseline!CA2</f>
        <v>5768</v>
      </c>
      <c r="CB2" s="11">
        <f>+Baseline!CB2</f>
        <v>5768</v>
      </c>
      <c r="CC2" s="11">
        <f>+Baseline!CC2</f>
        <v>5768</v>
      </c>
      <c r="CD2" s="11">
        <f>+Baseline!CD2</f>
        <v>5768</v>
      </c>
      <c r="CE2" s="11">
        <f>+Baseline!CE2</f>
        <v>5768</v>
      </c>
      <c r="CF2" s="11">
        <f>+Baseline!CF2</f>
        <v>5768</v>
      </c>
      <c r="CG2" s="11">
        <f>+Baseline!CG2</f>
        <v>5768</v>
      </c>
      <c r="CH2" s="11">
        <f>+Baseline!CH2</f>
        <v>5768</v>
      </c>
      <c r="CI2" s="11">
        <f>+Baseline!CI2</f>
        <v>5768</v>
      </c>
      <c r="CJ2" s="11">
        <f>+Baseline!CJ2</f>
        <v>5768</v>
      </c>
      <c r="CK2" s="11">
        <f>+Baseline!CK2</f>
        <v>5768</v>
      </c>
      <c r="CL2" s="11">
        <f>+Baseline!CL2</f>
        <v>5768</v>
      </c>
      <c r="CM2" s="11">
        <f>+Baseline!CM2</f>
        <v>5768</v>
      </c>
      <c r="CN2" s="11">
        <f>+Baseline!CN2</f>
        <v>5768</v>
      </c>
      <c r="CO2" s="11">
        <f>+Baseline!CO2</f>
        <v>5768</v>
      </c>
      <c r="CP2" s="11">
        <f>+Baseline!CP2</f>
        <v>5768</v>
      </c>
      <c r="CQ2" s="11">
        <f>+Baseline!CQ2</f>
        <v>5768</v>
      </c>
      <c r="CR2" s="11">
        <f>+Baseline!CR2</f>
        <v>5768</v>
      </c>
      <c r="CS2" s="11">
        <f>+Baseline!CS2</f>
        <v>5768</v>
      </c>
      <c r="CT2" s="11">
        <f>+Baseline!CT2</f>
        <v>5768</v>
      </c>
      <c r="CU2" s="11">
        <f>+Baseline!CU2</f>
        <v>5768</v>
      </c>
    </row>
    <row r="3" spans="1:99" s="15" customFormat="1" x14ac:dyDescent="0.25">
      <c r="A3" s="17" t="s">
        <v>17</v>
      </c>
      <c r="C3" s="11">
        <f>+Baseline!C3</f>
        <v>4750</v>
      </c>
      <c r="D3" s="11">
        <f>+Baseline!D3</f>
        <v>4750</v>
      </c>
      <c r="E3" s="11">
        <f>+Baseline!E3</f>
        <v>4750</v>
      </c>
      <c r="F3" s="11">
        <f>+Baseline!F3</f>
        <v>4750</v>
      </c>
      <c r="G3" s="11">
        <f>+Baseline!G3</f>
        <v>4750</v>
      </c>
      <c r="H3" s="11">
        <f>+Baseline!H3</f>
        <v>4750</v>
      </c>
      <c r="I3" s="11">
        <f>+Baseline!I3</f>
        <v>4750</v>
      </c>
      <c r="J3" s="11">
        <f>+Baseline!J3</f>
        <v>4750</v>
      </c>
      <c r="K3" s="11">
        <f>+Baseline!K3</f>
        <v>4750</v>
      </c>
      <c r="L3" s="11">
        <f>+Baseline!L3</f>
        <v>4750</v>
      </c>
      <c r="M3" s="11">
        <f>+Baseline!M3</f>
        <v>4750</v>
      </c>
      <c r="N3" s="11">
        <f>+Baseline!N3</f>
        <v>4750</v>
      </c>
      <c r="O3" s="11">
        <f>+Baseline!O3</f>
        <v>4750</v>
      </c>
      <c r="P3" s="11">
        <f>+Baseline!P3</f>
        <v>4750</v>
      </c>
      <c r="Q3" s="11">
        <f>+Baseline!Q3</f>
        <v>4750</v>
      </c>
      <c r="R3" s="11">
        <f>+Baseline!R3</f>
        <v>4750</v>
      </c>
      <c r="S3" s="11">
        <f>+Baseline!S3</f>
        <v>4750</v>
      </c>
      <c r="T3" s="11">
        <f>+Baseline!T3</f>
        <v>4750</v>
      </c>
      <c r="U3" s="11">
        <f>+Baseline!U3</f>
        <v>4750</v>
      </c>
      <c r="V3" s="11">
        <f>+Baseline!V3</f>
        <v>4750</v>
      </c>
      <c r="W3" s="11">
        <f>+Baseline!W3</f>
        <v>4750</v>
      </c>
      <c r="X3" s="11">
        <f>+Baseline!X3</f>
        <v>4750</v>
      </c>
      <c r="Y3" s="11">
        <f>+Baseline!Y3</f>
        <v>4750</v>
      </c>
      <c r="Z3" s="11">
        <f>+Baseline!Z3</f>
        <v>4750</v>
      </c>
      <c r="AA3" s="11">
        <f>+Baseline!AA3</f>
        <v>4750</v>
      </c>
      <c r="AB3" s="11">
        <f>+Baseline!AB3</f>
        <v>4750</v>
      </c>
      <c r="AC3" s="11">
        <f>+Baseline!AC3</f>
        <v>4750</v>
      </c>
      <c r="AD3" s="11">
        <f>+Baseline!AD3</f>
        <v>4750</v>
      </c>
      <c r="AE3" s="11">
        <f>+Baseline!AE3</f>
        <v>4750</v>
      </c>
      <c r="AF3" s="11">
        <f>+Baseline!AF3</f>
        <v>4750</v>
      </c>
      <c r="AG3" s="11">
        <f>+Baseline!AG3</f>
        <v>4750</v>
      </c>
      <c r="AH3" s="11">
        <f>+Baseline!AH3</f>
        <v>4750</v>
      </c>
      <c r="AI3" s="11">
        <f>+Baseline!AI3</f>
        <v>4750</v>
      </c>
      <c r="AJ3" s="11">
        <f>+Baseline!AJ3</f>
        <v>4750</v>
      </c>
      <c r="AK3" s="11">
        <f>+Baseline!AK3</f>
        <v>4750</v>
      </c>
      <c r="AL3" s="11">
        <f>+Baseline!AL3</f>
        <v>4750</v>
      </c>
      <c r="AM3" s="11">
        <f>+Baseline!AM3</f>
        <v>4750</v>
      </c>
      <c r="AN3" s="11">
        <f>+Baseline!AN3</f>
        <v>4750</v>
      </c>
      <c r="AO3" s="11">
        <f>+Baseline!AO3</f>
        <v>4750</v>
      </c>
      <c r="AP3" s="11">
        <f>+Baseline!AP3</f>
        <v>4750</v>
      </c>
      <c r="AQ3" s="11">
        <f>+Baseline!AQ3</f>
        <v>4750</v>
      </c>
      <c r="AR3" s="11">
        <f>+Baseline!AR3</f>
        <v>4750</v>
      </c>
      <c r="AS3" s="11">
        <f>+Baseline!AS3</f>
        <v>4750</v>
      </c>
      <c r="AT3" s="11">
        <f>+Baseline!AT3</f>
        <v>4750</v>
      </c>
      <c r="AU3" s="11">
        <f>+Baseline!AU3</f>
        <v>4750</v>
      </c>
      <c r="AV3" s="11">
        <f>+Baseline!AV3</f>
        <v>4750</v>
      </c>
      <c r="AW3" s="11">
        <f>+Baseline!AW3</f>
        <v>4750</v>
      </c>
      <c r="AX3" s="11">
        <f>+Baseline!AX3</f>
        <v>4750</v>
      </c>
      <c r="AY3" s="11">
        <f>+Baseline!AY3</f>
        <v>4750</v>
      </c>
      <c r="AZ3" s="11">
        <f>+Baseline!AZ3</f>
        <v>4750</v>
      </c>
      <c r="BA3" s="11">
        <f>+Baseline!BA3</f>
        <v>4750</v>
      </c>
      <c r="BB3" s="11">
        <f>+Baseline!BB3</f>
        <v>4750</v>
      </c>
      <c r="BC3" s="11">
        <f>+Baseline!BC3</f>
        <v>4750</v>
      </c>
      <c r="BD3" s="11">
        <f>+Baseline!BD3</f>
        <v>4750</v>
      </c>
      <c r="BE3" s="11">
        <f>+Baseline!BE3</f>
        <v>4750</v>
      </c>
      <c r="BF3" s="11">
        <f>+Baseline!BF3</f>
        <v>4750</v>
      </c>
      <c r="BG3" s="11">
        <f>+Baseline!BG3</f>
        <v>4750</v>
      </c>
      <c r="BH3" s="11">
        <f>+Baseline!BH3</f>
        <v>4750</v>
      </c>
      <c r="BI3" s="11">
        <f>+Baseline!BI3</f>
        <v>4750</v>
      </c>
      <c r="BJ3" s="11">
        <f>+Baseline!BJ3</f>
        <v>4750</v>
      </c>
      <c r="BK3" s="11">
        <f>+Baseline!BK3</f>
        <v>4750</v>
      </c>
      <c r="BL3" s="11">
        <f>+Baseline!BL3</f>
        <v>4750</v>
      </c>
      <c r="BM3" s="11">
        <f>+Baseline!BM3</f>
        <v>4750</v>
      </c>
      <c r="BN3" s="11">
        <f>+Baseline!BN3</f>
        <v>4750</v>
      </c>
      <c r="BO3" s="11">
        <f>+Baseline!BO3</f>
        <v>4750</v>
      </c>
      <c r="BP3" s="11">
        <f>+Baseline!BP3</f>
        <v>4750</v>
      </c>
      <c r="BQ3" s="11">
        <f>+Baseline!BQ3</f>
        <v>4750</v>
      </c>
      <c r="BR3" s="11">
        <f>+Baseline!BR3</f>
        <v>4750</v>
      </c>
      <c r="BS3" s="11">
        <f>+Baseline!BS3</f>
        <v>4750</v>
      </c>
      <c r="BT3" s="11">
        <f>+Baseline!BT3</f>
        <v>4750</v>
      </c>
      <c r="BU3" s="11">
        <f>+Baseline!BU3</f>
        <v>4750</v>
      </c>
      <c r="BV3" s="11">
        <f>+Baseline!BV3</f>
        <v>4750</v>
      </c>
      <c r="BW3" s="11">
        <f>+Baseline!BW3</f>
        <v>4750</v>
      </c>
      <c r="BX3" s="11">
        <f>+Baseline!BX3</f>
        <v>4750</v>
      </c>
      <c r="BY3" s="11">
        <f>+Baseline!BY3</f>
        <v>4750</v>
      </c>
      <c r="BZ3" s="11">
        <f>+Baseline!BZ3</f>
        <v>4750</v>
      </c>
      <c r="CA3" s="11">
        <f>+Baseline!CA3</f>
        <v>4750</v>
      </c>
      <c r="CB3" s="11">
        <f>+Baseline!CB3</f>
        <v>4750</v>
      </c>
      <c r="CC3" s="11">
        <f>+Baseline!CC3</f>
        <v>4750</v>
      </c>
      <c r="CD3" s="11">
        <f>+Baseline!CD3</f>
        <v>4750</v>
      </c>
      <c r="CE3" s="11">
        <f>+Baseline!CE3</f>
        <v>4750</v>
      </c>
      <c r="CF3" s="11">
        <f>+Baseline!CF3</f>
        <v>4750</v>
      </c>
      <c r="CG3" s="11">
        <f>+Baseline!CG3</f>
        <v>4750</v>
      </c>
      <c r="CH3" s="11">
        <f>+Baseline!CH3</f>
        <v>4750</v>
      </c>
      <c r="CI3" s="11">
        <f>+Baseline!CI3</f>
        <v>4750</v>
      </c>
      <c r="CJ3" s="11">
        <f>+Baseline!CJ3</f>
        <v>4750</v>
      </c>
      <c r="CK3" s="11">
        <f>+Baseline!CK3</f>
        <v>4750</v>
      </c>
      <c r="CL3" s="11">
        <f>+Baseline!CL3</f>
        <v>4750</v>
      </c>
      <c r="CM3" s="11">
        <f>+Baseline!CM3</f>
        <v>4750</v>
      </c>
      <c r="CN3" s="11">
        <f>+Baseline!CN3</f>
        <v>4750</v>
      </c>
      <c r="CO3" s="11">
        <f>+Baseline!CO3</f>
        <v>4750</v>
      </c>
      <c r="CP3" s="11">
        <f>+Baseline!CP3</f>
        <v>4750</v>
      </c>
      <c r="CQ3" s="11">
        <f>+Baseline!CQ3</f>
        <v>4750</v>
      </c>
      <c r="CR3" s="11">
        <f>+Baseline!CR3</f>
        <v>4750</v>
      </c>
      <c r="CS3" s="11">
        <f>+Baseline!CS3</f>
        <v>4750</v>
      </c>
      <c r="CT3" s="11">
        <f>+Baseline!CT3</f>
        <v>4750</v>
      </c>
      <c r="CU3" s="11">
        <f>+Baseline!CU3</f>
        <v>4750</v>
      </c>
    </row>
    <row r="4" spans="1:99" s="15" customFormat="1" x14ac:dyDescent="0.25">
      <c r="A4" s="18" t="s">
        <v>26</v>
      </c>
      <c r="C4" s="11">
        <f>+'Baseline (-Cons)'!C4</f>
        <v>391588.93666145013</v>
      </c>
      <c r="D4" s="11">
        <f>+'Baseline (-Cons)'!D4</f>
        <v>360375.43977855763</v>
      </c>
      <c r="E4" s="11">
        <f>+'Baseline (-Cons)'!E4</f>
        <v>356031.04329063132</v>
      </c>
      <c r="F4" s="11">
        <f>+'Baseline (-Cons)'!F4</f>
        <v>381977.8902669599</v>
      </c>
      <c r="G4" s="11">
        <f>+'Baseline (-Cons)'!G4</f>
        <v>338941.2851045088</v>
      </c>
      <c r="H4" s="11">
        <f>+'Baseline (-Cons)'!H4</f>
        <v>347515.22426484735</v>
      </c>
      <c r="I4" s="11">
        <f>+'Baseline (-Cons)'!I4</f>
        <v>376827.90911870659</v>
      </c>
      <c r="J4" s="11">
        <f>+'Baseline (-Cons)'!J4</f>
        <v>361693.11890970019</v>
      </c>
      <c r="K4" s="11">
        <f>+'Baseline (-Cons)'!K4</f>
        <v>362101.48173049372</v>
      </c>
      <c r="L4" s="11">
        <f>+'Baseline (-Cons)'!L4</f>
        <v>356254.29002915585</v>
      </c>
      <c r="M4" s="11">
        <f>+'Baseline (-Cons)'!M4</f>
        <v>358701.58435539465</v>
      </c>
      <c r="N4" s="11">
        <f>+'Baseline (-Cons)'!N4</f>
        <v>359411.45865933551</v>
      </c>
      <c r="O4" s="11">
        <f>+'Baseline (-Cons)'!O4</f>
        <v>356977.5166830977</v>
      </c>
      <c r="P4" s="11">
        <f>+'Baseline (-Cons)'!P4</f>
        <v>354192.23618202034</v>
      </c>
      <c r="Q4" s="11">
        <f>+'Baseline (-Cons)'!Q4</f>
        <v>378658.7941960303</v>
      </c>
      <c r="R4" s="11">
        <f>+'Baseline (-Cons)'!R4</f>
        <v>366141.7781968062</v>
      </c>
      <c r="S4" s="11">
        <f>+'Baseline (-Cons)'!S4</f>
        <v>362062.80527588906</v>
      </c>
      <c r="T4" s="11">
        <f>+'Baseline (-Cons)'!T4</f>
        <v>357442.22006723849</v>
      </c>
      <c r="U4" s="11">
        <f>+'Baseline (-Cons)'!U4</f>
        <v>374436.2663015218</v>
      </c>
      <c r="V4" s="11">
        <f>+'Baseline (-Cons)'!V4</f>
        <v>361894.37000045786</v>
      </c>
      <c r="W4" s="11">
        <f>+'Baseline (-Cons)'!W4</f>
        <v>373730.65966381587</v>
      </c>
      <c r="X4" s="11">
        <f>+'Baseline (-Cons)'!X4</f>
        <v>361633.55329537555</v>
      </c>
      <c r="Y4" s="11">
        <f>+'Baseline (-Cons)'!Y4</f>
        <v>348757.21207687986</v>
      </c>
      <c r="Z4" s="11">
        <f>+'Baseline (-Cons)'!Z4</f>
        <v>362798.48202322208</v>
      </c>
      <c r="AA4" s="11">
        <f>+'Baseline (-Cons)'!AA4</f>
        <v>368383.69478795666</v>
      </c>
      <c r="AB4" s="11">
        <f>+'Baseline (-Cons)'!AB4</f>
        <v>349454.36481439229</v>
      </c>
      <c r="AC4" s="11">
        <f>+'Baseline (-Cons)'!AC4</f>
        <v>351653.91083354887</v>
      </c>
      <c r="AD4" s="11">
        <f>+'Baseline (-Cons)'!AD4</f>
        <v>374963.82047426997</v>
      </c>
      <c r="AE4" s="11">
        <f>+'Baseline (-Cons)'!AE4</f>
        <v>374910.26924796915</v>
      </c>
      <c r="AF4" s="11">
        <f>+'Baseline (-Cons)'!AF4</f>
        <v>360989.90239553817</v>
      </c>
      <c r="AG4" s="11">
        <f>+'Baseline (-Cons)'!AG4</f>
        <v>362198.34970850236</v>
      </c>
      <c r="AH4" s="11">
        <f>+'Baseline (-Cons)'!AH4</f>
        <v>373868.11147385975</v>
      </c>
      <c r="AI4" s="11">
        <f>+'Baseline (-Cons)'!AI4</f>
        <v>368484.25189972983</v>
      </c>
      <c r="AJ4" s="11">
        <f>+'Baseline (-Cons)'!AJ4</f>
        <v>355173.182505075</v>
      </c>
      <c r="AK4" s="11">
        <f>+'Baseline (-Cons)'!AK4</f>
        <v>350605.58126485022</v>
      </c>
      <c r="AL4" s="11">
        <f>+'Baseline (-Cons)'!AL4</f>
        <v>376297.29104158666</v>
      </c>
      <c r="AM4" s="11">
        <f>+'Baseline (-Cons)'!AM4</f>
        <v>375999.35982551187</v>
      </c>
      <c r="AN4" s="11">
        <f>+'Baseline (-Cons)'!AN4</f>
        <v>392101.78487153107</v>
      </c>
      <c r="AO4" s="11">
        <f>+'Baseline (-Cons)'!AO4</f>
        <v>365016.57722150348</v>
      </c>
      <c r="AP4" s="11">
        <f>+'Baseline (-Cons)'!AP4</f>
        <v>368796.73885928403</v>
      </c>
      <c r="AQ4" s="11">
        <f>+'Baseline (-Cons)'!AQ4</f>
        <v>400275.56188955856</v>
      </c>
      <c r="AR4" s="11">
        <f>+'Baseline (-Cons)'!AR4</f>
        <v>394338.67593711847</v>
      </c>
      <c r="AS4" s="11">
        <f>+'Baseline (-Cons)'!AS4</f>
        <v>400373.73216882942</v>
      </c>
      <c r="AT4" s="11">
        <f>+'Baseline (-Cons)'!AT4</f>
        <v>398331.33089821594</v>
      </c>
      <c r="AU4" s="11">
        <f>+'Baseline (-Cons)'!AU4</f>
        <v>362920.52311195247</v>
      </c>
      <c r="AV4" s="11">
        <f>+'Baseline (-Cons)'!AV4</f>
        <v>391588.93666145013</v>
      </c>
      <c r="AW4" s="11">
        <f>+'Baseline (-Cons)'!AW4</f>
        <v>360375.43977855763</v>
      </c>
      <c r="AX4" s="11">
        <f>+'Baseline (-Cons)'!AX4</f>
        <v>356031.04329063132</v>
      </c>
      <c r="AY4" s="11">
        <f>+'Baseline (-Cons)'!AY4</f>
        <v>381977.8902669599</v>
      </c>
      <c r="AZ4" s="11">
        <f>+'Baseline (-Cons)'!AZ4</f>
        <v>338941.2851045088</v>
      </c>
      <c r="BA4" s="11">
        <f>+'Baseline (-Cons)'!BA4</f>
        <v>347515.22426484735</v>
      </c>
      <c r="BB4" s="11">
        <f>+'Baseline (-Cons)'!BB4</f>
        <v>376827.90911870659</v>
      </c>
      <c r="BC4" s="11">
        <f>+'Baseline (-Cons)'!BC4</f>
        <v>391588.93666145013</v>
      </c>
      <c r="BD4" s="11">
        <f>+'Baseline (-Cons)'!BD4</f>
        <v>360375.43977855763</v>
      </c>
      <c r="BE4" s="11">
        <f>+'Baseline (-Cons)'!BE4</f>
        <v>356031.04329063132</v>
      </c>
      <c r="BF4" s="11">
        <f>+'Baseline (-Cons)'!BF4</f>
        <v>381977.8902669599</v>
      </c>
      <c r="BG4" s="11">
        <f>+'Baseline (-Cons)'!BG4</f>
        <v>338941.2851045088</v>
      </c>
      <c r="BH4" s="11">
        <f>+'Baseline (-Cons)'!BH4</f>
        <v>347515.22426484735</v>
      </c>
      <c r="BI4" s="11">
        <f>+'Baseline (-Cons)'!BI4</f>
        <v>376827.90911870659</v>
      </c>
      <c r="BJ4" s="11">
        <f>+'Baseline (-Cons)'!BJ4</f>
        <v>361693.11890970019</v>
      </c>
      <c r="BK4" s="11">
        <f>+'Baseline (-Cons)'!BK4</f>
        <v>362101.48173049372</v>
      </c>
      <c r="BL4" s="11">
        <f>+'Baseline (-Cons)'!BL4</f>
        <v>356254.29002915585</v>
      </c>
      <c r="BM4" s="11">
        <f>+'Baseline (-Cons)'!BM4</f>
        <v>358701.58435539465</v>
      </c>
      <c r="BN4" s="11">
        <f>+'Baseline (-Cons)'!BN4</f>
        <v>359411.45865933551</v>
      </c>
      <c r="BO4" s="11">
        <f>+'Baseline (-Cons)'!BO4</f>
        <v>356977.5166830977</v>
      </c>
      <c r="BP4" s="11">
        <f>+'Baseline (-Cons)'!BP4</f>
        <v>354192.23618202034</v>
      </c>
      <c r="BQ4" s="11">
        <f>+'Baseline (-Cons)'!BQ4</f>
        <v>378658.7941960303</v>
      </c>
      <c r="BR4" s="11">
        <f>+'Baseline (-Cons)'!BR4</f>
        <v>366141.7781968062</v>
      </c>
      <c r="BS4" s="11">
        <f>+'Baseline (-Cons)'!BS4</f>
        <v>362062.80527588906</v>
      </c>
      <c r="BT4" s="11">
        <f>+'Baseline (-Cons)'!BT4</f>
        <v>357442.22006723849</v>
      </c>
      <c r="BU4" s="11">
        <f>+'Baseline (-Cons)'!BU4</f>
        <v>374436.2663015218</v>
      </c>
      <c r="BV4" s="11">
        <f>+'Baseline (-Cons)'!BV4</f>
        <v>361894.37000045786</v>
      </c>
      <c r="BW4" s="11">
        <f>+'Baseline (-Cons)'!BW4</f>
        <v>373730.65966381587</v>
      </c>
      <c r="BX4" s="11">
        <f>+'Baseline (-Cons)'!BX4</f>
        <v>361633.55329537555</v>
      </c>
      <c r="BY4" s="11">
        <f>+'Baseline (-Cons)'!BY4</f>
        <v>348757.21207687986</v>
      </c>
      <c r="BZ4" s="11">
        <f>+'Baseline (-Cons)'!BZ4</f>
        <v>362798.48202322208</v>
      </c>
      <c r="CA4" s="11">
        <f>+'Baseline (-Cons)'!CA4</f>
        <v>368383.69478795666</v>
      </c>
      <c r="CB4" s="11">
        <f>+'Baseline (-Cons)'!CB4</f>
        <v>349454.36481439229</v>
      </c>
      <c r="CC4" s="11">
        <f>+'Baseline (-Cons)'!CC4</f>
        <v>351653.91083354887</v>
      </c>
      <c r="CD4" s="11">
        <f>+'Baseline (-Cons)'!CD4</f>
        <v>374963.82047426997</v>
      </c>
      <c r="CE4" s="11">
        <f>+'Baseline (-Cons)'!CE4</f>
        <v>374910.26924796915</v>
      </c>
      <c r="CF4" s="11">
        <f>+'Baseline (-Cons)'!CF4</f>
        <v>360989.90239553817</v>
      </c>
      <c r="CG4" s="11">
        <f>+'Baseline (-Cons)'!CG4</f>
        <v>362198.34970850236</v>
      </c>
      <c r="CH4" s="11">
        <f>+'Baseline (-Cons)'!CH4</f>
        <v>373868.11147385975</v>
      </c>
      <c r="CI4" s="11">
        <f>+'Baseline (-Cons)'!CI4</f>
        <v>368484.25189972983</v>
      </c>
      <c r="CJ4" s="11">
        <f>+'Baseline (-Cons)'!CJ4</f>
        <v>355173.182505075</v>
      </c>
      <c r="CK4" s="11">
        <f>+'Baseline (-Cons)'!CK4</f>
        <v>350605.58126485022</v>
      </c>
      <c r="CL4" s="11">
        <f>+'Baseline (-Cons)'!CL4</f>
        <v>376297.29104158666</v>
      </c>
      <c r="CM4" s="11">
        <f>+'Baseline (-Cons)'!CM4</f>
        <v>375999.35982551187</v>
      </c>
      <c r="CN4" s="11">
        <f>+'Baseline (-Cons)'!CN4</f>
        <v>392101.78487153107</v>
      </c>
      <c r="CO4" s="11">
        <f>+'Baseline (-Cons)'!CO4</f>
        <v>365016.57722150348</v>
      </c>
      <c r="CP4" s="11">
        <f>+'Baseline (-Cons)'!CP4</f>
        <v>368796.73885928403</v>
      </c>
      <c r="CQ4" s="11">
        <f>+'Baseline (-Cons)'!CQ4</f>
        <v>400275.56188955856</v>
      </c>
      <c r="CR4" s="11">
        <f>+'Baseline (-Cons)'!CR4</f>
        <v>394338.67593711847</v>
      </c>
      <c r="CS4" s="11">
        <f>+'Baseline (-Cons)'!CS4</f>
        <v>400373.73216882942</v>
      </c>
      <c r="CT4" s="11">
        <f>+'Baseline (-Cons)'!CT4</f>
        <v>398331.33089821594</v>
      </c>
      <c r="CU4" s="11">
        <f>+'Baseline (-Cons)'!CU4</f>
        <v>362920.52311195247</v>
      </c>
    </row>
    <row r="5" spans="1:99" s="15" customFormat="1" x14ac:dyDescent="0.25">
      <c r="A5" s="18" t="s">
        <v>21</v>
      </c>
      <c r="C5" s="11">
        <f>+C4-C6</f>
        <v>46588.936661450134</v>
      </c>
      <c r="D5" s="11">
        <f t="shared" ref="D5:BO5" si="0">+D4-D6</f>
        <v>15375.439778557629</v>
      </c>
      <c r="E5" s="11">
        <f t="shared" si="0"/>
        <v>11031.043290631322</v>
      </c>
      <c r="F5" s="11">
        <f t="shared" si="0"/>
        <v>36977.890266959905</v>
      </c>
      <c r="G5" s="11">
        <f t="shared" si="0"/>
        <v>-6058.7148954911972</v>
      </c>
      <c r="H5" s="11">
        <f t="shared" si="0"/>
        <v>2515.2242648473475</v>
      </c>
      <c r="I5" s="11">
        <f t="shared" si="0"/>
        <v>31827.909118706593</v>
      </c>
      <c r="J5" s="11">
        <f t="shared" si="0"/>
        <v>16693.118909700192</v>
      </c>
      <c r="K5" s="11">
        <f t="shared" si="0"/>
        <v>17101.481730493717</v>
      </c>
      <c r="L5" s="11">
        <f t="shared" si="0"/>
        <v>11254.290029155847</v>
      </c>
      <c r="M5" s="11">
        <f t="shared" si="0"/>
        <v>13701.584355394647</v>
      </c>
      <c r="N5" s="11">
        <f t="shared" si="0"/>
        <v>14411.458659335505</v>
      </c>
      <c r="O5" s="11">
        <f t="shared" si="0"/>
        <v>11977.516683097696</v>
      </c>
      <c r="P5" s="11">
        <f t="shared" si="0"/>
        <v>9192.2361820203369</v>
      </c>
      <c r="Q5" s="11">
        <f t="shared" si="0"/>
        <v>33658.7941960303</v>
      </c>
      <c r="R5" s="11">
        <f t="shared" si="0"/>
        <v>21141.778196806205</v>
      </c>
      <c r="S5" s="11">
        <f t="shared" si="0"/>
        <v>17062.805275889055</v>
      </c>
      <c r="T5" s="11">
        <f t="shared" si="0"/>
        <v>12442.220067238493</v>
      </c>
      <c r="U5" s="11">
        <f t="shared" si="0"/>
        <v>29436.266301521799</v>
      </c>
      <c r="V5" s="11">
        <f t="shared" si="0"/>
        <v>16894.370000457857</v>
      </c>
      <c r="W5" s="11">
        <f t="shared" si="0"/>
        <v>28730.659663815866</v>
      </c>
      <c r="X5" s="11">
        <f t="shared" si="0"/>
        <v>16633.553295375546</v>
      </c>
      <c r="Y5" s="11">
        <f t="shared" si="0"/>
        <v>3757.2120768798632</v>
      </c>
      <c r="Z5" s="11">
        <f t="shared" si="0"/>
        <v>17798.482023222081</v>
      </c>
      <c r="AA5" s="11">
        <f t="shared" si="0"/>
        <v>23383.694787956658</v>
      </c>
      <c r="AB5" s="11">
        <f t="shared" si="0"/>
        <v>4454.364814392291</v>
      </c>
      <c r="AC5" s="11">
        <f t="shared" si="0"/>
        <v>6653.9108335488709</v>
      </c>
      <c r="AD5" s="11">
        <f t="shared" si="0"/>
        <v>29963.820474269975</v>
      </c>
      <c r="AE5" s="11">
        <f t="shared" si="0"/>
        <v>29910.269247969147</v>
      </c>
      <c r="AF5" s="11">
        <f t="shared" si="0"/>
        <v>15989.902395538171</v>
      </c>
      <c r="AG5" s="11">
        <f t="shared" si="0"/>
        <v>17198.349708502355</v>
      </c>
      <c r="AH5" s="11">
        <f t="shared" si="0"/>
        <v>28868.111473859753</v>
      </c>
      <c r="AI5" s="11">
        <f t="shared" si="0"/>
        <v>23484.251899729832</v>
      </c>
      <c r="AJ5" s="11">
        <f t="shared" si="0"/>
        <v>10173.182505075005</v>
      </c>
      <c r="AK5" s="11">
        <f t="shared" si="0"/>
        <v>5605.5812648502178</v>
      </c>
      <c r="AL5" s="11">
        <f t="shared" si="0"/>
        <v>31297.291041586665</v>
      </c>
      <c r="AM5" s="11">
        <f t="shared" si="0"/>
        <v>30999.35982551187</v>
      </c>
      <c r="AN5" s="11">
        <f t="shared" si="0"/>
        <v>47101.784871531068</v>
      </c>
      <c r="AO5" s="11">
        <f t="shared" si="0"/>
        <v>20016.577221503481</v>
      </c>
      <c r="AP5" s="11">
        <f t="shared" si="0"/>
        <v>23796.738859284029</v>
      </c>
      <c r="AQ5" s="11">
        <f t="shared" si="0"/>
        <v>55275.561889558565</v>
      </c>
      <c r="AR5" s="11">
        <f t="shared" si="0"/>
        <v>49338.675937118474</v>
      </c>
      <c r="AS5" s="11">
        <f t="shared" si="0"/>
        <v>55373.732168829418</v>
      </c>
      <c r="AT5" s="11">
        <f t="shared" si="0"/>
        <v>53331.330898215936</v>
      </c>
      <c r="AU5" s="11">
        <f t="shared" si="0"/>
        <v>17920.523111952469</v>
      </c>
      <c r="AV5" s="11">
        <f t="shared" si="0"/>
        <v>46588.936661450134</v>
      </c>
      <c r="AW5" s="11">
        <f t="shared" si="0"/>
        <v>15375.439778557629</v>
      </c>
      <c r="AX5" s="11">
        <f t="shared" si="0"/>
        <v>11031.043290631322</v>
      </c>
      <c r="AY5" s="11">
        <f t="shared" si="0"/>
        <v>36977.890266959905</v>
      </c>
      <c r="AZ5" s="11">
        <f t="shared" si="0"/>
        <v>-6058.7148954911972</v>
      </c>
      <c r="BA5" s="11">
        <f t="shared" si="0"/>
        <v>2515.2242648473475</v>
      </c>
      <c r="BB5" s="11">
        <f t="shared" si="0"/>
        <v>31827.909118706593</v>
      </c>
      <c r="BC5" s="11">
        <f t="shared" si="0"/>
        <v>46588.936661450134</v>
      </c>
      <c r="BD5" s="11">
        <f t="shared" si="0"/>
        <v>15375.439778557629</v>
      </c>
      <c r="BE5" s="11">
        <f t="shared" si="0"/>
        <v>11031.043290631322</v>
      </c>
      <c r="BF5" s="11">
        <f t="shared" si="0"/>
        <v>36977.890266959905</v>
      </c>
      <c r="BG5" s="11">
        <f t="shared" si="0"/>
        <v>-6058.7148954911972</v>
      </c>
      <c r="BH5" s="11">
        <f t="shared" si="0"/>
        <v>2515.2242648473475</v>
      </c>
      <c r="BI5" s="11">
        <f t="shared" si="0"/>
        <v>31827.909118706593</v>
      </c>
      <c r="BJ5" s="11">
        <f t="shared" si="0"/>
        <v>16693.118909700192</v>
      </c>
      <c r="BK5" s="11">
        <f t="shared" si="0"/>
        <v>17101.481730493717</v>
      </c>
      <c r="BL5" s="11">
        <f t="shared" si="0"/>
        <v>11254.290029155847</v>
      </c>
      <c r="BM5" s="11">
        <f t="shared" si="0"/>
        <v>13701.584355394647</v>
      </c>
      <c r="BN5" s="11">
        <f t="shared" si="0"/>
        <v>14411.458659335505</v>
      </c>
      <c r="BO5" s="11">
        <f t="shared" si="0"/>
        <v>11977.516683097696</v>
      </c>
      <c r="BP5" s="11">
        <f t="shared" ref="BP5:CU5" si="1">+BP4-BP6</f>
        <v>9192.2361820203369</v>
      </c>
      <c r="BQ5" s="11">
        <f t="shared" si="1"/>
        <v>33658.7941960303</v>
      </c>
      <c r="BR5" s="11">
        <f t="shared" si="1"/>
        <v>21141.778196806205</v>
      </c>
      <c r="BS5" s="11">
        <f t="shared" si="1"/>
        <v>17062.805275889055</v>
      </c>
      <c r="BT5" s="11">
        <f t="shared" si="1"/>
        <v>12442.220067238493</v>
      </c>
      <c r="BU5" s="11">
        <f t="shared" si="1"/>
        <v>29436.266301521799</v>
      </c>
      <c r="BV5" s="11">
        <f t="shared" si="1"/>
        <v>16894.370000457857</v>
      </c>
      <c r="BW5" s="11">
        <f t="shared" si="1"/>
        <v>28730.659663815866</v>
      </c>
      <c r="BX5" s="11">
        <f t="shared" si="1"/>
        <v>16633.553295375546</v>
      </c>
      <c r="BY5" s="11">
        <f t="shared" si="1"/>
        <v>3757.2120768798632</v>
      </c>
      <c r="BZ5" s="11">
        <f t="shared" si="1"/>
        <v>17798.482023222081</v>
      </c>
      <c r="CA5" s="11">
        <f t="shared" si="1"/>
        <v>23383.694787956658</v>
      </c>
      <c r="CB5" s="11">
        <f t="shared" si="1"/>
        <v>4454.364814392291</v>
      </c>
      <c r="CC5" s="11">
        <f t="shared" si="1"/>
        <v>6653.9108335488709</v>
      </c>
      <c r="CD5" s="11">
        <f t="shared" si="1"/>
        <v>29963.820474269975</v>
      </c>
      <c r="CE5" s="11">
        <f t="shared" si="1"/>
        <v>29910.269247969147</v>
      </c>
      <c r="CF5" s="11">
        <f t="shared" si="1"/>
        <v>15989.902395538171</v>
      </c>
      <c r="CG5" s="11">
        <f t="shared" si="1"/>
        <v>17198.349708502355</v>
      </c>
      <c r="CH5" s="11">
        <f t="shared" si="1"/>
        <v>28868.111473859753</v>
      </c>
      <c r="CI5" s="11">
        <f t="shared" si="1"/>
        <v>23484.251899729832</v>
      </c>
      <c r="CJ5" s="11">
        <f t="shared" si="1"/>
        <v>10173.182505075005</v>
      </c>
      <c r="CK5" s="11">
        <f t="shared" si="1"/>
        <v>5605.5812648502178</v>
      </c>
      <c r="CL5" s="11">
        <f t="shared" si="1"/>
        <v>31297.291041586665</v>
      </c>
      <c r="CM5" s="11">
        <f t="shared" si="1"/>
        <v>30999.35982551187</v>
      </c>
      <c r="CN5" s="11">
        <f t="shared" si="1"/>
        <v>47101.784871531068</v>
      </c>
      <c r="CO5" s="11">
        <f t="shared" si="1"/>
        <v>20016.577221503481</v>
      </c>
      <c r="CP5" s="11">
        <f t="shared" si="1"/>
        <v>23796.738859284029</v>
      </c>
      <c r="CQ5" s="11">
        <f t="shared" si="1"/>
        <v>55275.561889558565</v>
      </c>
      <c r="CR5" s="11">
        <f t="shared" si="1"/>
        <v>49338.675937118474</v>
      </c>
      <c r="CS5" s="11">
        <f t="shared" si="1"/>
        <v>55373.732168829418</v>
      </c>
      <c r="CT5" s="11">
        <f t="shared" si="1"/>
        <v>53331.330898215936</v>
      </c>
      <c r="CU5" s="11">
        <f t="shared" si="1"/>
        <v>17920.523111952469</v>
      </c>
    </row>
    <row r="6" spans="1:99" s="15" customFormat="1" x14ac:dyDescent="0.25">
      <c r="A6" s="18" t="s">
        <v>22</v>
      </c>
      <c r="C6" s="11">
        <f>+C14</f>
        <v>345000</v>
      </c>
      <c r="D6" s="11">
        <f t="shared" ref="D6:BO6" si="2">+D14</f>
        <v>345000</v>
      </c>
      <c r="E6" s="11">
        <f t="shared" si="2"/>
        <v>345000</v>
      </c>
      <c r="F6" s="11">
        <f t="shared" si="2"/>
        <v>345000</v>
      </c>
      <c r="G6" s="11">
        <f t="shared" si="2"/>
        <v>345000</v>
      </c>
      <c r="H6" s="11">
        <f t="shared" si="2"/>
        <v>345000</v>
      </c>
      <c r="I6" s="11">
        <f t="shared" si="2"/>
        <v>345000</v>
      </c>
      <c r="J6" s="11">
        <f t="shared" si="2"/>
        <v>345000</v>
      </c>
      <c r="K6" s="11">
        <f t="shared" si="2"/>
        <v>345000</v>
      </c>
      <c r="L6" s="11">
        <f t="shared" si="2"/>
        <v>345000</v>
      </c>
      <c r="M6" s="11">
        <f t="shared" si="2"/>
        <v>345000</v>
      </c>
      <c r="N6" s="11">
        <f t="shared" si="2"/>
        <v>345000</v>
      </c>
      <c r="O6" s="11">
        <f t="shared" si="2"/>
        <v>345000</v>
      </c>
      <c r="P6" s="11">
        <f t="shared" si="2"/>
        <v>345000</v>
      </c>
      <c r="Q6" s="11">
        <f t="shared" si="2"/>
        <v>345000</v>
      </c>
      <c r="R6" s="11">
        <f t="shared" si="2"/>
        <v>345000</v>
      </c>
      <c r="S6" s="11">
        <f t="shared" si="2"/>
        <v>345000</v>
      </c>
      <c r="T6" s="11">
        <f t="shared" si="2"/>
        <v>345000</v>
      </c>
      <c r="U6" s="11">
        <f t="shared" si="2"/>
        <v>345000</v>
      </c>
      <c r="V6" s="11">
        <f t="shared" si="2"/>
        <v>345000</v>
      </c>
      <c r="W6" s="11">
        <f t="shared" si="2"/>
        <v>345000</v>
      </c>
      <c r="X6" s="11">
        <f t="shared" si="2"/>
        <v>345000</v>
      </c>
      <c r="Y6" s="11">
        <f t="shared" si="2"/>
        <v>345000</v>
      </c>
      <c r="Z6" s="11">
        <f t="shared" si="2"/>
        <v>345000</v>
      </c>
      <c r="AA6" s="11">
        <f t="shared" si="2"/>
        <v>345000</v>
      </c>
      <c r="AB6" s="11">
        <f t="shared" si="2"/>
        <v>345000</v>
      </c>
      <c r="AC6" s="11">
        <f t="shared" si="2"/>
        <v>345000</v>
      </c>
      <c r="AD6" s="11">
        <f t="shared" si="2"/>
        <v>345000</v>
      </c>
      <c r="AE6" s="11">
        <f t="shared" si="2"/>
        <v>345000</v>
      </c>
      <c r="AF6" s="11">
        <f t="shared" si="2"/>
        <v>345000</v>
      </c>
      <c r="AG6" s="11">
        <f t="shared" si="2"/>
        <v>345000</v>
      </c>
      <c r="AH6" s="11">
        <f t="shared" si="2"/>
        <v>345000</v>
      </c>
      <c r="AI6" s="11">
        <f t="shared" si="2"/>
        <v>345000</v>
      </c>
      <c r="AJ6" s="11">
        <f t="shared" si="2"/>
        <v>345000</v>
      </c>
      <c r="AK6" s="11">
        <f t="shared" si="2"/>
        <v>345000</v>
      </c>
      <c r="AL6" s="11">
        <f t="shared" si="2"/>
        <v>345000</v>
      </c>
      <c r="AM6" s="11">
        <f t="shared" si="2"/>
        <v>345000</v>
      </c>
      <c r="AN6" s="11">
        <f t="shared" si="2"/>
        <v>345000</v>
      </c>
      <c r="AO6" s="11">
        <f t="shared" si="2"/>
        <v>345000</v>
      </c>
      <c r="AP6" s="11">
        <f t="shared" si="2"/>
        <v>345000</v>
      </c>
      <c r="AQ6" s="11">
        <f t="shared" si="2"/>
        <v>345000</v>
      </c>
      <c r="AR6" s="11">
        <f t="shared" si="2"/>
        <v>345000</v>
      </c>
      <c r="AS6" s="11">
        <f t="shared" si="2"/>
        <v>345000</v>
      </c>
      <c r="AT6" s="11">
        <f t="shared" si="2"/>
        <v>345000</v>
      </c>
      <c r="AU6" s="11">
        <f t="shared" si="2"/>
        <v>345000</v>
      </c>
      <c r="AV6" s="11">
        <f t="shared" si="2"/>
        <v>345000</v>
      </c>
      <c r="AW6" s="11">
        <f t="shared" si="2"/>
        <v>345000</v>
      </c>
      <c r="AX6" s="11">
        <f t="shared" si="2"/>
        <v>345000</v>
      </c>
      <c r="AY6" s="11">
        <f t="shared" si="2"/>
        <v>345000</v>
      </c>
      <c r="AZ6" s="11">
        <f t="shared" si="2"/>
        <v>345000</v>
      </c>
      <c r="BA6" s="11">
        <f t="shared" si="2"/>
        <v>345000</v>
      </c>
      <c r="BB6" s="11">
        <f t="shared" si="2"/>
        <v>345000</v>
      </c>
      <c r="BC6" s="11">
        <f t="shared" si="2"/>
        <v>345000</v>
      </c>
      <c r="BD6" s="11">
        <f t="shared" si="2"/>
        <v>345000</v>
      </c>
      <c r="BE6" s="11">
        <f t="shared" si="2"/>
        <v>345000</v>
      </c>
      <c r="BF6" s="11">
        <f t="shared" si="2"/>
        <v>345000</v>
      </c>
      <c r="BG6" s="11">
        <f t="shared" si="2"/>
        <v>345000</v>
      </c>
      <c r="BH6" s="11">
        <f t="shared" si="2"/>
        <v>345000</v>
      </c>
      <c r="BI6" s="11">
        <f t="shared" si="2"/>
        <v>345000</v>
      </c>
      <c r="BJ6" s="11">
        <f t="shared" si="2"/>
        <v>345000</v>
      </c>
      <c r="BK6" s="11">
        <f t="shared" si="2"/>
        <v>345000</v>
      </c>
      <c r="BL6" s="11">
        <f t="shared" si="2"/>
        <v>345000</v>
      </c>
      <c r="BM6" s="11">
        <f t="shared" si="2"/>
        <v>345000</v>
      </c>
      <c r="BN6" s="11">
        <f t="shared" si="2"/>
        <v>345000</v>
      </c>
      <c r="BO6" s="11">
        <f t="shared" si="2"/>
        <v>345000</v>
      </c>
      <c r="BP6" s="11">
        <f t="shared" ref="BP6:CU6" si="3">+BP14</f>
        <v>345000</v>
      </c>
      <c r="BQ6" s="11">
        <f t="shared" si="3"/>
        <v>345000</v>
      </c>
      <c r="BR6" s="11">
        <f t="shared" si="3"/>
        <v>345000</v>
      </c>
      <c r="BS6" s="11">
        <f t="shared" si="3"/>
        <v>345000</v>
      </c>
      <c r="BT6" s="11">
        <f t="shared" si="3"/>
        <v>345000</v>
      </c>
      <c r="BU6" s="11">
        <f t="shared" si="3"/>
        <v>345000</v>
      </c>
      <c r="BV6" s="11">
        <f t="shared" si="3"/>
        <v>345000</v>
      </c>
      <c r="BW6" s="11">
        <f t="shared" si="3"/>
        <v>345000</v>
      </c>
      <c r="BX6" s="11">
        <f t="shared" si="3"/>
        <v>345000</v>
      </c>
      <c r="BY6" s="11">
        <f t="shared" si="3"/>
        <v>345000</v>
      </c>
      <c r="BZ6" s="11">
        <f t="shared" si="3"/>
        <v>345000</v>
      </c>
      <c r="CA6" s="11">
        <f t="shared" si="3"/>
        <v>345000</v>
      </c>
      <c r="CB6" s="11">
        <f t="shared" si="3"/>
        <v>345000</v>
      </c>
      <c r="CC6" s="11">
        <f t="shared" si="3"/>
        <v>345000</v>
      </c>
      <c r="CD6" s="11">
        <f t="shared" si="3"/>
        <v>345000</v>
      </c>
      <c r="CE6" s="11">
        <f t="shared" si="3"/>
        <v>345000</v>
      </c>
      <c r="CF6" s="11">
        <f t="shared" si="3"/>
        <v>345000</v>
      </c>
      <c r="CG6" s="11">
        <f t="shared" si="3"/>
        <v>345000</v>
      </c>
      <c r="CH6" s="11">
        <f t="shared" si="3"/>
        <v>345000</v>
      </c>
      <c r="CI6" s="11">
        <f t="shared" si="3"/>
        <v>345000</v>
      </c>
      <c r="CJ6" s="11">
        <f t="shared" si="3"/>
        <v>345000</v>
      </c>
      <c r="CK6" s="11">
        <f t="shared" si="3"/>
        <v>345000</v>
      </c>
      <c r="CL6" s="11">
        <f t="shared" si="3"/>
        <v>345000</v>
      </c>
      <c r="CM6" s="11">
        <f t="shared" si="3"/>
        <v>345000</v>
      </c>
      <c r="CN6" s="11">
        <f t="shared" si="3"/>
        <v>345000</v>
      </c>
      <c r="CO6" s="11">
        <f t="shared" si="3"/>
        <v>345000</v>
      </c>
      <c r="CP6" s="11">
        <f t="shared" si="3"/>
        <v>345000</v>
      </c>
      <c r="CQ6" s="11">
        <f t="shared" si="3"/>
        <v>345000</v>
      </c>
      <c r="CR6" s="11">
        <f t="shared" si="3"/>
        <v>345000</v>
      </c>
      <c r="CS6" s="11">
        <f t="shared" si="3"/>
        <v>345000</v>
      </c>
      <c r="CT6" s="11">
        <f t="shared" si="3"/>
        <v>345000</v>
      </c>
      <c r="CU6" s="11">
        <f t="shared" si="3"/>
        <v>345000</v>
      </c>
    </row>
    <row r="7" spans="1:99" s="15" customFormat="1" outlineLevel="1" x14ac:dyDescent="0.25">
      <c r="A7" s="18" t="s">
        <v>32</v>
      </c>
      <c r="C7" s="11">
        <f>+C5*Parámetros!$B$6</f>
        <v>1164723.4165362534</v>
      </c>
      <c r="D7" s="11">
        <f>+D5*Parámetros!$B$6</f>
        <v>384385.99446394073</v>
      </c>
      <c r="E7" s="11">
        <f>+E5*Parámetros!$B$6</f>
        <v>275776.08226578304</v>
      </c>
      <c r="F7" s="11">
        <f>+F5*Parámetros!$B$6</f>
        <v>924447.25667399762</v>
      </c>
      <c r="G7" s="11">
        <f>+G5*Parámetros!$B$6</f>
        <v>-151467.87238727993</v>
      </c>
      <c r="H7" s="11">
        <f>+H5*Parámetros!$B$6</f>
        <v>62880.606621183688</v>
      </c>
      <c r="I7" s="11">
        <f>+I5*Parámetros!$B$6</f>
        <v>795697.72796766483</v>
      </c>
      <c r="J7" s="11">
        <f>+J5*Parámetros!$B$6</f>
        <v>417327.97274250479</v>
      </c>
      <c r="K7" s="11">
        <f>+K5*Parámetros!$B$6</f>
        <v>427537.04326234292</v>
      </c>
      <c r="L7" s="11">
        <f>+L5*Parámetros!$B$6</f>
        <v>281357.25072889618</v>
      </c>
      <c r="M7" s="11">
        <f>+M5*Parámetros!$B$6</f>
        <v>342539.60888486617</v>
      </c>
      <c r="N7" s="11">
        <f>+N5*Parámetros!$B$6</f>
        <v>360286.46648338763</v>
      </c>
      <c r="O7" s="11">
        <f>+O5*Parámetros!$B$6</f>
        <v>299437.9170774424</v>
      </c>
      <c r="P7" s="11">
        <f>+P5*Parámetros!$B$6</f>
        <v>229805.90455050842</v>
      </c>
      <c r="Q7" s="11">
        <f>+Q5*Parámetros!$B$6</f>
        <v>841469.85490075755</v>
      </c>
      <c r="R7" s="11">
        <f>+R5*Parámetros!$B$6</f>
        <v>528544.45492015511</v>
      </c>
      <c r="S7" s="11">
        <f>+S5*Parámetros!$B$6</f>
        <v>426570.13189722638</v>
      </c>
      <c r="T7" s="11">
        <f>+T5*Parámetros!$B$6</f>
        <v>311055.50168096233</v>
      </c>
      <c r="U7" s="11">
        <f>+U5*Parámetros!$B$6</f>
        <v>735906.65753804496</v>
      </c>
      <c r="V7" s="11">
        <f>+V5*Parámetros!$B$6</f>
        <v>422359.25001144642</v>
      </c>
      <c r="W7" s="11">
        <f>+W5*Parámetros!$B$6</f>
        <v>718266.49159539666</v>
      </c>
      <c r="X7" s="11">
        <f>+X5*Parámetros!$B$6</f>
        <v>415838.83238438866</v>
      </c>
      <c r="Y7" s="11">
        <f>+Y5*Parámetros!$B$6</f>
        <v>93930.301921996579</v>
      </c>
      <c r="Z7" s="11">
        <f>+Z5*Parámetros!$B$6</f>
        <v>444962.05058055202</v>
      </c>
      <c r="AA7" s="11">
        <f>+AA5*Parámetros!$B$6</f>
        <v>584592.36969891645</v>
      </c>
      <c r="AB7" s="11">
        <f>+AB5*Parámetros!$B$6</f>
        <v>111359.12035980728</v>
      </c>
      <c r="AC7" s="11">
        <f>+AC5*Parámetros!$B$6</f>
        <v>166347.77083872177</v>
      </c>
      <c r="AD7" s="11">
        <f>+AD5*Parámetros!$B$6</f>
        <v>749095.51185674942</v>
      </c>
      <c r="AE7" s="11">
        <f>+AE5*Parámetros!$B$6</f>
        <v>747756.73119922867</v>
      </c>
      <c r="AF7" s="11">
        <f>+AF5*Parámetros!$B$6</f>
        <v>399747.55988845427</v>
      </c>
      <c r="AG7" s="11">
        <f>+AG5*Parámetros!$B$6</f>
        <v>429958.74271255889</v>
      </c>
      <c r="AH7" s="11">
        <f>+AH5*Parámetros!$B$6</f>
        <v>721702.78684649384</v>
      </c>
      <c r="AI7" s="11">
        <f>+AI5*Parámetros!$B$6</f>
        <v>587106.2974932458</v>
      </c>
      <c r="AJ7" s="11">
        <f>+AJ5*Parámetros!$B$6</f>
        <v>254329.56262687512</v>
      </c>
      <c r="AK7" s="11">
        <f>+AK5*Parámetros!$B$6</f>
        <v>140139.53162125545</v>
      </c>
      <c r="AL7" s="11">
        <f>+AL5*Parámetros!$B$6</f>
        <v>782432.27603966661</v>
      </c>
      <c r="AM7" s="11">
        <f>+AM5*Parámetros!$B$6</f>
        <v>774983.99563779682</v>
      </c>
      <c r="AN7" s="11">
        <f>+AN5*Parámetros!$B$6</f>
        <v>1177544.6217882768</v>
      </c>
      <c r="AO7" s="11">
        <f>+AO5*Parámetros!$B$6</f>
        <v>500414.43053758703</v>
      </c>
      <c r="AP7" s="11">
        <f>+AP5*Parámetros!$B$6</f>
        <v>594918.47148210066</v>
      </c>
      <c r="AQ7" s="11">
        <f>+AQ5*Parámetros!$B$6</f>
        <v>1381889.0472389641</v>
      </c>
      <c r="AR7" s="11">
        <f>+AR5*Parámetros!$B$6</f>
        <v>1233466.8984279619</v>
      </c>
      <c r="AS7" s="11">
        <f>+AS5*Parámetros!$B$6</f>
        <v>1384343.3042207356</v>
      </c>
      <c r="AT7" s="11">
        <f>+AT5*Parámetros!$B$6</f>
        <v>1333283.2724553985</v>
      </c>
      <c r="AU7" s="11">
        <f>+AU5*Parámetros!$B$6</f>
        <v>448013.07779881172</v>
      </c>
      <c r="AV7" s="11">
        <f>+AV5*Parámetros!$B$6</f>
        <v>1164723.4165362534</v>
      </c>
      <c r="AW7" s="11">
        <f>+AW5*Parámetros!$B$6</f>
        <v>384385.99446394073</v>
      </c>
      <c r="AX7" s="11">
        <f>+AX5*Parámetros!$B$6</f>
        <v>275776.08226578304</v>
      </c>
      <c r="AY7" s="11">
        <f>+AY5*Parámetros!$B$6</f>
        <v>924447.25667399762</v>
      </c>
      <c r="AZ7" s="11">
        <f>+AZ5*Parámetros!$B$6</f>
        <v>-151467.87238727993</v>
      </c>
      <c r="BA7" s="11">
        <f>+BA5*Parámetros!$B$6</f>
        <v>62880.606621183688</v>
      </c>
      <c r="BB7" s="11">
        <f>+BB5*Parámetros!$B$6</f>
        <v>795697.72796766483</v>
      </c>
      <c r="BC7" s="11">
        <f>+BC5*Parámetros!$B$6</f>
        <v>1164723.4165362534</v>
      </c>
      <c r="BD7" s="11">
        <f>+BD5*Parámetros!$B$6</f>
        <v>384385.99446394073</v>
      </c>
      <c r="BE7" s="11">
        <f>+BE5*Parámetros!$B$6</f>
        <v>275776.08226578304</v>
      </c>
      <c r="BF7" s="11">
        <f>+BF5*Parámetros!$B$6</f>
        <v>924447.25667399762</v>
      </c>
      <c r="BG7" s="11">
        <f>+BG5*Parámetros!$B$6</f>
        <v>-151467.87238727993</v>
      </c>
      <c r="BH7" s="11">
        <f>+BH5*Parámetros!$B$6</f>
        <v>62880.606621183688</v>
      </c>
      <c r="BI7" s="11">
        <f>+BI5*Parámetros!$B$6</f>
        <v>795697.72796766483</v>
      </c>
      <c r="BJ7" s="11">
        <f>+BJ5*Parámetros!$B$6</f>
        <v>417327.97274250479</v>
      </c>
      <c r="BK7" s="11">
        <f>+BK5*Parámetros!$B$6</f>
        <v>427537.04326234292</v>
      </c>
      <c r="BL7" s="11">
        <f>+BL5*Parámetros!$B$6</f>
        <v>281357.25072889618</v>
      </c>
      <c r="BM7" s="11">
        <f>+BM5*Parámetros!$B$6</f>
        <v>342539.60888486617</v>
      </c>
      <c r="BN7" s="11">
        <f>+BN5*Parámetros!$B$6</f>
        <v>360286.46648338763</v>
      </c>
      <c r="BO7" s="11">
        <f>+BO5*Parámetros!$B$6</f>
        <v>299437.9170774424</v>
      </c>
      <c r="BP7" s="11">
        <f>+BP5*Parámetros!$B$6</f>
        <v>229805.90455050842</v>
      </c>
      <c r="BQ7" s="11">
        <f>+BQ5*Parámetros!$B$6</f>
        <v>841469.85490075755</v>
      </c>
      <c r="BR7" s="11">
        <f>+BR5*Parámetros!$B$6</f>
        <v>528544.45492015511</v>
      </c>
      <c r="BS7" s="11">
        <f>+BS5*Parámetros!$B$6</f>
        <v>426570.13189722638</v>
      </c>
      <c r="BT7" s="11">
        <f>+BT5*Parámetros!$B$6</f>
        <v>311055.50168096233</v>
      </c>
      <c r="BU7" s="11">
        <f>+BU5*Parámetros!$B$6</f>
        <v>735906.65753804496</v>
      </c>
      <c r="BV7" s="11">
        <f>+BV5*Parámetros!$B$6</f>
        <v>422359.25001144642</v>
      </c>
      <c r="BW7" s="11">
        <f>+BW5*Parámetros!$B$6</f>
        <v>718266.49159539666</v>
      </c>
      <c r="BX7" s="11">
        <f>+BX5*Parámetros!$B$6</f>
        <v>415838.83238438866</v>
      </c>
      <c r="BY7" s="11">
        <f>+BY5*Parámetros!$B$6</f>
        <v>93930.301921996579</v>
      </c>
      <c r="BZ7" s="11">
        <f>+BZ5*Parámetros!$B$6</f>
        <v>444962.05058055202</v>
      </c>
      <c r="CA7" s="11">
        <f>+CA5*Parámetros!$B$6</f>
        <v>584592.36969891645</v>
      </c>
      <c r="CB7" s="11">
        <f>+CB5*Parámetros!$B$6</f>
        <v>111359.12035980728</v>
      </c>
      <c r="CC7" s="11">
        <f>+CC5*Parámetros!$B$6</f>
        <v>166347.77083872177</v>
      </c>
      <c r="CD7" s="11">
        <f>+CD5*Parámetros!$B$6</f>
        <v>749095.51185674942</v>
      </c>
      <c r="CE7" s="11">
        <f>+CE5*Parámetros!$B$6</f>
        <v>747756.73119922867</v>
      </c>
      <c r="CF7" s="11">
        <f>+CF5*Parámetros!$B$6</f>
        <v>399747.55988845427</v>
      </c>
      <c r="CG7" s="11">
        <f>+CG5*Parámetros!$B$6</f>
        <v>429958.74271255889</v>
      </c>
      <c r="CH7" s="11">
        <f>+CH5*Parámetros!$B$6</f>
        <v>721702.78684649384</v>
      </c>
      <c r="CI7" s="11">
        <f>+CI5*Parámetros!$B$6</f>
        <v>587106.2974932458</v>
      </c>
      <c r="CJ7" s="11">
        <f>+CJ5*Parámetros!$B$6</f>
        <v>254329.56262687512</v>
      </c>
      <c r="CK7" s="11">
        <f>+CK5*Parámetros!$B$6</f>
        <v>140139.53162125545</v>
      </c>
      <c r="CL7" s="11">
        <f>+CL5*Parámetros!$B$6</f>
        <v>782432.27603966661</v>
      </c>
      <c r="CM7" s="11">
        <f>+CM5*Parámetros!$B$6</f>
        <v>774983.99563779682</v>
      </c>
      <c r="CN7" s="11">
        <f>+CN5*Parámetros!$B$6</f>
        <v>1177544.6217882768</v>
      </c>
      <c r="CO7" s="11">
        <f>+CO5*Parámetros!$B$6</f>
        <v>500414.43053758703</v>
      </c>
      <c r="CP7" s="11">
        <f>+CP5*Parámetros!$B$6</f>
        <v>594918.47148210066</v>
      </c>
      <c r="CQ7" s="11">
        <f>+CQ5*Parámetros!$B$6</f>
        <v>1381889.0472389641</v>
      </c>
      <c r="CR7" s="11">
        <f>+CR5*Parámetros!$B$6</f>
        <v>1233466.8984279619</v>
      </c>
      <c r="CS7" s="11">
        <f>+CS5*Parámetros!$B$6</f>
        <v>1384343.3042207356</v>
      </c>
      <c r="CT7" s="11">
        <f>+CT5*Parámetros!$B$6</f>
        <v>1333283.2724553985</v>
      </c>
      <c r="CU7" s="11">
        <f>+CU5*Parámetros!$B$6</f>
        <v>448013.07779881172</v>
      </c>
    </row>
    <row r="8" spans="1:99" s="15" customFormat="1" outlineLevel="1" x14ac:dyDescent="0.25">
      <c r="A8" s="18" t="s">
        <v>31</v>
      </c>
      <c r="C8" s="11">
        <f>+C5*Parámetros!$B$7</f>
        <v>279533.6199687008</v>
      </c>
      <c r="D8" s="11">
        <f>+D5*Parámetros!$B$7</f>
        <v>92252.638671345776</v>
      </c>
      <c r="E8" s="11">
        <f>+E5*Parámetros!$B$7</f>
        <v>66186.25974378793</v>
      </c>
      <c r="F8" s="11">
        <f>+F5*Parámetros!$B$7</f>
        <v>221867.34160175943</v>
      </c>
      <c r="G8" s="11">
        <f>+G5*Parámetros!$B$7</f>
        <v>-36352.289372947183</v>
      </c>
      <c r="H8" s="11">
        <f>+H5*Parámetros!$B$7</f>
        <v>15091.345589084085</v>
      </c>
      <c r="I8" s="11">
        <f>+I5*Parámetros!$B$7</f>
        <v>190967.45471223956</v>
      </c>
      <c r="J8" s="11">
        <f>+J5*Parámetros!$B$7</f>
        <v>100158.71345820115</v>
      </c>
      <c r="K8" s="11">
        <f>+K5*Parámetros!$B$7</f>
        <v>102608.8903829623</v>
      </c>
      <c r="L8" s="11">
        <f>+L5*Parámetros!$B$7</f>
        <v>67525.740174935083</v>
      </c>
      <c r="M8" s="11">
        <f>+M5*Parámetros!$B$7</f>
        <v>82209.506132367882</v>
      </c>
      <c r="N8" s="11">
        <f>+N5*Parámetros!$B$7</f>
        <v>86468.751956013031</v>
      </c>
      <c r="O8" s="11">
        <f>+O5*Parámetros!$B$7</f>
        <v>71865.100098586176</v>
      </c>
      <c r="P8" s="11">
        <f>+P5*Parámetros!$B$7</f>
        <v>55153.417092122021</v>
      </c>
      <c r="Q8" s="11">
        <f>+Q5*Parámetros!$B$7</f>
        <v>201952.7651761818</v>
      </c>
      <c r="R8" s="11">
        <f>+R5*Parámetros!$B$7</f>
        <v>126850.66918083723</v>
      </c>
      <c r="S8" s="11">
        <f>+S5*Parámetros!$B$7</f>
        <v>102376.83165533433</v>
      </c>
      <c r="T8" s="11">
        <f>+T5*Parámetros!$B$7</f>
        <v>74653.32040343096</v>
      </c>
      <c r="U8" s="11">
        <f>+U5*Parámetros!$B$7</f>
        <v>176617.59780913079</v>
      </c>
      <c r="V8" s="11">
        <f>+V5*Parámetros!$B$7</f>
        <v>101366.22000274714</v>
      </c>
      <c r="W8" s="11">
        <f>+W5*Parámetros!$B$7</f>
        <v>172383.9579828952</v>
      </c>
      <c r="X8" s="11">
        <f>+X5*Parámetros!$B$7</f>
        <v>99801.319772253279</v>
      </c>
      <c r="Y8" s="11">
        <f>+Y5*Parámetros!$B$7</f>
        <v>22543.272461279179</v>
      </c>
      <c r="Z8" s="11">
        <f>+Z5*Parámetros!$B$7</f>
        <v>106790.89213933249</v>
      </c>
      <c r="AA8" s="11">
        <f>+AA5*Parámetros!$B$7</f>
        <v>140302.16872773995</v>
      </c>
      <c r="AB8" s="11">
        <f>+AB5*Parámetros!$B$7</f>
        <v>26726.188886353746</v>
      </c>
      <c r="AC8" s="11">
        <f>+AC5*Parámetros!$B$7</f>
        <v>39923.465001293225</v>
      </c>
      <c r="AD8" s="11">
        <f>+AD5*Parámetros!$B$7</f>
        <v>179782.92284561985</v>
      </c>
      <c r="AE8" s="11">
        <f>+AE5*Parámetros!$B$7</f>
        <v>179461.61548781488</v>
      </c>
      <c r="AF8" s="11">
        <f>+AF5*Parámetros!$B$7</f>
        <v>95939.414373229025</v>
      </c>
      <c r="AG8" s="11">
        <f>+AG5*Parámetros!$B$7</f>
        <v>103190.09825101413</v>
      </c>
      <c r="AH8" s="11">
        <f>+AH5*Parámetros!$B$7</f>
        <v>173208.66884315852</v>
      </c>
      <c r="AI8" s="11">
        <f>+AI5*Parámetros!$B$7</f>
        <v>140905.51139837899</v>
      </c>
      <c r="AJ8" s="11">
        <f>+AJ5*Parámetros!$B$7</f>
        <v>61039.095030450029</v>
      </c>
      <c r="AK8" s="11">
        <f>+AK5*Parámetros!$B$7</f>
        <v>33633.487589101307</v>
      </c>
      <c r="AL8" s="11">
        <f>+AL5*Parámetros!$B$7</f>
        <v>187783.74624951999</v>
      </c>
      <c r="AM8" s="11">
        <f>+AM5*Parámetros!$B$7</f>
        <v>185996.15895307122</v>
      </c>
      <c r="AN8" s="11">
        <f>+AN5*Parámetros!$B$7</f>
        <v>282610.70922918641</v>
      </c>
      <c r="AO8" s="11">
        <f>+AO5*Parámetros!$B$7</f>
        <v>120099.46332902089</v>
      </c>
      <c r="AP8" s="11">
        <f>+AP5*Parámetros!$B$7</f>
        <v>142780.43315570417</v>
      </c>
      <c r="AQ8" s="11">
        <f>+AQ5*Parámetros!$B$7</f>
        <v>331653.37133735139</v>
      </c>
      <c r="AR8" s="11">
        <f>+AR5*Parámetros!$B$7</f>
        <v>296032.05562271085</v>
      </c>
      <c r="AS8" s="11">
        <f>+AS5*Parámetros!$B$7</f>
        <v>332242.39301297651</v>
      </c>
      <c r="AT8" s="11">
        <f>+AT5*Parámetros!$B$7</f>
        <v>319987.98538929562</v>
      </c>
      <c r="AU8" s="11">
        <f>+AU5*Parámetros!$B$7</f>
        <v>107523.13867171481</v>
      </c>
      <c r="AV8" s="11">
        <f>+AV5*Parámetros!$B$7</f>
        <v>279533.6199687008</v>
      </c>
      <c r="AW8" s="11">
        <f>+AW5*Parámetros!$B$7</f>
        <v>92252.638671345776</v>
      </c>
      <c r="AX8" s="11">
        <f>+AX5*Parámetros!$B$7</f>
        <v>66186.25974378793</v>
      </c>
      <c r="AY8" s="11">
        <f>+AY5*Parámetros!$B$7</f>
        <v>221867.34160175943</v>
      </c>
      <c r="AZ8" s="11">
        <f>+AZ5*Parámetros!$B$7</f>
        <v>-36352.289372947183</v>
      </c>
      <c r="BA8" s="11">
        <f>+BA5*Parámetros!$B$7</f>
        <v>15091.345589084085</v>
      </c>
      <c r="BB8" s="11">
        <f>+BB5*Parámetros!$B$7</f>
        <v>190967.45471223956</v>
      </c>
      <c r="BC8" s="11">
        <f>+BC5*Parámetros!$B$7</f>
        <v>279533.6199687008</v>
      </c>
      <c r="BD8" s="11">
        <f>+BD5*Parámetros!$B$7</f>
        <v>92252.638671345776</v>
      </c>
      <c r="BE8" s="11">
        <f>+BE5*Parámetros!$B$7</f>
        <v>66186.25974378793</v>
      </c>
      <c r="BF8" s="11">
        <f>+BF5*Parámetros!$B$7</f>
        <v>221867.34160175943</v>
      </c>
      <c r="BG8" s="11">
        <f>+BG5*Parámetros!$B$7</f>
        <v>-36352.289372947183</v>
      </c>
      <c r="BH8" s="11">
        <f>+BH5*Parámetros!$B$7</f>
        <v>15091.345589084085</v>
      </c>
      <c r="BI8" s="11">
        <f>+BI5*Parámetros!$B$7</f>
        <v>190967.45471223956</v>
      </c>
      <c r="BJ8" s="11">
        <f>+BJ5*Parámetros!$B$7</f>
        <v>100158.71345820115</v>
      </c>
      <c r="BK8" s="11">
        <f>+BK5*Parámetros!$B$7</f>
        <v>102608.8903829623</v>
      </c>
      <c r="BL8" s="11">
        <f>+BL5*Parámetros!$B$7</f>
        <v>67525.740174935083</v>
      </c>
      <c r="BM8" s="11">
        <f>+BM5*Parámetros!$B$7</f>
        <v>82209.506132367882</v>
      </c>
      <c r="BN8" s="11">
        <f>+BN5*Parámetros!$B$7</f>
        <v>86468.751956013031</v>
      </c>
      <c r="BO8" s="11">
        <f>+BO5*Parámetros!$B$7</f>
        <v>71865.100098586176</v>
      </c>
      <c r="BP8" s="11">
        <f>+BP5*Parámetros!$B$7</f>
        <v>55153.417092122021</v>
      </c>
      <c r="BQ8" s="11">
        <f>+BQ5*Parámetros!$B$7</f>
        <v>201952.7651761818</v>
      </c>
      <c r="BR8" s="11">
        <f>+BR5*Parámetros!$B$7</f>
        <v>126850.66918083723</v>
      </c>
      <c r="BS8" s="11">
        <f>+BS5*Parámetros!$B$7</f>
        <v>102376.83165533433</v>
      </c>
      <c r="BT8" s="11">
        <f>+BT5*Parámetros!$B$7</f>
        <v>74653.32040343096</v>
      </c>
      <c r="BU8" s="11">
        <f>+BU5*Parámetros!$B$7</f>
        <v>176617.59780913079</v>
      </c>
      <c r="BV8" s="11">
        <f>+BV5*Parámetros!$B$7</f>
        <v>101366.22000274714</v>
      </c>
      <c r="BW8" s="11">
        <f>+BW5*Parámetros!$B$7</f>
        <v>172383.9579828952</v>
      </c>
      <c r="BX8" s="11">
        <f>+BX5*Parámetros!$B$7</f>
        <v>99801.319772253279</v>
      </c>
      <c r="BY8" s="11">
        <f>+BY5*Parámetros!$B$7</f>
        <v>22543.272461279179</v>
      </c>
      <c r="BZ8" s="11">
        <f>+BZ5*Parámetros!$B$7</f>
        <v>106790.89213933249</v>
      </c>
      <c r="CA8" s="11">
        <f>+CA5*Parámetros!$B$7</f>
        <v>140302.16872773995</v>
      </c>
      <c r="CB8" s="11">
        <f>+CB5*Parámetros!$B$7</f>
        <v>26726.188886353746</v>
      </c>
      <c r="CC8" s="11">
        <f>+CC5*Parámetros!$B$7</f>
        <v>39923.465001293225</v>
      </c>
      <c r="CD8" s="11">
        <f>+CD5*Parámetros!$B$7</f>
        <v>179782.92284561985</v>
      </c>
      <c r="CE8" s="11">
        <f>+CE5*Parámetros!$B$7</f>
        <v>179461.61548781488</v>
      </c>
      <c r="CF8" s="11">
        <f>+CF5*Parámetros!$B$7</f>
        <v>95939.414373229025</v>
      </c>
      <c r="CG8" s="11">
        <f>+CG5*Parámetros!$B$7</f>
        <v>103190.09825101413</v>
      </c>
      <c r="CH8" s="11">
        <f>+CH5*Parámetros!$B$7</f>
        <v>173208.66884315852</v>
      </c>
      <c r="CI8" s="11">
        <f>+CI5*Parámetros!$B$7</f>
        <v>140905.51139837899</v>
      </c>
      <c r="CJ8" s="11">
        <f>+CJ5*Parámetros!$B$7</f>
        <v>61039.095030450029</v>
      </c>
      <c r="CK8" s="11">
        <f>+CK5*Parámetros!$B$7</f>
        <v>33633.487589101307</v>
      </c>
      <c r="CL8" s="11">
        <f>+CL5*Parámetros!$B$7</f>
        <v>187783.74624951999</v>
      </c>
      <c r="CM8" s="11">
        <f>+CM5*Parámetros!$B$7</f>
        <v>185996.15895307122</v>
      </c>
      <c r="CN8" s="11">
        <f>+CN5*Parámetros!$B$7</f>
        <v>282610.70922918641</v>
      </c>
      <c r="CO8" s="11">
        <f>+CO5*Parámetros!$B$7</f>
        <v>120099.46332902089</v>
      </c>
      <c r="CP8" s="11">
        <f>+CP5*Parámetros!$B$7</f>
        <v>142780.43315570417</v>
      </c>
      <c r="CQ8" s="11">
        <f>+CQ5*Parámetros!$B$7</f>
        <v>331653.37133735139</v>
      </c>
      <c r="CR8" s="11">
        <f>+CR5*Parámetros!$B$7</f>
        <v>296032.05562271085</v>
      </c>
      <c r="CS8" s="11">
        <f>+CS5*Parámetros!$B$7</f>
        <v>332242.39301297651</v>
      </c>
      <c r="CT8" s="11">
        <f>+CT5*Parámetros!$B$7</f>
        <v>319987.98538929562</v>
      </c>
      <c r="CU8" s="11">
        <f>+CU5*Parámetros!$B$7</f>
        <v>107523.13867171481</v>
      </c>
    </row>
    <row r="9" spans="1:99" s="15" customFormat="1" outlineLevel="1" x14ac:dyDescent="0.25">
      <c r="A9" s="18" t="s">
        <v>23</v>
      </c>
      <c r="B9" s="11">
        <f>+Baseline!B9</f>
        <v>1140000</v>
      </c>
      <c r="C9" s="11">
        <f>+B9+C13-C5</f>
        <v>1165411.0633385498</v>
      </c>
      <c r="D9" s="11">
        <f t="shared" ref="D9:BO10" si="4">+C9+D13-D5</f>
        <v>1294035.6235599923</v>
      </c>
      <c r="E9" s="11">
        <f t="shared" si="4"/>
        <v>1427004.5802693609</v>
      </c>
      <c r="F9" s="11">
        <f t="shared" si="4"/>
        <v>1390026.6900024009</v>
      </c>
      <c r="G9" s="11">
        <f t="shared" si="4"/>
        <v>1468085.4048978921</v>
      </c>
      <c r="H9" s="11">
        <f t="shared" si="4"/>
        <v>1561570.1806330448</v>
      </c>
      <c r="I9" s="11">
        <f t="shared" si="4"/>
        <v>1529742.2715143382</v>
      </c>
      <c r="J9" s="11">
        <f t="shared" si="4"/>
        <v>1561049.1526046381</v>
      </c>
      <c r="K9" s="11">
        <f t="shared" si="4"/>
        <v>1591947.6708741444</v>
      </c>
      <c r="L9" s="11">
        <f t="shared" si="4"/>
        <v>1628693.3808449886</v>
      </c>
      <c r="M9" s="11">
        <f t="shared" si="4"/>
        <v>1662991.796489594</v>
      </c>
      <c r="N9" s="11">
        <f t="shared" si="4"/>
        <v>1696580.3378302585</v>
      </c>
      <c r="O9" s="11">
        <f t="shared" si="4"/>
        <v>1732602.8211471608</v>
      </c>
      <c r="P9" s="11">
        <f t="shared" si="4"/>
        <v>1723410.5849651406</v>
      </c>
      <c r="Q9" s="11">
        <f t="shared" si="4"/>
        <v>1689751.7907691102</v>
      </c>
      <c r="R9" s="11">
        <f t="shared" si="4"/>
        <v>1668610.0125723039</v>
      </c>
      <c r="S9" s="11">
        <f t="shared" si="4"/>
        <v>1651547.2072964148</v>
      </c>
      <c r="T9" s="11">
        <f t="shared" si="4"/>
        <v>1639104.9872291763</v>
      </c>
      <c r="U9" s="11">
        <f t="shared" si="4"/>
        <v>1609668.7209276545</v>
      </c>
      <c r="V9" s="11">
        <f t="shared" si="4"/>
        <v>1592774.3509271967</v>
      </c>
      <c r="W9" s="11">
        <f t="shared" si="4"/>
        <v>1564043.6912633809</v>
      </c>
      <c r="X9" s="11">
        <f t="shared" si="4"/>
        <v>1547410.1379680054</v>
      </c>
      <c r="Y9" s="11">
        <f t="shared" si="4"/>
        <v>1543652.9258911256</v>
      </c>
      <c r="Z9" s="11">
        <f t="shared" si="4"/>
        <v>1525854.4438679034</v>
      </c>
      <c r="AA9" s="11">
        <f t="shared" si="4"/>
        <v>1502470.7490799469</v>
      </c>
      <c r="AB9" s="11">
        <f t="shared" si="4"/>
        <v>1498016.3842655546</v>
      </c>
      <c r="AC9" s="11">
        <f t="shared" si="4"/>
        <v>1491362.4734320058</v>
      </c>
      <c r="AD9" s="11">
        <f t="shared" si="4"/>
        <v>1461398.6529577358</v>
      </c>
      <c r="AE9" s="11">
        <f t="shared" si="4"/>
        <v>1431488.3837097667</v>
      </c>
      <c r="AF9" s="11">
        <f t="shared" si="4"/>
        <v>1415498.4813142284</v>
      </c>
      <c r="AG9" s="11">
        <f t="shared" si="4"/>
        <v>1398300.131605726</v>
      </c>
      <c r="AH9" s="11">
        <f t="shared" si="4"/>
        <v>1369432.0201318662</v>
      </c>
      <c r="AI9" s="11">
        <f t="shared" si="4"/>
        <v>1345947.7682321365</v>
      </c>
      <c r="AJ9" s="11">
        <f t="shared" si="4"/>
        <v>1335774.5857270616</v>
      </c>
      <c r="AK9" s="11">
        <f t="shared" si="4"/>
        <v>1330169.0044622114</v>
      </c>
      <c r="AL9" s="11">
        <f t="shared" si="4"/>
        <v>1298871.7134206248</v>
      </c>
      <c r="AM9" s="11">
        <f t="shared" si="4"/>
        <v>1267872.3535951129</v>
      </c>
      <c r="AN9" s="11">
        <f t="shared" si="4"/>
        <v>1220770.5687235817</v>
      </c>
      <c r="AO9" s="11">
        <f t="shared" si="4"/>
        <v>1200753.9915020783</v>
      </c>
      <c r="AP9" s="11">
        <f t="shared" si="4"/>
        <v>1176957.2526427943</v>
      </c>
      <c r="AQ9" s="11">
        <f t="shared" si="4"/>
        <v>1121681.6907532357</v>
      </c>
      <c r="AR9" s="11">
        <f t="shared" si="4"/>
        <v>1072343.0148161172</v>
      </c>
      <c r="AS9" s="11">
        <f t="shared" si="4"/>
        <v>1016969.2826472878</v>
      </c>
      <c r="AT9" s="11">
        <f t="shared" si="4"/>
        <v>963637.95174907194</v>
      </c>
      <c r="AU9" s="11">
        <f t="shared" si="4"/>
        <v>945717.42863711948</v>
      </c>
      <c r="AV9" s="11">
        <f t="shared" si="4"/>
        <v>899128.49197566928</v>
      </c>
      <c r="AW9" s="11">
        <f t="shared" si="4"/>
        <v>883753.05219711165</v>
      </c>
      <c r="AX9" s="11">
        <f t="shared" si="4"/>
        <v>872722.00890648039</v>
      </c>
      <c r="AY9" s="11">
        <f t="shared" si="4"/>
        <v>835744.11863952049</v>
      </c>
      <c r="AZ9" s="11">
        <f t="shared" si="4"/>
        <v>841802.83353501162</v>
      </c>
      <c r="BA9" s="11">
        <f t="shared" si="4"/>
        <v>839287.60927016428</v>
      </c>
      <c r="BB9" s="11">
        <f t="shared" si="4"/>
        <v>807459.70015145768</v>
      </c>
      <c r="BC9" s="11">
        <f t="shared" si="4"/>
        <v>760870.76349000749</v>
      </c>
      <c r="BD9" s="11">
        <f t="shared" si="4"/>
        <v>745495.32371144986</v>
      </c>
      <c r="BE9" s="11">
        <f t="shared" si="4"/>
        <v>734464.2804208186</v>
      </c>
      <c r="BF9" s="11">
        <f t="shared" si="4"/>
        <v>697486.39015385869</v>
      </c>
      <c r="BG9" s="11">
        <f t="shared" si="4"/>
        <v>703545.10504934983</v>
      </c>
      <c r="BH9" s="11">
        <f t="shared" si="4"/>
        <v>701029.88078450249</v>
      </c>
      <c r="BI9" s="11">
        <f t="shared" si="4"/>
        <v>669201.97166579589</v>
      </c>
      <c r="BJ9" s="11">
        <f t="shared" si="4"/>
        <v>652508.8527560957</v>
      </c>
      <c r="BK9" s="11">
        <f t="shared" si="4"/>
        <v>635407.37102560198</v>
      </c>
      <c r="BL9" s="11">
        <f t="shared" si="4"/>
        <v>624153.08099644608</v>
      </c>
      <c r="BM9" s="11">
        <f t="shared" si="4"/>
        <v>610451.49664105149</v>
      </c>
      <c r="BN9" s="11">
        <f t="shared" si="4"/>
        <v>596040.03798171598</v>
      </c>
      <c r="BO9" s="11">
        <f t="shared" si="4"/>
        <v>584062.52129861829</v>
      </c>
      <c r="BP9" s="11">
        <f t="shared" ref="BP9:CU10" si="5">+BO9+BP13-BP5</f>
        <v>574870.28511659801</v>
      </c>
      <c r="BQ9" s="11">
        <f t="shared" si="5"/>
        <v>541211.49092056765</v>
      </c>
      <c r="BR9" s="11">
        <f t="shared" si="5"/>
        <v>520069.71272376145</v>
      </c>
      <c r="BS9" s="11">
        <f t="shared" si="5"/>
        <v>503006.90744787239</v>
      </c>
      <c r="BT9" s="11">
        <f t="shared" si="5"/>
        <v>490564.6873806339</v>
      </c>
      <c r="BU9" s="11">
        <f t="shared" si="5"/>
        <v>461128.4210791121</v>
      </c>
      <c r="BV9" s="11">
        <f t="shared" si="5"/>
        <v>444234.05107865424</v>
      </c>
      <c r="BW9" s="11">
        <f t="shared" si="5"/>
        <v>415503.39141483838</v>
      </c>
      <c r="BX9" s="11">
        <f t="shared" si="5"/>
        <v>398869.83811946283</v>
      </c>
      <c r="BY9" s="11">
        <f t="shared" si="5"/>
        <v>395112.62604258297</v>
      </c>
      <c r="BZ9" s="11">
        <f t="shared" si="5"/>
        <v>377314.14401936089</v>
      </c>
      <c r="CA9" s="11">
        <f t="shared" si="5"/>
        <v>353930.44923140423</v>
      </c>
      <c r="CB9" s="11">
        <f t="shared" si="5"/>
        <v>349476.08441701194</v>
      </c>
      <c r="CC9" s="11">
        <f t="shared" si="5"/>
        <v>342822.17358346307</v>
      </c>
      <c r="CD9" s="11">
        <f t="shared" si="5"/>
        <v>312858.35310919309</v>
      </c>
      <c r="CE9" s="11">
        <f t="shared" si="5"/>
        <v>282948.08386122395</v>
      </c>
      <c r="CF9" s="11">
        <f t="shared" si="5"/>
        <v>266958.18146568578</v>
      </c>
      <c r="CG9" s="11">
        <f t="shared" si="5"/>
        <v>249759.83175718342</v>
      </c>
      <c r="CH9" s="11">
        <f t="shared" si="5"/>
        <v>220891.72028332367</v>
      </c>
      <c r="CI9" s="11">
        <f t="shared" si="5"/>
        <v>197407.46838359383</v>
      </c>
      <c r="CJ9" s="11">
        <f t="shared" si="5"/>
        <v>187234.28587851883</v>
      </c>
      <c r="CK9" s="11">
        <f t="shared" si="5"/>
        <v>181628.70461366861</v>
      </c>
      <c r="CL9" s="11">
        <f t="shared" si="5"/>
        <v>150331.41357208195</v>
      </c>
      <c r="CM9" s="11">
        <f t="shared" si="5"/>
        <v>156784.38642400812</v>
      </c>
      <c r="CN9" s="11">
        <f t="shared" si="5"/>
        <v>138894.37408154015</v>
      </c>
      <c r="CO9" s="11">
        <f t="shared" si="5"/>
        <v>262594.13200768293</v>
      </c>
      <c r="CP9" s="11">
        <f t="shared" si="5"/>
        <v>238797.3931483989</v>
      </c>
      <c r="CQ9" s="11">
        <f t="shared" si="5"/>
        <v>183521.83125884034</v>
      </c>
      <c r="CR9" s="11">
        <f t="shared" si="5"/>
        <v>282314.69540023291</v>
      </c>
      <c r="CS9" s="11">
        <f t="shared" si="5"/>
        <v>240658.32345388143</v>
      </c>
      <c r="CT9" s="11">
        <f t="shared" si="5"/>
        <v>278911.06211476057</v>
      </c>
      <c r="CU9" s="11">
        <f t="shared" si="5"/>
        <v>302067.46227734315</v>
      </c>
    </row>
    <row r="10" spans="1:99" s="15" customFormat="1" outlineLevel="1" x14ac:dyDescent="0.25">
      <c r="A10" s="18" t="s">
        <v>24</v>
      </c>
      <c r="B10" s="11">
        <f>+Baseline!B10</f>
        <v>200000</v>
      </c>
      <c r="C10" s="11">
        <f>+B10+C14-C6</f>
        <v>200000</v>
      </c>
      <c r="D10" s="11">
        <f t="shared" si="4"/>
        <v>200000</v>
      </c>
      <c r="E10" s="11">
        <f t="shared" si="4"/>
        <v>200000</v>
      </c>
      <c r="F10" s="11">
        <f t="shared" si="4"/>
        <v>200000</v>
      </c>
      <c r="G10" s="11">
        <f t="shared" si="4"/>
        <v>200000</v>
      </c>
      <c r="H10" s="11">
        <f t="shared" si="4"/>
        <v>200000</v>
      </c>
      <c r="I10" s="11">
        <f t="shared" si="4"/>
        <v>200000</v>
      </c>
      <c r="J10" s="11">
        <f t="shared" si="4"/>
        <v>200000</v>
      </c>
      <c r="K10" s="11">
        <f t="shared" si="4"/>
        <v>200000</v>
      </c>
      <c r="L10" s="11">
        <f t="shared" si="4"/>
        <v>200000</v>
      </c>
      <c r="M10" s="11">
        <f t="shared" si="4"/>
        <v>200000</v>
      </c>
      <c r="N10" s="11">
        <f t="shared" si="4"/>
        <v>200000</v>
      </c>
      <c r="O10" s="11">
        <f t="shared" si="4"/>
        <v>200000</v>
      </c>
      <c r="P10" s="11">
        <f t="shared" si="4"/>
        <v>200000</v>
      </c>
      <c r="Q10" s="11">
        <f t="shared" si="4"/>
        <v>200000</v>
      </c>
      <c r="R10" s="11">
        <f t="shared" si="4"/>
        <v>200000</v>
      </c>
      <c r="S10" s="11">
        <f t="shared" si="4"/>
        <v>200000</v>
      </c>
      <c r="T10" s="11">
        <f t="shared" si="4"/>
        <v>200000</v>
      </c>
      <c r="U10" s="11">
        <f t="shared" si="4"/>
        <v>200000</v>
      </c>
      <c r="V10" s="11">
        <f t="shared" si="4"/>
        <v>200000</v>
      </c>
      <c r="W10" s="11">
        <f t="shared" si="4"/>
        <v>200000</v>
      </c>
      <c r="X10" s="11">
        <f t="shared" si="4"/>
        <v>200000</v>
      </c>
      <c r="Y10" s="11">
        <f t="shared" si="4"/>
        <v>200000</v>
      </c>
      <c r="Z10" s="11">
        <f t="shared" si="4"/>
        <v>200000</v>
      </c>
      <c r="AA10" s="11">
        <f t="shared" si="4"/>
        <v>200000</v>
      </c>
      <c r="AB10" s="11">
        <f t="shared" si="4"/>
        <v>200000</v>
      </c>
      <c r="AC10" s="11">
        <f t="shared" si="4"/>
        <v>200000</v>
      </c>
      <c r="AD10" s="11">
        <f t="shared" si="4"/>
        <v>200000</v>
      </c>
      <c r="AE10" s="11">
        <f t="shared" si="4"/>
        <v>200000</v>
      </c>
      <c r="AF10" s="11">
        <f t="shared" si="4"/>
        <v>200000</v>
      </c>
      <c r="AG10" s="11">
        <f t="shared" si="4"/>
        <v>200000</v>
      </c>
      <c r="AH10" s="11">
        <f t="shared" si="4"/>
        <v>200000</v>
      </c>
      <c r="AI10" s="11">
        <f t="shared" si="4"/>
        <v>200000</v>
      </c>
      <c r="AJ10" s="11">
        <f t="shared" si="4"/>
        <v>200000</v>
      </c>
      <c r="AK10" s="11">
        <f t="shared" si="4"/>
        <v>200000</v>
      </c>
      <c r="AL10" s="11">
        <f t="shared" si="4"/>
        <v>200000</v>
      </c>
      <c r="AM10" s="11">
        <f t="shared" si="4"/>
        <v>200000</v>
      </c>
      <c r="AN10" s="11">
        <f t="shared" si="4"/>
        <v>200000</v>
      </c>
      <c r="AO10" s="11">
        <f t="shared" si="4"/>
        <v>200000</v>
      </c>
      <c r="AP10" s="11">
        <f t="shared" si="4"/>
        <v>200000</v>
      </c>
      <c r="AQ10" s="11">
        <f t="shared" si="4"/>
        <v>200000</v>
      </c>
      <c r="AR10" s="11">
        <f t="shared" si="4"/>
        <v>200000</v>
      </c>
      <c r="AS10" s="11">
        <f t="shared" si="4"/>
        <v>200000</v>
      </c>
      <c r="AT10" s="11">
        <f t="shared" si="4"/>
        <v>200000</v>
      </c>
      <c r="AU10" s="11">
        <f t="shared" si="4"/>
        <v>200000</v>
      </c>
      <c r="AV10" s="11">
        <f t="shared" si="4"/>
        <v>200000</v>
      </c>
      <c r="AW10" s="11">
        <f t="shared" si="4"/>
        <v>200000</v>
      </c>
      <c r="AX10" s="11">
        <f t="shared" si="4"/>
        <v>200000</v>
      </c>
      <c r="AY10" s="11">
        <f t="shared" si="4"/>
        <v>200000</v>
      </c>
      <c r="AZ10" s="11">
        <f t="shared" si="4"/>
        <v>200000</v>
      </c>
      <c r="BA10" s="11">
        <f t="shared" si="4"/>
        <v>200000</v>
      </c>
      <c r="BB10" s="11">
        <f t="shared" si="4"/>
        <v>200000</v>
      </c>
      <c r="BC10" s="11">
        <f t="shared" si="4"/>
        <v>200000</v>
      </c>
      <c r="BD10" s="11">
        <f t="shared" si="4"/>
        <v>200000</v>
      </c>
      <c r="BE10" s="11">
        <f t="shared" si="4"/>
        <v>200000</v>
      </c>
      <c r="BF10" s="11">
        <f t="shared" si="4"/>
        <v>200000</v>
      </c>
      <c r="BG10" s="11">
        <f t="shared" si="4"/>
        <v>200000</v>
      </c>
      <c r="BH10" s="11">
        <f t="shared" si="4"/>
        <v>200000</v>
      </c>
      <c r="BI10" s="11">
        <f t="shared" si="4"/>
        <v>200000</v>
      </c>
      <c r="BJ10" s="11">
        <f t="shared" si="4"/>
        <v>200000</v>
      </c>
      <c r="BK10" s="11">
        <f t="shared" si="4"/>
        <v>200000</v>
      </c>
      <c r="BL10" s="11">
        <f t="shared" si="4"/>
        <v>200000</v>
      </c>
      <c r="BM10" s="11">
        <f t="shared" si="4"/>
        <v>200000</v>
      </c>
      <c r="BN10" s="11">
        <f t="shared" si="4"/>
        <v>200000</v>
      </c>
      <c r="BO10" s="11">
        <f t="shared" si="4"/>
        <v>200000</v>
      </c>
      <c r="BP10" s="11">
        <f t="shared" si="5"/>
        <v>200000</v>
      </c>
      <c r="BQ10" s="11">
        <f t="shared" si="5"/>
        <v>200000</v>
      </c>
      <c r="BR10" s="11">
        <f t="shared" si="5"/>
        <v>200000</v>
      </c>
      <c r="BS10" s="11">
        <f t="shared" si="5"/>
        <v>200000</v>
      </c>
      <c r="BT10" s="11">
        <f t="shared" si="5"/>
        <v>200000</v>
      </c>
      <c r="BU10" s="11">
        <f t="shared" si="5"/>
        <v>200000</v>
      </c>
      <c r="BV10" s="11">
        <f t="shared" si="5"/>
        <v>200000</v>
      </c>
      <c r="BW10" s="11">
        <f t="shared" si="5"/>
        <v>200000</v>
      </c>
      <c r="BX10" s="11">
        <f t="shared" si="5"/>
        <v>200000</v>
      </c>
      <c r="BY10" s="11">
        <f t="shared" si="5"/>
        <v>200000</v>
      </c>
      <c r="BZ10" s="11">
        <f t="shared" si="5"/>
        <v>200000</v>
      </c>
      <c r="CA10" s="11">
        <f t="shared" si="5"/>
        <v>200000</v>
      </c>
      <c r="CB10" s="11">
        <f t="shared" si="5"/>
        <v>200000</v>
      </c>
      <c r="CC10" s="11">
        <f t="shared" si="5"/>
        <v>200000</v>
      </c>
      <c r="CD10" s="11">
        <f t="shared" si="5"/>
        <v>200000</v>
      </c>
      <c r="CE10" s="11">
        <f t="shared" si="5"/>
        <v>200000</v>
      </c>
      <c r="CF10" s="11">
        <f t="shared" si="5"/>
        <v>200000</v>
      </c>
      <c r="CG10" s="11">
        <f t="shared" si="5"/>
        <v>200000</v>
      </c>
      <c r="CH10" s="11">
        <f t="shared" si="5"/>
        <v>200000</v>
      </c>
      <c r="CI10" s="11">
        <f t="shared" si="5"/>
        <v>200000</v>
      </c>
      <c r="CJ10" s="11">
        <f t="shared" si="5"/>
        <v>200000</v>
      </c>
      <c r="CK10" s="11">
        <f t="shared" si="5"/>
        <v>200000</v>
      </c>
      <c r="CL10" s="11">
        <f t="shared" si="5"/>
        <v>200000</v>
      </c>
      <c r="CM10" s="11">
        <f t="shared" si="5"/>
        <v>200000</v>
      </c>
      <c r="CN10" s="11">
        <f t="shared" si="5"/>
        <v>200000</v>
      </c>
      <c r="CO10" s="11">
        <f t="shared" si="5"/>
        <v>200000</v>
      </c>
      <c r="CP10" s="11">
        <f t="shared" si="5"/>
        <v>200000</v>
      </c>
      <c r="CQ10" s="11">
        <f t="shared" si="5"/>
        <v>200000</v>
      </c>
      <c r="CR10" s="11">
        <f t="shared" si="5"/>
        <v>200000</v>
      </c>
      <c r="CS10" s="11">
        <f t="shared" si="5"/>
        <v>200000</v>
      </c>
      <c r="CT10" s="11">
        <f t="shared" si="5"/>
        <v>200000</v>
      </c>
      <c r="CU10" s="11">
        <f t="shared" si="5"/>
        <v>200000</v>
      </c>
    </row>
    <row r="11" spans="1:99" s="15" customFormat="1" x14ac:dyDescent="0.25">
      <c r="A11" s="18" t="s">
        <v>25</v>
      </c>
      <c r="B11" s="11">
        <f>+Baseline!B11</f>
        <v>1340000</v>
      </c>
      <c r="C11" s="11">
        <f>+SUM(C9:C10)</f>
        <v>1365411.0633385498</v>
      </c>
      <c r="D11" s="11">
        <f t="shared" ref="D11:BO11" si="6">+SUM(D9:D10)</f>
        <v>1494035.6235599923</v>
      </c>
      <c r="E11" s="11">
        <f t="shared" si="6"/>
        <v>1627004.5802693609</v>
      </c>
      <c r="F11" s="11">
        <f t="shared" si="6"/>
        <v>1590026.6900024009</v>
      </c>
      <c r="G11" s="11">
        <f t="shared" si="6"/>
        <v>1668085.4048978921</v>
      </c>
      <c r="H11" s="11">
        <f t="shared" si="6"/>
        <v>1761570.1806330448</v>
      </c>
      <c r="I11" s="11">
        <f t="shared" si="6"/>
        <v>1729742.2715143382</v>
      </c>
      <c r="J11" s="11">
        <f t="shared" si="6"/>
        <v>1761049.1526046381</v>
      </c>
      <c r="K11" s="11">
        <f t="shared" si="6"/>
        <v>1791947.6708741444</v>
      </c>
      <c r="L11" s="11">
        <f t="shared" si="6"/>
        <v>1828693.3808449886</v>
      </c>
      <c r="M11" s="11">
        <f t="shared" si="6"/>
        <v>1862991.796489594</v>
      </c>
      <c r="N11" s="11">
        <f t="shared" si="6"/>
        <v>1896580.3378302585</v>
      </c>
      <c r="O11" s="11">
        <f t="shared" si="6"/>
        <v>1932602.8211471608</v>
      </c>
      <c r="P11" s="11">
        <f t="shared" si="6"/>
        <v>1923410.5849651406</v>
      </c>
      <c r="Q11" s="11">
        <f t="shared" si="6"/>
        <v>1889751.7907691102</v>
      </c>
      <c r="R11" s="11">
        <f t="shared" si="6"/>
        <v>1868610.0125723039</v>
      </c>
      <c r="S11" s="11">
        <f t="shared" si="6"/>
        <v>1851547.2072964148</v>
      </c>
      <c r="T11" s="11">
        <f t="shared" si="6"/>
        <v>1839104.9872291763</v>
      </c>
      <c r="U11" s="11">
        <f t="shared" si="6"/>
        <v>1809668.7209276545</v>
      </c>
      <c r="V11" s="11">
        <f t="shared" si="6"/>
        <v>1792774.3509271967</v>
      </c>
      <c r="W11" s="11">
        <f t="shared" si="6"/>
        <v>1764043.6912633809</v>
      </c>
      <c r="X11" s="11">
        <f t="shared" si="6"/>
        <v>1747410.1379680054</v>
      </c>
      <c r="Y11" s="11">
        <f t="shared" si="6"/>
        <v>1743652.9258911256</v>
      </c>
      <c r="Z11" s="11">
        <f t="shared" si="6"/>
        <v>1725854.4438679034</v>
      </c>
      <c r="AA11" s="11">
        <f t="shared" si="6"/>
        <v>1702470.7490799469</v>
      </c>
      <c r="AB11" s="11">
        <f t="shared" si="6"/>
        <v>1698016.3842655546</v>
      </c>
      <c r="AC11" s="11">
        <f t="shared" si="6"/>
        <v>1691362.4734320058</v>
      </c>
      <c r="AD11" s="11">
        <f t="shared" si="6"/>
        <v>1661398.6529577358</v>
      </c>
      <c r="AE11" s="11">
        <f t="shared" si="6"/>
        <v>1631488.3837097667</v>
      </c>
      <c r="AF11" s="11">
        <f t="shared" si="6"/>
        <v>1615498.4813142284</v>
      </c>
      <c r="AG11" s="11">
        <f t="shared" si="6"/>
        <v>1598300.131605726</v>
      </c>
      <c r="AH11" s="11">
        <f t="shared" si="6"/>
        <v>1569432.0201318662</v>
      </c>
      <c r="AI11" s="11">
        <f t="shared" si="6"/>
        <v>1545947.7682321365</v>
      </c>
      <c r="AJ11" s="11">
        <f t="shared" si="6"/>
        <v>1535774.5857270616</v>
      </c>
      <c r="AK11" s="11">
        <f t="shared" si="6"/>
        <v>1530169.0044622114</v>
      </c>
      <c r="AL11" s="11">
        <f t="shared" si="6"/>
        <v>1498871.7134206248</v>
      </c>
      <c r="AM11" s="11">
        <f t="shared" si="6"/>
        <v>1467872.3535951129</v>
      </c>
      <c r="AN11" s="11">
        <f t="shared" si="6"/>
        <v>1420770.5687235817</v>
      </c>
      <c r="AO11" s="11">
        <f t="shared" si="6"/>
        <v>1400753.9915020783</v>
      </c>
      <c r="AP11" s="11">
        <f t="shared" si="6"/>
        <v>1376957.2526427943</v>
      </c>
      <c r="AQ11" s="11">
        <f t="shared" si="6"/>
        <v>1321681.6907532357</v>
      </c>
      <c r="AR11" s="11">
        <f t="shared" si="6"/>
        <v>1272343.0148161172</v>
      </c>
      <c r="AS11" s="11">
        <f t="shared" si="6"/>
        <v>1216969.2826472879</v>
      </c>
      <c r="AT11" s="11">
        <f t="shared" si="6"/>
        <v>1163637.9517490719</v>
      </c>
      <c r="AU11" s="11">
        <f t="shared" si="6"/>
        <v>1145717.4286371195</v>
      </c>
      <c r="AV11" s="11">
        <f t="shared" si="6"/>
        <v>1099128.4919756693</v>
      </c>
      <c r="AW11" s="11">
        <f t="shared" si="6"/>
        <v>1083753.0521971118</v>
      </c>
      <c r="AX11" s="11">
        <f t="shared" si="6"/>
        <v>1072722.0089064804</v>
      </c>
      <c r="AY11" s="11">
        <f t="shared" si="6"/>
        <v>1035744.1186395205</v>
      </c>
      <c r="AZ11" s="11">
        <f t="shared" si="6"/>
        <v>1041802.8335350116</v>
      </c>
      <c r="BA11" s="11">
        <f t="shared" si="6"/>
        <v>1039287.6092701643</v>
      </c>
      <c r="BB11" s="11">
        <f t="shared" si="6"/>
        <v>1007459.7001514577</v>
      </c>
      <c r="BC11" s="11">
        <f t="shared" si="6"/>
        <v>960870.76349000749</v>
      </c>
      <c r="BD11" s="11">
        <f t="shared" si="6"/>
        <v>945495.32371144986</v>
      </c>
      <c r="BE11" s="11">
        <f t="shared" si="6"/>
        <v>934464.2804208186</v>
      </c>
      <c r="BF11" s="11">
        <f t="shared" si="6"/>
        <v>897486.39015385869</v>
      </c>
      <c r="BG11" s="11">
        <f t="shared" si="6"/>
        <v>903545.10504934983</v>
      </c>
      <c r="BH11" s="11">
        <f t="shared" si="6"/>
        <v>901029.88078450249</v>
      </c>
      <c r="BI11" s="11">
        <f t="shared" si="6"/>
        <v>869201.97166579589</v>
      </c>
      <c r="BJ11" s="11">
        <f t="shared" si="6"/>
        <v>852508.8527560957</v>
      </c>
      <c r="BK11" s="11">
        <f t="shared" si="6"/>
        <v>835407.37102560198</v>
      </c>
      <c r="BL11" s="11">
        <f t="shared" si="6"/>
        <v>824153.08099644608</v>
      </c>
      <c r="BM11" s="11">
        <f t="shared" si="6"/>
        <v>810451.49664105149</v>
      </c>
      <c r="BN11" s="11">
        <f t="shared" si="6"/>
        <v>796040.03798171598</v>
      </c>
      <c r="BO11" s="11">
        <f t="shared" si="6"/>
        <v>784062.52129861829</v>
      </c>
      <c r="BP11" s="11">
        <f t="shared" ref="BP11:CU11" si="7">+SUM(BP9:BP10)</f>
        <v>774870.28511659801</v>
      </c>
      <c r="BQ11" s="11">
        <f t="shared" si="7"/>
        <v>741211.49092056765</v>
      </c>
      <c r="BR11" s="11">
        <f t="shared" si="7"/>
        <v>720069.71272376145</v>
      </c>
      <c r="BS11" s="11">
        <f t="shared" si="7"/>
        <v>703006.90744787245</v>
      </c>
      <c r="BT11" s="11">
        <f t="shared" si="7"/>
        <v>690564.6873806339</v>
      </c>
      <c r="BU11" s="11">
        <f t="shared" si="7"/>
        <v>661128.4210791121</v>
      </c>
      <c r="BV11" s="11">
        <f t="shared" si="7"/>
        <v>644234.05107865424</v>
      </c>
      <c r="BW11" s="11">
        <f t="shared" si="7"/>
        <v>615503.39141483838</v>
      </c>
      <c r="BX11" s="11">
        <f t="shared" si="7"/>
        <v>598869.83811946283</v>
      </c>
      <c r="BY11" s="11">
        <f t="shared" si="7"/>
        <v>595112.62604258303</v>
      </c>
      <c r="BZ11" s="11">
        <f t="shared" si="7"/>
        <v>577314.14401936089</v>
      </c>
      <c r="CA11" s="11">
        <f t="shared" si="7"/>
        <v>553930.44923140423</v>
      </c>
      <c r="CB11" s="11">
        <f t="shared" si="7"/>
        <v>549476.08441701194</v>
      </c>
      <c r="CC11" s="11">
        <f t="shared" si="7"/>
        <v>542822.17358346307</v>
      </c>
      <c r="CD11" s="11">
        <f t="shared" si="7"/>
        <v>512858.35310919309</v>
      </c>
      <c r="CE11" s="11">
        <f t="shared" si="7"/>
        <v>482948.08386122395</v>
      </c>
      <c r="CF11" s="11">
        <f t="shared" si="7"/>
        <v>466958.18146568578</v>
      </c>
      <c r="CG11" s="11">
        <f t="shared" si="7"/>
        <v>449759.83175718342</v>
      </c>
      <c r="CH11" s="11">
        <f t="shared" si="7"/>
        <v>420891.72028332367</v>
      </c>
      <c r="CI11" s="11">
        <f t="shared" si="7"/>
        <v>397407.46838359383</v>
      </c>
      <c r="CJ11" s="11">
        <f t="shared" si="7"/>
        <v>387234.28587851883</v>
      </c>
      <c r="CK11" s="11">
        <f t="shared" si="7"/>
        <v>381628.70461366861</v>
      </c>
      <c r="CL11" s="11">
        <f t="shared" si="7"/>
        <v>350331.41357208195</v>
      </c>
      <c r="CM11" s="11">
        <f t="shared" si="7"/>
        <v>356784.38642400812</v>
      </c>
      <c r="CN11" s="11">
        <f t="shared" si="7"/>
        <v>338894.37408154015</v>
      </c>
      <c r="CO11" s="11">
        <f t="shared" si="7"/>
        <v>462594.13200768293</v>
      </c>
      <c r="CP11" s="11">
        <f t="shared" si="7"/>
        <v>438797.3931483989</v>
      </c>
      <c r="CQ11" s="11">
        <f t="shared" si="7"/>
        <v>383521.83125884034</v>
      </c>
      <c r="CR11" s="11">
        <f t="shared" si="7"/>
        <v>482314.69540023291</v>
      </c>
      <c r="CS11" s="11">
        <f t="shared" si="7"/>
        <v>440658.32345388143</v>
      </c>
      <c r="CT11" s="11">
        <f t="shared" si="7"/>
        <v>478911.06211476057</v>
      </c>
      <c r="CU11" s="11">
        <f t="shared" si="7"/>
        <v>502067.46227734315</v>
      </c>
    </row>
    <row r="12" spans="1:99" s="15" customFormat="1" outlineLevel="1" x14ac:dyDescent="0.25">
      <c r="A12" s="18" t="s">
        <v>101</v>
      </c>
      <c r="B12" s="36"/>
      <c r="C12" s="39">
        <v>3</v>
      </c>
      <c r="D12" s="39">
        <v>6</v>
      </c>
      <c r="E12" s="39">
        <v>6</v>
      </c>
      <c r="F12" s="39">
        <v>0</v>
      </c>
      <c r="G12" s="39">
        <v>3</v>
      </c>
      <c r="H12" s="39">
        <v>4</v>
      </c>
      <c r="I12" s="39">
        <v>0</v>
      </c>
      <c r="J12" s="39">
        <v>2</v>
      </c>
      <c r="K12" s="39">
        <v>2</v>
      </c>
      <c r="L12" s="39">
        <v>2</v>
      </c>
      <c r="M12" s="39">
        <v>2</v>
      </c>
      <c r="N12" s="39">
        <v>2</v>
      </c>
      <c r="O12" s="39">
        <v>2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</row>
    <row r="13" spans="1:99" s="15" customFormat="1" outlineLevel="1" x14ac:dyDescent="0.25">
      <c r="A13" s="18" t="s">
        <v>20</v>
      </c>
      <c r="C13" s="25">
        <f>+C12*Parámetros!$B$9</f>
        <v>72000</v>
      </c>
      <c r="D13" s="25">
        <f>+D12*Parámetros!$B$9</f>
        <v>144000</v>
      </c>
      <c r="E13" s="25">
        <f>+E12*Parámetros!$B$9</f>
        <v>144000</v>
      </c>
      <c r="F13" s="25">
        <f>+F12*Parámetros!$B$9</f>
        <v>0</v>
      </c>
      <c r="G13" s="25">
        <f>+G12*Parámetros!$B$9</f>
        <v>72000</v>
      </c>
      <c r="H13" s="25">
        <f>+H12*Parámetros!$B$9</f>
        <v>96000</v>
      </c>
      <c r="I13" s="25">
        <f>+I12*Parámetros!$B$9</f>
        <v>0</v>
      </c>
      <c r="J13" s="25">
        <f>+J12*Parámetros!$B$9</f>
        <v>48000</v>
      </c>
      <c r="K13" s="25">
        <f>+K12*Parámetros!$B$9</f>
        <v>48000</v>
      </c>
      <c r="L13" s="25">
        <f>+L12*Parámetros!$B$9</f>
        <v>48000</v>
      </c>
      <c r="M13" s="25">
        <f>+M12*Parámetros!$B$9</f>
        <v>48000</v>
      </c>
      <c r="N13" s="25">
        <f>+N12*Parámetros!$B$9</f>
        <v>48000</v>
      </c>
      <c r="O13" s="25">
        <f>+O12*Parámetros!$B$9</f>
        <v>48000</v>
      </c>
      <c r="P13" s="25">
        <f>+MAX(0,O8-O9)</f>
        <v>0</v>
      </c>
      <c r="Q13" s="25">
        <f t="shared" ref="Q13:CB13" si="8">+MAX(0,P8-P9)</f>
        <v>0</v>
      </c>
      <c r="R13" s="25">
        <f t="shared" si="8"/>
        <v>0</v>
      </c>
      <c r="S13" s="25">
        <f t="shared" si="8"/>
        <v>0</v>
      </c>
      <c r="T13" s="25">
        <f t="shared" si="8"/>
        <v>0</v>
      </c>
      <c r="U13" s="25">
        <f t="shared" si="8"/>
        <v>0</v>
      </c>
      <c r="V13" s="25">
        <f t="shared" si="8"/>
        <v>0</v>
      </c>
      <c r="W13" s="25">
        <f t="shared" si="8"/>
        <v>0</v>
      </c>
      <c r="X13" s="25">
        <f t="shared" si="8"/>
        <v>0</v>
      </c>
      <c r="Y13" s="25">
        <f t="shared" si="8"/>
        <v>0</v>
      </c>
      <c r="Z13" s="25">
        <f t="shared" si="8"/>
        <v>0</v>
      </c>
      <c r="AA13" s="25">
        <f t="shared" si="8"/>
        <v>0</v>
      </c>
      <c r="AB13" s="25">
        <f t="shared" si="8"/>
        <v>0</v>
      </c>
      <c r="AC13" s="25">
        <f t="shared" si="8"/>
        <v>0</v>
      </c>
      <c r="AD13" s="25">
        <f t="shared" si="8"/>
        <v>0</v>
      </c>
      <c r="AE13" s="25">
        <f t="shared" si="8"/>
        <v>0</v>
      </c>
      <c r="AF13" s="25">
        <f t="shared" si="8"/>
        <v>0</v>
      </c>
      <c r="AG13" s="25">
        <f t="shared" si="8"/>
        <v>0</v>
      </c>
      <c r="AH13" s="25">
        <f t="shared" si="8"/>
        <v>0</v>
      </c>
      <c r="AI13" s="25">
        <f t="shared" si="8"/>
        <v>0</v>
      </c>
      <c r="AJ13" s="25">
        <f t="shared" si="8"/>
        <v>0</v>
      </c>
      <c r="AK13" s="25">
        <f t="shared" si="8"/>
        <v>0</v>
      </c>
      <c r="AL13" s="25">
        <f t="shared" si="8"/>
        <v>0</v>
      </c>
      <c r="AM13" s="25">
        <f t="shared" si="8"/>
        <v>0</v>
      </c>
      <c r="AN13" s="25">
        <f t="shared" si="8"/>
        <v>0</v>
      </c>
      <c r="AO13" s="25">
        <f t="shared" si="8"/>
        <v>0</v>
      </c>
      <c r="AP13" s="25">
        <f t="shared" si="8"/>
        <v>0</v>
      </c>
      <c r="AQ13" s="25">
        <f t="shared" si="8"/>
        <v>0</v>
      </c>
      <c r="AR13" s="25">
        <f t="shared" si="8"/>
        <v>0</v>
      </c>
      <c r="AS13" s="25">
        <f t="shared" si="8"/>
        <v>0</v>
      </c>
      <c r="AT13" s="25">
        <f>+MAX(0,AS8-AS9)</f>
        <v>0</v>
      </c>
      <c r="AU13" s="25">
        <f t="shared" si="8"/>
        <v>0</v>
      </c>
      <c r="AV13" s="25">
        <f t="shared" si="8"/>
        <v>0</v>
      </c>
      <c r="AW13" s="25">
        <f t="shared" si="8"/>
        <v>0</v>
      </c>
      <c r="AX13" s="25">
        <f t="shared" si="8"/>
        <v>0</v>
      </c>
      <c r="AY13" s="25">
        <f t="shared" si="8"/>
        <v>0</v>
      </c>
      <c r="AZ13" s="25">
        <f t="shared" si="8"/>
        <v>0</v>
      </c>
      <c r="BA13" s="25">
        <f t="shared" si="8"/>
        <v>0</v>
      </c>
      <c r="BB13" s="25">
        <f t="shared" si="8"/>
        <v>0</v>
      </c>
      <c r="BC13" s="25">
        <f t="shared" si="8"/>
        <v>0</v>
      </c>
      <c r="BD13" s="25">
        <f t="shared" si="8"/>
        <v>0</v>
      </c>
      <c r="BE13" s="25">
        <f t="shared" si="8"/>
        <v>0</v>
      </c>
      <c r="BF13" s="25">
        <f t="shared" si="8"/>
        <v>0</v>
      </c>
      <c r="BG13" s="25">
        <f t="shared" si="8"/>
        <v>0</v>
      </c>
      <c r="BH13" s="25">
        <f t="shared" si="8"/>
        <v>0</v>
      </c>
      <c r="BI13" s="25">
        <f t="shared" si="8"/>
        <v>0</v>
      </c>
      <c r="BJ13" s="25">
        <f t="shared" si="8"/>
        <v>0</v>
      </c>
      <c r="BK13" s="25">
        <f t="shared" si="8"/>
        <v>0</v>
      </c>
      <c r="BL13" s="25">
        <f t="shared" si="8"/>
        <v>0</v>
      </c>
      <c r="BM13" s="25">
        <f t="shared" si="8"/>
        <v>0</v>
      </c>
      <c r="BN13" s="25">
        <f t="shared" si="8"/>
        <v>0</v>
      </c>
      <c r="BO13" s="25">
        <f t="shared" si="8"/>
        <v>0</v>
      </c>
      <c r="BP13" s="25">
        <f t="shared" si="8"/>
        <v>0</v>
      </c>
      <c r="BQ13" s="25">
        <f t="shared" si="8"/>
        <v>0</v>
      </c>
      <c r="BR13" s="25">
        <f t="shared" si="8"/>
        <v>0</v>
      </c>
      <c r="BS13" s="25">
        <f t="shared" si="8"/>
        <v>0</v>
      </c>
      <c r="BT13" s="25">
        <f t="shared" si="8"/>
        <v>0</v>
      </c>
      <c r="BU13" s="25">
        <f t="shared" si="8"/>
        <v>0</v>
      </c>
      <c r="BV13" s="25">
        <f t="shared" si="8"/>
        <v>0</v>
      </c>
      <c r="BW13" s="25">
        <f t="shared" si="8"/>
        <v>0</v>
      </c>
      <c r="BX13" s="25">
        <f t="shared" si="8"/>
        <v>0</v>
      </c>
      <c r="BY13" s="25">
        <f t="shared" si="8"/>
        <v>0</v>
      </c>
      <c r="BZ13" s="25">
        <f t="shared" si="8"/>
        <v>0</v>
      </c>
      <c r="CA13" s="25">
        <f t="shared" si="8"/>
        <v>0</v>
      </c>
      <c r="CB13" s="25">
        <f t="shared" si="8"/>
        <v>0</v>
      </c>
      <c r="CC13" s="25">
        <f t="shared" ref="CC13:CU13" si="9">+MAX(0,CB8-CB9)</f>
        <v>0</v>
      </c>
      <c r="CD13" s="25">
        <f t="shared" si="9"/>
        <v>0</v>
      </c>
      <c r="CE13" s="25">
        <f t="shared" si="9"/>
        <v>0</v>
      </c>
      <c r="CF13" s="25">
        <f t="shared" si="9"/>
        <v>0</v>
      </c>
      <c r="CG13" s="25">
        <f t="shared" si="9"/>
        <v>0</v>
      </c>
      <c r="CH13" s="25">
        <f t="shared" si="9"/>
        <v>0</v>
      </c>
      <c r="CI13" s="25">
        <f t="shared" si="9"/>
        <v>0</v>
      </c>
      <c r="CJ13" s="25">
        <f t="shared" si="9"/>
        <v>0</v>
      </c>
      <c r="CK13" s="25">
        <f t="shared" si="9"/>
        <v>0</v>
      </c>
      <c r="CL13" s="25">
        <f t="shared" si="9"/>
        <v>0</v>
      </c>
      <c r="CM13" s="25">
        <f t="shared" si="9"/>
        <v>37452.33267743804</v>
      </c>
      <c r="CN13" s="25">
        <f t="shared" si="9"/>
        <v>29211.772529063106</v>
      </c>
      <c r="CO13" s="25">
        <f t="shared" si="9"/>
        <v>143716.33514764626</v>
      </c>
      <c r="CP13" s="25">
        <f t="shared" si="9"/>
        <v>0</v>
      </c>
      <c r="CQ13" s="25">
        <f t="shared" si="9"/>
        <v>0</v>
      </c>
      <c r="CR13" s="25">
        <f t="shared" si="9"/>
        <v>148131.54007851105</v>
      </c>
      <c r="CS13" s="25">
        <f t="shared" si="9"/>
        <v>13717.360222477932</v>
      </c>
      <c r="CT13" s="25">
        <f t="shared" si="9"/>
        <v>91584.069559095078</v>
      </c>
      <c r="CU13" s="25">
        <f t="shared" si="9"/>
        <v>41076.923274535045</v>
      </c>
    </row>
    <row r="14" spans="1:99" s="15" customFormat="1" outlineLevel="1" x14ac:dyDescent="0.25">
      <c r="A14" s="18" t="s">
        <v>19</v>
      </c>
      <c r="C14" s="25">
        <v>345000</v>
      </c>
      <c r="D14" s="25">
        <v>345000</v>
      </c>
      <c r="E14" s="25">
        <v>345000</v>
      </c>
      <c r="F14" s="25">
        <v>345000</v>
      </c>
      <c r="G14" s="25">
        <v>345000</v>
      </c>
      <c r="H14" s="25">
        <v>345000</v>
      </c>
      <c r="I14" s="25">
        <v>345000</v>
      </c>
      <c r="J14" s="25">
        <v>345000</v>
      </c>
      <c r="K14" s="25">
        <v>345000</v>
      </c>
      <c r="L14" s="25">
        <v>345000</v>
      </c>
      <c r="M14" s="25">
        <v>345000</v>
      </c>
      <c r="N14" s="25">
        <v>345000</v>
      </c>
      <c r="O14" s="25">
        <v>345000</v>
      </c>
      <c r="P14" s="25">
        <v>345000</v>
      </c>
      <c r="Q14" s="25">
        <v>345000</v>
      </c>
      <c r="R14" s="25">
        <v>345000</v>
      </c>
      <c r="S14" s="25">
        <v>345000</v>
      </c>
      <c r="T14" s="25">
        <v>345000</v>
      </c>
      <c r="U14" s="25">
        <v>345000</v>
      </c>
      <c r="V14" s="25">
        <v>345000</v>
      </c>
      <c r="W14" s="25">
        <v>345000</v>
      </c>
      <c r="X14" s="25">
        <v>345000</v>
      </c>
      <c r="Y14" s="25">
        <v>345000</v>
      </c>
      <c r="Z14" s="25">
        <v>345000</v>
      </c>
      <c r="AA14" s="25">
        <v>345000</v>
      </c>
      <c r="AB14" s="25">
        <v>345000</v>
      </c>
      <c r="AC14" s="25">
        <v>345000</v>
      </c>
      <c r="AD14" s="25">
        <v>345000</v>
      </c>
      <c r="AE14" s="25">
        <v>345000</v>
      </c>
      <c r="AF14" s="25">
        <v>345000</v>
      </c>
      <c r="AG14" s="25">
        <v>345000</v>
      </c>
      <c r="AH14" s="25">
        <v>345000</v>
      </c>
      <c r="AI14" s="25">
        <v>345000</v>
      </c>
      <c r="AJ14" s="25">
        <v>345000</v>
      </c>
      <c r="AK14" s="25">
        <v>345000</v>
      </c>
      <c r="AL14" s="25">
        <v>345000</v>
      </c>
      <c r="AM14" s="25">
        <v>345000</v>
      </c>
      <c r="AN14" s="25">
        <v>345000</v>
      </c>
      <c r="AO14" s="25">
        <v>345000</v>
      </c>
      <c r="AP14" s="25">
        <v>345000</v>
      </c>
      <c r="AQ14" s="25">
        <v>345000</v>
      </c>
      <c r="AR14" s="25">
        <v>345000</v>
      </c>
      <c r="AS14" s="25">
        <v>345000</v>
      </c>
      <c r="AT14" s="25">
        <v>345000</v>
      </c>
      <c r="AU14" s="25">
        <v>345000</v>
      </c>
      <c r="AV14" s="25">
        <v>345000</v>
      </c>
      <c r="AW14" s="25">
        <v>345000</v>
      </c>
      <c r="AX14" s="25">
        <v>345000</v>
      </c>
      <c r="AY14" s="25">
        <v>345000</v>
      </c>
      <c r="AZ14" s="25">
        <v>345000</v>
      </c>
      <c r="BA14" s="25">
        <v>345000</v>
      </c>
      <c r="BB14" s="25">
        <v>345000</v>
      </c>
      <c r="BC14" s="25">
        <v>345000</v>
      </c>
      <c r="BD14" s="25">
        <v>345000</v>
      </c>
      <c r="BE14" s="25">
        <v>345000</v>
      </c>
      <c r="BF14" s="25">
        <v>345000</v>
      </c>
      <c r="BG14" s="25">
        <v>345000</v>
      </c>
      <c r="BH14" s="25">
        <v>345000</v>
      </c>
      <c r="BI14" s="25">
        <v>345000</v>
      </c>
      <c r="BJ14" s="25">
        <v>345000</v>
      </c>
      <c r="BK14" s="25">
        <v>345000</v>
      </c>
      <c r="BL14" s="25">
        <v>345000</v>
      </c>
      <c r="BM14" s="25">
        <v>345000</v>
      </c>
      <c r="BN14" s="25">
        <v>345000</v>
      </c>
      <c r="BO14" s="25">
        <v>345000</v>
      </c>
      <c r="BP14" s="25">
        <v>345000</v>
      </c>
      <c r="BQ14" s="25">
        <v>345000</v>
      </c>
      <c r="BR14" s="25">
        <v>345000</v>
      </c>
      <c r="BS14" s="25">
        <v>345000</v>
      </c>
      <c r="BT14" s="25">
        <v>345000</v>
      </c>
      <c r="BU14" s="25">
        <v>345000</v>
      </c>
      <c r="BV14" s="25">
        <v>345000</v>
      </c>
      <c r="BW14" s="25">
        <v>345000</v>
      </c>
      <c r="BX14" s="25">
        <v>345000</v>
      </c>
      <c r="BY14" s="25">
        <v>345000</v>
      </c>
      <c r="BZ14" s="25">
        <v>345000</v>
      </c>
      <c r="CA14" s="25">
        <v>345000</v>
      </c>
      <c r="CB14" s="25">
        <v>345000</v>
      </c>
      <c r="CC14" s="25">
        <v>345000</v>
      </c>
      <c r="CD14" s="25">
        <v>345000</v>
      </c>
      <c r="CE14" s="25">
        <v>345000</v>
      </c>
      <c r="CF14" s="25">
        <v>345000</v>
      </c>
      <c r="CG14" s="25">
        <v>345000</v>
      </c>
      <c r="CH14" s="25">
        <v>345000</v>
      </c>
      <c r="CI14" s="25">
        <v>345000</v>
      </c>
      <c r="CJ14" s="25">
        <v>345000</v>
      </c>
      <c r="CK14" s="25">
        <v>345000</v>
      </c>
      <c r="CL14" s="25">
        <v>345000</v>
      </c>
      <c r="CM14" s="25">
        <v>345000</v>
      </c>
      <c r="CN14" s="25">
        <v>345000</v>
      </c>
      <c r="CO14" s="25">
        <v>345000</v>
      </c>
      <c r="CP14" s="25">
        <v>345000</v>
      </c>
      <c r="CQ14" s="25">
        <v>345000</v>
      </c>
      <c r="CR14" s="25">
        <v>345000</v>
      </c>
      <c r="CS14" s="25">
        <v>345000</v>
      </c>
      <c r="CT14" s="25">
        <v>345000</v>
      </c>
      <c r="CU14" s="25">
        <v>345000</v>
      </c>
    </row>
    <row r="15" spans="1:99" s="15" customFormat="1" outlineLevel="1" x14ac:dyDescent="0.25">
      <c r="A15" s="18" t="s">
        <v>103</v>
      </c>
      <c r="C15" s="13">
        <f>+(C5*C25)+(C6*C26)</f>
        <v>1910078353.2342148</v>
      </c>
      <c r="D15" s="13">
        <f t="shared" ref="D15:BO15" si="10">+(D5*D25)+(D6*D26)</f>
        <v>1713971100.2571473</v>
      </c>
      <c r="E15" s="13">
        <f t="shared" si="10"/>
        <v>1703486233.3871582</v>
      </c>
      <c r="F15" s="13">
        <f t="shared" si="10"/>
        <v>1831099094.2353394</v>
      </c>
      <c r="G15" s="13">
        <f t="shared" si="10"/>
        <v>1609997785.5819464</v>
      </c>
      <c r="H15" s="13">
        <f t="shared" si="10"/>
        <v>1649551222.379364</v>
      </c>
      <c r="I15" s="13">
        <f t="shared" si="10"/>
        <v>1806263940.7575388</v>
      </c>
      <c r="J15" s="13">
        <f t="shared" si="10"/>
        <v>1724052670.4891262</v>
      </c>
      <c r="K15" s="13">
        <f t="shared" si="10"/>
        <v>1727803579.6111677</v>
      </c>
      <c r="L15" s="13">
        <f t="shared" si="10"/>
        <v>1695856524.6653261</v>
      </c>
      <c r="M15" s="13">
        <f t="shared" si="10"/>
        <v>1709182856.7452056</v>
      </c>
      <c r="N15" s="13">
        <f t="shared" si="10"/>
        <v>1711682770.6062946</v>
      </c>
      <c r="O15" s="13">
        <f t="shared" si="10"/>
        <v>1699625863.459352</v>
      </c>
      <c r="P15" s="13">
        <f t="shared" si="10"/>
        <v>1685107506.8435836</v>
      </c>
      <c r="Q15" s="13">
        <f t="shared" si="10"/>
        <v>1809266868.9407554</v>
      </c>
      <c r="R15" s="13">
        <f t="shared" si="10"/>
        <v>1745682561.5028887</v>
      </c>
      <c r="S15" s="13">
        <f t="shared" si="10"/>
        <v>1725193273.9144194</v>
      </c>
      <c r="T15" s="13">
        <f t="shared" si="10"/>
        <v>1701687061.9307549</v>
      </c>
      <c r="U15" s="13">
        <f t="shared" si="10"/>
        <v>1787799061.662642</v>
      </c>
      <c r="V15" s="13">
        <f t="shared" si="10"/>
        <v>1724248026.8123126</v>
      </c>
      <c r="W15" s="13">
        <f t="shared" si="10"/>
        <v>1784210386.8531108</v>
      </c>
      <c r="X15" s="13">
        <f t="shared" si="10"/>
        <v>1722939825.4674497</v>
      </c>
      <c r="Y15" s="13">
        <f t="shared" si="10"/>
        <v>1657779693.096915</v>
      </c>
      <c r="Z15" s="13">
        <f t="shared" si="10"/>
        <v>1728843359.2392979</v>
      </c>
      <c r="AA15" s="13">
        <f t="shared" si="10"/>
        <v>1757129294.0514097</v>
      </c>
      <c r="AB15" s="13">
        <f t="shared" si="10"/>
        <v>1661295411.3052254</v>
      </c>
      <c r="AC15" s="13">
        <f t="shared" si="10"/>
        <v>1672436469.1546581</v>
      </c>
      <c r="AD15" s="13">
        <f t="shared" si="10"/>
        <v>1790432487.2678342</v>
      </c>
      <c r="AE15" s="13">
        <f t="shared" si="10"/>
        <v>1790164761.2171655</v>
      </c>
      <c r="AF15" s="13">
        <f t="shared" si="10"/>
        <v>1719693904.8984051</v>
      </c>
      <c r="AG15" s="13">
        <f t="shared" si="10"/>
        <v>1725813138.9188194</v>
      </c>
      <c r="AH15" s="13">
        <f t="shared" si="10"/>
        <v>1784887142.4673364</v>
      </c>
      <c r="AI15" s="13">
        <f t="shared" si="10"/>
        <v>1757633613.0442562</v>
      </c>
      <c r="AJ15" s="13">
        <f t="shared" si="10"/>
        <v>1690248939.5242212</v>
      </c>
      <c r="AK15" s="13">
        <f t="shared" si="10"/>
        <v>1667127075.3613312</v>
      </c>
      <c r="AL15" s="13">
        <f t="shared" si="10"/>
        <v>1797184653.7039099</v>
      </c>
      <c r="AM15" s="13">
        <f t="shared" si="10"/>
        <v>1795676707.3033633</v>
      </c>
      <c r="AN15" s="13">
        <f t="shared" si="10"/>
        <v>1877191069.1463883</v>
      </c>
      <c r="AO15" s="13">
        <f t="shared" si="10"/>
        <v>1740079032.9482846</v>
      </c>
      <c r="AP15" s="13">
        <f t="shared" si="10"/>
        <v>1759215069.3404315</v>
      </c>
      <c r="AQ15" s="13">
        <f t="shared" si="10"/>
        <v>1918568903.6697087</v>
      </c>
      <c r="AR15" s="13">
        <f t="shared" si="10"/>
        <v>1888514834.0682507</v>
      </c>
      <c r="AS15" s="13">
        <f t="shared" si="10"/>
        <v>1919065852.3078134</v>
      </c>
      <c r="AT15" s="13">
        <f t="shared" si="10"/>
        <v>1908726673.5052638</v>
      </c>
      <c r="AU15" s="13">
        <f t="shared" si="10"/>
        <v>1729468228.4535837</v>
      </c>
      <c r="AV15" s="13">
        <f t="shared" si="10"/>
        <v>1874594974.0706642</v>
      </c>
      <c r="AW15" s="13">
        <f t="shared" si="10"/>
        <v>1716584369.0432711</v>
      </c>
      <c r="AX15" s="13">
        <f t="shared" si="10"/>
        <v>1694591927.8248138</v>
      </c>
      <c r="AY15" s="13">
        <f t="shared" si="10"/>
        <v>1825941434.769927</v>
      </c>
      <c r="AZ15" s="13">
        <f t="shared" si="10"/>
        <v>1608079251.2583857</v>
      </c>
      <c r="BA15" s="13">
        <f t="shared" si="10"/>
        <v>1651482702.5424032</v>
      </c>
      <c r="BB15" s="13">
        <f t="shared" si="10"/>
        <v>1799870924.5887244</v>
      </c>
      <c r="BC15" s="13">
        <f t="shared" si="10"/>
        <v>1874594980.6715083</v>
      </c>
      <c r="BD15" s="13">
        <f t="shared" si="10"/>
        <v>1716584364.2576594</v>
      </c>
      <c r="BE15" s="13">
        <f t="shared" si="10"/>
        <v>1694591931.2943823</v>
      </c>
      <c r="BF15" s="13">
        <f t="shared" si="10"/>
        <v>1825941432.2544899</v>
      </c>
      <c r="BG15" s="13">
        <f t="shared" si="10"/>
        <v>1608079253.0820777</v>
      </c>
      <c r="BH15" s="13">
        <f t="shared" si="10"/>
        <v>1651482701.2202263</v>
      </c>
      <c r="BI15" s="13">
        <f t="shared" si="10"/>
        <v>1799870925.5473027</v>
      </c>
      <c r="BJ15" s="13">
        <f t="shared" si="10"/>
        <v>1723254789.6592748</v>
      </c>
      <c r="BK15" s="13">
        <f t="shared" si="10"/>
        <v>1725322025.6500924</v>
      </c>
      <c r="BL15" s="13">
        <f t="shared" si="10"/>
        <v>1695722062.3801355</v>
      </c>
      <c r="BM15" s="13">
        <f t="shared" si="10"/>
        <v>1708110885.2571459</v>
      </c>
      <c r="BN15" s="13">
        <f t="shared" si="10"/>
        <v>1711704448.4722703</v>
      </c>
      <c r="BO15" s="13">
        <f t="shared" si="10"/>
        <v>1699383218.6594403</v>
      </c>
      <c r="BP15" s="13">
        <f t="shared" ref="BP15:CU15" si="11">+(BP5*BP25)+(BP6*BP26)</f>
        <v>1685283424.3235195</v>
      </c>
      <c r="BQ15" s="13">
        <f t="shared" si="11"/>
        <v>1809139328.7678022</v>
      </c>
      <c r="BR15" s="13">
        <f t="shared" si="11"/>
        <v>1745775028.1282799</v>
      </c>
      <c r="BS15" s="13">
        <f t="shared" si="11"/>
        <v>1725126235.6110106</v>
      </c>
      <c r="BT15" s="13">
        <f t="shared" si="11"/>
        <v>1701735664.7007263</v>
      </c>
      <c r="BU15" s="13">
        <f t="shared" si="11"/>
        <v>1787763824.6544127</v>
      </c>
      <c r="BV15" s="13">
        <f t="shared" si="11"/>
        <v>1724273573.6432791</v>
      </c>
      <c r="BW15" s="13">
        <f t="shared" si="11"/>
        <v>1784191865.4006608</v>
      </c>
      <c r="BX15" s="13">
        <f t="shared" si="11"/>
        <v>1722953253.5204761</v>
      </c>
      <c r="BY15" s="13">
        <f t="shared" si="11"/>
        <v>1657769957.758471</v>
      </c>
      <c r="BZ15" s="13">
        <f t="shared" si="11"/>
        <v>1728850417.3596702</v>
      </c>
      <c r="CA15" s="13">
        <f t="shared" si="11"/>
        <v>1757124176.91414</v>
      </c>
      <c r="CB15" s="13">
        <f t="shared" si="11"/>
        <v>1661299121.2297459</v>
      </c>
      <c r="CC15" s="13">
        <f t="shared" si="11"/>
        <v>1672433779.4593809</v>
      </c>
      <c r="CD15" s="13">
        <f t="shared" si="11"/>
        <v>1790434437.29691</v>
      </c>
      <c r="CE15" s="13">
        <f t="shared" si="11"/>
        <v>1790163347.4460857</v>
      </c>
      <c r="CF15" s="13">
        <f t="shared" si="11"/>
        <v>1719694929.8824384</v>
      </c>
      <c r="CG15" s="13">
        <f t="shared" si="11"/>
        <v>1725812395.8053954</v>
      </c>
      <c r="CH15" s="13">
        <f t="shared" si="11"/>
        <v>1784887681.2245691</v>
      </c>
      <c r="CI15" s="13">
        <f t="shared" si="11"/>
        <v>1757633222.4452624</v>
      </c>
      <c r="CJ15" s="13">
        <f t="shared" si="11"/>
        <v>1690249222.7084918</v>
      </c>
      <c r="CK15" s="13">
        <f t="shared" si="11"/>
        <v>1667126870.0527349</v>
      </c>
      <c r="CL15" s="13">
        <f t="shared" si="11"/>
        <v>1797184802.5526423</v>
      </c>
      <c r="CM15" s="13">
        <f t="shared" si="11"/>
        <v>1800902701.4261723</v>
      </c>
      <c r="CN15" s="13">
        <f t="shared" si="11"/>
        <v>1890453170.0853214</v>
      </c>
      <c r="CO15" s="13">
        <f t="shared" si="11"/>
        <v>1750361806.3064668</v>
      </c>
      <c r="CP15" s="13">
        <f t="shared" si="11"/>
        <v>1771439868.9469533</v>
      </c>
      <c r="CQ15" s="13">
        <f t="shared" si="11"/>
        <v>1946964798.1059771</v>
      </c>
      <c r="CR15" s="13">
        <f t="shared" si="11"/>
        <v>1918832251.7934856</v>
      </c>
      <c r="CS15" s="13">
        <f t="shared" si="11"/>
        <v>1953379703.6029065</v>
      </c>
      <c r="CT15" s="13">
        <f t="shared" si="11"/>
        <v>1943282171.5566418</v>
      </c>
      <c r="CU15" s="13">
        <f t="shared" si="11"/>
        <v>1741220511.7135518</v>
      </c>
    </row>
    <row r="16" spans="1:99" s="15" customFormat="1" outlineLevel="1" x14ac:dyDescent="0.25">
      <c r="A16" s="18" t="s">
        <v>29</v>
      </c>
      <c r="B16" s="14">
        <f>+Baseline!B16</f>
        <v>6453540000</v>
      </c>
      <c r="C16" s="14">
        <f>+C9*C25</f>
        <v>6499400029.5595303</v>
      </c>
      <c r="D16" s="14">
        <f t="shared" ref="D16:BO17" si="12">+D9*D25</f>
        <v>7032852487.8595448</v>
      </c>
      <c r="E16" s="14">
        <f t="shared" si="12"/>
        <v>7592100737.8167009</v>
      </c>
      <c r="F16" s="14">
        <f t="shared" si="12"/>
        <v>7395367053.9446421</v>
      </c>
      <c r="G16" s="14">
        <f t="shared" si="12"/>
        <v>7737201269.9130297</v>
      </c>
      <c r="H16" s="14">
        <f t="shared" si="12"/>
        <v>8136745367.8305159</v>
      </c>
      <c r="I16" s="14">
        <f t="shared" si="12"/>
        <v>7970902298.2706327</v>
      </c>
      <c r="J16" s="14">
        <f t="shared" si="12"/>
        <v>8090320835.8632994</v>
      </c>
      <c r="K16" s="14">
        <f t="shared" si="12"/>
        <v>8208090395.4075966</v>
      </c>
      <c r="L16" s="14">
        <f t="shared" si="12"/>
        <v>8356463218.0163202</v>
      </c>
      <c r="M16" s="14">
        <f t="shared" si="12"/>
        <v>8492563438.425518</v>
      </c>
      <c r="N16" s="14">
        <f t="shared" si="12"/>
        <v>8625367027.9302845</v>
      </c>
      <c r="O16" s="14">
        <f t="shared" si="12"/>
        <v>8770873667.8156681</v>
      </c>
      <c r="P16" s="14">
        <f t="shared" si="12"/>
        <v>8724340243.4825344</v>
      </c>
      <c r="Q16" s="14">
        <f t="shared" si="12"/>
        <v>8553950914.7217007</v>
      </c>
      <c r="R16" s="14">
        <f t="shared" si="12"/>
        <v>8446925886.5883675</v>
      </c>
      <c r="S16" s="14">
        <f t="shared" si="12"/>
        <v>8360549650.98102</v>
      </c>
      <c r="T16" s="14">
        <f t="shared" si="12"/>
        <v>8297563986.2776375</v>
      </c>
      <c r="U16" s="14">
        <f t="shared" si="12"/>
        <v>8148550161.6251507</v>
      </c>
      <c r="V16" s="14">
        <f t="shared" si="12"/>
        <v>8063026587.9804764</v>
      </c>
      <c r="W16" s="14">
        <f t="shared" si="12"/>
        <v>7917584722.5808287</v>
      </c>
      <c r="X16" s="14">
        <f t="shared" si="12"/>
        <v>7833381469.059618</v>
      </c>
      <c r="Y16" s="14">
        <f t="shared" si="12"/>
        <v>7814361511.3016796</v>
      </c>
      <c r="Z16" s="14">
        <f t="shared" si="12"/>
        <v>7724261093.9416237</v>
      </c>
      <c r="AA16" s="14">
        <f t="shared" si="12"/>
        <v>7605886917.0277643</v>
      </c>
      <c r="AB16" s="14">
        <f t="shared" si="12"/>
        <v>7583337795.7978153</v>
      </c>
      <c r="AC16" s="14">
        <f t="shared" si="12"/>
        <v>7549654016.338583</v>
      </c>
      <c r="AD16" s="14">
        <f t="shared" si="12"/>
        <v>7397969579.0415659</v>
      </c>
      <c r="AE16" s="14">
        <f t="shared" si="12"/>
        <v>7246556231.5955572</v>
      </c>
      <c r="AF16" s="14">
        <f t="shared" si="12"/>
        <v>7165611301.7130632</v>
      </c>
      <c r="AG16" s="14">
        <f t="shared" si="12"/>
        <v>7078548905.9077072</v>
      </c>
      <c r="AH16" s="14">
        <f t="shared" si="12"/>
        <v>6932411224.6831093</v>
      </c>
      <c r="AI16" s="14">
        <f t="shared" si="12"/>
        <v>6813528002.2378683</v>
      </c>
      <c r="AJ16" s="14">
        <f t="shared" si="12"/>
        <v>6762028779.5293617</v>
      </c>
      <c r="AK16" s="14">
        <f t="shared" si="12"/>
        <v>6733651909.4766378</v>
      </c>
      <c r="AL16" s="14">
        <f t="shared" si="12"/>
        <v>6575217106.9239883</v>
      </c>
      <c r="AM16" s="14">
        <f t="shared" si="12"/>
        <v>6418290507.5359612</v>
      </c>
      <c r="AN16" s="14">
        <f t="shared" si="12"/>
        <v>6179849360.1509533</v>
      </c>
      <c r="AO16" s="14">
        <f t="shared" si="12"/>
        <v>6078520383.9256678</v>
      </c>
      <c r="AP16" s="14">
        <f t="shared" si="12"/>
        <v>5958055273.4610624</v>
      </c>
      <c r="AQ16" s="14">
        <f t="shared" si="12"/>
        <v>5678236399.6063795</v>
      </c>
      <c r="AR16" s="14">
        <f t="shared" si="12"/>
        <v>5428471543.9222345</v>
      </c>
      <c r="AS16" s="14">
        <f t="shared" si="12"/>
        <v>5148155707.2859449</v>
      </c>
      <c r="AT16" s="14">
        <f t="shared" si="12"/>
        <v>4878179022.4188271</v>
      </c>
      <c r="AU16" s="14">
        <f t="shared" si="12"/>
        <v>4787460802.2025871</v>
      </c>
      <c r="AV16" s="14">
        <f t="shared" si="12"/>
        <v>4551615822.1598482</v>
      </c>
      <c r="AW16" s="14">
        <f t="shared" si="12"/>
        <v>4473781457.446332</v>
      </c>
      <c r="AX16" s="14">
        <f t="shared" si="12"/>
        <v>4417939526.4824476</v>
      </c>
      <c r="AY16" s="14">
        <f t="shared" si="12"/>
        <v>4230748093.988348</v>
      </c>
      <c r="AZ16" s="14">
        <f t="shared" si="12"/>
        <v>4261418841.0799875</v>
      </c>
      <c r="BA16" s="14">
        <f t="shared" si="12"/>
        <v>4248686139.7338161</v>
      </c>
      <c r="BB16" s="14">
        <f t="shared" si="12"/>
        <v>4087565214.2778239</v>
      </c>
      <c r="BC16" s="14">
        <f t="shared" si="12"/>
        <v>3851720234.2350845</v>
      </c>
      <c r="BD16" s="14">
        <f t="shared" si="12"/>
        <v>3773885869.5215678</v>
      </c>
      <c r="BE16" s="14">
        <f t="shared" si="12"/>
        <v>3718043938.5576825</v>
      </c>
      <c r="BF16" s="14">
        <f t="shared" si="12"/>
        <v>3530852506.0635824</v>
      </c>
      <c r="BG16" s="14">
        <f t="shared" si="12"/>
        <v>3561523253.1552219</v>
      </c>
      <c r="BH16" s="14">
        <f t="shared" si="12"/>
        <v>3548790551.8090506</v>
      </c>
      <c r="BI16" s="14">
        <f t="shared" si="12"/>
        <v>3387669626.3530583</v>
      </c>
      <c r="BJ16" s="14">
        <f t="shared" si="12"/>
        <v>3303164836.6275835</v>
      </c>
      <c r="BK16" s="14">
        <f t="shared" si="12"/>
        <v>3216592811.025486</v>
      </c>
      <c r="BL16" s="14">
        <f t="shared" si="12"/>
        <v>3159620748.6105537</v>
      </c>
      <c r="BM16" s="14">
        <f t="shared" si="12"/>
        <v>3090259863.3786359</v>
      </c>
      <c r="BN16" s="14">
        <f t="shared" si="12"/>
        <v>3017305414.8880758</v>
      </c>
      <c r="BO16" s="14">
        <f t="shared" si="12"/>
        <v>2956672196.2418952</v>
      </c>
      <c r="BP16" s="14">
        <f t="shared" ref="BP16:CU17" si="13">+BP9*BP25</f>
        <v>2910138771.9087625</v>
      </c>
      <c r="BQ16" s="14">
        <f t="shared" si="13"/>
        <v>2739749443.1479297</v>
      </c>
      <c r="BR16" s="14">
        <f t="shared" si="13"/>
        <v>2632724415.0145969</v>
      </c>
      <c r="BS16" s="14">
        <f t="shared" si="13"/>
        <v>2546348179.4072499</v>
      </c>
      <c r="BT16" s="14">
        <f t="shared" si="13"/>
        <v>2483362514.7038674</v>
      </c>
      <c r="BU16" s="14">
        <f t="shared" si="13"/>
        <v>2334348690.0513806</v>
      </c>
      <c r="BV16" s="14">
        <f t="shared" si="13"/>
        <v>2248825116.4067054</v>
      </c>
      <c r="BW16" s="14">
        <f t="shared" si="13"/>
        <v>2103383251.0070572</v>
      </c>
      <c r="BX16" s="14">
        <f t="shared" si="13"/>
        <v>2019179997.4858472</v>
      </c>
      <c r="BY16" s="14">
        <f t="shared" si="13"/>
        <v>2000160039.7279084</v>
      </c>
      <c r="BZ16" s="14">
        <f t="shared" si="13"/>
        <v>1910059622.3678527</v>
      </c>
      <c r="CA16" s="14">
        <f t="shared" si="13"/>
        <v>1791685445.4539924</v>
      </c>
      <c r="CB16" s="14">
        <f t="shared" si="13"/>
        <v>1769136324.2240438</v>
      </c>
      <c r="CC16" s="14">
        <f t="shared" si="13"/>
        <v>1735452544.7648101</v>
      </c>
      <c r="CD16" s="14">
        <f t="shared" si="13"/>
        <v>1583768107.4677935</v>
      </c>
      <c r="CE16" s="14">
        <f t="shared" si="13"/>
        <v>1432354760.021785</v>
      </c>
      <c r="CF16" s="14">
        <f t="shared" si="13"/>
        <v>1351409830.139291</v>
      </c>
      <c r="CG16" s="14">
        <f t="shared" si="13"/>
        <v>1264347434.333936</v>
      </c>
      <c r="CH16" s="14">
        <f t="shared" si="13"/>
        <v>1118209753.1093376</v>
      </c>
      <c r="CI16" s="14">
        <f t="shared" si="13"/>
        <v>999326530.66409624</v>
      </c>
      <c r="CJ16" s="14">
        <f t="shared" si="13"/>
        <v>947827307.95558906</v>
      </c>
      <c r="CK16" s="14">
        <f t="shared" si="13"/>
        <v>919450437.90286529</v>
      </c>
      <c r="CL16" s="14">
        <f t="shared" si="13"/>
        <v>761015635.35021472</v>
      </c>
      <c r="CM16" s="14">
        <f t="shared" si="13"/>
        <v>820114090.84565079</v>
      </c>
      <c r="CN16" s="14">
        <f t="shared" si="13"/>
        <v>742225679.10523355</v>
      </c>
      <c r="CO16" s="14">
        <f t="shared" si="13"/>
        <v>1464216637.7661076</v>
      </c>
      <c r="CP16" s="14">
        <f t="shared" si="13"/>
        <v>1331526768.8191521</v>
      </c>
      <c r="CQ16" s="14">
        <f t="shared" si="13"/>
        <v>1023311970.7131768</v>
      </c>
      <c r="CR16" s="14">
        <f t="shared" si="13"/>
        <v>1602623785.5037897</v>
      </c>
      <c r="CS16" s="14">
        <f t="shared" si="13"/>
        <v>1367403893.7272437</v>
      </c>
      <c r="CT16" s="14">
        <f t="shared" si="13"/>
        <v>1592635885.63133</v>
      </c>
      <c r="CU16" s="14">
        <f t="shared" si="13"/>
        <v>1727237940.4443014</v>
      </c>
    </row>
    <row r="17" spans="1:100" s="15" customFormat="1" outlineLevel="1" x14ac:dyDescent="0.25">
      <c r="A17" s="18" t="s">
        <v>30</v>
      </c>
      <c r="B17" s="14">
        <f>+Baseline!B17</f>
        <v>940800000</v>
      </c>
      <c r="C17" s="14">
        <f>+C10*C26</f>
        <v>956670000.00000012</v>
      </c>
      <c r="D17" s="14">
        <f t="shared" si="12"/>
        <v>945164250</v>
      </c>
      <c r="E17" s="14">
        <f t="shared" si="12"/>
        <v>953505918.74999988</v>
      </c>
      <c r="F17" s="14">
        <f t="shared" si="12"/>
        <v>947458208.90625024</v>
      </c>
      <c r="G17" s="14">
        <f t="shared" si="12"/>
        <v>951842798.54296851</v>
      </c>
      <c r="H17" s="14">
        <f t="shared" si="12"/>
        <v>948663971.05634785</v>
      </c>
      <c r="I17" s="14">
        <f t="shared" si="12"/>
        <v>950968620.98414791</v>
      </c>
      <c r="J17" s="14">
        <f t="shared" si="12"/>
        <v>949297749.78649271</v>
      </c>
      <c r="K17" s="14">
        <f t="shared" si="12"/>
        <v>950509131.40479279</v>
      </c>
      <c r="L17" s="14">
        <f t="shared" si="12"/>
        <v>949630879.73152518</v>
      </c>
      <c r="M17" s="14">
        <f t="shared" si="12"/>
        <v>950267612.19464421</v>
      </c>
      <c r="N17" s="14">
        <f t="shared" si="12"/>
        <v>949805981.15888298</v>
      </c>
      <c r="O17" s="14">
        <f t="shared" si="12"/>
        <v>950140663.65980983</v>
      </c>
      <c r="P17" s="14">
        <f t="shared" si="12"/>
        <v>949898018.84663796</v>
      </c>
      <c r="Q17" s="14">
        <f t="shared" si="12"/>
        <v>950073936.33618736</v>
      </c>
      <c r="R17" s="14">
        <f t="shared" si="12"/>
        <v>949946396.15626419</v>
      </c>
      <c r="S17" s="14">
        <f t="shared" si="12"/>
        <v>950038862.78670847</v>
      </c>
      <c r="T17" s="14">
        <f t="shared" si="12"/>
        <v>949971824.47963619</v>
      </c>
      <c r="U17" s="14">
        <f t="shared" si="12"/>
        <v>950020427.25226378</v>
      </c>
      <c r="V17" s="14">
        <f t="shared" si="12"/>
        <v>949985190.2421087</v>
      </c>
      <c r="W17" s="14">
        <f t="shared" si="12"/>
        <v>950010737.074471</v>
      </c>
      <c r="X17" s="14">
        <f t="shared" si="12"/>
        <v>949992215.62100852</v>
      </c>
      <c r="Y17" s="14">
        <f t="shared" si="12"/>
        <v>950005643.67476869</v>
      </c>
      <c r="Z17" s="14">
        <f t="shared" si="12"/>
        <v>949995908.33579254</v>
      </c>
      <c r="AA17" s="14">
        <f t="shared" si="12"/>
        <v>950002966.45655036</v>
      </c>
      <c r="AB17" s="14">
        <f t="shared" si="12"/>
        <v>949997849.31900108</v>
      </c>
      <c r="AC17" s="14">
        <f t="shared" si="12"/>
        <v>950001559.24372435</v>
      </c>
      <c r="AD17" s="14">
        <f t="shared" si="12"/>
        <v>949998869.54830003</v>
      </c>
      <c r="AE17" s="14">
        <f t="shared" si="12"/>
        <v>950000819.57748246</v>
      </c>
      <c r="AF17" s="14">
        <f t="shared" si="12"/>
        <v>949999405.8063252</v>
      </c>
      <c r="AG17" s="14">
        <f t="shared" si="12"/>
        <v>950000430.79041421</v>
      </c>
      <c r="AH17" s="14">
        <f t="shared" si="12"/>
        <v>949999687.6769495</v>
      </c>
      <c r="AI17" s="14">
        <f t="shared" si="12"/>
        <v>950000226.43421161</v>
      </c>
      <c r="AJ17" s="14">
        <f t="shared" si="12"/>
        <v>949999835.83519661</v>
      </c>
      <c r="AK17" s="14">
        <f t="shared" si="12"/>
        <v>950000119.01948261</v>
      </c>
      <c r="AL17" s="14">
        <f t="shared" si="12"/>
        <v>949999913.71087503</v>
      </c>
      <c r="AM17" s="14">
        <f t="shared" si="12"/>
        <v>950000062.55961561</v>
      </c>
      <c r="AN17" s="14">
        <f t="shared" si="12"/>
        <v>949999954.64427865</v>
      </c>
      <c r="AO17" s="14">
        <f t="shared" si="12"/>
        <v>950000032.88289785</v>
      </c>
      <c r="AP17" s="14">
        <f t="shared" si="12"/>
        <v>949999976.159899</v>
      </c>
      <c r="AQ17" s="14">
        <f t="shared" si="12"/>
        <v>950000017.28407311</v>
      </c>
      <c r="AR17" s="14">
        <f t="shared" si="12"/>
        <v>949999987.46904695</v>
      </c>
      <c r="AS17" s="14">
        <f t="shared" si="12"/>
        <v>950000009.08494091</v>
      </c>
      <c r="AT17" s="14">
        <f t="shared" si="12"/>
        <v>949999993.41341794</v>
      </c>
      <c r="AU17" s="14">
        <f t="shared" si="12"/>
        <v>950000004.77527213</v>
      </c>
      <c r="AV17" s="14">
        <f t="shared" si="12"/>
        <v>949999996.53792787</v>
      </c>
      <c r="AW17" s="14">
        <f t="shared" si="12"/>
        <v>950000002.51000237</v>
      </c>
      <c r="AX17" s="14">
        <f t="shared" si="12"/>
        <v>949999998.18024826</v>
      </c>
      <c r="AY17" s="14">
        <f t="shared" si="12"/>
        <v>950000001.31931996</v>
      </c>
      <c r="AZ17" s="14">
        <f t="shared" si="12"/>
        <v>949999999.04349291</v>
      </c>
      <c r="BA17" s="14">
        <f t="shared" si="12"/>
        <v>950000000.69346774</v>
      </c>
      <c r="BB17" s="14">
        <f t="shared" si="12"/>
        <v>949999999.49723589</v>
      </c>
      <c r="BC17" s="14">
        <f t="shared" si="12"/>
        <v>950000000.36450398</v>
      </c>
      <c r="BD17" s="14">
        <f t="shared" si="12"/>
        <v>949999999.7357347</v>
      </c>
      <c r="BE17" s="14">
        <f t="shared" si="12"/>
        <v>950000000.19159234</v>
      </c>
      <c r="BF17" s="14">
        <f t="shared" si="12"/>
        <v>949999999.86109555</v>
      </c>
      <c r="BG17" s="14">
        <f t="shared" si="12"/>
        <v>950000000.10070574</v>
      </c>
      <c r="BH17" s="14">
        <f t="shared" si="12"/>
        <v>949999999.92698836</v>
      </c>
      <c r="BI17" s="14">
        <f t="shared" si="12"/>
        <v>950000000.05293345</v>
      </c>
      <c r="BJ17" s="14">
        <f t="shared" si="12"/>
        <v>949999999.96162319</v>
      </c>
      <c r="BK17" s="14">
        <f t="shared" si="12"/>
        <v>950000000.02782321</v>
      </c>
      <c r="BL17" s="14">
        <f t="shared" si="12"/>
        <v>949999999.97982812</v>
      </c>
      <c r="BM17" s="14">
        <f t="shared" si="12"/>
        <v>950000000.01462471</v>
      </c>
      <c r="BN17" s="14">
        <f t="shared" si="12"/>
        <v>949999999.98939717</v>
      </c>
      <c r="BO17" s="14">
        <f t="shared" si="12"/>
        <v>950000000.00768709</v>
      </c>
      <c r="BP17" s="14">
        <f t="shared" si="13"/>
        <v>949999999.99442685</v>
      </c>
      <c r="BQ17" s="14">
        <f t="shared" si="13"/>
        <v>950000000.00404048</v>
      </c>
      <c r="BR17" s="14">
        <f t="shared" si="13"/>
        <v>949999999.99707067</v>
      </c>
      <c r="BS17" s="14">
        <f t="shared" si="13"/>
        <v>950000000.00212371</v>
      </c>
      <c r="BT17" s="14">
        <f t="shared" si="13"/>
        <v>949999999.99846017</v>
      </c>
      <c r="BU17" s="14">
        <f t="shared" si="13"/>
        <v>950000000.00111628</v>
      </c>
      <c r="BV17" s="14">
        <f t="shared" si="13"/>
        <v>949999999.99919069</v>
      </c>
      <c r="BW17" s="14">
        <f t="shared" si="13"/>
        <v>950000000.00058675</v>
      </c>
      <c r="BX17" s="14">
        <f t="shared" si="13"/>
        <v>949999999.99957454</v>
      </c>
      <c r="BY17" s="14">
        <f t="shared" si="13"/>
        <v>950000000.00030851</v>
      </c>
      <c r="BZ17" s="14">
        <f t="shared" si="13"/>
        <v>949999999.99977648</v>
      </c>
      <c r="CA17" s="14">
        <f t="shared" si="13"/>
        <v>950000000.00016212</v>
      </c>
      <c r="CB17" s="14">
        <f t="shared" si="13"/>
        <v>949999999.99988246</v>
      </c>
      <c r="CC17" s="14">
        <f t="shared" si="13"/>
        <v>950000000.00008535</v>
      </c>
      <c r="CD17" s="14">
        <f t="shared" si="13"/>
        <v>949999999.99993813</v>
      </c>
      <c r="CE17" s="14">
        <f t="shared" si="13"/>
        <v>950000000.0000447</v>
      </c>
      <c r="CF17" s="14">
        <f t="shared" si="13"/>
        <v>949999999.99996758</v>
      </c>
      <c r="CG17" s="14">
        <f t="shared" si="13"/>
        <v>950000000.00002348</v>
      </c>
      <c r="CH17" s="14">
        <f t="shared" si="13"/>
        <v>949999999.99998295</v>
      </c>
      <c r="CI17" s="14">
        <f t="shared" si="13"/>
        <v>950000000.0000124</v>
      </c>
      <c r="CJ17" s="14">
        <f t="shared" si="13"/>
        <v>949999999.99999106</v>
      </c>
      <c r="CK17" s="14">
        <f t="shared" si="13"/>
        <v>950000000.00000632</v>
      </c>
      <c r="CL17" s="14">
        <f t="shared" si="13"/>
        <v>949999999.99999523</v>
      </c>
      <c r="CM17" s="14">
        <f t="shared" si="13"/>
        <v>950000000.00000346</v>
      </c>
      <c r="CN17" s="14">
        <f t="shared" si="13"/>
        <v>949999999.9999975</v>
      </c>
      <c r="CO17" s="14">
        <f t="shared" si="13"/>
        <v>950000000.00000179</v>
      </c>
      <c r="CP17" s="14">
        <f t="shared" si="13"/>
        <v>949999999.99999869</v>
      </c>
      <c r="CQ17" s="14">
        <f t="shared" si="13"/>
        <v>950000000.00000095</v>
      </c>
      <c r="CR17" s="14">
        <f t="shared" si="13"/>
        <v>949999999.99999928</v>
      </c>
      <c r="CS17" s="14">
        <f t="shared" si="13"/>
        <v>950000000.0000006</v>
      </c>
      <c r="CT17" s="14">
        <f t="shared" si="13"/>
        <v>949999999.99999964</v>
      </c>
      <c r="CU17" s="14">
        <f t="shared" si="13"/>
        <v>950000000.00000024</v>
      </c>
    </row>
    <row r="18" spans="1:100" s="15" customFormat="1" x14ac:dyDescent="0.25">
      <c r="A18" s="18" t="s">
        <v>79</v>
      </c>
      <c r="B18" s="24"/>
      <c r="C18" s="14">
        <f t="shared" ref="C18:BN18" si="14">+C16+C17</f>
        <v>7456070029.5595303</v>
      </c>
      <c r="D18" s="14">
        <f t="shared" si="14"/>
        <v>7978016737.8595448</v>
      </c>
      <c r="E18" s="14">
        <f t="shared" si="14"/>
        <v>8545606656.5667009</v>
      </c>
      <c r="F18" s="14">
        <f t="shared" si="14"/>
        <v>8342825262.8508921</v>
      </c>
      <c r="G18" s="14">
        <f t="shared" si="14"/>
        <v>8689044068.4559975</v>
      </c>
      <c r="H18" s="14">
        <f t="shared" si="14"/>
        <v>9085409338.8868637</v>
      </c>
      <c r="I18" s="14">
        <f t="shared" si="14"/>
        <v>8921870919.2547798</v>
      </c>
      <c r="J18" s="14">
        <f t="shared" si="14"/>
        <v>9039618585.6497917</v>
      </c>
      <c r="K18" s="14">
        <f t="shared" si="14"/>
        <v>9158599526.8123894</v>
      </c>
      <c r="L18" s="14">
        <f t="shared" si="14"/>
        <v>9306094097.7478447</v>
      </c>
      <c r="M18" s="14">
        <f t="shared" si="14"/>
        <v>9442831050.620163</v>
      </c>
      <c r="N18" s="14">
        <f t="shared" si="14"/>
        <v>9575173009.0891666</v>
      </c>
      <c r="O18" s="14">
        <f t="shared" si="14"/>
        <v>9721014331.4754772</v>
      </c>
      <c r="P18" s="14">
        <f t="shared" si="14"/>
        <v>9674238262.3291721</v>
      </c>
      <c r="Q18" s="14">
        <f t="shared" si="14"/>
        <v>9504024851.057888</v>
      </c>
      <c r="R18" s="14">
        <f t="shared" si="14"/>
        <v>9396872282.7446308</v>
      </c>
      <c r="S18" s="14">
        <f t="shared" si="14"/>
        <v>9310588513.7677288</v>
      </c>
      <c r="T18" s="14">
        <f t="shared" si="14"/>
        <v>9247535810.7572746</v>
      </c>
      <c r="U18" s="14">
        <f t="shared" si="14"/>
        <v>9098570588.8774147</v>
      </c>
      <c r="V18" s="14">
        <f t="shared" si="14"/>
        <v>9013011778.2225857</v>
      </c>
      <c r="W18" s="14">
        <f t="shared" si="14"/>
        <v>8867595459.6553001</v>
      </c>
      <c r="X18" s="14">
        <f t="shared" si="14"/>
        <v>8783373684.6806259</v>
      </c>
      <c r="Y18" s="14">
        <f t="shared" si="14"/>
        <v>8764367154.9764481</v>
      </c>
      <c r="Z18" s="14">
        <f t="shared" si="14"/>
        <v>8674257002.2774162</v>
      </c>
      <c r="AA18" s="14">
        <f t="shared" si="14"/>
        <v>8555889883.4843149</v>
      </c>
      <c r="AB18" s="14">
        <f t="shared" si="14"/>
        <v>8533335645.1168165</v>
      </c>
      <c r="AC18" s="14">
        <f t="shared" si="14"/>
        <v>8499655575.5823078</v>
      </c>
      <c r="AD18" s="14">
        <f t="shared" si="14"/>
        <v>8347968448.5898657</v>
      </c>
      <c r="AE18" s="14">
        <f t="shared" si="14"/>
        <v>8196557051.1730394</v>
      </c>
      <c r="AF18" s="14">
        <f t="shared" si="14"/>
        <v>8115610707.5193882</v>
      </c>
      <c r="AG18" s="14">
        <f t="shared" si="14"/>
        <v>8028549336.6981211</v>
      </c>
      <c r="AH18" s="14">
        <f t="shared" si="14"/>
        <v>7882410912.3600588</v>
      </c>
      <c r="AI18" s="14">
        <f t="shared" si="14"/>
        <v>7763528228.67208</v>
      </c>
      <c r="AJ18" s="14">
        <f t="shared" si="14"/>
        <v>7712028615.3645582</v>
      </c>
      <c r="AK18" s="14">
        <f t="shared" si="14"/>
        <v>7683652028.4961205</v>
      </c>
      <c r="AL18" s="14">
        <f t="shared" si="14"/>
        <v>7525217020.6348629</v>
      </c>
      <c r="AM18" s="14">
        <f t="shared" si="14"/>
        <v>7368290570.0955772</v>
      </c>
      <c r="AN18" s="14">
        <f t="shared" si="14"/>
        <v>7129849314.7952318</v>
      </c>
      <c r="AO18" s="14">
        <f t="shared" si="14"/>
        <v>7028520416.8085651</v>
      </c>
      <c r="AP18" s="14">
        <f t="shared" si="14"/>
        <v>6908055249.6209612</v>
      </c>
      <c r="AQ18" s="14">
        <f t="shared" si="14"/>
        <v>6628236416.8904524</v>
      </c>
      <c r="AR18" s="14">
        <f t="shared" si="14"/>
        <v>6378471531.3912811</v>
      </c>
      <c r="AS18" s="14">
        <f t="shared" si="14"/>
        <v>6098155716.3708858</v>
      </c>
      <c r="AT18" s="14">
        <f t="shared" si="14"/>
        <v>5828179015.8322449</v>
      </c>
      <c r="AU18" s="14">
        <f t="shared" si="14"/>
        <v>5737460806.9778595</v>
      </c>
      <c r="AV18" s="14">
        <f t="shared" si="14"/>
        <v>5501615818.6977758</v>
      </c>
      <c r="AW18" s="14">
        <f t="shared" si="14"/>
        <v>5423781459.9563341</v>
      </c>
      <c r="AX18" s="14">
        <f t="shared" si="14"/>
        <v>5367939524.6626959</v>
      </c>
      <c r="AY18" s="14">
        <f t="shared" si="14"/>
        <v>5180748095.3076677</v>
      </c>
      <c r="AZ18" s="14">
        <f t="shared" si="14"/>
        <v>5211418840.1234808</v>
      </c>
      <c r="BA18" s="14">
        <f t="shared" si="14"/>
        <v>5198686140.4272842</v>
      </c>
      <c r="BB18" s="14">
        <f t="shared" si="14"/>
        <v>5037565213.7750597</v>
      </c>
      <c r="BC18" s="14">
        <f t="shared" si="14"/>
        <v>4801720234.5995884</v>
      </c>
      <c r="BD18" s="14">
        <f t="shared" si="14"/>
        <v>4723885869.2573023</v>
      </c>
      <c r="BE18" s="14">
        <f t="shared" si="14"/>
        <v>4668043938.7492752</v>
      </c>
      <c r="BF18" s="14">
        <f t="shared" si="14"/>
        <v>4480852505.9246778</v>
      </c>
      <c r="BG18" s="14">
        <f t="shared" si="14"/>
        <v>4511523253.255928</v>
      </c>
      <c r="BH18" s="14">
        <f t="shared" si="14"/>
        <v>4498790551.7360392</v>
      </c>
      <c r="BI18" s="14">
        <f t="shared" si="14"/>
        <v>4337669626.4059916</v>
      </c>
      <c r="BJ18" s="14">
        <f t="shared" si="14"/>
        <v>4253164836.5892067</v>
      </c>
      <c r="BK18" s="14">
        <f t="shared" si="14"/>
        <v>4166592811.0533094</v>
      </c>
      <c r="BL18" s="14">
        <f t="shared" si="14"/>
        <v>4109620748.5903816</v>
      </c>
      <c r="BM18" s="14">
        <f t="shared" si="14"/>
        <v>4040259863.3932605</v>
      </c>
      <c r="BN18" s="14">
        <f t="shared" si="14"/>
        <v>3967305414.8774729</v>
      </c>
      <c r="BO18" s="14">
        <f t="shared" ref="BO18:CU18" si="15">+BO16+BO17</f>
        <v>3906672196.2495823</v>
      </c>
      <c r="BP18" s="14">
        <f t="shared" si="15"/>
        <v>3860138771.9031892</v>
      </c>
      <c r="BQ18" s="14">
        <f t="shared" si="15"/>
        <v>3689749443.1519699</v>
      </c>
      <c r="BR18" s="14">
        <f t="shared" si="15"/>
        <v>3582724415.0116677</v>
      </c>
      <c r="BS18" s="14">
        <f t="shared" si="15"/>
        <v>3496348179.4093738</v>
      </c>
      <c r="BT18" s="14">
        <f t="shared" si="15"/>
        <v>3433362514.7023277</v>
      </c>
      <c r="BU18" s="14">
        <f t="shared" si="15"/>
        <v>3284348690.0524969</v>
      </c>
      <c r="BV18" s="14">
        <f t="shared" si="15"/>
        <v>3198825116.4058962</v>
      </c>
      <c r="BW18" s="14">
        <f t="shared" si="15"/>
        <v>3053383251.0076437</v>
      </c>
      <c r="BX18" s="14">
        <f t="shared" si="15"/>
        <v>2969179997.4854217</v>
      </c>
      <c r="BY18" s="14">
        <f t="shared" si="15"/>
        <v>2950160039.7282171</v>
      </c>
      <c r="BZ18" s="14">
        <f t="shared" si="15"/>
        <v>2860059622.3676291</v>
      </c>
      <c r="CA18" s="14">
        <f t="shared" si="15"/>
        <v>2741685445.4541545</v>
      </c>
      <c r="CB18" s="14">
        <f t="shared" si="15"/>
        <v>2719136324.2239265</v>
      </c>
      <c r="CC18" s="14">
        <f t="shared" si="15"/>
        <v>2685452544.7648954</v>
      </c>
      <c r="CD18" s="14">
        <f t="shared" si="15"/>
        <v>2533768107.4677315</v>
      </c>
      <c r="CE18" s="14">
        <f t="shared" si="15"/>
        <v>2382354760.0218296</v>
      </c>
      <c r="CF18" s="14">
        <f t="shared" si="15"/>
        <v>2301409830.1392584</v>
      </c>
      <c r="CG18" s="14">
        <f t="shared" si="15"/>
        <v>2214347434.3339596</v>
      </c>
      <c r="CH18" s="14">
        <f t="shared" si="15"/>
        <v>2068209753.1093206</v>
      </c>
      <c r="CI18" s="14">
        <f t="shared" si="15"/>
        <v>1949326530.6641088</v>
      </c>
      <c r="CJ18" s="14">
        <f t="shared" si="15"/>
        <v>1897827307.9555802</v>
      </c>
      <c r="CK18" s="14">
        <f t="shared" si="15"/>
        <v>1869450437.9028716</v>
      </c>
      <c r="CL18" s="14">
        <f t="shared" si="15"/>
        <v>1711015635.35021</v>
      </c>
      <c r="CM18" s="14">
        <f t="shared" si="15"/>
        <v>1770114090.8456542</v>
      </c>
      <c r="CN18" s="14">
        <f t="shared" si="15"/>
        <v>1692225679.105231</v>
      </c>
      <c r="CO18" s="14">
        <f t="shared" si="15"/>
        <v>2414216637.7661095</v>
      </c>
      <c r="CP18" s="14">
        <f t="shared" si="15"/>
        <v>2281526768.8191509</v>
      </c>
      <c r="CQ18" s="14">
        <f t="shared" si="15"/>
        <v>1973311970.7131777</v>
      </c>
      <c r="CR18" s="14">
        <f t="shared" si="15"/>
        <v>2552623785.5037889</v>
      </c>
      <c r="CS18" s="14">
        <f t="shared" si="15"/>
        <v>2317403893.7272444</v>
      </c>
      <c r="CT18" s="14">
        <f t="shared" si="15"/>
        <v>2542635885.6313295</v>
      </c>
      <c r="CU18" s="14">
        <f t="shared" si="15"/>
        <v>2677237940.4443016</v>
      </c>
    </row>
    <row r="19" spans="1:100" s="15" customFormat="1" outlineLevel="1" x14ac:dyDescent="0.25">
      <c r="A19" s="18" t="s">
        <v>1</v>
      </c>
      <c r="C19" s="14">
        <f>+(C16+C17)*Parámetros!$B$3</f>
        <v>16267462.774403956</v>
      </c>
      <c r="D19" s="14">
        <f>+(D16+D17)*Parámetros!$B$3</f>
        <v>17406232.74488863</v>
      </c>
      <c r="E19" s="14">
        <f>+(E16+E17)*Parámetros!$B$3</f>
        <v>18644585.903736454</v>
      </c>
      <c r="F19" s="14">
        <f>+(F16+F17)*Parámetros!$B$3</f>
        <v>18202162.648518108</v>
      </c>
      <c r="G19" s="14">
        <f>+(G16+G17)*Parámetros!$B$3</f>
        <v>18957533.978139639</v>
      </c>
      <c r="H19" s="14">
        <f>+(H16+H17)*Parámetros!$B$3</f>
        <v>19822313.581367373</v>
      </c>
      <c r="I19" s="14">
        <f>+(I16+I17)*Parámetros!$B$3</f>
        <v>19465509.642696891</v>
      </c>
      <c r="J19" s="14">
        <f>+(J16+J17)*Parámetros!$B$3</f>
        <v>19722408.487833802</v>
      </c>
      <c r="K19" s="14">
        <f>+(K16+K17)*Parámetros!$B$3</f>
        <v>19981998.06029661</v>
      </c>
      <c r="L19" s="14">
        <f>+(L16+L17)*Parámetros!$B$3</f>
        <v>20303797.940475706</v>
      </c>
      <c r="M19" s="14">
        <f>+(M16+M17)*Parámetros!$B$3</f>
        <v>20602127.124874108</v>
      </c>
      <c r="N19" s="14">
        <f>+(N16+N17)*Parámetros!$B$3</f>
        <v>20890867.422960259</v>
      </c>
      <c r="O19" s="14">
        <f>+(O16+O17)*Parámetros!$B$3</f>
        <v>21209060.287764844</v>
      </c>
      <c r="P19" s="14">
        <f>+(P16+P17)*Parámetros!$B$3</f>
        <v>21107005.457196761</v>
      </c>
      <c r="Q19" s="14">
        <f>+(Q16+Q17)*Parámetros!$B$3</f>
        <v>20735638.192594565</v>
      </c>
      <c r="R19" s="14">
        <f>+(R16+R17)*Parámetros!$B$3</f>
        <v>20501855.461302184</v>
      </c>
      <c r="S19" s="14">
        <f>+(S16+S17)*Parámetros!$B$3</f>
        <v>20313603.742326587</v>
      </c>
      <c r="T19" s="14">
        <f>+(T16+T17)*Parámetros!$B$3</f>
        <v>20176036.96854607</v>
      </c>
      <c r="U19" s="14">
        <f>+(U16+U17)*Parámetros!$B$3</f>
        <v>19851028.459773436</v>
      </c>
      <c r="V19" s="14">
        <f>+(V16+V17)*Parámetros!$B$3</f>
        <v>19664358.43631177</v>
      </c>
      <c r="W19" s="14">
        <f>+(W16+W17)*Parámetros!$B$3</f>
        <v>19347092.833962817</v>
      </c>
      <c r="X19" s="14">
        <f>+(X16+X17)*Parámetros!$B$3</f>
        <v>19163339.920730636</v>
      </c>
      <c r="Y19" s="14">
        <f>+(Y16+Y17)*Parámetros!$B$3</f>
        <v>19121871.960638046</v>
      </c>
      <c r="Z19" s="14">
        <f>+(Z16+Z17)*Parámetros!$B$3</f>
        <v>18925271.935582493</v>
      </c>
      <c r="AA19" s="14">
        <f>+(AA16+AA17)*Parámetros!$B$3</f>
        <v>18667021.585056484</v>
      </c>
      <c r="AB19" s="14">
        <f>+(AB16+AB17)*Parámetros!$B$3</f>
        <v>18617813.324995387</v>
      </c>
      <c r="AC19" s="14">
        <f>+(AC16+AC17)*Parámetros!$B$3</f>
        <v>18544331.011226892</v>
      </c>
      <c r="AD19" s="14">
        <f>+(AD16+AD17)*Parámetros!$B$3</f>
        <v>18213383.919538751</v>
      </c>
      <c r="AE19" s="14">
        <f>+(AE16+AE17)*Parámetros!$B$3</f>
        <v>17883038.407582205</v>
      </c>
      <c r="AF19" s="14">
        <f>+(AF16+AF17)*Parámetros!$B$3</f>
        <v>17706431.746581241</v>
      </c>
      <c r="AG19" s="14">
        <f>+(AG16+AG17)*Parámetros!$B$3</f>
        <v>17516483.475802027</v>
      </c>
      <c r="AH19" s="14">
        <f>+(AH16+AH17)*Parámetros!$B$3</f>
        <v>17197642.401562557</v>
      </c>
      <c r="AI19" s="14">
        <f>+(AI16+AI17)*Parámetros!$B$3</f>
        <v>16938267.204743266</v>
      </c>
      <c r="AJ19" s="14">
        <f>+(AJ16+AJ17)*Parámetros!$B$3</f>
        <v>16825906.666409399</v>
      </c>
      <c r="AK19" s="14">
        <f>+(AK16+AK17)*Parámetros!$B$3</f>
        <v>16763995.355394766</v>
      </c>
      <c r="AL19" s="14">
        <f>+(AL16+AL17)*Parámetros!$B$3</f>
        <v>16418325.909919122</v>
      </c>
      <c r="AM19" s="14">
        <f>+(AM16+AM17)*Parámetros!$B$3</f>
        <v>16075947.796201488</v>
      </c>
      <c r="AN19" s="14">
        <f>+(AN16+AN17)*Parámetros!$B$3</f>
        <v>15555722.767586827</v>
      </c>
      <c r="AO19" s="14">
        <f>+(AO16+AO17)*Parámetros!$B$3</f>
        <v>15334645.971173363</v>
      </c>
      <c r="AP19" s="14">
        <f>+(AP16+AP17)*Parámetros!$B$3</f>
        <v>15071818.152353577</v>
      </c>
      <c r="AQ19" s="14">
        <f>+(AQ16+AQ17)*Parámetros!$B$3</f>
        <v>14461316.584238661</v>
      </c>
      <c r="AR19" s="14">
        <f>+(AR16+AR17)*Parámetros!$B$3</f>
        <v>13916385.949051071</v>
      </c>
      <c r="AS19" s="14">
        <f>+(AS16+AS17)*Parámetros!$B$3</f>
        <v>13304800.077694874</v>
      </c>
      <c r="AT19" s="14">
        <f>+(AT16+AT17)*Parámetros!$B$3</f>
        <v>12715771.821715875</v>
      </c>
      <c r="AU19" s="14">
        <f>+(AU16+AU17)*Parámetros!$B$3</f>
        <v>12517845.155301973</v>
      </c>
      <c r="AV19" s="14">
        <f>+(AV16+AV17)*Parámetros!$B$3</f>
        <v>12003284.595628334</v>
      </c>
      <c r="AW19" s="14">
        <f>+(AW16+AW17)*Parámetros!$B$3</f>
        <v>11833467.583666764</v>
      </c>
      <c r="AX19" s="14">
        <f>+(AX16+AX17)*Parámetros!$B$3</f>
        <v>11711633.078352496</v>
      </c>
      <c r="AY19" s="14">
        <f>+(AY16+AY17)*Parámetros!$B$3</f>
        <v>11303223.608397413</v>
      </c>
      <c r="AZ19" s="14">
        <f>+(AZ16+AZ17)*Parámetros!$B$3</f>
        <v>11370140.254509434</v>
      </c>
      <c r="BA19" s="14">
        <f>+(BA16+BA17)*Parámetros!$B$3</f>
        <v>11342360.376168111</v>
      </c>
      <c r="BB19" s="14">
        <f>+(BB16+BB17)*Parámetros!$B$3</f>
        <v>10990830.861812495</v>
      </c>
      <c r="BC19" s="14">
        <f>+(BC16+BC17)*Parámetros!$B$3</f>
        <v>10476270.322003067</v>
      </c>
      <c r="BD19" s="14">
        <f>+(BD16+BD17)*Parámetros!$B$3</f>
        <v>10306453.295639943</v>
      </c>
      <c r="BE19" s="14">
        <f>+(BE16+BE17)*Parámetros!$B$3</f>
        <v>10184618.800766798</v>
      </c>
      <c r="BF19" s="14">
        <f>+(BF16+BF17)*Parámetros!$B$3</f>
        <v>9776209.3232418988</v>
      </c>
      <c r="BG19" s="14">
        <f>+(BG16+BG17)*Parámetros!$B$3</f>
        <v>9843125.9748420361</v>
      </c>
      <c r="BH19" s="14">
        <f>+(BH16+BH17)*Parámetros!$B$3</f>
        <v>9815346.0925218277</v>
      </c>
      <c r="BI19" s="14">
        <f>+(BI16+BI17)*Parámetros!$B$3</f>
        <v>9463816.5810509026</v>
      </c>
      <c r="BJ19" s="14">
        <f>+(BJ16+BJ17)*Parámetros!$B$3</f>
        <v>9279446.1932791304</v>
      </c>
      <c r="BK19" s="14">
        <f>+(BK16+BK17)*Parámetros!$B$3</f>
        <v>9090565.5635201912</v>
      </c>
      <c r="BL19" s="14">
        <f>+(BL16+BL17)*Parámetros!$B$3</f>
        <v>8966265.3756702337</v>
      </c>
      <c r="BM19" s="14">
        <f>+(BM16+BM17)*Parámetros!$B$3</f>
        <v>8814935.5714341365</v>
      </c>
      <c r="BN19" s="14">
        <f>+(BN16+BN17)*Parámetros!$B$3</f>
        <v>8655765.4227160104</v>
      </c>
      <c r="BO19" s="14">
        <f>+(BO16+BO17)*Parámetros!$B$3</f>
        <v>8523477.4180418141</v>
      </c>
      <c r="BP19" s="14">
        <f>+(BP16+BP17)*Parámetros!$B$3</f>
        <v>8421951.9836884029</v>
      </c>
      <c r="BQ19" s="14">
        <f>+(BQ16+BQ17)*Parámetros!$B$3</f>
        <v>8050200.9068305735</v>
      </c>
      <c r="BR19" s="14">
        <f>+(BR16+BR17)*Parámetros!$B$3</f>
        <v>7816696.4394235322</v>
      </c>
      <c r="BS19" s="14">
        <f>+(BS16+BS17)*Parámetros!$B$3</f>
        <v>7628242.9791310634</v>
      </c>
      <c r="BT19" s="14">
        <f>+(BT16+BT17)*Parámetros!$B$3</f>
        <v>7490822.4678052748</v>
      </c>
      <c r="BU19" s="14">
        <f>+(BU16+BU17)*Parámetros!$B$3</f>
        <v>7165707.9187529655</v>
      </c>
      <c r="BV19" s="14">
        <f>+(BV16+BV17)*Parámetros!$B$3</f>
        <v>6979114.774494065</v>
      </c>
      <c r="BW19" s="14">
        <f>+(BW16+BW17)*Parámetros!$B$3</f>
        <v>6661793.4347231034</v>
      </c>
      <c r="BX19" s="14">
        <f>+(BX16+BX17)*Parámetros!$B$3</f>
        <v>6478080.9311218774</v>
      </c>
      <c r="BY19" s="14">
        <f>+(BY16+BY17)*Parámetros!$B$3</f>
        <v>6436583.674046847</v>
      </c>
      <c r="BZ19" s="14">
        <f>+(BZ16+BZ17)*Parámetros!$B$3</f>
        <v>6240004.8893035641</v>
      </c>
      <c r="CA19" s="14">
        <f>+(CA16+CA17)*Parámetros!$B$3</f>
        <v>5981739.1395511553</v>
      </c>
      <c r="CB19" s="14">
        <f>+(CB16+CB17)*Parámetros!$B$3</f>
        <v>5932542.0439291978</v>
      </c>
      <c r="CC19" s="14">
        <f>+(CC16+CC17)*Parámetros!$B$3</f>
        <v>5859051.635942325</v>
      </c>
      <c r="CD19" s="14">
        <f>+(CD16+CD17)*Parámetros!$B$3</f>
        <v>5528110.4125625072</v>
      </c>
      <c r="CE19" s="14">
        <f>+(CE16+CE17)*Parámetros!$B$3</f>
        <v>5197760.6460824292</v>
      </c>
      <c r="CF19" s="14">
        <f>+(CF16+CF17)*Parámetros!$B$3</f>
        <v>5021157.0696110241</v>
      </c>
      <c r="CG19" s="14">
        <f>+(CG16+CG17)*Parámetros!$B$3</f>
        <v>4831206.562547883</v>
      </c>
      <c r="CH19" s="14">
        <f>+(CH16+CH17)*Parámetros!$B$3</f>
        <v>4512367.1096142624</v>
      </c>
      <c r="CI19" s="14">
        <f>+(CI16+CI17)*Parámetros!$B$3</f>
        <v>4252990.7373482268</v>
      </c>
      <c r="CJ19" s="14">
        <f>+(CJ16+CJ17)*Parámetros!$B$3</f>
        <v>4140631.0512132482</v>
      </c>
      <c r="CK19" s="14">
        <f>+(CK16+CK17)*Parámetros!$B$3</f>
        <v>4078719.1223544194</v>
      </c>
      <c r="CL19" s="14">
        <f>+(CL16+CL17)*Parámetros!$B$3</f>
        <v>3733050.1248158165</v>
      </c>
      <c r="CM19" s="14">
        <f>+(CM16+CM17)*Parámetros!$B$3</f>
        <v>3861989.6225653705</v>
      </c>
      <c r="CN19" s="14">
        <f>+(CN16+CN17)*Parámetros!$B$3</f>
        <v>3692054.6791539504</v>
      </c>
      <c r="CO19" s="14">
        <f>+(CO16+CO17)*Parámetros!$B$3</f>
        <v>5267276.0755342506</v>
      </c>
      <c r="CP19" s="14">
        <f>+(CP16+CP17)*Parámetros!$B$3</f>
        <v>4977776.7152710389</v>
      </c>
      <c r="CQ19" s="14">
        <f>+(CQ16+CQ17)*Parámetros!$B$3</f>
        <v>4305321.5566107938</v>
      </c>
      <c r="CR19" s="14">
        <f>+(CR16+CR17)*Parámetros!$B$3</f>
        <v>5569249.2483461928</v>
      </c>
      <c r="CS19" s="14">
        <f>+(CS16+CS17)*Parámetros!$B$3</f>
        <v>5056052.5082264775</v>
      </c>
      <c r="CT19" s="14">
        <f>+(CT16+CT17)*Parámetros!$B$3</f>
        <v>5547457.904015257</v>
      </c>
      <c r="CU19" s="14">
        <f>+(CU16+CU17)*Parámetros!$B$3</f>
        <v>5841129.2224641871</v>
      </c>
    </row>
    <row r="20" spans="1:100" s="15" customFormat="1" outlineLevel="1" x14ac:dyDescent="0.25">
      <c r="A20" s="18" t="s">
        <v>2</v>
      </c>
      <c r="C20" s="14">
        <f>+MAX((C9-C8)*(Parámetros!$B$4/4.3),0)</f>
        <v>55624862.723223083</v>
      </c>
      <c r="D20" s="14">
        <f>+MAX((D9-D8)*(Parámetros!$B$4/4.3),0)</f>
        <v>75460792.07440339</v>
      </c>
      <c r="E20" s="14">
        <f>+MAX((E9-E8)*(Parámetros!$B$4/4.3),0)</f>
        <v>85446731.753931344</v>
      </c>
      <c r="F20" s="14">
        <f>+MAX((F9-F8)*(Parámetros!$B$4/4.3),0)</f>
        <v>73349540.480970517</v>
      </c>
      <c r="G20" s="14">
        <f>+MAX((G9-G8)*(Parámetros!$B$4/4.3),0)</f>
        <v>94464692.430959687</v>
      </c>
      <c r="H20" s="14">
        <f>+MAX((H9-H8)*(Parámetros!$B$4/4.3),0)</f>
        <v>97104484.991132423</v>
      </c>
      <c r="I20" s="14">
        <f>+MAX((I9-I8)*(Parámetros!$B$4/4.3),0)</f>
        <v>84062604.775945738</v>
      </c>
      <c r="J20" s="14">
        <f>+MAX((J9-J8)*(Parámetros!$B$4/4.3),0)</f>
        <v>91730329.899892569</v>
      </c>
      <c r="K20" s="14">
        <f>+MAX((K9-K8)*(Parámetros!$B$4/4.3),0)</f>
        <v>93516621.100609124</v>
      </c>
      <c r="L20" s="14">
        <f>+MAX((L9-L8)*(Parámetros!$B$4/4.3),0)</f>
        <v>98026805.344398722</v>
      </c>
      <c r="M20" s="14">
        <f>+MAX((M9-M8)*(Parámetros!$B$4/4.3),0)</f>
        <v>99258422.882895604</v>
      </c>
      <c r="N20" s="14">
        <f>+MAX((N9-N8)*(Parámetros!$B$4/4.3),0)</f>
        <v>101100029.81070845</v>
      </c>
      <c r="O20" s="14">
        <f>+MAX((O9-O8)*(Parámetros!$B$4/4.3),0)</f>
        <v>104278880.15886399</v>
      </c>
      <c r="P20" s="14">
        <f>+MAX((P9-P8)*(Parámetros!$B$4/4.3),0)</f>
        <v>104751031.47109652</v>
      </c>
      <c r="Q20" s="14">
        <f>+MAX((Q9-Q8)*(Parámetros!$B$4/4.3),0)</f>
        <v>93419938.816300154</v>
      </c>
      <c r="R20" s="14">
        <f>+MAX((R9-R8)*(Parámetros!$B$4/4.3),0)</f>
        <v>96808144.817603722</v>
      </c>
      <c r="S20" s="14">
        <f>+MAX((S9-S8)*(Parámetros!$B$4/4.3),0)</f>
        <v>97273488.703044593</v>
      </c>
      <c r="T20" s="14">
        <f>+MAX((T9-T8)*(Parámetros!$B$4/4.3),0)</f>
        <v>98233011.637895644</v>
      </c>
      <c r="U20" s="14">
        <f>+MAX((U9-U8)*(Parámetros!$B$4/4.3),0)</f>
        <v>89982279.82372126</v>
      </c>
      <c r="V20" s="14">
        <f>+MAX((V9-V8)*(Parámetros!$B$4/4.3),0)</f>
        <v>93646557.058046833</v>
      </c>
      <c r="W20" s="14">
        <f>+MAX((W9-W8)*(Parámetros!$B$4/4.3),0)</f>
        <v>87383285.578077018</v>
      </c>
      <c r="X20" s="14">
        <f>+MAX((X9-X8)*(Parámetros!$B$4/4.3),0)</f>
        <v>90896367.654151887</v>
      </c>
      <c r="Y20" s="14">
        <f>+MAX((Y9-Y8)*(Parámetros!$B$4/4.3),0)</f>
        <v>95511536.378153145</v>
      </c>
      <c r="Z20" s="14">
        <f>+MAX((Z9-Z8)*(Parámetros!$B$4/4.3),0)</f>
        <v>89103990.457375392</v>
      </c>
      <c r="AA20" s="14">
        <f>+MAX((AA9-AA8)*(Parámetros!$B$4/4.3),0)</f>
        <v>85531515.510487422</v>
      </c>
      <c r="AB20" s="14">
        <f>+MAX((AB9-AB8)*(Parámetros!$B$4/4.3),0)</f>
        <v>92383337.849391684</v>
      </c>
      <c r="AC20" s="14">
        <f>+MAX((AC9-AC8)*(Parámetros!$B$4/4.3),0)</f>
        <v>91136867.971230805</v>
      </c>
      <c r="AD20" s="14">
        <f>+MAX((AD9-AD8)*(Parámetros!$B$4/4.3),0)</f>
        <v>80473545.844249144</v>
      </c>
      <c r="AE20" s="14">
        <f>+MAX((AE9-AE8)*(Parámetros!$B$4/4.3),0)</f>
        <v>78615634.283703953</v>
      </c>
      <c r="AF20" s="14">
        <f>+MAX((AF9-AF8)*(Parámetros!$B$4/4.3),0)</f>
        <v>82856034.435830206</v>
      </c>
      <c r="AG20" s="14">
        <f>+MAX((AG9-AG8)*(Parámetros!$B$4/4.3),0)</f>
        <v>81320862.559481904</v>
      </c>
      <c r="AH20" s="14">
        <f>+MAX((AH9-AH8)*(Parámetros!$B$4/4.3),0)</f>
        <v>75111698.801849097</v>
      </c>
      <c r="AI20" s="14">
        <f>+MAX((AI9-AI8)*(Parámetros!$B$4/4.3),0)</f>
        <v>75665444.033747569</v>
      </c>
      <c r="AJ20" s="14">
        <f>+MAX((AJ9-AJ8)*(Parámetros!$B$4/4.3),0)</f>
        <v>80041530.811182588</v>
      </c>
      <c r="AK20" s="14">
        <f>+MAX((AK9-AK8)*(Parámetros!$B$4/4.3),0)</f>
        <v>81410369.664125517</v>
      </c>
      <c r="AL20" s="14">
        <f>+MAX((AL9-AL8)*(Parámetros!$B$4/4.3),0)</f>
        <v>69765988.636325195</v>
      </c>
      <c r="AM20" s="14">
        <f>+MAX((AM9-AM8)*(Parámetros!$B$4/4.3),0)</f>
        <v>67931761.058918908</v>
      </c>
      <c r="AN20" s="14">
        <f>+MAX((AN9-AN8)*(Parámetros!$B$4/4.3),0)</f>
        <v>58907712.107787617</v>
      </c>
      <c r="AO20" s="14">
        <f>+MAX((AO9-AO8)*(Parámetros!$B$4/4.3),0)</f>
        <v>67855051.769005939</v>
      </c>
      <c r="AP20" s="14">
        <f>+MAX((AP9-AP8)*(Parámetros!$B$4/4.3),0)</f>
        <v>64936684.014305666</v>
      </c>
      <c r="AQ20" s="14">
        <f>+MAX((AQ9-AQ8)*(Parámetros!$B$4/4.3),0)</f>
        <v>49606429.358671807</v>
      </c>
      <c r="AR20" s="14">
        <f>+MAX((AR9-AR8)*(Parámetros!$B$4/4.3),0)</f>
        <v>48745106.740051106</v>
      </c>
      <c r="AS20" s="14">
        <f>+MAX((AS9-AS8)*(Parámetros!$B$4/4.3),0)</f>
        <v>42994479.116573043</v>
      </c>
      <c r="AT20" s="14">
        <f>+MAX((AT9-AT8)*(Parámetros!$B$4/4.3),0)</f>
        <v>40415230.445846424</v>
      </c>
      <c r="AU20" s="14">
        <f>+MAX((AU9-AU8)*(Parámetros!$B$4/4.3),0)</f>
        <v>52630804.253641695</v>
      </c>
      <c r="AV20" s="14">
        <f>+MAX((AV9-AV8)*(Parámetros!$B$4/4.3),0)</f>
        <v>38904794.28880965</v>
      </c>
      <c r="AW20" s="14">
        <f>+MAX((AW9-AW8)*(Parámetros!$B$4/4.3),0)</f>
        <v>49698863.174873672</v>
      </c>
      <c r="AX20" s="14">
        <f>+MAX((AX9-AX8)*(Parámetros!$B$4/4.3),0)</f>
        <v>50642942.389285341</v>
      </c>
      <c r="AY20" s="14">
        <f>+MAX((AY9-AY8)*(Parámetros!$B$4/4.3),0)</f>
        <v>38545751.116324537</v>
      </c>
      <c r="AZ20" s="14">
        <f>+MAX((AZ9-AZ8)*(Parámetros!$B$4/4.3),0)</f>
        <v>55139972.83375556</v>
      </c>
      <c r="BA20" s="14">
        <f>+MAX((BA9-BA8)*(Parámetros!$B$4/4.3),0)</f>
        <v>51751858.417184107</v>
      </c>
      <c r="BB20" s="14">
        <f>+MAX((BB9-BB8)*(Parámetros!$B$4/4.3),0)</f>
        <v>38709978.201997422</v>
      </c>
      <c r="BC20" s="14">
        <f>+MAX((BC9-BC8)*(Parámetros!$B$4/4.3),0)</f>
        <v>30223495.058314607</v>
      </c>
      <c r="BD20" s="14">
        <f>+MAX((BD9-BD8)*(Parámetros!$B$4/4.3),0)</f>
        <v>41017563.944378629</v>
      </c>
      <c r="BE20" s="14">
        <f>+MAX((BE9-BE8)*(Parámetros!$B$4/4.3),0)</f>
        <v>41961643.158790298</v>
      </c>
      <c r="BF20" s="14">
        <f>+MAX((BF9-BF8)*(Parámetros!$B$4/4.3),0)</f>
        <v>29864451.88582949</v>
      </c>
      <c r="BG20" s="14">
        <f>+MAX((BG9-BG8)*(Parámetros!$B$4/4.3),0)</f>
        <v>46458673.603260517</v>
      </c>
      <c r="BH20" s="14">
        <f>+MAX((BH9-BH8)*(Parámetros!$B$4/4.3),0)</f>
        <v>43070559.186689064</v>
      </c>
      <c r="BI20" s="14">
        <f>+MAX((BI9-BI8)*(Parámetros!$B$4/4.3),0)</f>
        <v>30028678.971502379</v>
      </c>
      <c r="BJ20" s="14">
        <f>+MAX((BJ9-BJ8)*(Parámetros!$B$4/4.3),0)</f>
        <v>34682450.607077099</v>
      </c>
      <c r="BK20" s="14">
        <f>+MAX((BK9-BK8)*(Parámetros!$B$4/4.3),0)</f>
        <v>33454788.319421563</v>
      </c>
      <c r="BL20" s="14">
        <f>+MAX((BL9-BL8)*(Parámetros!$B$4/4.3),0)</f>
        <v>34951019.074839063</v>
      </c>
      <c r="BM20" s="14">
        <f>+MAX((BM9-BM8)*(Parámetros!$B$4/4.3),0)</f>
        <v>33168683.124963857</v>
      </c>
      <c r="BN20" s="14">
        <f>+MAX((BN9-BN8)*(Parámetros!$B$4/4.3),0)</f>
        <v>31996336.564404607</v>
      </c>
      <c r="BO20" s="14">
        <f>+MAX((BO9-BO8)*(Parámetros!$B$4/4.3),0)</f>
        <v>32161233.424188066</v>
      </c>
      <c r="BP20" s="14">
        <f>+MAX((BP9-BP8)*(Parámetros!$B$4/4.3),0)</f>
        <v>32633384.736420587</v>
      </c>
      <c r="BQ20" s="14">
        <f>+MAX((BQ9-BQ8)*(Parámetros!$B$4/4.3),0)</f>
        <v>21302292.081624229</v>
      </c>
      <c r="BR20" s="14">
        <f>+MAX((BR9-BR8)*(Parámetros!$B$4/4.3),0)</f>
        <v>24690498.082927801</v>
      </c>
      <c r="BS20" s="14">
        <f>+MAX((BS9-BS8)*(Parámetros!$B$4/4.3),0)</f>
        <v>25155841.968368672</v>
      </c>
      <c r="BT20" s="14">
        <f>+MAX((BT9-BT8)*(Parámetros!$B$4/4.3),0)</f>
        <v>26115364.903219722</v>
      </c>
      <c r="BU20" s="14">
        <f>+MAX((BU9-BU8)*(Parámetros!$B$4/4.3),0)</f>
        <v>17864633.089045338</v>
      </c>
      <c r="BV20" s="14">
        <f>+MAX((BV9-BV8)*(Parámetros!$B$4/4.3),0)</f>
        <v>21528910.323370911</v>
      </c>
      <c r="BW20" s="14">
        <f>+MAX((BW9-BW8)*(Parámetros!$B$4/4.3),0)</f>
        <v>15265638.843401084</v>
      </c>
      <c r="BX20" s="14">
        <f>+MAX((BX9-BX8)*(Parámetros!$B$4/4.3),0)</f>
        <v>18778720.91947595</v>
      </c>
      <c r="BY20" s="14">
        <f>+MAX((BY9-BY8)*(Parámetros!$B$4/4.3),0)</f>
        <v>23393889.643477216</v>
      </c>
      <c r="BZ20" s="14">
        <f>+MAX((BZ9-BZ8)*(Parámetros!$B$4/4.3),0)</f>
        <v>16986343.72269946</v>
      </c>
      <c r="CA20" s="14">
        <f>+MAX((CA9-CA8)*(Parámetros!$B$4/4.3),0)</f>
        <v>13413868.775811478</v>
      </c>
      <c r="CB20" s="14">
        <f>+MAX((CB9-CB8)*(Parámetros!$B$4/4.3),0)</f>
        <v>20265691.114715748</v>
      </c>
      <c r="CC20" s="14">
        <f>+MAX((CC9-CC8)*(Parámetros!$B$4/4.3),0)</f>
        <v>19019221.236554854</v>
      </c>
      <c r="CD20" s="14">
        <f>+MAX((CD9-CD8)*(Parámetros!$B$4/4.3),0)</f>
        <v>8355899.1095732041</v>
      </c>
      <c r="CE20" s="14">
        <f>+MAX((CE9-CE8)*(Parámetros!$B$4/4.3),0)</f>
        <v>6497987.549028012</v>
      </c>
      <c r="CF20" s="14">
        <f>+MAX((CF9-CF8)*(Parámetros!$B$4/4.3),0)</f>
        <v>10738387.701154262</v>
      </c>
      <c r="CG20" s="14">
        <f>+MAX((CG9-CG8)*(Parámetros!$B$4/4.3),0)</f>
        <v>9203215.8248059787</v>
      </c>
      <c r="CH20" s="14">
        <f>+MAX((CH9-CH8)*(Parámetros!$B$4/4.3),0)</f>
        <v>2994052.0671731606</v>
      </c>
      <c r="CI20" s="14">
        <f>+MAX((CI9-CI8)*(Parámetros!$B$4/4.3),0)</f>
        <v>3547797.29907163</v>
      </c>
      <c r="CJ20" s="14">
        <f>+MAX((CJ9-CJ8)*(Parámetros!$B$4/4.3),0)</f>
        <v>7923884.0765066464</v>
      </c>
      <c r="CK20" s="14">
        <f>+MAX((CK9-CK8)*(Parámetros!$B$4/4.3),0)</f>
        <v>9292722.929449575</v>
      </c>
      <c r="CL20" s="14">
        <f>+MAX((CL9-CL8)*(Parámetros!$B$4/4.3),0)</f>
        <v>0</v>
      </c>
      <c r="CM20" s="14">
        <f>+MAX((CM9-CM8)*(Parámetros!$B$4/4.3),0)</f>
        <v>0</v>
      </c>
      <c r="CN20" s="14">
        <f>+MAX((CN9-CN8)*(Parámetros!$B$4/4.3),0)</f>
        <v>0</v>
      </c>
      <c r="CO20" s="14">
        <f>+MAX((CO9-CO8)*(Parámetros!$B$4/4.3),0)</f>
        <v>8947339.6612183154</v>
      </c>
      <c r="CP20" s="14">
        <f>+MAX((CP9-CP8)*(Parámetros!$B$4/4.3),0)</f>
        <v>6028971.9065180412</v>
      </c>
      <c r="CQ20" s="14">
        <f>+MAX((CQ9-CQ8)*(Parámetros!$B$4/4.3),0)</f>
        <v>0</v>
      </c>
      <c r="CR20" s="14">
        <f>+MAX((CR9-CR8)*(Parámetros!$B$4/4.3),0)</f>
        <v>0</v>
      </c>
      <c r="CS20" s="14">
        <f>+MAX((CS9-CS8)*(Parámetros!$B$4/4.3),0)</f>
        <v>0</v>
      </c>
      <c r="CT20" s="14">
        <f>+MAX((CT9-CT8)*(Parámetros!$B$4/4.3),0)</f>
        <v>0</v>
      </c>
      <c r="CU20" s="14">
        <f>+MAX((CU9-CU8)*(Parámetros!$B$4/4.3),0)</f>
        <v>12215573.807795269</v>
      </c>
    </row>
    <row r="21" spans="1:100" s="15" customFormat="1" outlineLevel="1" x14ac:dyDescent="0.25">
      <c r="A21" s="18" t="s">
        <v>3</v>
      </c>
      <c r="C21" s="14">
        <f>+C5*Parámetros!$B$5</f>
        <v>2329446.8330725068</v>
      </c>
      <c r="D21" s="14">
        <f>+D5*Parámetros!$B$5</f>
        <v>768771.98892788147</v>
      </c>
      <c r="E21" s="14">
        <f>+E5*Parámetros!$B$5</f>
        <v>551552.16453156609</v>
      </c>
      <c r="F21" s="14">
        <f>+F5*Parámetros!$B$5</f>
        <v>1848894.5133479952</v>
      </c>
      <c r="G21" s="14">
        <f>+G5*Parámetros!$B$5</f>
        <v>-302935.74477455986</v>
      </c>
      <c r="H21" s="14">
        <f>+H5*Parámetros!$B$5</f>
        <v>125761.21324236738</v>
      </c>
      <c r="I21" s="14">
        <f>+I5*Parámetros!$B$5</f>
        <v>1591395.4559353297</v>
      </c>
      <c r="J21" s="14">
        <f>+J5*Parámetros!$B$5</f>
        <v>834655.94548500958</v>
      </c>
      <c r="K21" s="14">
        <f>+K5*Parámetros!$B$5</f>
        <v>855074.08652468584</v>
      </c>
      <c r="L21" s="14">
        <f>+L5*Parámetros!$B$5</f>
        <v>562714.50145779236</v>
      </c>
      <c r="M21" s="14">
        <f>+M5*Parámetros!$B$5</f>
        <v>685079.21776973235</v>
      </c>
      <c r="N21" s="14">
        <f>+N5*Parámetros!$B$5</f>
        <v>720572.93296677526</v>
      </c>
      <c r="O21" s="14">
        <f>+O5*Parámetros!$B$5</f>
        <v>598875.8341548848</v>
      </c>
      <c r="P21" s="14">
        <f>+P5*Parámetros!$B$5</f>
        <v>459611.80910101684</v>
      </c>
      <c r="Q21" s="14">
        <f>+Q5*Parámetros!$B$5</f>
        <v>1682939.7098015151</v>
      </c>
      <c r="R21" s="14">
        <f>+R5*Parámetros!$B$5</f>
        <v>1057088.9098403102</v>
      </c>
      <c r="S21" s="14">
        <f>+S5*Parámetros!$B$5</f>
        <v>853140.26379445277</v>
      </c>
      <c r="T21" s="14">
        <f>+T5*Parámetros!$B$5</f>
        <v>622111.00336192467</v>
      </c>
      <c r="U21" s="14">
        <f>+U5*Parámetros!$B$5</f>
        <v>1471813.3150760899</v>
      </c>
      <c r="V21" s="14">
        <f>+V5*Parámetros!$B$5</f>
        <v>844718.50002289284</v>
      </c>
      <c r="W21" s="14">
        <f>+W5*Parámetros!$B$5</f>
        <v>1436532.9831907933</v>
      </c>
      <c r="X21" s="14">
        <f>+X5*Parámetros!$B$5</f>
        <v>831677.66476877732</v>
      </c>
      <c r="Y21" s="14">
        <f>+Y5*Parámetros!$B$5</f>
        <v>187860.60384399316</v>
      </c>
      <c r="Z21" s="14">
        <f>+Z5*Parámetros!$B$5</f>
        <v>889924.10116110404</v>
      </c>
      <c r="AA21" s="14">
        <f>+AA5*Parámetros!$B$5</f>
        <v>1169184.7393978329</v>
      </c>
      <c r="AB21" s="14">
        <f>+AB5*Parámetros!$B$5</f>
        <v>222718.24071961455</v>
      </c>
      <c r="AC21" s="14">
        <f>+AC5*Parámetros!$B$5</f>
        <v>332695.54167744354</v>
      </c>
      <c r="AD21" s="14">
        <f>+AD5*Parámetros!$B$5</f>
        <v>1498191.0237134988</v>
      </c>
      <c r="AE21" s="14">
        <f>+AE5*Parámetros!$B$5</f>
        <v>1495513.4623984573</v>
      </c>
      <c r="AF21" s="14">
        <f>+AF5*Parámetros!$B$5</f>
        <v>799495.11977690854</v>
      </c>
      <c r="AG21" s="14">
        <f>+AG5*Parámetros!$B$5</f>
        <v>859917.48542511777</v>
      </c>
      <c r="AH21" s="14">
        <f>+AH5*Parámetros!$B$5</f>
        <v>1443405.5736929877</v>
      </c>
      <c r="AI21" s="14">
        <f>+AI5*Parámetros!$B$5</f>
        <v>1174212.5949864916</v>
      </c>
      <c r="AJ21" s="14">
        <f>+AJ5*Parámetros!$B$5</f>
        <v>508659.12525375024</v>
      </c>
      <c r="AK21" s="14">
        <f>+AK5*Parámetros!$B$5</f>
        <v>280279.06324251089</v>
      </c>
      <c r="AL21" s="14">
        <f>+AL5*Parámetros!$B$5</f>
        <v>1564864.5520793332</v>
      </c>
      <c r="AM21" s="14">
        <f>+AM5*Parámetros!$B$5</f>
        <v>1549967.9912755936</v>
      </c>
      <c r="AN21" s="14">
        <f>+AN5*Parámetros!$B$5</f>
        <v>2355089.2435765537</v>
      </c>
      <c r="AO21" s="14">
        <f>+AO5*Parámetros!$B$5</f>
        <v>1000828.8610751741</v>
      </c>
      <c r="AP21" s="14">
        <f>+AP5*Parámetros!$B$5</f>
        <v>1189836.9429642013</v>
      </c>
      <c r="AQ21" s="14">
        <f>+AQ5*Parámetros!$B$5</f>
        <v>2763778.0944779282</v>
      </c>
      <c r="AR21" s="14">
        <f>+AR5*Parámetros!$B$5</f>
        <v>2466933.7968559237</v>
      </c>
      <c r="AS21" s="14">
        <f>+AS5*Parámetros!$B$5</f>
        <v>2768686.6084414711</v>
      </c>
      <c r="AT21" s="14">
        <f>+AT5*Parámetros!$B$5</f>
        <v>2666566.5449107969</v>
      </c>
      <c r="AU21" s="14">
        <f>+AU5*Parámetros!$B$5</f>
        <v>896026.15559762344</v>
      </c>
      <c r="AV21" s="14">
        <f>+AV5*Parámetros!$B$5</f>
        <v>2329446.8330725068</v>
      </c>
      <c r="AW21" s="14">
        <f>+AW5*Parámetros!$B$5</f>
        <v>768771.98892788147</v>
      </c>
      <c r="AX21" s="14">
        <f>+AX5*Parámetros!$B$5</f>
        <v>551552.16453156609</v>
      </c>
      <c r="AY21" s="14">
        <f>+AY5*Parámetros!$B$5</f>
        <v>1848894.5133479952</v>
      </c>
      <c r="AZ21" s="14">
        <f>+AZ5*Parámetros!$B$5</f>
        <v>-302935.74477455986</v>
      </c>
      <c r="BA21" s="14">
        <f>+BA5*Parámetros!$B$5</f>
        <v>125761.21324236738</v>
      </c>
      <c r="BB21" s="14">
        <f>+BB5*Parámetros!$B$5</f>
        <v>1591395.4559353297</v>
      </c>
      <c r="BC21" s="14">
        <f>+BC5*Parámetros!$B$5</f>
        <v>2329446.8330725068</v>
      </c>
      <c r="BD21" s="14">
        <f>+BD5*Parámetros!$B$5</f>
        <v>768771.98892788147</v>
      </c>
      <c r="BE21" s="14">
        <f>+BE5*Parámetros!$B$5</f>
        <v>551552.16453156609</v>
      </c>
      <c r="BF21" s="14">
        <f>+BF5*Parámetros!$B$5</f>
        <v>1848894.5133479952</v>
      </c>
      <c r="BG21" s="14">
        <f>+BG5*Parámetros!$B$5</f>
        <v>-302935.74477455986</v>
      </c>
      <c r="BH21" s="14">
        <f>+BH5*Parámetros!$B$5</f>
        <v>125761.21324236738</v>
      </c>
      <c r="BI21" s="14">
        <f>+BI5*Parámetros!$B$5</f>
        <v>1591395.4559353297</v>
      </c>
      <c r="BJ21" s="14">
        <f>+BJ5*Parámetros!$B$5</f>
        <v>834655.94548500958</v>
      </c>
      <c r="BK21" s="14">
        <f>+BK5*Parámetros!$B$5</f>
        <v>855074.08652468584</v>
      </c>
      <c r="BL21" s="14">
        <f>+BL5*Parámetros!$B$5</f>
        <v>562714.50145779236</v>
      </c>
      <c r="BM21" s="14">
        <f>+BM5*Parámetros!$B$5</f>
        <v>685079.21776973235</v>
      </c>
      <c r="BN21" s="14">
        <f>+BN5*Parámetros!$B$5</f>
        <v>720572.93296677526</v>
      </c>
      <c r="BO21" s="14">
        <f>+BO5*Parámetros!$B$5</f>
        <v>598875.8341548848</v>
      </c>
      <c r="BP21" s="14">
        <f>+BP5*Parámetros!$B$5</f>
        <v>459611.80910101684</v>
      </c>
      <c r="BQ21" s="14">
        <f>+BQ5*Parámetros!$B$5</f>
        <v>1682939.7098015151</v>
      </c>
      <c r="BR21" s="14">
        <f>+BR5*Parámetros!$B$5</f>
        <v>1057088.9098403102</v>
      </c>
      <c r="BS21" s="14">
        <f>+BS5*Parámetros!$B$5</f>
        <v>853140.26379445277</v>
      </c>
      <c r="BT21" s="14">
        <f>+BT5*Parámetros!$B$5</f>
        <v>622111.00336192467</v>
      </c>
      <c r="BU21" s="14">
        <f>+BU5*Parámetros!$B$5</f>
        <v>1471813.3150760899</v>
      </c>
      <c r="BV21" s="14">
        <f>+BV5*Parámetros!$B$5</f>
        <v>844718.50002289284</v>
      </c>
      <c r="BW21" s="14">
        <f>+BW5*Parámetros!$B$5</f>
        <v>1436532.9831907933</v>
      </c>
      <c r="BX21" s="14">
        <f>+BX5*Parámetros!$B$5</f>
        <v>831677.66476877732</v>
      </c>
      <c r="BY21" s="14">
        <f>+BY5*Parámetros!$B$5</f>
        <v>187860.60384399316</v>
      </c>
      <c r="BZ21" s="14">
        <f>+BZ5*Parámetros!$B$5</f>
        <v>889924.10116110404</v>
      </c>
      <c r="CA21" s="14">
        <f>+CA5*Parámetros!$B$5</f>
        <v>1169184.7393978329</v>
      </c>
      <c r="CB21" s="14">
        <f>+CB5*Parámetros!$B$5</f>
        <v>222718.24071961455</v>
      </c>
      <c r="CC21" s="14">
        <f>+CC5*Parámetros!$B$5</f>
        <v>332695.54167744354</v>
      </c>
      <c r="CD21" s="14">
        <f>+CD5*Parámetros!$B$5</f>
        <v>1498191.0237134988</v>
      </c>
      <c r="CE21" s="14">
        <f>+CE5*Parámetros!$B$5</f>
        <v>1495513.4623984573</v>
      </c>
      <c r="CF21" s="14">
        <f>+CF5*Parámetros!$B$5</f>
        <v>799495.11977690854</v>
      </c>
      <c r="CG21" s="14">
        <f>+CG5*Parámetros!$B$5</f>
        <v>859917.48542511777</v>
      </c>
      <c r="CH21" s="14">
        <f>+CH5*Parámetros!$B$5</f>
        <v>1443405.5736929877</v>
      </c>
      <c r="CI21" s="14">
        <f>+CI5*Parámetros!$B$5</f>
        <v>1174212.5949864916</v>
      </c>
      <c r="CJ21" s="14">
        <f>+CJ5*Parámetros!$B$5</f>
        <v>508659.12525375024</v>
      </c>
      <c r="CK21" s="14">
        <f>+CK5*Parámetros!$B$5</f>
        <v>280279.06324251089</v>
      </c>
      <c r="CL21" s="14">
        <f>+CL5*Parámetros!$B$5</f>
        <v>1564864.5520793332</v>
      </c>
      <c r="CM21" s="14">
        <f>+CM5*Parámetros!$B$5</f>
        <v>1549967.9912755936</v>
      </c>
      <c r="CN21" s="14">
        <f>+CN5*Parámetros!$B$5</f>
        <v>2355089.2435765537</v>
      </c>
      <c r="CO21" s="14">
        <f>+CO5*Parámetros!$B$5</f>
        <v>1000828.8610751741</v>
      </c>
      <c r="CP21" s="14">
        <f>+CP5*Parámetros!$B$5</f>
        <v>1189836.9429642013</v>
      </c>
      <c r="CQ21" s="14">
        <f>+CQ5*Parámetros!$B$5</f>
        <v>2763778.0944779282</v>
      </c>
      <c r="CR21" s="14">
        <f>+CR5*Parámetros!$B$5</f>
        <v>2466933.7968559237</v>
      </c>
      <c r="CS21" s="14">
        <f>+CS5*Parámetros!$B$5</f>
        <v>2768686.6084414711</v>
      </c>
      <c r="CT21" s="14">
        <f>+CT5*Parámetros!$B$5</f>
        <v>2666566.5449107969</v>
      </c>
      <c r="CU21" s="14">
        <f>+CU5*Parámetros!$B$5</f>
        <v>896026.15559762344</v>
      </c>
    </row>
    <row r="22" spans="1:100" s="15" customFormat="1" x14ac:dyDescent="0.25">
      <c r="A22" s="18" t="s">
        <v>80</v>
      </c>
      <c r="C22" s="14">
        <f>+SUM(C19:C21,C15)</f>
        <v>1984300125.5649142</v>
      </c>
      <c r="D22" s="14">
        <f t="shared" ref="D22:BO22" si="16">+SUM(D19:D21,D15)</f>
        <v>1807606897.0653672</v>
      </c>
      <c r="E22" s="14">
        <f t="shared" si="16"/>
        <v>1808129103.2093575</v>
      </c>
      <c r="F22" s="14">
        <f t="shared" si="16"/>
        <v>1924499691.878176</v>
      </c>
      <c r="G22" s="14">
        <f t="shared" si="16"/>
        <v>1723117076.2462711</v>
      </c>
      <c r="H22" s="14">
        <f t="shared" si="16"/>
        <v>1766603782.1651063</v>
      </c>
      <c r="I22" s="14">
        <f t="shared" si="16"/>
        <v>1911383450.6321168</v>
      </c>
      <c r="J22" s="14">
        <f t="shared" si="16"/>
        <v>1836340064.8223376</v>
      </c>
      <c r="K22" s="14">
        <f t="shared" si="16"/>
        <v>1842157272.858598</v>
      </c>
      <c r="L22" s="14">
        <f t="shared" si="16"/>
        <v>1814749842.4516582</v>
      </c>
      <c r="M22" s="14">
        <f t="shared" si="16"/>
        <v>1829728485.9707451</v>
      </c>
      <c r="N22" s="14">
        <f t="shared" si="16"/>
        <v>1834394240.7729301</v>
      </c>
      <c r="O22" s="14">
        <f t="shared" si="16"/>
        <v>1825712679.7401357</v>
      </c>
      <c r="P22" s="14">
        <f t="shared" si="16"/>
        <v>1811425155.5809779</v>
      </c>
      <c r="Q22" s="14">
        <f t="shared" si="16"/>
        <v>1925105385.6594515</v>
      </c>
      <c r="R22" s="14">
        <f t="shared" si="16"/>
        <v>1864049650.6916349</v>
      </c>
      <c r="S22" s="14">
        <f t="shared" si="16"/>
        <v>1843633506.623585</v>
      </c>
      <c r="T22" s="14">
        <f t="shared" si="16"/>
        <v>1820718221.5405586</v>
      </c>
      <c r="U22" s="14">
        <f t="shared" si="16"/>
        <v>1899104183.2612128</v>
      </c>
      <c r="V22" s="14">
        <f t="shared" si="16"/>
        <v>1838403660.806694</v>
      </c>
      <c r="W22" s="14">
        <f t="shared" si="16"/>
        <v>1892377298.2483413</v>
      </c>
      <c r="X22" s="14">
        <f t="shared" si="16"/>
        <v>1833831210.7071009</v>
      </c>
      <c r="Y22" s="14">
        <f t="shared" si="16"/>
        <v>1772600962.0395503</v>
      </c>
      <c r="Z22" s="14">
        <f t="shared" si="16"/>
        <v>1837762545.7334168</v>
      </c>
      <c r="AA22" s="14">
        <f t="shared" si="16"/>
        <v>1862497015.8863516</v>
      </c>
      <c r="AB22" s="14">
        <f t="shared" si="16"/>
        <v>1772519280.7203321</v>
      </c>
      <c r="AC22" s="14">
        <f t="shared" si="16"/>
        <v>1782450363.6787932</v>
      </c>
      <c r="AD22" s="14">
        <f t="shared" si="16"/>
        <v>1890617608.0553355</v>
      </c>
      <c r="AE22" s="14">
        <f t="shared" si="16"/>
        <v>1888158947.3708501</v>
      </c>
      <c r="AF22" s="14">
        <f t="shared" si="16"/>
        <v>1821055866.2005935</v>
      </c>
      <c r="AG22" s="14">
        <f t="shared" si="16"/>
        <v>1825510402.4395285</v>
      </c>
      <c r="AH22" s="14">
        <f t="shared" si="16"/>
        <v>1878639889.244441</v>
      </c>
      <c r="AI22" s="14">
        <f t="shared" si="16"/>
        <v>1851411536.8777335</v>
      </c>
      <c r="AJ22" s="14">
        <f t="shared" si="16"/>
        <v>1787625036.1270669</v>
      </c>
      <c r="AK22" s="14">
        <f t="shared" si="16"/>
        <v>1765581719.4440939</v>
      </c>
      <c r="AL22" s="14">
        <f t="shared" si="16"/>
        <v>1884933832.8022335</v>
      </c>
      <c r="AM22" s="14">
        <f t="shared" si="16"/>
        <v>1881234384.1497593</v>
      </c>
      <c r="AN22" s="14">
        <f t="shared" si="16"/>
        <v>1954009593.2653394</v>
      </c>
      <c r="AO22" s="14">
        <f t="shared" si="16"/>
        <v>1824269559.5495391</v>
      </c>
      <c r="AP22" s="14">
        <f t="shared" si="16"/>
        <v>1840413408.4500549</v>
      </c>
      <c r="AQ22" s="14">
        <f t="shared" si="16"/>
        <v>1985400427.7070971</v>
      </c>
      <c r="AR22" s="14">
        <f t="shared" si="16"/>
        <v>1953643260.5542088</v>
      </c>
      <c r="AS22" s="14">
        <f t="shared" si="16"/>
        <v>1978133818.1105227</v>
      </c>
      <c r="AT22" s="14">
        <f t="shared" si="16"/>
        <v>1964524242.3177369</v>
      </c>
      <c r="AU22" s="14">
        <f t="shared" si="16"/>
        <v>1795512904.0181251</v>
      </c>
      <c r="AV22" s="14">
        <f t="shared" si="16"/>
        <v>1927832499.7881746</v>
      </c>
      <c r="AW22" s="14">
        <f t="shared" si="16"/>
        <v>1778885471.7907393</v>
      </c>
      <c r="AX22" s="14">
        <f t="shared" si="16"/>
        <v>1757498055.4569833</v>
      </c>
      <c r="AY22" s="14">
        <f t="shared" si="16"/>
        <v>1877639304.007997</v>
      </c>
      <c r="AZ22" s="14">
        <f t="shared" si="16"/>
        <v>1674286428.601876</v>
      </c>
      <c r="BA22" s="14">
        <f t="shared" si="16"/>
        <v>1714702682.5489979</v>
      </c>
      <c r="BB22" s="14">
        <f t="shared" si="16"/>
        <v>1851163129.1084697</v>
      </c>
      <c r="BC22" s="14">
        <f t="shared" si="16"/>
        <v>1917624192.8848984</v>
      </c>
      <c r="BD22" s="14">
        <f t="shared" si="16"/>
        <v>1768677153.4866059</v>
      </c>
      <c r="BE22" s="14">
        <f t="shared" si="16"/>
        <v>1747289745.4184711</v>
      </c>
      <c r="BF22" s="14">
        <f t="shared" si="16"/>
        <v>1867430987.9769094</v>
      </c>
      <c r="BG22" s="14">
        <f t="shared" si="16"/>
        <v>1664078116.9154058</v>
      </c>
      <c r="BH22" s="14">
        <f t="shared" si="16"/>
        <v>1704494367.7126796</v>
      </c>
      <c r="BI22" s="14">
        <f t="shared" si="16"/>
        <v>1840954816.5557914</v>
      </c>
      <c r="BJ22" s="14">
        <f t="shared" si="16"/>
        <v>1768051342.4051161</v>
      </c>
      <c r="BK22" s="14">
        <f t="shared" si="16"/>
        <v>1768722453.6195588</v>
      </c>
      <c r="BL22" s="14">
        <f t="shared" si="16"/>
        <v>1740202061.3321025</v>
      </c>
      <c r="BM22" s="14">
        <f t="shared" si="16"/>
        <v>1750779583.1713135</v>
      </c>
      <c r="BN22" s="14">
        <f t="shared" si="16"/>
        <v>1753077123.3923576</v>
      </c>
      <c r="BO22" s="14">
        <f t="shared" si="16"/>
        <v>1740666805.335825</v>
      </c>
      <c r="BP22" s="14">
        <f t="shared" ref="BP22:CU22" si="17">+SUM(BP19:BP21,BP15)</f>
        <v>1726798372.8527296</v>
      </c>
      <c r="BQ22" s="14">
        <f t="shared" si="17"/>
        <v>1840174761.4660585</v>
      </c>
      <c r="BR22" s="14">
        <f t="shared" si="17"/>
        <v>1779339311.5604715</v>
      </c>
      <c r="BS22" s="14">
        <f t="shared" si="17"/>
        <v>1758763460.8223047</v>
      </c>
      <c r="BT22" s="14">
        <f t="shared" si="17"/>
        <v>1735963963.0751133</v>
      </c>
      <c r="BU22" s="14">
        <f t="shared" si="17"/>
        <v>1814265978.9772871</v>
      </c>
      <c r="BV22" s="14">
        <f t="shared" si="17"/>
        <v>1753626317.2411668</v>
      </c>
      <c r="BW22" s="14">
        <f t="shared" si="17"/>
        <v>1807555830.6619756</v>
      </c>
      <c r="BX22" s="14">
        <f t="shared" si="17"/>
        <v>1749041733.0358427</v>
      </c>
      <c r="BY22" s="14">
        <f t="shared" si="17"/>
        <v>1687788291.6798391</v>
      </c>
      <c r="BZ22" s="14">
        <f t="shared" si="17"/>
        <v>1752966690.0728343</v>
      </c>
      <c r="CA22" s="14">
        <f t="shared" si="17"/>
        <v>1777688969.5689003</v>
      </c>
      <c r="CB22" s="14">
        <f t="shared" si="17"/>
        <v>1687720072.6291103</v>
      </c>
      <c r="CC22" s="14">
        <f t="shared" si="17"/>
        <v>1697644747.8735554</v>
      </c>
      <c r="CD22" s="14">
        <f t="shared" si="17"/>
        <v>1805816637.8427594</v>
      </c>
      <c r="CE22" s="14">
        <f t="shared" si="17"/>
        <v>1803354609.1035945</v>
      </c>
      <c r="CF22" s="14">
        <f t="shared" si="17"/>
        <v>1736253969.7729807</v>
      </c>
      <c r="CG22" s="14">
        <f t="shared" si="17"/>
        <v>1740706735.6781743</v>
      </c>
      <c r="CH22" s="14">
        <f t="shared" si="17"/>
        <v>1793837505.9750495</v>
      </c>
      <c r="CI22" s="14">
        <f t="shared" si="17"/>
        <v>1766608223.0766687</v>
      </c>
      <c r="CJ22" s="14">
        <f t="shared" si="17"/>
        <v>1702822396.9614654</v>
      </c>
      <c r="CK22" s="14">
        <f t="shared" si="17"/>
        <v>1680778591.1677814</v>
      </c>
      <c r="CL22" s="14">
        <f t="shared" si="17"/>
        <v>1802482717.2295375</v>
      </c>
      <c r="CM22" s="14">
        <f t="shared" si="17"/>
        <v>1806314659.0400133</v>
      </c>
      <c r="CN22" s="14">
        <f t="shared" si="17"/>
        <v>1896500314.0080519</v>
      </c>
      <c r="CO22" s="14">
        <f t="shared" si="17"/>
        <v>1765577250.9042945</v>
      </c>
      <c r="CP22" s="14">
        <f t="shared" si="17"/>
        <v>1783636454.5117066</v>
      </c>
      <c r="CQ22" s="14">
        <f t="shared" si="17"/>
        <v>1954033897.7570658</v>
      </c>
      <c r="CR22" s="14">
        <f t="shared" si="17"/>
        <v>1926868434.8386877</v>
      </c>
      <c r="CS22" s="14">
        <f t="shared" si="17"/>
        <v>1961204442.7195745</v>
      </c>
      <c r="CT22" s="14">
        <f t="shared" si="17"/>
        <v>1951496196.0055678</v>
      </c>
      <c r="CU22" s="14">
        <f t="shared" si="17"/>
        <v>1760173240.8994088</v>
      </c>
      <c r="CV22" s="30">
        <f>+SUM(AV22:CU22)</f>
        <v>92821861100.519867</v>
      </c>
    </row>
    <row r="23" spans="1:100" s="15" customFormat="1" x14ac:dyDescent="0.25">
      <c r="C23" s="14">
        <f>+SUM(C22:AU22)</f>
        <v>83435877591.23996</v>
      </c>
    </row>
    <row r="24" spans="1:100" s="15" customFormat="1" x14ac:dyDescent="0.25"/>
    <row r="25" spans="1:100" s="15" customFormat="1" x14ac:dyDescent="0.25">
      <c r="A25" s="8" t="s">
        <v>27</v>
      </c>
      <c r="B25" s="14">
        <f>+B16/B9</f>
        <v>5661</v>
      </c>
      <c r="C25" s="16">
        <f>+(((B9-C5)*B25)+(C13*C2))/C9</f>
        <v>5576.916363691209</v>
      </c>
      <c r="D25" s="16">
        <f t="shared" ref="D25:BO26" si="18">+(((C9-D5)*C25)+(D13*D2))/D9</f>
        <v>5434.8213911697594</v>
      </c>
      <c r="E25" s="16">
        <f t="shared" si="18"/>
        <v>5320.3057949425911</v>
      </c>
      <c r="F25" s="16">
        <f t="shared" si="18"/>
        <v>5320.3057949425911</v>
      </c>
      <c r="G25" s="16">
        <f t="shared" si="18"/>
        <v>5270.2664600436956</v>
      </c>
      <c r="H25" s="16">
        <f t="shared" si="18"/>
        <v>5210.6177927475292</v>
      </c>
      <c r="I25" s="16">
        <f t="shared" si="18"/>
        <v>5210.6177927475292</v>
      </c>
      <c r="J25" s="16">
        <f t="shared" si="18"/>
        <v>5182.6176148037721</v>
      </c>
      <c r="K25" s="16">
        <f t="shared" si="18"/>
        <v>5156.005153674746</v>
      </c>
      <c r="L25" s="16">
        <f t="shared" si="18"/>
        <v>5130.7774172207119</v>
      </c>
      <c r="M25" s="16">
        <f t="shared" si="18"/>
        <v>5106.7981551998346</v>
      </c>
      <c r="N25" s="16">
        <f t="shared" si="18"/>
        <v>5083.9720557891114</v>
      </c>
      <c r="O25" s="16">
        <f t="shared" si="18"/>
        <v>5062.2529068770937</v>
      </c>
      <c r="P25" s="16">
        <f t="shared" si="18"/>
        <v>5062.2529068770928</v>
      </c>
      <c r="Q25" s="16">
        <f t="shared" si="18"/>
        <v>5062.2529068770928</v>
      </c>
      <c r="R25" s="16">
        <f t="shared" si="18"/>
        <v>5062.2529068770928</v>
      </c>
      <c r="S25" s="16">
        <f t="shared" si="18"/>
        <v>5062.2529068770928</v>
      </c>
      <c r="T25" s="16">
        <f t="shared" si="18"/>
        <v>5062.2529068770928</v>
      </c>
      <c r="U25" s="16">
        <f t="shared" si="18"/>
        <v>5062.2529068770928</v>
      </c>
      <c r="V25" s="16">
        <f t="shared" si="18"/>
        <v>5062.2529068770928</v>
      </c>
      <c r="W25" s="16">
        <f t="shared" si="18"/>
        <v>5062.2529068770928</v>
      </c>
      <c r="X25" s="16">
        <f t="shared" si="18"/>
        <v>5062.2529068770928</v>
      </c>
      <c r="Y25" s="16">
        <f t="shared" si="18"/>
        <v>5062.2529068770928</v>
      </c>
      <c r="Z25" s="16">
        <f t="shared" si="18"/>
        <v>5062.2529068770928</v>
      </c>
      <c r="AA25" s="16">
        <f t="shared" si="18"/>
        <v>5062.2529068770928</v>
      </c>
      <c r="AB25" s="16">
        <f t="shared" si="18"/>
        <v>5062.2529068770928</v>
      </c>
      <c r="AC25" s="16">
        <f t="shared" si="18"/>
        <v>5062.2529068770928</v>
      </c>
      <c r="AD25" s="16">
        <f t="shared" si="18"/>
        <v>5062.2529068770928</v>
      </c>
      <c r="AE25" s="16">
        <f t="shared" si="18"/>
        <v>5062.2529068770928</v>
      </c>
      <c r="AF25" s="16">
        <f t="shared" si="18"/>
        <v>5062.2529068770928</v>
      </c>
      <c r="AG25" s="16">
        <f t="shared" si="18"/>
        <v>5062.2529068770928</v>
      </c>
      <c r="AH25" s="16">
        <f t="shared" si="18"/>
        <v>5062.2529068770928</v>
      </c>
      <c r="AI25" s="16">
        <f t="shared" si="18"/>
        <v>5062.2529068770928</v>
      </c>
      <c r="AJ25" s="16">
        <f t="shared" si="18"/>
        <v>5062.2529068770928</v>
      </c>
      <c r="AK25" s="16">
        <f t="shared" si="18"/>
        <v>5062.2529068770928</v>
      </c>
      <c r="AL25" s="16">
        <f t="shared" si="18"/>
        <v>5062.2529068770928</v>
      </c>
      <c r="AM25" s="16">
        <f t="shared" si="18"/>
        <v>5062.2529068770928</v>
      </c>
      <c r="AN25" s="16">
        <f t="shared" si="18"/>
        <v>5062.2529068770928</v>
      </c>
      <c r="AO25" s="16">
        <f t="shared" si="18"/>
        <v>5062.2529068770928</v>
      </c>
      <c r="AP25" s="16">
        <f t="shared" si="18"/>
        <v>5062.2529068770928</v>
      </c>
      <c r="AQ25" s="16">
        <f t="shared" si="18"/>
        <v>5062.2529068770928</v>
      </c>
      <c r="AR25" s="16">
        <f t="shared" si="18"/>
        <v>5062.2529068770928</v>
      </c>
      <c r="AS25" s="16">
        <f t="shared" si="18"/>
        <v>5062.2529068770928</v>
      </c>
      <c r="AT25" s="16">
        <f t="shared" si="18"/>
        <v>5062.2529068770928</v>
      </c>
      <c r="AU25" s="16">
        <f t="shared" si="18"/>
        <v>5062.2529068770918</v>
      </c>
      <c r="AV25" s="16">
        <f t="shared" si="18"/>
        <v>5062.2529068770928</v>
      </c>
      <c r="AW25" s="16">
        <f t="shared" si="18"/>
        <v>5062.2529068770937</v>
      </c>
      <c r="AX25" s="16">
        <f t="shared" si="18"/>
        <v>5062.2529068770946</v>
      </c>
      <c r="AY25" s="16">
        <f t="shared" si="18"/>
        <v>5062.2529068770946</v>
      </c>
      <c r="AZ25" s="16">
        <f t="shared" si="18"/>
        <v>5062.2529068770946</v>
      </c>
      <c r="BA25" s="16">
        <f t="shared" si="18"/>
        <v>5062.2529068770946</v>
      </c>
      <c r="BB25" s="16">
        <f t="shared" si="18"/>
        <v>5062.2529068770946</v>
      </c>
      <c r="BC25" s="16">
        <f t="shared" si="18"/>
        <v>5062.2529068770946</v>
      </c>
      <c r="BD25" s="16">
        <f t="shared" si="18"/>
        <v>5062.2529068770946</v>
      </c>
      <c r="BE25" s="16">
        <f t="shared" si="18"/>
        <v>5062.2529068770946</v>
      </c>
      <c r="BF25" s="16">
        <f t="shared" si="18"/>
        <v>5062.2529068770946</v>
      </c>
      <c r="BG25" s="16">
        <f t="shared" si="18"/>
        <v>5062.2529068770946</v>
      </c>
      <c r="BH25" s="16">
        <f t="shared" si="18"/>
        <v>5062.2529068770946</v>
      </c>
      <c r="BI25" s="16">
        <f t="shared" si="18"/>
        <v>5062.2529068770946</v>
      </c>
      <c r="BJ25" s="16">
        <f t="shared" si="18"/>
        <v>5062.2529068770946</v>
      </c>
      <c r="BK25" s="16">
        <f t="shared" si="18"/>
        <v>5062.2529068770946</v>
      </c>
      <c r="BL25" s="16">
        <f t="shared" si="18"/>
        <v>5062.2529068770946</v>
      </c>
      <c r="BM25" s="16">
        <f t="shared" si="18"/>
        <v>5062.2529068770946</v>
      </c>
      <c r="BN25" s="16">
        <f t="shared" si="18"/>
        <v>5062.2529068770946</v>
      </c>
      <c r="BO25" s="16">
        <f t="shared" si="18"/>
        <v>5062.2529068770946</v>
      </c>
      <c r="BP25" s="16">
        <f t="shared" ref="BP25:CU26" si="19">+(((BO9-BP5)*BO25)+(BP13*BP2))/BP9</f>
        <v>5062.2529068770946</v>
      </c>
      <c r="BQ25" s="16">
        <f t="shared" si="19"/>
        <v>5062.2529068770946</v>
      </c>
      <c r="BR25" s="16">
        <f t="shared" si="19"/>
        <v>5062.2529068770946</v>
      </c>
      <c r="BS25" s="16">
        <f t="shared" si="19"/>
        <v>5062.2529068770955</v>
      </c>
      <c r="BT25" s="16">
        <f t="shared" si="19"/>
        <v>5062.2529068770955</v>
      </c>
      <c r="BU25" s="16">
        <f t="shared" si="19"/>
        <v>5062.2529068770955</v>
      </c>
      <c r="BV25" s="16">
        <f t="shared" si="19"/>
        <v>5062.2529068770955</v>
      </c>
      <c r="BW25" s="16">
        <f t="shared" si="19"/>
        <v>5062.2529068770955</v>
      </c>
      <c r="BX25" s="16">
        <f t="shared" si="19"/>
        <v>5062.2529068770955</v>
      </c>
      <c r="BY25" s="16">
        <f t="shared" si="19"/>
        <v>5062.2529068770955</v>
      </c>
      <c r="BZ25" s="16">
        <f t="shared" si="19"/>
        <v>5062.2529068770955</v>
      </c>
      <c r="CA25" s="16">
        <f t="shared" si="19"/>
        <v>5062.2529068770955</v>
      </c>
      <c r="CB25" s="16">
        <f t="shared" si="19"/>
        <v>5062.2529068770955</v>
      </c>
      <c r="CC25" s="16">
        <f t="shared" si="19"/>
        <v>5062.2529068770955</v>
      </c>
      <c r="CD25" s="16">
        <f t="shared" si="19"/>
        <v>5062.2529068770955</v>
      </c>
      <c r="CE25" s="16">
        <f t="shared" si="19"/>
        <v>5062.2529068770955</v>
      </c>
      <c r="CF25" s="16">
        <f t="shared" si="19"/>
        <v>5062.2529068770955</v>
      </c>
      <c r="CG25" s="16">
        <f t="shared" si="19"/>
        <v>5062.2529068770955</v>
      </c>
      <c r="CH25" s="16">
        <f t="shared" si="19"/>
        <v>5062.2529068770955</v>
      </c>
      <c r="CI25" s="16">
        <f t="shared" si="19"/>
        <v>5062.2529068770955</v>
      </c>
      <c r="CJ25" s="16">
        <f t="shared" si="19"/>
        <v>5062.2529068770955</v>
      </c>
      <c r="CK25" s="16">
        <f t="shared" si="19"/>
        <v>5062.2529068770955</v>
      </c>
      <c r="CL25" s="16">
        <f t="shared" si="19"/>
        <v>5062.2529068770955</v>
      </c>
      <c r="CM25" s="16">
        <f t="shared" si="19"/>
        <v>5230.8403250546389</v>
      </c>
      <c r="CN25" s="16">
        <f t="shared" si="19"/>
        <v>5343.8138442489981</v>
      </c>
      <c r="CO25" s="16">
        <f t="shared" si="19"/>
        <v>5575.9686119843218</v>
      </c>
      <c r="CP25" s="16">
        <f t="shared" si="19"/>
        <v>5575.9686119843218</v>
      </c>
      <c r="CQ25" s="16">
        <f t="shared" si="19"/>
        <v>5575.9686119843218</v>
      </c>
      <c r="CR25" s="16">
        <f t="shared" si="19"/>
        <v>5676.7281746767603</v>
      </c>
      <c r="CS25" s="16">
        <f t="shared" si="19"/>
        <v>5681.9306064404054</v>
      </c>
      <c r="CT25" s="16">
        <f t="shared" si="19"/>
        <v>5710.1926096284596</v>
      </c>
      <c r="CU25" s="16">
        <f t="shared" si="19"/>
        <v>5718.0536010808019</v>
      </c>
    </row>
    <row r="26" spans="1:100" s="15" customFormat="1" x14ac:dyDescent="0.25">
      <c r="A26" s="8" t="s">
        <v>28</v>
      </c>
      <c r="B26" s="14">
        <f>+B17/B10</f>
        <v>4704</v>
      </c>
      <c r="C26" s="16">
        <f>+(((B10-C6)*B26)+(C14*C3))/C10</f>
        <v>4783.3500000000004</v>
      </c>
      <c r="D26" s="16">
        <f t="shared" si="18"/>
        <v>4725.82125</v>
      </c>
      <c r="E26" s="16">
        <f t="shared" si="18"/>
        <v>4767.5295937499995</v>
      </c>
      <c r="F26" s="16">
        <f t="shared" si="18"/>
        <v>4737.2910445312509</v>
      </c>
      <c r="G26" s="16">
        <f t="shared" si="18"/>
        <v>4759.2139927148428</v>
      </c>
      <c r="H26" s="16">
        <f t="shared" si="18"/>
        <v>4743.3198552817394</v>
      </c>
      <c r="I26" s="16">
        <f t="shared" si="18"/>
        <v>4754.8431049207393</v>
      </c>
      <c r="J26" s="16">
        <f t="shared" si="18"/>
        <v>4746.4887489324637</v>
      </c>
      <c r="K26" s="16">
        <f t="shared" si="18"/>
        <v>4752.5456570239639</v>
      </c>
      <c r="L26" s="16">
        <f t="shared" si="18"/>
        <v>4748.1543986576262</v>
      </c>
      <c r="M26" s="16">
        <f t="shared" si="18"/>
        <v>4751.3380609732212</v>
      </c>
      <c r="N26" s="16">
        <f t="shared" si="18"/>
        <v>4749.0299057944148</v>
      </c>
      <c r="O26" s="16">
        <f t="shared" si="18"/>
        <v>4750.703318299049</v>
      </c>
      <c r="P26" s="16">
        <f t="shared" si="18"/>
        <v>4749.4900942331897</v>
      </c>
      <c r="Q26" s="16">
        <f t="shared" si="18"/>
        <v>4750.369681680937</v>
      </c>
      <c r="R26" s="16">
        <f t="shared" si="18"/>
        <v>4749.731980781321</v>
      </c>
      <c r="S26" s="16">
        <f t="shared" si="18"/>
        <v>4750.1943139335426</v>
      </c>
      <c r="T26" s="16">
        <f t="shared" si="18"/>
        <v>4749.8591223981812</v>
      </c>
      <c r="U26" s="16">
        <f t="shared" si="18"/>
        <v>4750.1021362613192</v>
      </c>
      <c r="V26" s="16">
        <f t="shared" si="18"/>
        <v>4749.9259512105436</v>
      </c>
      <c r="W26" s="16">
        <f t="shared" si="18"/>
        <v>4750.0536853723552</v>
      </c>
      <c r="X26" s="16">
        <f t="shared" si="18"/>
        <v>4749.9610781050424</v>
      </c>
      <c r="Y26" s="16">
        <f t="shared" si="18"/>
        <v>4750.0282183738436</v>
      </c>
      <c r="Z26" s="16">
        <f t="shared" si="18"/>
        <v>4749.979541678963</v>
      </c>
      <c r="AA26" s="16">
        <f t="shared" si="18"/>
        <v>4750.0148322827517</v>
      </c>
      <c r="AB26" s="16">
        <f t="shared" si="18"/>
        <v>4749.9892465950052</v>
      </c>
      <c r="AC26" s="16">
        <f t="shared" si="18"/>
        <v>4750.0077962186215</v>
      </c>
      <c r="AD26" s="16">
        <f t="shared" si="18"/>
        <v>4749.9943477415</v>
      </c>
      <c r="AE26" s="16">
        <f t="shared" si="18"/>
        <v>4750.0040978874122</v>
      </c>
      <c r="AF26" s="16">
        <f t="shared" si="18"/>
        <v>4749.997029031626</v>
      </c>
      <c r="AG26" s="16">
        <f t="shared" si="18"/>
        <v>4750.0021539520712</v>
      </c>
      <c r="AH26" s="16">
        <f t="shared" si="18"/>
        <v>4749.9984383847477</v>
      </c>
      <c r="AI26" s="16">
        <f t="shared" si="18"/>
        <v>4750.0011321710581</v>
      </c>
      <c r="AJ26" s="16">
        <f t="shared" si="18"/>
        <v>4749.999179175983</v>
      </c>
      <c r="AK26" s="16">
        <f t="shared" si="18"/>
        <v>4750.0005950974128</v>
      </c>
      <c r="AL26" s="16">
        <f t="shared" si="18"/>
        <v>4749.9995685543754</v>
      </c>
      <c r="AM26" s="16">
        <f t="shared" si="18"/>
        <v>4750.0003127980781</v>
      </c>
      <c r="AN26" s="16">
        <f t="shared" si="18"/>
        <v>4749.9997732213933</v>
      </c>
      <c r="AO26" s="16">
        <f t="shared" si="18"/>
        <v>4750.0001644144895</v>
      </c>
      <c r="AP26" s="16">
        <f t="shared" si="18"/>
        <v>4749.9998807994953</v>
      </c>
      <c r="AQ26" s="16">
        <f t="shared" si="18"/>
        <v>4750.0000864203657</v>
      </c>
      <c r="AR26" s="16">
        <f t="shared" si="18"/>
        <v>4749.9999373452347</v>
      </c>
      <c r="AS26" s="16">
        <f t="shared" si="18"/>
        <v>4750.0000454247047</v>
      </c>
      <c r="AT26" s="16">
        <f t="shared" si="18"/>
        <v>4749.9999670670895</v>
      </c>
      <c r="AU26" s="16">
        <f t="shared" si="18"/>
        <v>4750.0000238763605</v>
      </c>
      <c r="AV26" s="16">
        <f t="shared" si="18"/>
        <v>4749.9999826896392</v>
      </c>
      <c r="AW26" s="16">
        <f t="shared" si="18"/>
        <v>4750.0000125500119</v>
      </c>
      <c r="AX26" s="16">
        <f t="shared" si="18"/>
        <v>4749.9999909012413</v>
      </c>
      <c r="AY26" s="16">
        <f t="shared" si="18"/>
        <v>4750.0000065965996</v>
      </c>
      <c r="AZ26" s="16">
        <f t="shared" si="18"/>
        <v>4749.9999952174649</v>
      </c>
      <c r="BA26" s="16">
        <f t="shared" si="18"/>
        <v>4750.0000034673385</v>
      </c>
      <c r="BB26" s="16">
        <f t="shared" si="18"/>
        <v>4749.9999974861794</v>
      </c>
      <c r="BC26" s="16">
        <f t="shared" si="18"/>
        <v>4750.0000018225201</v>
      </c>
      <c r="BD26" s="16">
        <f t="shared" si="18"/>
        <v>4749.9999986786734</v>
      </c>
      <c r="BE26" s="16">
        <f t="shared" si="18"/>
        <v>4750.0000009579617</v>
      </c>
      <c r="BF26" s="16">
        <f t="shared" si="18"/>
        <v>4749.999999305478</v>
      </c>
      <c r="BG26" s="16">
        <f t="shared" si="18"/>
        <v>4750.000000503529</v>
      </c>
      <c r="BH26" s="16">
        <f t="shared" si="18"/>
        <v>4749.9999996349416</v>
      </c>
      <c r="BI26" s="16">
        <f t="shared" si="18"/>
        <v>4750.0000002646675</v>
      </c>
      <c r="BJ26" s="16">
        <f t="shared" si="18"/>
        <v>4749.9999998081157</v>
      </c>
      <c r="BK26" s="16">
        <f t="shared" si="18"/>
        <v>4750.0000001391163</v>
      </c>
      <c r="BL26" s="16">
        <f t="shared" si="18"/>
        <v>4749.9999998991407</v>
      </c>
      <c r="BM26" s="16">
        <f t="shared" si="18"/>
        <v>4750.0000000731234</v>
      </c>
      <c r="BN26" s="16">
        <f t="shared" si="18"/>
        <v>4749.9999999469856</v>
      </c>
      <c r="BO26" s="16">
        <f t="shared" si="18"/>
        <v>4750.0000000384352</v>
      </c>
      <c r="BP26" s="16">
        <f t="shared" si="19"/>
        <v>4749.999999972134</v>
      </c>
      <c r="BQ26" s="16">
        <f t="shared" si="19"/>
        <v>4750.0000000202026</v>
      </c>
      <c r="BR26" s="16">
        <f t="shared" si="19"/>
        <v>4749.9999999853535</v>
      </c>
      <c r="BS26" s="16">
        <f t="shared" si="19"/>
        <v>4750.0000000106184</v>
      </c>
      <c r="BT26" s="16">
        <f t="shared" si="19"/>
        <v>4749.9999999923011</v>
      </c>
      <c r="BU26" s="16">
        <f t="shared" si="19"/>
        <v>4750.0000000055816</v>
      </c>
      <c r="BV26" s="16">
        <f t="shared" si="19"/>
        <v>4749.9999999959537</v>
      </c>
      <c r="BW26" s="16">
        <f t="shared" si="19"/>
        <v>4750.000000002934</v>
      </c>
      <c r="BX26" s="16">
        <f t="shared" si="19"/>
        <v>4749.9999999978727</v>
      </c>
      <c r="BY26" s="16">
        <f t="shared" si="19"/>
        <v>4750.0000000015425</v>
      </c>
      <c r="BZ26" s="16">
        <f t="shared" si="19"/>
        <v>4749.9999999988822</v>
      </c>
      <c r="CA26" s="16">
        <f t="shared" si="19"/>
        <v>4750.0000000008104</v>
      </c>
      <c r="CB26" s="16">
        <f t="shared" si="19"/>
        <v>4749.9999999994125</v>
      </c>
      <c r="CC26" s="16">
        <f t="shared" si="19"/>
        <v>4750.0000000004266</v>
      </c>
      <c r="CD26" s="16">
        <f t="shared" si="19"/>
        <v>4749.9999999996908</v>
      </c>
      <c r="CE26" s="16">
        <f t="shared" si="19"/>
        <v>4750.0000000002237</v>
      </c>
      <c r="CF26" s="16">
        <f t="shared" si="19"/>
        <v>4749.9999999998381</v>
      </c>
      <c r="CG26" s="16">
        <f t="shared" si="19"/>
        <v>4750.0000000001173</v>
      </c>
      <c r="CH26" s="16">
        <f t="shared" si="19"/>
        <v>4749.9999999999145</v>
      </c>
      <c r="CI26" s="16">
        <f t="shared" si="19"/>
        <v>4750.0000000000618</v>
      </c>
      <c r="CJ26" s="16">
        <f t="shared" si="19"/>
        <v>4749.9999999999554</v>
      </c>
      <c r="CK26" s="16">
        <f t="shared" si="19"/>
        <v>4750.0000000000318</v>
      </c>
      <c r="CL26" s="16">
        <f t="shared" si="19"/>
        <v>4749.9999999999764</v>
      </c>
      <c r="CM26" s="16">
        <f t="shared" si="19"/>
        <v>4750.0000000000173</v>
      </c>
      <c r="CN26" s="16">
        <f t="shared" si="19"/>
        <v>4749.9999999999873</v>
      </c>
      <c r="CO26" s="16">
        <f t="shared" si="19"/>
        <v>4750.0000000000091</v>
      </c>
      <c r="CP26" s="16">
        <f t="shared" si="19"/>
        <v>4749.9999999999936</v>
      </c>
      <c r="CQ26" s="16">
        <f t="shared" si="19"/>
        <v>4750.0000000000045</v>
      </c>
      <c r="CR26" s="16">
        <f t="shared" si="19"/>
        <v>4749.9999999999964</v>
      </c>
      <c r="CS26" s="16">
        <f t="shared" si="19"/>
        <v>4750.0000000000027</v>
      </c>
      <c r="CT26" s="16">
        <f t="shared" si="19"/>
        <v>4749.9999999999982</v>
      </c>
      <c r="CU26" s="16">
        <f t="shared" si="19"/>
        <v>4750.0000000000009</v>
      </c>
    </row>
    <row r="27" spans="1:100" s="15" customFormat="1" x14ac:dyDescent="0.25"/>
    <row r="28" spans="1:100" s="15" customFormat="1" x14ac:dyDescent="0.25">
      <c r="B28" s="8" t="s">
        <v>98</v>
      </c>
      <c r="C28" s="34">
        <f t="shared" ref="C28:BN28" si="20">+C5/C4</f>
        <v>0.11897408813091366</v>
      </c>
      <c r="D28" s="34">
        <f t="shared" si="20"/>
        <v>4.2665060049612374E-2</v>
      </c>
      <c r="E28" s="34">
        <f t="shared" si="20"/>
        <v>3.0983374900897566E-2</v>
      </c>
      <c r="F28" s="34">
        <f t="shared" si="20"/>
        <v>9.6806362905236448E-2</v>
      </c>
      <c r="G28" s="34">
        <f t="shared" si="20"/>
        <v>-1.7875411352214172E-2</v>
      </c>
      <c r="H28" s="34">
        <f t="shared" si="20"/>
        <v>7.2377383470557015E-3</v>
      </c>
      <c r="I28" s="34">
        <f t="shared" si="20"/>
        <v>8.4462717194018433E-2</v>
      </c>
      <c r="J28" s="34">
        <f t="shared" si="20"/>
        <v>4.6152713549045349E-2</v>
      </c>
      <c r="K28" s="34">
        <f t="shared" si="20"/>
        <v>4.7228422399061248E-2</v>
      </c>
      <c r="L28" s="34">
        <f t="shared" si="20"/>
        <v>3.1590609135499242E-2</v>
      </c>
      <c r="M28" s="34">
        <f t="shared" si="20"/>
        <v>3.8197724663015097E-2</v>
      </c>
      <c r="N28" s="34">
        <f t="shared" si="20"/>
        <v>4.0097382295747171E-2</v>
      </c>
      <c r="O28" s="34">
        <f t="shared" si="20"/>
        <v>3.3552579989878144E-2</v>
      </c>
      <c r="P28" s="34">
        <f t="shared" si="20"/>
        <v>2.5952675533227731E-2</v>
      </c>
      <c r="Q28" s="34">
        <f t="shared" si="20"/>
        <v>8.8889508739641895E-2</v>
      </c>
      <c r="R28" s="34">
        <f t="shared" si="20"/>
        <v>5.774205364087736E-2</v>
      </c>
      <c r="S28" s="34">
        <f t="shared" si="20"/>
        <v>4.7126644955665438E-2</v>
      </c>
      <c r="T28" s="34">
        <f t="shared" si="20"/>
        <v>3.4809038688541009E-2</v>
      </c>
      <c r="U28" s="34">
        <f t="shared" si="20"/>
        <v>7.861489110624155E-2</v>
      </c>
      <c r="V28" s="34">
        <f t="shared" si="20"/>
        <v>4.6683152325460282E-2</v>
      </c>
      <c r="W28" s="34">
        <f t="shared" si="20"/>
        <v>7.687530824915495E-2</v>
      </c>
      <c r="X28" s="34">
        <f t="shared" si="20"/>
        <v>4.5995602852121328E-2</v>
      </c>
      <c r="Y28" s="34">
        <f t="shared" si="20"/>
        <v>1.0773145175996032E-2</v>
      </c>
      <c r="Z28" s="34">
        <f t="shared" si="20"/>
        <v>4.9058865748183675E-2</v>
      </c>
      <c r="AA28" s="34">
        <f t="shared" si="20"/>
        <v>6.3476465214934177E-2</v>
      </c>
      <c r="AB28" s="34">
        <f t="shared" si="20"/>
        <v>1.2746628066180153E-2</v>
      </c>
      <c r="AC28" s="34">
        <f t="shared" si="20"/>
        <v>1.8921759800073486E-2</v>
      </c>
      <c r="AD28" s="34">
        <f t="shared" si="20"/>
        <v>7.9911230999221414E-2</v>
      </c>
      <c r="AE28" s="34">
        <f t="shared" si="20"/>
        <v>7.9779807867002478E-2</v>
      </c>
      <c r="AF28" s="34">
        <f t="shared" si="20"/>
        <v>4.4294597409591713E-2</v>
      </c>
      <c r="AG28" s="34">
        <f t="shared" si="20"/>
        <v>4.7483235973724364E-2</v>
      </c>
      <c r="AH28" s="34">
        <f t="shared" si="20"/>
        <v>7.7214693063968803E-2</v>
      </c>
      <c r="AI28" s="34">
        <f t="shared" si="20"/>
        <v>6.3732036793041166E-2</v>
      </c>
      <c r="AJ28" s="34">
        <f t="shared" si="20"/>
        <v>2.864287904092996E-2</v>
      </c>
      <c r="AK28" s="34">
        <f t="shared" si="20"/>
        <v>1.5988283029116177E-2</v>
      </c>
      <c r="AL28" s="34">
        <f t="shared" si="20"/>
        <v>8.3171714988848622E-2</v>
      </c>
      <c r="AM28" s="34">
        <f t="shared" si="20"/>
        <v>8.2445246289508542E-2</v>
      </c>
      <c r="AN28" s="34">
        <f t="shared" si="20"/>
        <v>0.12012642300764732</v>
      </c>
      <c r="AO28" s="34">
        <f t="shared" si="20"/>
        <v>5.4837447038348607E-2</v>
      </c>
      <c r="AP28" s="34">
        <f t="shared" si="20"/>
        <v>6.4525350557299202E-2</v>
      </c>
      <c r="AQ28" s="34">
        <f t="shared" si="20"/>
        <v>0.13809377127252609</v>
      </c>
      <c r="AR28" s="34">
        <f t="shared" si="20"/>
        <v>0.12511751686508693</v>
      </c>
      <c r="AS28" s="34">
        <f t="shared" si="20"/>
        <v>0.13830510775237234</v>
      </c>
      <c r="AT28" s="34">
        <f t="shared" si="20"/>
        <v>0.1338868594091171</v>
      </c>
      <c r="AU28" s="34">
        <f t="shared" si="20"/>
        <v>4.9378643451432502E-2</v>
      </c>
      <c r="AV28" s="34">
        <f t="shared" si="20"/>
        <v>0.11897408813091366</v>
      </c>
      <c r="AW28" s="34">
        <f t="shared" si="20"/>
        <v>4.2665060049612374E-2</v>
      </c>
      <c r="AX28" s="34">
        <f t="shared" si="20"/>
        <v>3.0983374900897566E-2</v>
      </c>
      <c r="AY28" s="34">
        <f t="shared" si="20"/>
        <v>9.6806362905236448E-2</v>
      </c>
      <c r="AZ28" s="34">
        <f t="shared" si="20"/>
        <v>-1.7875411352214172E-2</v>
      </c>
      <c r="BA28" s="34">
        <f t="shared" si="20"/>
        <v>7.2377383470557015E-3</v>
      </c>
      <c r="BB28" s="34">
        <f t="shared" si="20"/>
        <v>8.4462717194018433E-2</v>
      </c>
      <c r="BC28" s="34">
        <f t="shared" si="20"/>
        <v>0.11897408813091366</v>
      </c>
      <c r="BD28" s="34">
        <f t="shared" si="20"/>
        <v>4.2665060049612374E-2</v>
      </c>
      <c r="BE28" s="34">
        <f t="shared" si="20"/>
        <v>3.0983374900897566E-2</v>
      </c>
      <c r="BF28" s="34">
        <f t="shared" si="20"/>
        <v>9.6806362905236448E-2</v>
      </c>
      <c r="BG28" s="34">
        <f t="shared" si="20"/>
        <v>-1.7875411352214172E-2</v>
      </c>
      <c r="BH28" s="34">
        <f t="shared" si="20"/>
        <v>7.2377383470557015E-3</v>
      </c>
      <c r="BI28" s="34">
        <f t="shared" si="20"/>
        <v>8.4462717194018433E-2</v>
      </c>
      <c r="BJ28" s="34">
        <f t="shared" si="20"/>
        <v>4.6152713549045349E-2</v>
      </c>
      <c r="BK28" s="34">
        <f t="shared" si="20"/>
        <v>4.7228422399061248E-2</v>
      </c>
      <c r="BL28" s="34">
        <f t="shared" si="20"/>
        <v>3.1590609135499242E-2</v>
      </c>
      <c r="BM28" s="34">
        <f t="shared" si="20"/>
        <v>3.8197724663015097E-2</v>
      </c>
      <c r="BN28" s="34">
        <f t="shared" si="20"/>
        <v>4.0097382295747171E-2</v>
      </c>
      <c r="BO28" s="34">
        <f t="shared" ref="BO28:CU28" si="21">+BO5/BO4</f>
        <v>3.3552579989878144E-2</v>
      </c>
      <c r="BP28" s="34">
        <f t="shared" si="21"/>
        <v>2.5952675533227731E-2</v>
      </c>
      <c r="BQ28" s="34">
        <f t="shared" si="21"/>
        <v>8.8889508739641895E-2</v>
      </c>
      <c r="BR28" s="34">
        <f t="shared" si="21"/>
        <v>5.774205364087736E-2</v>
      </c>
      <c r="BS28" s="34">
        <f t="shared" si="21"/>
        <v>4.7126644955665438E-2</v>
      </c>
      <c r="BT28" s="34">
        <f t="shared" si="21"/>
        <v>3.4809038688541009E-2</v>
      </c>
      <c r="BU28" s="34">
        <f t="shared" si="21"/>
        <v>7.861489110624155E-2</v>
      </c>
      <c r="BV28" s="34">
        <f t="shared" si="21"/>
        <v>4.6683152325460282E-2</v>
      </c>
      <c r="BW28" s="34">
        <f t="shared" si="21"/>
        <v>7.687530824915495E-2</v>
      </c>
      <c r="BX28" s="34">
        <f t="shared" si="21"/>
        <v>4.5995602852121328E-2</v>
      </c>
      <c r="BY28" s="34">
        <f t="shared" si="21"/>
        <v>1.0773145175996032E-2</v>
      </c>
      <c r="BZ28" s="34">
        <f t="shared" si="21"/>
        <v>4.9058865748183675E-2</v>
      </c>
      <c r="CA28" s="34">
        <f t="shared" si="21"/>
        <v>6.3476465214934177E-2</v>
      </c>
      <c r="CB28" s="34">
        <f t="shared" si="21"/>
        <v>1.2746628066180153E-2</v>
      </c>
      <c r="CC28" s="34">
        <f t="shared" si="21"/>
        <v>1.8921759800073486E-2</v>
      </c>
      <c r="CD28" s="34">
        <f t="shared" si="21"/>
        <v>7.9911230999221414E-2</v>
      </c>
      <c r="CE28" s="34">
        <f t="shared" si="21"/>
        <v>7.9779807867002478E-2</v>
      </c>
      <c r="CF28" s="34">
        <f t="shared" si="21"/>
        <v>4.4294597409591713E-2</v>
      </c>
      <c r="CG28" s="34">
        <f t="shared" si="21"/>
        <v>4.7483235973724364E-2</v>
      </c>
      <c r="CH28" s="34">
        <f t="shared" si="21"/>
        <v>7.7214693063968803E-2</v>
      </c>
      <c r="CI28" s="34">
        <f t="shared" si="21"/>
        <v>6.3732036793041166E-2</v>
      </c>
      <c r="CJ28" s="34">
        <f t="shared" si="21"/>
        <v>2.864287904092996E-2</v>
      </c>
      <c r="CK28" s="34">
        <f t="shared" si="21"/>
        <v>1.5988283029116177E-2</v>
      </c>
      <c r="CL28" s="34">
        <f t="shared" si="21"/>
        <v>8.3171714988848622E-2</v>
      </c>
      <c r="CM28" s="34">
        <f t="shared" si="21"/>
        <v>8.2445246289508542E-2</v>
      </c>
      <c r="CN28" s="34">
        <f t="shared" si="21"/>
        <v>0.12012642300764732</v>
      </c>
      <c r="CO28" s="34">
        <f t="shared" si="21"/>
        <v>5.4837447038348607E-2</v>
      </c>
      <c r="CP28" s="34">
        <f t="shared" si="21"/>
        <v>6.4525350557299202E-2</v>
      </c>
      <c r="CQ28" s="34">
        <f t="shared" si="21"/>
        <v>0.13809377127252609</v>
      </c>
      <c r="CR28" s="34">
        <f t="shared" si="21"/>
        <v>0.12511751686508693</v>
      </c>
      <c r="CS28" s="34">
        <f t="shared" si="21"/>
        <v>0.13830510775237234</v>
      </c>
      <c r="CT28" s="34">
        <f t="shared" si="21"/>
        <v>0.1338868594091171</v>
      </c>
      <c r="CU28" s="34">
        <f t="shared" si="21"/>
        <v>4.9378643451432502E-2</v>
      </c>
    </row>
    <row r="29" spans="1:100" s="15" customFormat="1" x14ac:dyDescent="0.25">
      <c r="B29" s="8" t="s">
        <v>99</v>
      </c>
      <c r="C29" s="34">
        <f t="shared" ref="C29:BN29" si="22">1-C28</f>
        <v>0.8810259118690863</v>
      </c>
      <c r="D29" s="34">
        <f t="shared" si="22"/>
        <v>0.95733493995038765</v>
      </c>
      <c r="E29" s="34">
        <f t="shared" si="22"/>
        <v>0.96901662509910247</v>
      </c>
      <c r="F29" s="34">
        <f t="shared" si="22"/>
        <v>0.90319363709476352</v>
      </c>
      <c r="G29" s="34">
        <f t="shared" si="22"/>
        <v>1.0178754113522142</v>
      </c>
      <c r="H29" s="34">
        <f t="shared" si="22"/>
        <v>0.99276226165294434</v>
      </c>
      <c r="I29" s="34">
        <f t="shared" si="22"/>
        <v>0.91553728280598157</v>
      </c>
      <c r="J29" s="34">
        <f t="shared" si="22"/>
        <v>0.95384728645095462</v>
      </c>
      <c r="K29" s="34">
        <f t="shared" si="22"/>
        <v>0.95277157760093878</v>
      </c>
      <c r="L29" s="34">
        <f t="shared" si="22"/>
        <v>0.96840939086450073</v>
      </c>
      <c r="M29" s="34">
        <f t="shared" si="22"/>
        <v>0.96180227533698492</v>
      </c>
      <c r="N29" s="34">
        <f t="shared" si="22"/>
        <v>0.95990261770425278</v>
      </c>
      <c r="O29" s="34">
        <f t="shared" si="22"/>
        <v>0.96644742001012185</v>
      </c>
      <c r="P29" s="34">
        <f t="shared" si="22"/>
        <v>0.97404732446677222</v>
      </c>
      <c r="Q29" s="34">
        <f t="shared" si="22"/>
        <v>0.91111049126035815</v>
      </c>
      <c r="R29" s="34">
        <f t="shared" si="22"/>
        <v>0.94225794635912263</v>
      </c>
      <c r="S29" s="34">
        <f t="shared" si="22"/>
        <v>0.95287335504433457</v>
      </c>
      <c r="T29" s="34">
        <f t="shared" si="22"/>
        <v>0.96519096131145898</v>
      </c>
      <c r="U29" s="34">
        <f t="shared" si="22"/>
        <v>0.92138510889375846</v>
      </c>
      <c r="V29" s="34">
        <f t="shared" si="22"/>
        <v>0.95331684767453972</v>
      </c>
      <c r="W29" s="34">
        <f t="shared" si="22"/>
        <v>0.92312469175084511</v>
      </c>
      <c r="X29" s="34">
        <f t="shared" si="22"/>
        <v>0.95400439714787866</v>
      </c>
      <c r="Y29" s="34">
        <f t="shared" si="22"/>
        <v>0.98922685482400396</v>
      </c>
      <c r="Z29" s="34">
        <f t="shared" si="22"/>
        <v>0.95094113425181637</v>
      </c>
      <c r="AA29" s="34">
        <f t="shared" si="22"/>
        <v>0.93652353478506578</v>
      </c>
      <c r="AB29" s="34">
        <f t="shared" si="22"/>
        <v>0.9872533719338199</v>
      </c>
      <c r="AC29" s="34">
        <f t="shared" si="22"/>
        <v>0.98107824019992651</v>
      </c>
      <c r="AD29" s="34">
        <f t="shared" si="22"/>
        <v>0.92008876900077863</v>
      </c>
      <c r="AE29" s="34">
        <f t="shared" si="22"/>
        <v>0.92022019213299755</v>
      </c>
      <c r="AF29" s="34">
        <f t="shared" si="22"/>
        <v>0.95570540259040826</v>
      </c>
      <c r="AG29" s="34">
        <f t="shared" si="22"/>
        <v>0.95251676402627561</v>
      </c>
      <c r="AH29" s="34">
        <f t="shared" si="22"/>
        <v>0.92278530693603122</v>
      </c>
      <c r="AI29" s="34">
        <f t="shared" si="22"/>
        <v>0.93626796320695882</v>
      </c>
      <c r="AJ29" s="34">
        <f t="shared" si="22"/>
        <v>0.97135712095907001</v>
      </c>
      <c r="AK29" s="34">
        <f t="shared" si="22"/>
        <v>0.98401171697088385</v>
      </c>
      <c r="AL29" s="34">
        <f t="shared" si="22"/>
        <v>0.91682828501115132</v>
      </c>
      <c r="AM29" s="34">
        <f t="shared" si="22"/>
        <v>0.91755475371049144</v>
      </c>
      <c r="AN29" s="34">
        <f t="shared" si="22"/>
        <v>0.87987357699235269</v>
      </c>
      <c r="AO29" s="34">
        <f t="shared" si="22"/>
        <v>0.94516255296165141</v>
      </c>
      <c r="AP29" s="34">
        <f t="shared" si="22"/>
        <v>0.93547464944270076</v>
      </c>
      <c r="AQ29" s="34">
        <f t="shared" si="22"/>
        <v>0.86190622872747391</v>
      </c>
      <c r="AR29" s="34">
        <f t="shared" si="22"/>
        <v>0.87488248313491312</v>
      </c>
      <c r="AS29" s="34">
        <f t="shared" si="22"/>
        <v>0.86169489224762763</v>
      </c>
      <c r="AT29" s="34">
        <f t="shared" si="22"/>
        <v>0.86611314059088285</v>
      </c>
      <c r="AU29" s="34">
        <f t="shared" si="22"/>
        <v>0.9506213565485675</v>
      </c>
      <c r="AV29" s="34">
        <f t="shared" si="22"/>
        <v>0.8810259118690863</v>
      </c>
      <c r="AW29" s="34">
        <f t="shared" si="22"/>
        <v>0.95733493995038765</v>
      </c>
      <c r="AX29" s="34">
        <f t="shared" si="22"/>
        <v>0.96901662509910247</v>
      </c>
      <c r="AY29" s="34">
        <f t="shared" si="22"/>
        <v>0.90319363709476352</v>
      </c>
      <c r="AZ29" s="34">
        <f t="shared" si="22"/>
        <v>1.0178754113522142</v>
      </c>
      <c r="BA29" s="34">
        <f t="shared" si="22"/>
        <v>0.99276226165294434</v>
      </c>
      <c r="BB29" s="34">
        <f t="shared" si="22"/>
        <v>0.91553728280598157</v>
      </c>
      <c r="BC29" s="34">
        <f t="shared" si="22"/>
        <v>0.8810259118690863</v>
      </c>
      <c r="BD29" s="34">
        <f t="shared" si="22"/>
        <v>0.95733493995038765</v>
      </c>
      <c r="BE29" s="34">
        <f t="shared" si="22"/>
        <v>0.96901662509910247</v>
      </c>
      <c r="BF29" s="34">
        <f t="shared" si="22"/>
        <v>0.90319363709476352</v>
      </c>
      <c r="BG29" s="34">
        <f t="shared" si="22"/>
        <v>1.0178754113522142</v>
      </c>
      <c r="BH29" s="34">
        <f t="shared" si="22"/>
        <v>0.99276226165294434</v>
      </c>
      <c r="BI29" s="34">
        <f t="shared" si="22"/>
        <v>0.91553728280598157</v>
      </c>
      <c r="BJ29" s="34">
        <f t="shared" si="22"/>
        <v>0.95384728645095462</v>
      </c>
      <c r="BK29" s="34">
        <f t="shared" si="22"/>
        <v>0.95277157760093878</v>
      </c>
      <c r="BL29" s="34">
        <f t="shared" si="22"/>
        <v>0.96840939086450073</v>
      </c>
      <c r="BM29" s="34">
        <f t="shared" si="22"/>
        <v>0.96180227533698492</v>
      </c>
      <c r="BN29" s="34">
        <f t="shared" si="22"/>
        <v>0.95990261770425278</v>
      </c>
      <c r="BO29" s="34">
        <f t="shared" ref="BO29:CU29" si="23">1-BO28</f>
        <v>0.96644742001012185</v>
      </c>
      <c r="BP29" s="34">
        <f t="shared" si="23"/>
        <v>0.97404732446677222</v>
      </c>
      <c r="BQ29" s="34">
        <f t="shared" si="23"/>
        <v>0.91111049126035815</v>
      </c>
      <c r="BR29" s="34">
        <f t="shared" si="23"/>
        <v>0.94225794635912263</v>
      </c>
      <c r="BS29" s="34">
        <f t="shared" si="23"/>
        <v>0.95287335504433457</v>
      </c>
      <c r="BT29" s="34">
        <f t="shared" si="23"/>
        <v>0.96519096131145898</v>
      </c>
      <c r="BU29" s="34">
        <f t="shared" si="23"/>
        <v>0.92138510889375846</v>
      </c>
      <c r="BV29" s="34">
        <f t="shared" si="23"/>
        <v>0.95331684767453972</v>
      </c>
      <c r="BW29" s="34">
        <f t="shared" si="23"/>
        <v>0.92312469175084511</v>
      </c>
      <c r="BX29" s="34">
        <f t="shared" si="23"/>
        <v>0.95400439714787866</v>
      </c>
      <c r="BY29" s="34">
        <f t="shared" si="23"/>
        <v>0.98922685482400396</v>
      </c>
      <c r="BZ29" s="34">
        <f t="shared" si="23"/>
        <v>0.95094113425181637</v>
      </c>
      <c r="CA29" s="34">
        <f t="shared" si="23"/>
        <v>0.93652353478506578</v>
      </c>
      <c r="CB29" s="34">
        <f t="shared" si="23"/>
        <v>0.9872533719338199</v>
      </c>
      <c r="CC29" s="34">
        <f t="shared" si="23"/>
        <v>0.98107824019992651</v>
      </c>
      <c r="CD29" s="34">
        <f t="shared" si="23"/>
        <v>0.92008876900077863</v>
      </c>
      <c r="CE29" s="34">
        <f t="shared" si="23"/>
        <v>0.92022019213299755</v>
      </c>
      <c r="CF29" s="34">
        <f t="shared" si="23"/>
        <v>0.95570540259040826</v>
      </c>
      <c r="CG29" s="34">
        <f t="shared" si="23"/>
        <v>0.95251676402627561</v>
      </c>
      <c r="CH29" s="34">
        <f t="shared" si="23"/>
        <v>0.92278530693603122</v>
      </c>
      <c r="CI29" s="34">
        <f t="shared" si="23"/>
        <v>0.93626796320695882</v>
      </c>
      <c r="CJ29" s="34">
        <f t="shared" si="23"/>
        <v>0.97135712095907001</v>
      </c>
      <c r="CK29" s="34">
        <f t="shared" si="23"/>
        <v>0.98401171697088385</v>
      </c>
      <c r="CL29" s="34">
        <f t="shared" si="23"/>
        <v>0.91682828501115132</v>
      </c>
      <c r="CM29" s="34">
        <f t="shared" si="23"/>
        <v>0.91755475371049144</v>
      </c>
      <c r="CN29" s="34">
        <f t="shared" si="23"/>
        <v>0.87987357699235269</v>
      </c>
      <c r="CO29" s="34">
        <f t="shared" si="23"/>
        <v>0.94516255296165141</v>
      </c>
      <c r="CP29" s="34">
        <f t="shared" si="23"/>
        <v>0.93547464944270076</v>
      </c>
      <c r="CQ29" s="34">
        <f t="shared" si="23"/>
        <v>0.86190622872747391</v>
      </c>
      <c r="CR29" s="34">
        <f t="shared" si="23"/>
        <v>0.87488248313491312</v>
      </c>
      <c r="CS29" s="34">
        <f t="shared" si="23"/>
        <v>0.86169489224762763</v>
      </c>
      <c r="CT29" s="34">
        <f t="shared" si="23"/>
        <v>0.86611314059088285</v>
      </c>
      <c r="CU29" s="34">
        <f t="shared" si="23"/>
        <v>0.9506213565485675</v>
      </c>
    </row>
    <row r="31" spans="1:100" x14ac:dyDescent="0.25">
      <c r="C31" s="30">
        <f>+C18</f>
        <v>7456070029.5595303</v>
      </c>
      <c r="D31" s="15"/>
      <c r="E31" s="15"/>
      <c r="F31" s="15"/>
      <c r="G31" s="15"/>
      <c r="H31" s="30">
        <f>+H18</f>
        <v>9085409338.8868637</v>
      </c>
      <c r="I31" s="15"/>
      <c r="J31" s="15"/>
      <c r="K31" s="15"/>
      <c r="L31" s="30">
        <f>+L18</f>
        <v>9306094097.7478447</v>
      </c>
      <c r="M31" s="15"/>
      <c r="N31" s="15"/>
      <c r="O31" s="15"/>
      <c r="P31" s="15"/>
      <c r="Q31" s="30">
        <f>+Q18</f>
        <v>9504024851.057888</v>
      </c>
      <c r="R31" s="15"/>
      <c r="S31" s="15"/>
      <c r="T31" s="15"/>
      <c r="U31" s="30">
        <f>+U18</f>
        <v>9098570588.8774147</v>
      </c>
      <c r="V31" s="15"/>
      <c r="W31" s="15"/>
      <c r="X31" s="15"/>
      <c r="Y31" s="30">
        <f>+Y18</f>
        <v>8764367154.9764481</v>
      </c>
      <c r="Z31" s="15"/>
      <c r="AA31" s="15"/>
      <c r="AB31" s="15"/>
      <c r="AC31" s="15"/>
      <c r="AD31" s="30">
        <f>+AD18</f>
        <v>8347968448.5898657</v>
      </c>
      <c r="AE31" s="15"/>
      <c r="AF31" s="15"/>
      <c r="AG31" s="15"/>
      <c r="AH31" s="30">
        <f>+AH18</f>
        <v>7882410912.3600588</v>
      </c>
      <c r="AI31" s="15"/>
      <c r="AJ31" s="15"/>
      <c r="AK31" s="15"/>
      <c r="AL31" s="30">
        <f>+AL18</f>
        <v>7525217020.6348629</v>
      </c>
      <c r="AM31" s="15"/>
      <c r="AN31" s="15"/>
      <c r="AO31" s="15"/>
      <c r="AP31" s="15"/>
      <c r="AQ31" s="30">
        <f>+AQ18</f>
        <v>6628236416.8904524</v>
      </c>
      <c r="AR31" s="15"/>
      <c r="AS31" s="15"/>
      <c r="AT31" s="15"/>
      <c r="AU31" s="30">
        <f>+AU18</f>
        <v>5737460806.9778595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Hoja3</vt:lpstr>
      <vt:lpstr>Parámetros</vt:lpstr>
      <vt:lpstr>Largo Plazo Ideal</vt:lpstr>
      <vt:lpstr>Resumen Total</vt:lpstr>
      <vt:lpstr>Baseline</vt:lpstr>
      <vt:lpstr>Máx Nacional Copia2</vt:lpstr>
      <vt:lpstr>Resumen</vt:lpstr>
      <vt:lpstr>Baseline (-Cons)</vt:lpstr>
      <vt:lpstr>Máx Nacional (-Cons)</vt:lpstr>
      <vt:lpstr>Resumen (-Cons)</vt:lpstr>
      <vt:lpstr>Baseline (+Cons)</vt:lpstr>
      <vt:lpstr>Máx Nacional (+Cons)</vt:lpstr>
      <vt:lpstr>Resumen (+Cons)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Ramirez Rodriguez</dc:creator>
  <cp:lastModifiedBy>David Zapata Chaves</cp:lastModifiedBy>
  <dcterms:created xsi:type="dcterms:W3CDTF">2023-02-07T18:51:18Z</dcterms:created>
  <dcterms:modified xsi:type="dcterms:W3CDTF">2023-03-14T21:38:03Z</dcterms:modified>
</cp:coreProperties>
</file>